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第二轮讨论方案 (2)" sheetId="1" r:id="rId1"/>
    <sheet name="Sheet1" sheetId="2" r:id="rId2"/>
  </sheets>
  <definedNames>
    <definedName name="_xlnm.Print_Titles" localSheetId="0">'第二轮讨论方案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<sst xmlns="http://schemas.openxmlformats.org/spreadsheetml/2006/main" count="143" uniqueCount="136">
  <si>
    <t>绿化养护处道路及广场绿地养护服务路段划分表</t>
  </si>
  <si>
    <t>标段</t>
  </si>
  <si>
    <r>
      <rPr>
        <b/>
        <sz val="12"/>
        <color indexed="8"/>
        <rFont val="宋体"/>
        <charset val="134"/>
      </rPr>
      <t>道路名称</t>
    </r>
  </si>
  <si>
    <r>
      <rPr>
        <b/>
        <sz val="12"/>
        <color indexed="8"/>
        <rFont val="宋体"/>
        <charset val="134"/>
      </rPr>
      <t>道路起止点</t>
    </r>
  </si>
  <si>
    <r>
      <rPr>
        <b/>
        <sz val="12"/>
        <color indexed="8"/>
        <rFont val="宋体"/>
        <charset val="134"/>
      </rPr>
      <t>绿地（㎡）</t>
    </r>
  </si>
  <si>
    <r>
      <rPr>
        <b/>
        <sz val="12"/>
        <color indexed="8"/>
        <rFont val="宋体"/>
        <charset val="134"/>
      </rPr>
      <t>铺装（㎡）</t>
    </r>
  </si>
  <si>
    <r>
      <rPr>
        <b/>
        <sz val="12"/>
        <color indexed="8"/>
        <rFont val="宋体"/>
        <charset val="134"/>
      </rPr>
      <t>水面（㎡）</t>
    </r>
  </si>
  <si>
    <r>
      <rPr>
        <b/>
        <sz val="12"/>
        <color indexed="8"/>
        <rFont val="宋体"/>
        <charset val="134"/>
      </rPr>
      <t>备注</t>
    </r>
  </si>
  <si>
    <t>标段一</t>
  </si>
  <si>
    <r>
      <rPr>
        <sz val="12"/>
        <rFont val="宋体"/>
        <charset val="134"/>
      </rPr>
      <t>跑马山公园东片区（含滑坡）</t>
    </r>
  </si>
  <si>
    <r>
      <rPr>
        <b/>
        <sz val="12"/>
        <rFont val="宋体"/>
        <charset val="134"/>
      </rPr>
      <t>小计：</t>
    </r>
  </si>
  <si>
    <t>标段二</t>
  </si>
  <si>
    <r>
      <rPr>
        <sz val="12"/>
        <rFont val="宋体"/>
        <charset val="134"/>
      </rPr>
      <t>跑马山西片区</t>
    </r>
  </si>
  <si>
    <t>标段三</t>
  </si>
  <si>
    <r>
      <rPr>
        <sz val="12"/>
        <rFont val="宋体"/>
        <charset val="134"/>
      </rPr>
      <t>北固山广场</t>
    </r>
  </si>
  <si>
    <r>
      <rPr>
        <sz val="12"/>
        <rFont val="宋体"/>
        <charset val="134"/>
      </rPr>
      <t>广场厕所保洁及设施维修</t>
    </r>
    <r>
      <rPr>
        <sz val="12"/>
        <rFont val="Times New Roman"/>
        <charset val="134"/>
      </rPr>
      <t>15000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年，广场及水面保洁</t>
    </r>
    <r>
      <rPr>
        <sz val="12"/>
        <rFont val="Times New Roman"/>
        <charset val="134"/>
      </rPr>
      <t>40000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</si>
  <si>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中山路</t>
    </r>
  </si>
  <si>
    <r>
      <rPr>
        <sz val="12"/>
        <rFont val="宋体"/>
        <charset val="134"/>
      </rPr>
      <t>朱方路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梦溪路</t>
    </r>
  </si>
  <si>
    <r>
      <rPr>
        <sz val="12"/>
        <rFont val="宋体"/>
        <charset val="134"/>
      </rPr>
      <t>解放路</t>
    </r>
  </si>
  <si>
    <r>
      <rPr>
        <sz val="12"/>
        <rFont val="宋体"/>
        <charset val="134"/>
      </rPr>
      <t>长江路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解放桥</t>
    </r>
  </si>
  <si>
    <r>
      <rPr>
        <sz val="12"/>
        <rFont val="宋体"/>
        <charset val="134"/>
      </rPr>
      <t>双井路</t>
    </r>
  </si>
  <si>
    <r>
      <rPr>
        <sz val="12"/>
        <rFont val="宋体"/>
        <charset val="134"/>
      </rPr>
      <t>中山东路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长江路</t>
    </r>
  </si>
  <si>
    <r>
      <rPr>
        <sz val="12"/>
        <rFont val="宋体"/>
        <charset val="134"/>
      </rPr>
      <t>东吴路</t>
    </r>
  </si>
  <si>
    <r>
      <rPr>
        <sz val="12"/>
        <rFont val="宋体"/>
        <charset val="134"/>
      </rPr>
      <t>象山桥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解放路、老焦山大门口</t>
    </r>
  </si>
  <si>
    <r>
      <rPr>
        <sz val="12"/>
        <rFont val="宋体"/>
        <charset val="134"/>
      </rPr>
      <t>含老焦山大门口厕所旁、检察院旁绿地（</t>
    </r>
    <r>
      <rPr>
        <sz val="12"/>
        <rFont val="Times New Roman"/>
        <charset val="134"/>
      </rPr>
      <t>500m2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</si>
  <si>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万古一人路</t>
    </r>
  </si>
  <si>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第一楼街</t>
    </r>
  </si>
  <si>
    <r>
      <rPr>
        <sz val="12"/>
        <rFont val="宋体"/>
        <charset val="134"/>
      </rPr>
      <t>东吴广场</t>
    </r>
  </si>
  <si>
    <r>
      <rPr>
        <sz val="12"/>
        <rFont val="宋体"/>
        <charset val="134"/>
      </rPr>
      <t>梦溪北路与东吴路交叉口</t>
    </r>
  </si>
  <si>
    <r>
      <rPr>
        <sz val="12"/>
        <rFont val="宋体"/>
        <charset val="134"/>
      </rPr>
      <t>东吴广场及玉兰广场保洁</t>
    </r>
    <r>
      <rPr>
        <sz val="12"/>
        <rFont val="Times New Roman"/>
        <charset val="134"/>
      </rPr>
      <t>22000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</si>
  <si>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玉兰广场</t>
    </r>
  </si>
  <si>
    <r>
      <rPr>
        <sz val="12"/>
        <rFont val="宋体"/>
        <charset val="134"/>
      </rPr>
      <t>江滨路与梦溪北路交叉口</t>
    </r>
  </si>
  <si>
    <r>
      <rPr>
        <sz val="12"/>
        <rFont val="宋体"/>
        <charset val="134"/>
      </rPr>
      <t>第一楼街</t>
    </r>
  </si>
  <si>
    <r>
      <rPr>
        <sz val="12"/>
        <rFont val="宋体"/>
        <charset val="134"/>
      </rPr>
      <t>东吴路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千秋桥</t>
    </r>
  </si>
  <si>
    <r>
      <rPr>
        <sz val="12"/>
        <rFont val="宋体"/>
        <charset val="134"/>
      </rPr>
      <t>演军巷</t>
    </r>
  </si>
  <si>
    <r>
      <rPr>
        <sz val="12"/>
        <rFont val="宋体"/>
        <charset val="134"/>
      </rPr>
      <t>演军巷斜桥街交叉口</t>
    </r>
  </si>
  <si>
    <r>
      <rPr>
        <sz val="12"/>
        <rFont val="宋体"/>
        <charset val="134"/>
      </rPr>
      <t>谷阳路</t>
    </r>
  </si>
  <si>
    <r>
      <rPr>
        <sz val="12"/>
        <rFont val="宋体"/>
        <charset val="134"/>
      </rPr>
      <t>学府路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运河</t>
    </r>
  </si>
  <si>
    <r>
      <rPr>
        <sz val="12"/>
        <rFont val="宋体"/>
        <charset val="134"/>
      </rPr>
      <t>健康路</t>
    </r>
  </si>
  <si>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山门口街</t>
    </r>
  </si>
  <si>
    <t>标段四</t>
  </si>
  <si>
    <r>
      <rPr>
        <sz val="12"/>
        <rFont val="宋体"/>
        <charset val="134"/>
      </rPr>
      <t>梦溪路</t>
    </r>
  </si>
  <si>
    <r>
      <rPr>
        <sz val="12"/>
        <rFont val="宋体"/>
        <charset val="134"/>
      </rPr>
      <t>滨水路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青年广场</t>
    </r>
  </si>
  <si>
    <r>
      <rPr>
        <sz val="12"/>
        <rFont val="宋体"/>
        <charset val="134"/>
      </rPr>
      <t>梦溪广场</t>
    </r>
  </si>
  <si>
    <r>
      <rPr>
        <sz val="12"/>
        <rFont val="宋体"/>
        <charset val="134"/>
      </rPr>
      <t>含大转盘绿化，梦溪广场及虎踞桥绿地保洁</t>
    </r>
    <r>
      <rPr>
        <sz val="12"/>
        <rFont val="Times New Roman"/>
        <charset val="134"/>
      </rPr>
      <t>25000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</si>
  <si>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虎踞桥绿地</t>
    </r>
  </si>
  <si>
    <r>
      <rPr>
        <sz val="12"/>
        <rFont val="宋体"/>
        <charset val="134"/>
      </rPr>
      <t>南门大街</t>
    </r>
  </si>
  <si>
    <r>
      <rPr>
        <sz val="12"/>
        <rFont val="宋体"/>
        <charset val="134"/>
      </rPr>
      <t>中山东路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虎踞桥</t>
    </r>
  </si>
  <si>
    <r>
      <rPr>
        <sz val="12"/>
        <rFont val="宋体"/>
        <charset val="134"/>
      </rPr>
      <t>南门外大街</t>
    </r>
  </si>
  <si>
    <r>
      <rPr>
        <sz val="12"/>
        <rFont val="宋体"/>
        <charset val="134"/>
      </rPr>
      <t>运河路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天桥路</t>
    </r>
  </si>
  <si>
    <r>
      <rPr>
        <sz val="12"/>
        <rFont val="宋体"/>
        <charset val="134"/>
      </rPr>
      <t>含六普绿地</t>
    </r>
    <r>
      <rPr>
        <sz val="12"/>
        <rFont val="Times New Roman"/>
        <charset val="134"/>
      </rPr>
      <t>(960M2)</t>
    </r>
  </si>
  <si>
    <r>
      <rPr>
        <sz val="12"/>
        <rFont val="宋体"/>
        <charset val="134"/>
      </rPr>
      <t>大西路绿地</t>
    </r>
  </si>
  <si>
    <r>
      <rPr>
        <sz val="12"/>
        <rFont val="宋体"/>
        <charset val="134"/>
      </rPr>
      <t>绿地保洁</t>
    </r>
    <r>
      <rPr>
        <sz val="12"/>
        <rFont val="Times New Roman"/>
        <charset val="134"/>
      </rPr>
      <t>10000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</si>
  <si>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大西路</t>
    </r>
  </si>
  <si>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电力路</t>
    </r>
  </si>
  <si>
    <r>
      <rPr>
        <sz val="12"/>
        <rFont val="宋体"/>
        <charset val="134"/>
      </rPr>
      <t>天桥路</t>
    </r>
  </si>
  <si>
    <r>
      <rPr>
        <sz val="12"/>
        <rFont val="宋体"/>
        <charset val="134"/>
      </rPr>
      <t>梦溪路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南门外大街</t>
    </r>
  </si>
  <si>
    <r>
      <rPr>
        <sz val="12"/>
        <rFont val="宋体"/>
        <charset val="134"/>
      </rPr>
      <t>含天桥加油站旁绿地</t>
    </r>
    <r>
      <rPr>
        <sz val="12"/>
        <rFont val="Times New Roman"/>
        <charset val="134"/>
      </rPr>
      <t>(1000M2)</t>
    </r>
  </si>
  <si>
    <r>
      <rPr>
        <sz val="12"/>
        <rFont val="宋体"/>
        <charset val="134"/>
      </rPr>
      <t>运河路</t>
    </r>
  </si>
  <si>
    <r>
      <rPr>
        <sz val="12"/>
        <rFont val="宋体"/>
        <charset val="134"/>
      </rPr>
      <t>中山西路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梦溪路</t>
    </r>
  </si>
  <si>
    <r>
      <rPr>
        <sz val="12"/>
        <rFont val="宋体"/>
        <charset val="134"/>
      </rPr>
      <t>铁路三号线</t>
    </r>
  </si>
  <si>
    <r>
      <rPr>
        <sz val="12"/>
        <rFont val="宋体"/>
        <charset val="134"/>
      </rPr>
      <t>中山西路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润州山路</t>
    </r>
  </si>
  <si>
    <r>
      <rPr>
        <sz val="12"/>
        <rFont val="宋体"/>
        <charset val="134"/>
      </rPr>
      <t>丁卯路</t>
    </r>
  </si>
  <si>
    <r>
      <rPr>
        <sz val="12"/>
        <rFont val="宋体"/>
        <charset val="134"/>
      </rPr>
      <t>周家河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青年广场</t>
    </r>
  </si>
  <si>
    <r>
      <rPr>
        <sz val="12"/>
        <rFont val="宋体"/>
        <charset val="134"/>
      </rPr>
      <t>正东路</t>
    </r>
  </si>
  <si>
    <r>
      <rPr>
        <sz val="12"/>
        <rFont val="宋体"/>
        <charset val="134"/>
      </rPr>
      <t>解放路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梦溪广场</t>
    </r>
  </si>
  <si>
    <r>
      <rPr>
        <sz val="12"/>
        <rFont val="宋体"/>
        <charset val="134"/>
      </rPr>
      <t>含正东路绿地</t>
    </r>
    <r>
      <rPr>
        <sz val="12"/>
        <rFont val="Times New Roman"/>
        <charset val="134"/>
      </rPr>
      <t>(300m2)</t>
    </r>
  </si>
  <si>
    <r>
      <rPr>
        <sz val="12"/>
        <rFont val="宋体"/>
        <charset val="134"/>
      </rPr>
      <t>电力路</t>
    </r>
  </si>
  <si>
    <r>
      <rPr>
        <sz val="12"/>
        <rFont val="宋体"/>
        <charset val="134"/>
      </rPr>
      <t>长江路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中山路</t>
    </r>
  </si>
  <si>
    <r>
      <rPr>
        <sz val="12"/>
        <rFont val="宋体"/>
        <charset val="134"/>
      </rPr>
      <t>康泰路</t>
    </r>
  </si>
  <si>
    <r>
      <rPr>
        <sz val="12"/>
        <rFont val="宋体"/>
        <charset val="134"/>
      </rPr>
      <t>丁卯桥路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康平路</t>
    </r>
  </si>
  <si>
    <r>
      <rPr>
        <sz val="12"/>
        <rFont val="宋体"/>
        <charset val="134"/>
      </rPr>
      <t>矿机路</t>
    </r>
  </si>
  <si>
    <r>
      <rPr>
        <sz val="12"/>
        <rFont val="宋体"/>
        <charset val="134"/>
      </rPr>
      <t>鸿鹤桥路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康宁路</t>
    </r>
  </si>
  <si>
    <r>
      <rPr>
        <sz val="12"/>
        <rFont val="宋体"/>
        <charset val="134"/>
      </rPr>
      <t>狮子山公园</t>
    </r>
  </si>
  <si>
    <r>
      <rPr>
        <sz val="12"/>
        <rFont val="宋体"/>
        <charset val="134"/>
      </rPr>
      <t>广场保洁</t>
    </r>
    <r>
      <rPr>
        <sz val="12"/>
        <rFont val="Times New Roman"/>
        <charset val="134"/>
      </rPr>
      <t>25000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</si>
  <si>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太古山路边坡</t>
    </r>
  </si>
  <si>
    <r>
      <rPr>
        <sz val="12"/>
        <rFont val="宋体"/>
        <charset val="134"/>
      </rPr>
      <t>中山西路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铁路桥</t>
    </r>
  </si>
  <si>
    <r>
      <rPr>
        <sz val="12"/>
        <rFont val="宋体"/>
        <charset val="134"/>
      </rPr>
      <t>太古山路</t>
    </r>
  </si>
  <si>
    <r>
      <rPr>
        <sz val="12"/>
        <rFont val="宋体"/>
        <charset val="134"/>
      </rPr>
      <t>宝盖路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中山西路</t>
    </r>
  </si>
  <si>
    <r>
      <rPr>
        <sz val="12"/>
        <rFont val="宋体"/>
        <charset val="134"/>
      </rPr>
      <t>黄山北路</t>
    </r>
  </si>
  <si>
    <r>
      <rPr>
        <sz val="12"/>
        <rFont val="宋体"/>
        <charset val="134"/>
      </rPr>
      <t>中山西路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长江路</t>
    </r>
  </si>
  <si>
    <t>标段五</t>
  </si>
  <si>
    <r>
      <rPr>
        <sz val="12"/>
        <rFont val="宋体"/>
        <charset val="134"/>
      </rPr>
      <t>玉翠园边侧绿地</t>
    </r>
  </si>
  <si>
    <r>
      <rPr>
        <sz val="12"/>
        <rFont val="宋体"/>
        <charset val="134"/>
      </rPr>
      <t>龙脉路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凤凰山路</t>
    </r>
  </si>
  <si>
    <r>
      <rPr>
        <sz val="12"/>
        <rFont val="宋体"/>
        <charset val="134"/>
      </rPr>
      <t>道院路</t>
    </r>
  </si>
  <si>
    <r>
      <rPr>
        <sz val="12"/>
        <rFont val="宋体"/>
        <charset val="134"/>
      </rPr>
      <t>团山路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曹家湾路</t>
    </r>
  </si>
  <si>
    <r>
      <rPr>
        <sz val="12"/>
        <rFont val="宋体"/>
        <charset val="134"/>
      </rPr>
      <t>美堤苑项目润河湖、环湖河整治工程绿地</t>
    </r>
  </si>
  <si>
    <r>
      <rPr>
        <sz val="12"/>
        <rFont val="宋体"/>
        <charset val="134"/>
      </rPr>
      <t>中海润泽园南侧边侧绿地</t>
    </r>
  </si>
  <si>
    <r>
      <rPr>
        <sz val="12"/>
        <rFont val="宋体"/>
        <charset val="134"/>
      </rPr>
      <t>回龙绿地</t>
    </r>
  </si>
  <si>
    <r>
      <rPr>
        <sz val="12"/>
        <rFont val="宋体"/>
        <charset val="134"/>
      </rPr>
      <t>宜城大道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罗家头路</t>
    </r>
  </si>
  <si>
    <r>
      <rPr>
        <sz val="12"/>
        <rFont val="宋体"/>
        <charset val="134"/>
      </rPr>
      <t>柳城路</t>
    </r>
  </si>
  <si>
    <r>
      <rPr>
        <sz val="12"/>
        <rFont val="宋体"/>
        <charset val="134"/>
      </rPr>
      <t>长江路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京江路</t>
    </r>
  </si>
  <si>
    <r>
      <rPr>
        <sz val="12"/>
        <rFont val="宋体"/>
        <charset val="134"/>
      </rPr>
      <t>白龙山公园</t>
    </r>
  </si>
  <si>
    <r>
      <rPr>
        <sz val="12"/>
        <rFont val="宋体"/>
        <charset val="134"/>
      </rPr>
      <t>谷阳路</t>
    </r>
  </si>
  <si>
    <r>
      <rPr>
        <sz val="12"/>
        <rFont val="宋体"/>
        <charset val="134"/>
      </rPr>
      <t>官塘桥路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宝平路</t>
    </r>
  </si>
  <si>
    <r>
      <rPr>
        <sz val="12"/>
        <rFont val="宋体"/>
        <charset val="134"/>
      </rPr>
      <t>康平路</t>
    </r>
  </si>
  <si>
    <r>
      <rPr>
        <sz val="12"/>
        <rFont val="宋体"/>
        <charset val="134"/>
      </rPr>
      <t>红光路、崇实路</t>
    </r>
  </si>
  <si>
    <r>
      <rPr>
        <sz val="12"/>
        <rFont val="宋体"/>
        <charset val="134"/>
      </rPr>
      <t>登云山路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润州山路</t>
    </r>
  </si>
  <si>
    <r>
      <rPr>
        <sz val="12"/>
        <rFont val="宋体"/>
        <charset val="134"/>
      </rPr>
      <t>回龙路</t>
    </r>
  </si>
  <si>
    <r>
      <rPr>
        <sz val="12"/>
        <rFont val="宋体"/>
        <charset val="134"/>
      </rPr>
      <t>回龙路</t>
    </r>
  </si>
  <si>
    <r>
      <rPr>
        <sz val="12"/>
        <rFont val="宋体"/>
        <charset val="134"/>
      </rPr>
      <t>朱岗路</t>
    </r>
  </si>
  <si>
    <r>
      <rPr>
        <sz val="12"/>
        <rFont val="宋体"/>
        <charset val="134"/>
      </rPr>
      <t>三里岗路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莱山路</t>
    </r>
  </si>
  <si>
    <t>合计</t>
  </si>
  <si>
    <t>注：第五标段为临时移交养护路段，养护期至镇江市绿化管理站市场化运作项目合同签订时间止；合同期内新接收移交临时养护路段统一纳入第五标段，养护费用按单项投标报价核算。</t>
  </si>
  <si>
    <t>绿城公司绿地养护服务标段划分</t>
  </si>
  <si>
    <r>
      <rPr>
        <b/>
        <sz val="12"/>
        <color indexed="8"/>
        <rFont val="仿宋"/>
        <charset val="134"/>
      </rPr>
      <t>标段</t>
    </r>
  </si>
  <si>
    <r>
      <rPr>
        <b/>
        <sz val="12"/>
        <color indexed="8"/>
        <rFont val="仿宋"/>
        <charset val="134"/>
      </rPr>
      <t>道路名称</t>
    </r>
  </si>
  <si>
    <r>
      <rPr>
        <b/>
        <sz val="12"/>
        <color indexed="8"/>
        <rFont val="仿宋"/>
        <charset val="134"/>
      </rPr>
      <t>道路起止点</t>
    </r>
  </si>
  <si>
    <r>
      <rPr>
        <b/>
        <sz val="12"/>
        <color indexed="8"/>
        <rFont val="仿宋"/>
        <charset val="134"/>
      </rPr>
      <t>绿地（㎡）</t>
    </r>
  </si>
  <si>
    <r>
      <rPr>
        <b/>
        <sz val="12"/>
        <color indexed="8"/>
        <rFont val="仿宋"/>
        <charset val="134"/>
      </rPr>
      <t>铺装（㎡）</t>
    </r>
  </si>
  <si>
    <r>
      <rPr>
        <b/>
        <sz val="12"/>
        <color indexed="8"/>
        <rFont val="仿宋"/>
        <charset val="134"/>
      </rPr>
      <t>备注</t>
    </r>
  </si>
  <si>
    <r>
      <rPr>
        <b/>
        <sz val="12"/>
        <color indexed="8"/>
        <rFont val="仿宋"/>
        <charset val="134"/>
      </rPr>
      <t>绿地养护</t>
    </r>
  </si>
  <si>
    <t>铺装保洁</t>
  </si>
  <si>
    <t>暂列金</t>
  </si>
  <si>
    <t>南山北部景区、黄鹤山公共绿地</t>
  </si>
  <si>
    <t>南徐大道</t>
  </si>
  <si>
    <t>南山绿道一期</t>
  </si>
  <si>
    <t>西入口-北部景区</t>
  </si>
  <si>
    <r>
      <rPr>
        <sz val="12"/>
        <rFont val="宋体"/>
        <charset val="134"/>
      </rPr>
      <t>旱厕3座，4000元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座/年厕所1座，1000元/座/年</t>
    </r>
  </si>
  <si>
    <t>南山绿道二期+莲花洞景区</t>
  </si>
  <si>
    <t>西入口-回龙水库、莲花洞水库周边</t>
  </si>
  <si>
    <t>旱厕3座，4000元/座，厕所2座，10000元/座/年 ，风雨廊+莲花洞亭8000元/年</t>
  </si>
  <si>
    <t>南山西入口（含消防通道）</t>
  </si>
  <si>
    <t>九华山路-八公洞</t>
  </si>
  <si>
    <t>厕所4座，10000元/座/年</t>
  </si>
  <si>
    <t>古运河中段1</t>
  </si>
  <si>
    <t>鼎石桥-谷阳路运河北岸、鼎石桥-苗家湾桥向东300米运河南岸</t>
  </si>
  <si>
    <r>
      <rPr>
        <sz val="12"/>
        <rFont val="宋体"/>
        <charset val="134"/>
      </rPr>
      <t>厕所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座，</t>
    </r>
    <r>
      <rPr>
        <sz val="12"/>
        <rFont val="Times New Roman"/>
        <charset val="134"/>
      </rPr>
      <t>10000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座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</si>
  <si>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t>古运河中段2</t>
  </si>
  <si>
    <t>平政桥-迎江桥运河西南侧、迎江桥-解放桥的栈道、亭、廊、榭等、瑞阳路-经十二路运河南岸</t>
  </si>
  <si>
    <r>
      <rPr>
        <sz val="12"/>
        <rFont val="宋体"/>
        <charset val="134"/>
      </rPr>
      <t>厕所1座，</t>
    </r>
    <r>
      <rPr>
        <sz val="12"/>
        <rFont val="Times New Roman"/>
        <charset val="134"/>
      </rPr>
      <t>10000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座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年绿地面积含未完工地块面积41000㎡，亭、廊、榭共8000元/年</t>
    </r>
  </si>
  <si>
    <t>古运河中段3</t>
  </si>
  <si>
    <t>谷阳路-经十二路运河北侧</t>
  </si>
  <si>
    <r>
      <rPr>
        <sz val="12"/>
        <rFont val="宋体"/>
        <charset val="134"/>
      </rPr>
      <t>厕所1座，</t>
    </r>
    <r>
      <rPr>
        <sz val="12"/>
        <rFont val="Times New Roman"/>
        <charset val="134"/>
      </rPr>
      <t>10000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座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</si>
  <si>
    <t>古运河下段</t>
  </si>
  <si>
    <t>经十二路-玉带河运河两侧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</si>
</sst>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1">
    <font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仿宋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5" fillId="0" borderId="0" xfId="0" applyFont="1"/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177" fontId="15" fillId="0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zoomScale="55" zoomScaleNormal="55" topLeftCell="A40" workbookViewId="0">
      <selection activeCell="C8" sqref="C8"/>
    </sheetView>
  </sheetViews>
  <sheetFormatPr defaultColWidth="9" defaultRowHeight="15.5" outlineLevelCol="6"/>
  <cols>
    <col min="1" max="1" width="12.7166666666667" style="19" customWidth="1"/>
    <col min="2" max="2" width="31.2166666666667" style="20" customWidth="1"/>
    <col min="3" max="3" width="36.6666666666667" style="20" customWidth="1"/>
    <col min="4" max="4" width="19.8416666666667" style="20" customWidth="1"/>
    <col min="5" max="5" width="16.975" style="20" customWidth="1"/>
    <col min="6" max="6" width="9.875" style="20" customWidth="1"/>
    <col min="7" max="7" width="24.875" style="20" customWidth="1"/>
    <col min="8" max="16384" width="9" style="20"/>
  </cols>
  <sheetData>
    <row r="1" ht="37.5" customHeight="1" spans="1:7">
      <c r="A1" s="21" t="s">
        <v>0</v>
      </c>
      <c r="B1" s="22"/>
      <c r="C1" s="22"/>
      <c r="D1" s="22"/>
      <c r="E1" s="22"/>
      <c r="F1" s="22"/>
      <c r="G1" s="22"/>
    </row>
    <row r="2" ht="24.95" customHeight="1" spans="1:7">
      <c r="A2" s="2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/>
      <c r="B3" s="3"/>
      <c r="C3" s="3"/>
      <c r="D3" s="5"/>
      <c r="E3" s="5"/>
      <c r="F3" s="3"/>
      <c r="G3" s="3"/>
    </row>
    <row r="4" ht="30.95" customHeight="1" spans="1:7">
      <c r="A4" s="24" t="s">
        <v>8</v>
      </c>
      <c r="B4" s="25" t="s">
        <v>9</v>
      </c>
      <c r="C4" s="25"/>
      <c r="D4" s="26">
        <f>91415+23573</f>
        <v>114988</v>
      </c>
      <c r="E4" s="26">
        <f>18789+1292+500</f>
        <v>20581</v>
      </c>
      <c r="F4" s="26"/>
      <c r="G4" s="27"/>
    </row>
    <row r="5" ht="21.95" customHeight="1" spans="1:7">
      <c r="A5" s="3"/>
      <c r="B5" s="28" t="s">
        <v>10</v>
      </c>
      <c r="C5" s="25"/>
      <c r="D5" s="29">
        <f>SUM(D4:D4)</f>
        <v>114988</v>
      </c>
      <c r="E5" s="29">
        <f>SUM(E4:E4)</f>
        <v>20581</v>
      </c>
      <c r="F5" s="26"/>
      <c r="G5" s="27"/>
    </row>
    <row r="6" ht="24" customHeight="1" spans="1:7">
      <c r="A6" s="24" t="s">
        <v>11</v>
      </c>
      <c r="B6" s="25" t="s">
        <v>12</v>
      </c>
      <c r="C6" s="25"/>
      <c r="D6" s="26">
        <v>126121</v>
      </c>
      <c r="E6" s="26">
        <v>17742</v>
      </c>
      <c r="F6" s="26"/>
      <c r="G6" s="27"/>
    </row>
    <row r="7" ht="24" customHeight="1" spans="1:7">
      <c r="A7" s="3"/>
      <c r="B7" s="28" t="s">
        <v>10</v>
      </c>
      <c r="C7" s="25"/>
      <c r="D7" s="29">
        <f>SUM(D6:D6)</f>
        <v>126121</v>
      </c>
      <c r="E7" s="29">
        <f>SUM(E6:E6)</f>
        <v>17742</v>
      </c>
      <c r="F7" s="30"/>
      <c r="G7" s="31"/>
    </row>
    <row r="8" ht="71.1" customHeight="1" spans="1:7">
      <c r="A8" s="32" t="s">
        <v>13</v>
      </c>
      <c r="B8" s="7" t="s">
        <v>14</v>
      </c>
      <c r="C8" s="25"/>
      <c r="D8" s="9">
        <v>56700</v>
      </c>
      <c r="E8" s="9">
        <v>6300</v>
      </c>
      <c r="F8" s="9">
        <v>850</v>
      </c>
      <c r="G8" s="33" t="s">
        <v>15</v>
      </c>
    </row>
    <row r="9" ht="23.1" customHeight="1" spans="1:7">
      <c r="A9" s="28"/>
      <c r="B9" s="7" t="s">
        <v>16</v>
      </c>
      <c r="C9" s="7" t="s">
        <v>17</v>
      </c>
      <c r="D9" s="9">
        <v>6248</v>
      </c>
      <c r="E9" s="9"/>
      <c r="F9" s="9"/>
      <c r="G9" s="34"/>
    </row>
    <row r="10" ht="23.1" customHeight="1" spans="1:7">
      <c r="A10" s="28"/>
      <c r="B10" s="7" t="s">
        <v>18</v>
      </c>
      <c r="C10" s="7" t="s">
        <v>19</v>
      </c>
      <c r="D10" s="9">
        <v>2364</v>
      </c>
      <c r="E10" s="9"/>
      <c r="F10" s="9"/>
      <c r="G10" s="34"/>
    </row>
    <row r="11" ht="23.1" customHeight="1" spans="1:7">
      <c r="A11" s="28"/>
      <c r="B11" s="25" t="s">
        <v>20</v>
      </c>
      <c r="C11" s="7" t="s">
        <v>21</v>
      </c>
      <c r="D11" s="9">
        <v>3882</v>
      </c>
      <c r="E11" s="9"/>
      <c r="F11" s="9"/>
      <c r="G11" s="34"/>
    </row>
    <row r="12" ht="30" customHeight="1" spans="1:7">
      <c r="A12" s="28"/>
      <c r="B12" s="7" t="s">
        <v>22</v>
      </c>
      <c r="C12" s="7" t="s">
        <v>23</v>
      </c>
      <c r="D12" s="9">
        <v>21207</v>
      </c>
      <c r="E12" s="9"/>
      <c r="F12" s="9"/>
      <c r="G12" s="35" t="s">
        <v>24</v>
      </c>
    </row>
    <row r="13" ht="23.1" customHeight="1" spans="1:7">
      <c r="A13" s="28"/>
      <c r="B13" s="7" t="s">
        <v>25</v>
      </c>
      <c r="C13" s="7" t="s">
        <v>26</v>
      </c>
      <c r="D13" s="9">
        <v>1925</v>
      </c>
      <c r="E13" s="9"/>
      <c r="F13" s="9"/>
      <c r="G13" s="36"/>
    </row>
    <row r="14" ht="30" customHeight="1" spans="1:7">
      <c r="A14" s="28"/>
      <c r="B14" s="7" t="s">
        <v>27</v>
      </c>
      <c r="C14" s="7" t="s">
        <v>28</v>
      </c>
      <c r="D14" s="9">
        <v>4214</v>
      </c>
      <c r="E14" s="9">
        <v>2714</v>
      </c>
      <c r="F14" s="37"/>
      <c r="G14" s="33" t="s">
        <v>29</v>
      </c>
    </row>
    <row r="15" ht="27.95" customHeight="1" spans="1:7">
      <c r="A15" s="28"/>
      <c r="B15" s="7" t="s">
        <v>30</v>
      </c>
      <c r="C15" s="7" t="s">
        <v>31</v>
      </c>
      <c r="D15" s="9">
        <v>3854</v>
      </c>
      <c r="E15" s="9">
        <v>1396</v>
      </c>
      <c r="F15" s="30"/>
      <c r="G15" s="33"/>
    </row>
    <row r="16" ht="23.1" customHeight="1" spans="1:7">
      <c r="A16" s="28"/>
      <c r="B16" s="7" t="s">
        <v>32</v>
      </c>
      <c r="C16" s="7" t="s">
        <v>33</v>
      </c>
      <c r="D16" s="12">
        <v>1211</v>
      </c>
      <c r="E16" s="12"/>
      <c r="F16" s="12"/>
      <c r="G16" s="36"/>
    </row>
    <row r="17" ht="23.1" customHeight="1" spans="1:7">
      <c r="A17" s="28"/>
      <c r="B17" s="7" t="s">
        <v>34</v>
      </c>
      <c r="C17" s="7" t="s">
        <v>35</v>
      </c>
      <c r="D17" s="9">
        <v>50</v>
      </c>
      <c r="E17" s="9"/>
      <c r="F17" s="9"/>
      <c r="G17" s="36"/>
    </row>
    <row r="18" ht="23.1" customHeight="1" spans="1:7">
      <c r="A18" s="28"/>
      <c r="B18" s="7" t="s">
        <v>36</v>
      </c>
      <c r="C18" s="7" t="s">
        <v>37</v>
      </c>
      <c r="D18" s="9">
        <v>2000</v>
      </c>
      <c r="E18" s="9"/>
      <c r="F18" s="9"/>
      <c r="G18" s="36"/>
    </row>
    <row r="19" ht="23.1" customHeight="1" spans="1:7">
      <c r="A19" s="28"/>
      <c r="B19" s="7" t="s">
        <v>38</v>
      </c>
      <c r="C19" s="7" t="s">
        <v>39</v>
      </c>
      <c r="D19" s="9">
        <v>1145</v>
      </c>
      <c r="E19" s="9"/>
      <c r="F19" s="9"/>
      <c r="G19" s="34"/>
    </row>
    <row r="20" ht="21" customHeight="1" spans="1:7">
      <c r="A20" s="28"/>
      <c r="B20" s="38" t="s">
        <v>10</v>
      </c>
      <c r="C20" s="34"/>
      <c r="D20" s="30">
        <f>SUM(D8:D19)</f>
        <v>104800</v>
      </c>
      <c r="E20" s="30">
        <f>SUM(E8:E19)</f>
        <v>10410</v>
      </c>
      <c r="F20" s="30">
        <f>SUM(F8:F12)</f>
        <v>850</v>
      </c>
      <c r="G20" s="36"/>
    </row>
    <row r="21" ht="23.1" customHeight="1" spans="1:7">
      <c r="A21" s="32" t="s">
        <v>40</v>
      </c>
      <c r="B21" s="7" t="s">
        <v>41</v>
      </c>
      <c r="C21" s="7" t="s">
        <v>42</v>
      </c>
      <c r="D21" s="9">
        <v>9949</v>
      </c>
      <c r="E21" s="9"/>
      <c r="F21" s="9"/>
      <c r="G21" s="36"/>
    </row>
    <row r="22" ht="30" customHeight="1" spans="1:7">
      <c r="A22" s="28"/>
      <c r="B22" s="7" t="s">
        <v>43</v>
      </c>
      <c r="C22" s="25"/>
      <c r="D22" s="9">
        <v>6670</v>
      </c>
      <c r="E22" s="9">
        <v>2100</v>
      </c>
      <c r="F22" s="9"/>
      <c r="G22" s="35" t="s">
        <v>44</v>
      </c>
    </row>
    <row r="23" ht="30" customHeight="1" spans="1:7">
      <c r="A23" s="28"/>
      <c r="B23" s="25" t="s">
        <v>45</v>
      </c>
      <c r="C23" s="25"/>
      <c r="D23" s="9">
        <v>500</v>
      </c>
      <c r="E23" s="9">
        <v>350</v>
      </c>
      <c r="F23" s="9"/>
      <c r="G23" s="35"/>
    </row>
    <row r="24" ht="30" customHeight="1" spans="1:7">
      <c r="A24" s="28"/>
      <c r="B24" s="7" t="s">
        <v>46</v>
      </c>
      <c r="C24" s="7" t="s">
        <v>47</v>
      </c>
      <c r="D24" s="9">
        <v>300</v>
      </c>
      <c r="E24" s="9"/>
      <c r="F24" s="9"/>
      <c r="G24" s="36"/>
    </row>
    <row r="25" ht="30" customHeight="1" spans="1:7">
      <c r="A25" s="28"/>
      <c r="B25" s="7" t="s">
        <v>48</v>
      </c>
      <c r="C25" s="7" t="s">
        <v>49</v>
      </c>
      <c r="D25" s="9">
        <v>1242</v>
      </c>
      <c r="E25" s="9"/>
      <c r="F25" s="9"/>
      <c r="G25" s="31" t="s">
        <v>50</v>
      </c>
    </row>
    <row r="26" ht="30" customHeight="1" spans="1:7">
      <c r="A26" s="28"/>
      <c r="B26" s="7" t="s">
        <v>51</v>
      </c>
      <c r="C26" s="25"/>
      <c r="D26" s="9">
        <v>1753</v>
      </c>
      <c r="E26" s="9">
        <v>1302</v>
      </c>
      <c r="F26" s="9"/>
      <c r="G26" s="36" t="s">
        <v>52</v>
      </c>
    </row>
    <row r="27" ht="23.1" customHeight="1" spans="1:7">
      <c r="A27" s="28"/>
      <c r="B27" s="7" t="s">
        <v>53</v>
      </c>
      <c r="C27" s="7" t="s">
        <v>54</v>
      </c>
      <c r="D27" s="9">
        <v>5954</v>
      </c>
      <c r="E27" s="9"/>
      <c r="F27" s="9"/>
      <c r="G27" s="36"/>
    </row>
    <row r="28" ht="36" customHeight="1" spans="1:7">
      <c r="A28" s="28"/>
      <c r="B28" s="7" t="s">
        <v>55</v>
      </c>
      <c r="C28" s="25" t="s">
        <v>56</v>
      </c>
      <c r="D28" s="9">
        <v>8703</v>
      </c>
      <c r="E28" s="9"/>
      <c r="F28" s="9"/>
      <c r="G28" s="35" t="s">
        <v>57</v>
      </c>
    </row>
    <row r="29" ht="23.1" customHeight="1" spans="1:7">
      <c r="A29" s="28"/>
      <c r="B29" s="7" t="s">
        <v>58</v>
      </c>
      <c r="C29" s="7" t="s">
        <v>59</v>
      </c>
      <c r="D29" s="9">
        <v>8750</v>
      </c>
      <c r="E29" s="9"/>
      <c r="F29" s="9"/>
      <c r="G29" s="36"/>
    </row>
    <row r="30" ht="23.1" customHeight="1" spans="1:7">
      <c r="A30" s="28"/>
      <c r="B30" s="7" t="s">
        <v>60</v>
      </c>
      <c r="C30" s="7" t="s">
        <v>61</v>
      </c>
      <c r="D30" s="9">
        <v>7500</v>
      </c>
      <c r="E30" s="9"/>
      <c r="F30" s="9"/>
      <c r="G30" s="34"/>
    </row>
    <row r="31" ht="23.1" customHeight="1" spans="1:7">
      <c r="A31" s="28"/>
      <c r="B31" s="7" t="s">
        <v>62</v>
      </c>
      <c r="C31" s="7" t="s">
        <v>63</v>
      </c>
      <c r="D31" s="9">
        <v>5530</v>
      </c>
      <c r="E31" s="9"/>
      <c r="F31" s="9"/>
      <c r="G31" s="36"/>
    </row>
    <row r="32" ht="23.1" customHeight="1" spans="1:7">
      <c r="A32" s="28"/>
      <c r="B32" s="7" t="s">
        <v>64</v>
      </c>
      <c r="C32" s="7" t="s">
        <v>65</v>
      </c>
      <c r="D32" s="9">
        <v>1016</v>
      </c>
      <c r="E32" s="9"/>
      <c r="F32" s="9"/>
      <c r="G32" s="31" t="s">
        <v>66</v>
      </c>
    </row>
    <row r="33" ht="23.1" customHeight="1" spans="1:7">
      <c r="A33" s="28"/>
      <c r="B33" s="7" t="s">
        <v>67</v>
      </c>
      <c r="C33" s="7" t="s">
        <v>68</v>
      </c>
      <c r="D33" s="9">
        <v>3620.9</v>
      </c>
      <c r="E33" s="9"/>
      <c r="F33" s="9"/>
      <c r="G33" s="34"/>
    </row>
    <row r="34" ht="23.1" customHeight="1" spans="1:7">
      <c r="A34" s="28"/>
      <c r="B34" s="25" t="s">
        <v>69</v>
      </c>
      <c r="C34" s="25" t="s">
        <v>70</v>
      </c>
      <c r="D34" s="39">
        <v>70.56</v>
      </c>
      <c r="E34" s="30"/>
      <c r="F34" s="30"/>
      <c r="G34" s="36"/>
    </row>
    <row r="35" ht="23.1" customHeight="1" spans="1:7">
      <c r="A35" s="28"/>
      <c r="B35" s="25" t="s">
        <v>71</v>
      </c>
      <c r="C35" s="25" t="s">
        <v>72</v>
      </c>
      <c r="D35" s="39">
        <v>52.92</v>
      </c>
      <c r="E35" s="30"/>
      <c r="F35" s="30"/>
      <c r="G35" s="36"/>
    </row>
    <row r="36" ht="23.1" customHeight="1" spans="1:7">
      <c r="A36" s="28"/>
      <c r="B36" s="40" t="s">
        <v>73</v>
      </c>
      <c r="C36" s="25"/>
      <c r="D36" s="39">
        <v>15000</v>
      </c>
      <c r="E36" s="30">
        <v>2700</v>
      </c>
      <c r="F36" s="30"/>
      <c r="G36" s="36" t="s">
        <v>74</v>
      </c>
    </row>
    <row r="37" ht="23.1" customHeight="1" spans="1:7">
      <c r="A37" s="28"/>
      <c r="B37" s="25" t="s">
        <v>75</v>
      </c>
      <c r="C37" s="25" t="s">
        <v>76</v>
      </c>
      <c r="D37" s="9">
        <v>19000</v>
      </c>
      <c r="E37" s="9"/>
      <c r="F37" s="9"/>
      <c r="G37" s="34"/>
    </row>
    <row r="38" ht="23.1" customHeight="1" spans="1:7">
      <c r="A38" s="28"/>
      <c r="B38" s="25" t="s">
        <v>77</v>
      </c>
      <c r="C38" s="25" t="s">
        <v>78</v>
      </c>
      <c r="D38" s="9">
        <v>3722.5</v>
      </c>
      <c r="E38" s="9">
        <v>512</v>
      </c>
      <c r="F38" s="9"/>
      <c r="G38" s="34"/>
    </row>
    <row r="39" ht="23.1" customHeight="1" spans="1:7">
      <c r="A39" s="28"/>
      <c r="B39" s="7" t="s">
        <v>79</v>
      </c>
      <c r="C39" s="7" t="s">
        <v>80</v>
      </c>
      <c r="D39" s="12">
        <v>7443</v>
      </c>
      <c r="E39" s="12"/>
      <c r="F39" s="12"/>
      <c r="G39" s="34"/>
    </row>
    <row r="40" ht="23.1" customHeight="1" spans="1:7">
      <c r="A40" s="28"/>
      <c r="B40" s="38" t="s">
        <v>10</v>
      </c>
      <c r="C40" s="25"/>
      <c r="D40" s="30">
        <f>SUM(D21:D39)</f>
        <v>106776.88</v>
      </c>
      <c r="E40" s="30">
        <f>SUM(E21:E36)</f>
        <v>6452</v>
      </c>
      <c r="F40" s="30"/>
      <c r="G40" s="36"/>
    </row>
    <row r="41" ht="24.95" customHeight="1" spans="1:7">
      <c r="A41" s="32" t="s">
        <v>81</v>
      </c>
      <c r="B41" s="25" t="s">
        <v>82</v>
      </c>
      <c r="C41" s="25" t="s">
        <v>83</v>
      </c>
      <c r="D41" s="26">
        <v>5402</v>
      </c>
      <c r="E41" s="26"/>
      <c r="F41" s="30"/>
      <c r="G41" s="36"/>
    </row>
    <row r="42" ht="24.95" customHeight="1" spans="1:7">
      <c r="A42" s="28"/>
      <c r="B42" s="25" t="s">
        <v>84</v>
      </c>
      <c r="C42" s="25" t="s">
        <v>85</v>
      </c>
      <c r="D42" s="26">
        <v>198</v>
      </c>
      <c r="E42" s="26"/>
      <c r="F42" s="30"/>
      <c r="G42" s="36"/>
    </row>
    <row r="43" ht="33" customHeight="1" spans="1:7">
      <c r="A43" s="28"/>
      <c r="B43" s="25" t="s">
        <v>86</v>
      </c>
      <c r="C43" s="25"/>
      <c r="D43" s="26">
        <v>19029</v>
      </c>
      <c r="E43" s="26">
        <v>220.8</v>
      </c>
      <c r="F43" s="30"/>
      <c r="G43" s="36"/>
    </row>
    <row r="44" ht="30" customHeight="1" spans="1:7">
      <c r="A44" s="28"/>
      <c r="B44" s="25" t="s">
        <v>87</v>
      </c>
      <c r="C44" s="25"/>
      <c r="D44" s="26">
        <v>12020</v>
      </c>
      <c r="E44" s="26">
        <v>600</v>
      </c>
      <c r="F44" s="30"/>
      <c r="G44" s="36"/>
    </row>
    <row r="45" ht="24.95" customHeight="1" spans="1:7">
      <c r="A45" s="28"/>
      <c r="B45" s="25" t="s">
        <v>88</v>
      </c>
      <c r="C45" s="25" t="s">
        <v>89</v>
      </c>
      <c r="D45" s="26">
        <v>7804</v>
      </c>
      <c r="E45" s="26"/>
      <c r="F45" s="30"/>
      <c r="G45" s="36"/>
    </row>
    <row r="46" ht="24.95" customHeight="1" spans="1:7">
      <c r="A46" s="28"/>
      <c r="B46" s="25" t="s">
        <v>90</v>
      </c>
      <c r="C46" s="25" t="s">
        <v>91</v>
      </c>
      <c r="D46" s="26">
        <v>8644.5</v>
      </c>
      <c r="E46" s="26"/>
      <c r="F46" s="30"/>
      <c r="G46" s="36"/>
    </row>
    <row r="47" ht="24.95" customHeight="1" spans="1:7">
      <c r="A47" s="28"/>
      <c r="B47" s="25" t="s">
        <v>92</v>
      </c>
      <c r="C47" s="25"/>
      <c r="D47" s="26">
        <v>21459</v>
      </c>
      <c r="E47" s="26">
        <v>2851</v>
      </c>
      <c r="F47" s="30"/>
      <c r="G47" s="36" t="s">
        <v>74</v>
      </c>
    </row>
    <row r="48" ht="24.95" customHeight="1" spans="1:7">
      <c r="A48" s="28"/>
      <c r="B48" s="25" t="s">
        <v>93</v>
      </c>
      <c r="C48" s="25" t="s">
        <v>94</v>
      </c>
      <c r="D48" s="26">
        <v>7017.2</v>
      </c>
      <c r="E48" s="26"/>
      <c r="F48" s="30"/>
      <c r="G48" s="36"/>
    </row>
    <row r="49" ht="24.95" customHeight="1" spans="1:7">
      <c r="A49" s="28"/>
      <c r="B49" s="25" t="s">
        <v>95</v>
      </c>
      <c r="C49" s="25" t="s">
        <v>72</v>
      </c>
      <c r="D49" s="26">
        <v>709.42</v>
      </c>
      <c r="E49" s="26"/>
      <c r="F49" s="30"/>
      <c r="G49" s="36"/>
    </row>
    <row r="50" ht="27.95" customHeight="1" spans="1:7">
      <c r="A50" s="28"/>
      <c r="B50" s="7" t="s">
        <v>96</v>
      </c>
      <c r="C50" s="25" t="s">
        <v>97</v>
      </c>
      <c r="D50" s="26">
        <v>1271.25</v>
      </c>
      <c r="E50" s="26"/>
      <c r="F50" s="26"/>
      <c r="G50" s="34"/>
    </row>
    <row r="51" s="18" customFormat="1" ht="27.95" customHeight="1" spans="1:7">
      <c r="A51" s="28"/>
      <c r="B51" s="7" t="s">
        <v>98</v>
      </c>
      <c r="C51" s="25" t="s">
        <v>99</v>
      </c>
      <c r="D51" s="26">
        <v>766.53</v>
      </c>
      <c r="E51" s="26"/>
      <c r="F51" s="26"/>
      <c r="G51" s="34"/>
    </row>
    <row r="52" ht="24" customHeight="1" spans="1:7">
      <c r="A52" s="28"/>
      <c r="B52" s="7" t="s">
        <v>100</v>
      </c>
      <c r="C52" s="7" t="s">
        <v>101</v>
      </c>
      <c r="D52" s="26">
        <v>2281.6</v>
      </c>
      <c r="E52" s="29"/>
      <c r="F52" s="29"/>
      <c r="G52" s="36"/>
    </row>
    <row r="53" ht="24" customHeight="1" spans="1:7">
      <c r="A53" s="28"/>
      <c r="B53" s="38" t="s">
        <v>10</v>
      </c>
      <c r="C53" s="25"/>
      <c r="D53" s="29">
        <f>SUM(D41:D51)</f>
        <v>84320.9</v>
      </c>
      <c r="E53" s="29">
        <f>SUM(E41:E50)</f>
        <v>3671.8</v>
      </c>
      <c r="F53" s="29">
        <f>SUM(F41:F50)</f>
        <v>0</v>
      </c>
      <c r="G53" s="36"/>
    </row>
    <row r="54" ht="25.5" customHeight="1" spans="1:7">
      <c r="A54" s="41" t="s">
        <v>102</v>
      </c>
      <c r="B54" s="38"/>
      <c r="C54" s="38"/>
      <c r="D54" s="42"/>
      <c r="E54" s="42"/>
      <c r="F54" s="42"/>
      <c r="G54" s="42"/>
    </row>
    <row r="56" ht="44.25" customHeight="1" spans="1:7">
      <c r="A56" s="43" t="s">
        <v>103</v>
      </c>
      <c r="B56" s="44"/>
      <c r="C56" s="44"/>
      <c r="D56" s="44"/>
      <c r="E56" s="44"/>
      <c r="F56" s="44"/>
      <c r="G56" s="44"/>
    </row>
  </sheetData>
  <mergeCells count="17">
    <mergeCell ref="A1:G1"/>
    <mergeCell ref="A54:C54"/>
    <mergeCell ref="A56:G56"/>
    <mergeCell ref="A2:A3"/>
    <mergeCell ref="A4:A5"/>
    <mergeCell ref="A6:A7"/>
    <mergeCell ref="A8:A20"/>
    <mergeCell ref="A21:A40"/>
    <mergeCell ref="A41:A53"/>
    <mergeCell ref="B2:B3"/>
    <mergeCell ref="C2:C3"/>
    <mergeCell ref="D2:D3"/>
    <mergeCell ref="E2:E3"/>
    <mergeCell ref="F2:F3"/>
    <mergeCell ref="G2:G3"/>
    <mergeCell ref="G14:G15"/>
    <mergeCell ref="G22:G23"/>
  </mergeCells>
  <pageMargins left="0.75" right="0.75" top="1" bottom="1" header="0.5" footer="0.5"/>
  <pageSetup paperSize="9" scale="7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4" sqref="D4"/>
    </sheetView>
  </sheetViews>
  <sheetFormatPr defaultColWidth="9" defaultRowHeight="15"/>
  <cols>
    <col min="1" max="1" width="12.25" customWidth="1"/>
    <col min="2" max="2" width="16.875" customWidth="1"/>
    <col min="3" max="3" width="26.125" customWidth="1"/>
    <col min="4" max="4" width="17.25" customWidth="1"/>
    <col min="5" max="5" width="15.5" customWidth="1"/>
    <col min="6" max="6" width="22.125" customWidth="1"/>
    <col min="7" max="7" width="17.75" customWidth="1"/>
    <col min="8" max="8" width="19.875" customWidth="1"/>
    <col min="9" max="9" width="19.125" customWidth="1"/>
    <col min="10" max="10" width="18.375" customWidth="1"/>
  </cols>
  <sheetData>
    <row r="1" ht="25.5" spans="1:9">
      <c r="A1" s="1" t="s">
        <v>104</v>
      </c>
      <c r="B1" s="2"/>
      <c r="C1" s="2"/>
      <c r="D1" s="2"/>
      <c r="E1" s="2"/>
      <c r="F1" s="2"/>
      <c r="G1" s="2"/>
      <c r="H1" s="2"/>
      <c r="I1" s="2"/>
    </row>
    <row r="2" spans="1:10">
      <c r="A2" s="3" t="s">
        <v>105</v>
      </c>
      <c r="B2" s="3" t="s">
        <v>106</v>
      </c>
      <c r="C2" s="3" t="s">
        <v>107</v>
      </c>
      <c r="D2" s="3" t="s">
        <v>108</v>
      </c>
      <c r="E2" s="3" t="s">
        <v>109</v>
      </c>
      <c r="F2" s="3" t="s">
        <v>110</v>
      </c>
      <c r="G2" s="3" t="s">
        <v>111</v>
      </c>
      <c r="H2" s="4" t="s">
        <v>112</v>
      </c>
      <c r="I2" s="15" t="s">
        <v>113</v>
      </c>
      <c r="J2" s="3" t="s">
        <v>102</v>
      </c>
    </row>
    <row r="3" spans="1:10">
      <c r="A3" s="3"/>
      <c r="B3" s="3"/>
      <c r="C3" s="3"/>
      <c r="D3" s="5"/>
      <c r="E3" s="5"/>
      <c r="F3" s="3"/>
      <c r="G3" s="3"/>
      <c r="H3" s="6"/>
      <c r="I3" s="16"/>
      <c r="J3" s="3"/>
    </row>
    <row r="4" ht="71.1" customHeight="1" spans="1:10">
      <c r="A4" s="7">
        <v>1</v>
      </c>
      <c r="B4" s="8" t="s">
        <v>114</v>
      </c>
      <c r="C4" s="8" t="s">
        <v>115</v>
      </c>
      <c r="D4" s="9">
        <f>160000+20000</f>
        <v>180000</v>
      </c>
      <c r="E4" s="9">
        <v>15000</v>
      </c>
      <c r="F4" s="10"/>
      <c r="G4" s="11">
        <f>160000*3.5+20000*3</f>
        <v>620000</v>
      </c>
      <c r="H4" s="11">
        <f t="shared" ref="H4:H11" si="0">E4*1</f>
        <v>15000</v>
      </c>
      <c r="I4" s="11">
        <v>70000</v>
      </c>
      <c r="J4" s="3">
        <f>G4+I4+H4</f>
        <v>705000</v>
      </c>
    </row>
    <row r="5" ht="71.1" customHeight="1" spans="1:10">
      <c r="A5" s="7">
        <v>2</v>
      </c>
      <c r="B5" s="8" t="s">
        <v>116</v>
      </c>
      <c r="C5" s="8" t="s">
        <v>117</v>
      </c>
      <c r="D5" s="9">
        <v>130000</v>
      </c>
      <c r="E5" s="9">
        <f>18108+200+450+500+1000</f>
        <v>20258</v>
      </c>
      <c r="F5" s="10" t="s">
        <v>118</v>
      </c>
      <c r="G5" s="11">
        <f>D5*3.5</f>
        <v>455000</v>
      </c>
      <c r="H5" s="11">
        <f t="shared" si="0"/>
        <v>20258</v>
      </c>
      <c r="I5" s="11">
        <v>60000</v>
      </c>
      <c r="J5" s="3">
        <f>G5+I5+H5+22000</f>
        <v>557258</v>
      </c>
    </row>
    <row r="6" ht="71.1" customHeight="1" spans="1:10">
      <c r="A6" s="7">
        <v>3</v>
      </c>
      <c r="B6" s="8" t="s">
        <v>119</v>
      </c>
      <c r="C6" s="8" t="s">
        <v>120</v>
      </c>
      <c r="D6" s="9">
        <f>40000+65000</f>
        <v>105000</v>
      </c>
      <c r="E6" s="9">
        <v>10840</v>
      </c>
      <c r="F6" s="10" t="s">
        <v>121</v>
      </c>
      <c r="G6" s="11">
        <f>D6*3.5</f>
        <v>367500</v>
      </c>
      <c r="H6" s="11">
        <f t="shared" si="0"/>
        <v>10840</v>
      </c>
      <c r="I6" s="11">
        <v>60000</v>
      </c>
      <c r="J6" s="3">
        <f>G6+I6+H6+40000</f>
        <v>478340</v>
      </c>
    </row>
    <row r="7" ht="71.1" customHeight="1" spans="1:10">
      <c r="A7" s="7">
        <v>4</v>
      </c>
      <c r="B7" s="8" t="s">
        <v>122</v>
      </c>
      <c r="C7" s="8" t="s">
        <v>123</v>
      </c>
      <c r="D7" s="9">
        <v>130000</v>
      </c>
      <c r="E7" s="9">
        <v>40000</v>
      </c>
      <c r="F7" s="10" t="s">
        <v>124</v>
      </c>
      <c r="G7" s="11">
        <f>D7*3.5</f>
        <v>455000</v>
      </c>
      <c r="H7" s="11">
        <f t="shared" si="0"/>
        <v>40000</v>
      </c>
      <c r="I7" s="11">
        <v>60000</v>
      </c>
      <c r="J7" s="3">
        <f>G7+I7+H7+40000</f>
        <v>595000</v>
      </c>
    </row>
    <row r="8" ht="71.1" customHeight="1" spans="1:10">
      <c r="A8" s="7">
        <v>5</v>
      </c>
      <c r="B8" s="8" t="s">
        <v>125</v>
      </c>
      <c r="C8" s="8" t="s">
        <v>126</v>
      </c>
      <c r="D8" s="9">
        <v>110100</v>
      </c>
      <c r="E8" s="9">
        <v>17300</v>
      </c>
      <c r="F8" s="10" t="s">
        <v>127</v>
      </c>
      <c r="G8" s="11">
        <f>D8*3.5</f>
        <v>385350</v>
      </c>
      <c r="H8" s="11">
        <f t="shared" si="0"/>
        <v>17300</v>
      </c>
      <c r="I8" s="11">
        <v>60000</v>
      </c>
      <c r="J8" s="3">
        <f>G8+H8+I8+20000</f>
        <v>482650</v>
      </c>
    </row>
    <row r="9" ht="96" customHeight="1" spans="1:10">
      <c r="A9" s="7">
        <v>6</v>
      </c>
      <c r="B9" s="8" t="s">
        <v>128</v>
      </c>
      <c r="C9" s="8" t="s">
        <v>129</v>
      </c>
      <c r="D9" s="12">
        <v>147569.5</v>
      </c>
      <c r="E9" s="12">
        <v>21317.9</v>
      </c>
      <c r="F9" s="10" t="s">
        <v>130</v>
      </c>
      <c r="G9" s="11">
        <f>106569.5*3.5+41000*1</f>
        <v>413993.25</v>
      </c>
      <c r="H9" s="11">
        <f t="shared" si="0"/>
        <v>21317.9</v>
      </c>
      <c r="I9" s="11">
        <v>60000</v>
      </c>
      <c r="J9" s="3">
        <f>G9+H9+I9+18000</f>
        <v>513311.15</v>
      </c>
    </row>
    <row r="10" ht="71.1" customHeight="1" spans="1:10">
      <c r="A10" s="7">
        <v>7</v>
      </c>
      <c r="B10" s="8" t="s">
        <v>131</v>
      </c>
      <c r="C10" s="8" t="s">
        <v>132</v>
      </c>
      <c r="D10" s="9">
        <v>100416.7</v>
      </c>
      <c r="E10" s="9">
        <v>19614.1</v>
      </c>
      <c r="F10" s="10" t="s">
        <v>133</v>
      </c>
      <c r="G10" s="11">
        <f>D10*3.5</f>
        <v>351458.45</v>
      </c>
      <c r="H10" s="11">
        <f t="shared" si="0"/>
        <v>19614.1</v>
      </c>
      <c r="I10" s="11">
        <v>60000</v>
      </c>
      <c r="J10" s="3">
        <f>G10+H10+I10+10000</f>
        <v>441072.55</v>
      </c>
    </row>
    <row r="11" ht="71.1" customHeight="1" spans="1:10">
      <c r="A11" s="7">
        <v>8</v>
      </c>
      <c r="B11" s="8" t="s">
        <v>134</v>
      </c>
      <c r="C11" s="8" t="s">
        <v>135</v>
      </c>
      <c r="D11" s="9">
        <v>111736.89</v>
      </c>
      <c r="E11" s="9">
        <v>35826.75</v>
      </c>
      <c r="F11" s="13"/>
      <c r="G11" s="11">
        <f>D11*3.5</f>
        <v>391079.115</v>
      </c>
      <c r="H11" s="11">
        <f t="shared" si="0"/>
        <v>35826.75</v>
      </c>
      <c r="I11" s="11">
        <v>70000</v>
      </c>
      <c r="J11" s="3">
        <f>G11+H11+I11</f>
        <v>496905.865</v>
      </c>
    </row>
    <row r="12" ht="24.95" customHeight="1" spans="1:10">
      <c r="A12" s="14">
        <f>SUM(J4:J11)</f>
        <v>4269537.565</v>
      </c>
      <c r="B12" s="14"/>
      <c r="C12" s="14"/>
      <c r="D12" s="14"/>
      <c r="E12" s="14"/>
      <c r="F12" s="14"/>
      <c r="G12" s="14"/>
      <c r="H12" s="14"/>
      <c r="I12" s="14"/>
      <c r="J12" s="17"/>
    </row>
  </sheetData>
  <mergeCells count="12">
    <mergeCell ref="A1:H1"/>
    <mergeCell ref="A12:J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18055555555556" right="0.118055555555556" top="0.275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第二轮讨论方案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嫿小懒</cp:lastModifiedBy>
  <dcterms:created xsi:type="dcterms:W3CDTF">2021-11-12T07:17:00Z</dcterms:created>
  <dcterms:modified xsi:type="dcterms:W3CDTF">2024-11-28T04:42:56Z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F1564941E4094FF4A08E986DA40AD64B</vt:lpwstr>
  </property>
  <property fmtid="{D5CDD505-2E9C-101B-9397-08002B2CF9AE}" pid="3" name="KSOProductBuildVer">
    <vt:lpwstr>2052-12.1.0.18912</vt:lpwstr>
  </property>
</Properties>
</file>