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2280" activeTab="1"/>
  </bookViews>
  <sheets>
    <sheet name="总表" sheetId="1" r:id="rId1"/>
    <sheet name="面积表" sheetId="2" r:id="rId2"/>
    <sheet name="行道树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机场支路银杏给硕放街道
</t>
        </r>
      </text>
    </comment>
  </commentList>
</comments>
</file>

<file path=xl/sharedStrings.xml><?xml version="1.0" encoding="utf-8"?>
<sst xmlns="http://schemas.openxmlformats.org/spreadsheetml/2006/main" count="985" uniqueCount="186">
  <si>
    <t>2026-2028年新吴区绿化养护项目（三标段）总价</t>
  </si>
  <si>
    <t>编号</t>
  </si>
  <si>
    <t>标段</t>
  </si>
  <si>
    <t>养护面积
（平方米）</t>
  </si>
  <si>
    <t>养护费（不含行道树养护）（元）</t>
  </si>
  <si>
    <t>行道树养护费（元）</t>
  </si>
  <si>
    <t>暂列金（一年）</t>
  </si>
  <si>
    <t>一年养护费（元）</t>
  </si>
  <si>
    <t>暂列金（三年）</t>
  </si>
  <si>
    <t>三年养护费（元）</t>
  </si>
  <si>
    <t>三标</t>
  </si>
  <si>
    <t xml:space="preserve">    2026-2028年新吴区绿化养护项目（三标段）绿地养护路段明细</t>
  </si>
  <si>
    <t>养护单位：</t>
  </si>
  <si>
    <t>养护地段名称</t>
  </si>
  <si>
    <t>草坪（混播黑麦草）</t>
  </si>
  <si>
    <t>无修剪草坪</t>
  </si>
  <si>
    <t>绿篱、色块</t>
  </si>
  <si>
    <t>景观林带</t>
  </si>
  <si>
    <t>高架桥
下</t>
  </si>
  <si>
    <t>高架上花箱（黄馨）备注：花箱面积=盆数*0.66*0.33</t>
  </si>
  <si>
    <t>高架上花箱（月季）备注：花箱面积=盆数*0.66*0.33</t>
  </si>
  <si>
    <t>滴灌管道长度</t>
  </si>
  <si>
    <t>防护林</t>
  </si>
  <si>
    <t>意杨林</t>
  </si>
  <si>
    <t>临时绿化</t>
  </si>
  <si>
    <t>花境（花卉组合）</t>
  </si>
  <si>
    <t>水体</t>
  </si>
  <si>
    <t>设施量</t>
  </si>
  <si>
    <t>四季草花</t>
  </si>
  <si>
    <t>藤本月季</t>
  </si>
  <si>
    <t>合计面积</t>
  </si>
  <si>
    <t>道路分级</t>
  </si>
  <si>
    <t>备注</t>
  </si>
  <si>
    <t>面积㎡</t>
  </si>
  <si>
    <t>盆</t>
  </si>
  <si>
    <t>米</t>
  </si>
  <si>
    <t>m</t>
  </si>
  <si>
    <t>新华路（城南路-312国道）</t>
  </si>
  <si>
    <t>一级道路</t>
  </si>
  <si>
    <t>吴都路（城南路-312国道）</t>
  </si>
  <si>
    <t>新虹桥花墙草花换8次，已计算双倍面积（84.9*2）</t>
  </si>
  <si>
    <t>新建漓江路（吴都路-小天鹅内部道路）</t>
  </si>
  <si>
    <t>新洲路（机场路-312国道）</t>
  </si>
  <si>
    <t>新梅路（312国道-城南路）</t>
  </si>
  <si>
    <t>珠江路（长江东路-高浪路)</t>
  </si>
  <si>
    <t>城南路（高浪路-吴都路）</t>
  </si>
  <si>
    <t>尚德创意产业园</t>
  </si>
  <si>
    <t>尚德路与新辉环路中分带</t>
  </si>
  <si>
    <t>新辉环路乐星路（新梅路-新华路环线）</t>
  </si>
  <si>
    <t>新泰路（珠江路-锡绅路）</t>
  </si>
  <si>
    <t>老城南路改造</t>
  </si>
  <si>
    <t>待移交</t>
  </si>
  <si>
    <t>长江南路（雪梅路-高浪路）</t>
  </si>
  <si>
    <t>机场互通</t>
  </si>
  <si>
    <t>雪梅路（锡钦路-机场路)</t>
  </si>
  <si>
    <t>一级养护单价限价（元/㎡或盆）</t>
  </si>
  <si>
    <t>一级养护单价报价（元/㎡或盆）</t>
  </si>
  <si>
    <t>一级养护合计面积（㎡、盆）</t>
  </si>
  <si>
    <t>一级养护合计（元）</t>
  </si>
  <si>
    <t>博世支路（硕梅路）（锡锦路-锡钦路）</t>
  </si>
  <si>
    <t>二级道路</t>
  </si>
  <si>
    <t>新都路（高浪路-锡士路）</t>
  </si>
  <si>
    <t>锡锦路（新华路-雪梅路）</t>
  </si>
  <si>
    <t>锡钦路（华虹-雪梅路）</t>
  </si>
  <si>
    <t>科园路（新洲路-新华路）</t>
  </si>
  <si>
    <t>锡绅路（新华路-领携电子科技）</t>
  </si>
  <si>
    <t>尚德路（乐星路-锡坤路）</t>
  </si>
  <si>
    <t>沪宁高速硕放机场高速出入口（含高速内外）</t>
  </si>
  <si>
    <t>雪梅立交</t>
  </si>
  <si>
    <t>二级养护单价限价（元/㎡或盆）</t>
  </si>
  <si>
    <t>二级养护单价报价（元/㎡或盆）</t>
  </si>
  <si>
    <t>二级养护合计面积（㎡、盆）</t>
  </si>
  <si>
    <t>二级养护合计（元）</t>
  </si>
  <si>
    <t>一级、二级合计总面积（㎡、盆）</t>
  </si>
  <si>
    <t>一级、二级合计年养护费（元）</t>
  </si>
  <si>
    <t>草坪：          指除临时绿化以外的狗牙根、马尼拉、天堂草、天富道、果岭草等暖季型需定期修剪草坪</t>
  </si>
  <si>
    <t>无修剪草坪：    指除临时绿化以外的白三叶、麦冬、鸢尾、二月兰等无需定期修剪整形的草本地被</t>
  </si>
  <si>
    <t>绿篱、色块：    指除高架桥上下植物以外的片植的灌木绿篱、色块等</t>
  </si>
  <si>
    <t>景观林带：      指除防护林、意杨林以外的道路绿化中无地被的片植乔木林带</t>
  </si>
  <si>
    <t>高架桥下植物：  指高架道路和桥梁投影面积内的所有植物</t>
  </si>
  <si>
    <t>高架桥上植物：  指高架道路和桥梁上种植、摆放或悬挂的所有植物</t>
  </si>
  <si>
    <t>防护林：        指除临时绿化以外的高速、国道、铁路、河流等沿线防护林及其他道路绿化以外地块内成片种植林带</t>
  </si>
  <si>
    <t>意杨林：        指成片种植的意杨林带</t>
  </si>
  <si>
    <t>临时绿化：      指临时覆绿的未开发地块内所有植物</t>
  </si>
  <si>
    <t>四季草花：      指道路绿化和游园中节点、岛头、花坛等种植的季节性草本花卉，一年四换。</t>
  </si>
  <si>
    <t>花境：          指道路绿化和游园中多品种花卉或观赏草的组图</t>
  </si>
  <si>
    <t>水体：          指开放性绿地中的水域和水生植物</t>
  </si>
  <si>
    <t>园林设施：      绿地中满足服务功能的各类构筑及设施。包括园路、景墙、假山、廊架、亭子、铺装、花坛、木栈道及其他设施等</t>
  </si>
  <si>
    <t>籽播黑麦草：    秋季草坪进入休眠期之前，追加播种保持草坪冬季绿色</t>
  </si>
  <si>
    <t>备注：1、不论单项工作量多少，即使数量为0的，也需要报单价，如不报价，在实际养护过程中新增的工作量单价按“0元”结算。面积清单以实际移交面积或有资质的第三方测绘面积为准，养护时间以甲方指定移交进场时间为准。
2、草坪养护包括冷季型草坪和暖季型草坪的养护管理：
冷季型草坪养护
A、播种：
冷季型草坪应在每年的10月10日前完成播种，播种种子应选用多年生黑麦草，并确保出芽率90%以上。10月25日前冷季型草坪出芽率达不到90%的，乙方应在11月上旬完成补播。再次播种发芽率达不到成坪要求，乙方应重新铺设混播黑麦草的暖季型草坪，若黑麦草仍然不成坪，甲方有权按照不成坪比例额外扣除养护费。特殊天气情况根据甲方指令播种。
B、修剪：10月至12月，根据冷季型草坪的生长情况，每月不少于1次修剪；3月-6月，根据冷季型草坪的生长情况，每月不少于2次修剪；冷季型草坪留茬高度不超过6-7cm。
3、清单中工程量不得修改，否则按无效投标处理。</t>
  </si>
  <si>
    <t>2026-2028年新吴区绿化养护项目（三标段）行道树明细</t>
  </si>
  <si>
    <t>绿地名称</t>
  </si>
  <si>
    <t>1级养护限价（元）</t>
  </si>
  <si>
    <t>1级养护报价（元）</t>
  </si>
  <si>
    <t>总价（元）</t>
  </si>
  <si>
    <t>养护单位</t>
  </si>
  <si>
    <t>苗木分类</t>
  </si>
  <si>
    <t>规格</t>
  </si>
  <si>
    <t>苗木品种及数量</t>
  </si>
  <si>
    <t>小计</t>
  </si>
  <si>
    <t>常绿乔木（株）</t>
  </si>
  <si>
    <t>胸径10cm以下</t>
  </si>
  <si>
    <t>不论品种</t>
  </si>
  <si>
    <t>落叶乔木（株）</t>
  </si>
  <si>
    <t>20cm以下</t>
  </si>
  <si>
    <t>香樟322</t>
  </si>
  <si>
    <t>栾树577</t>
  </si>
  <si>
    <t>30cm以下</t>
  </si>
  <si>
    <t>香樟197</t>
  </si>
  <si>
    <t>栾树39</t>
  </si>
  <si>
    <t>40cm以下</t>
  </si>
  <si>
    <t>香樟68</t>
  </si>
  <si>
    <t>50cm以下</t>
  </si>
  <si>
    <t>榉树27</t>
  </si>
  <si>
    <t>香樟219</t>
  </si>
  <si>
    <t>榉树169</t>
  </si>
  <si>
    <t>香樟186</t>
  </si>
  <si>
    <t>香樟31</t>
  </si>
  <si>
    <t>香樟20</t>
  </si>
  <si>
    <t>新洲路（长江路-312国道）</t>
  </si>
  <si>
    <t>香樟23</t>
  </si>
  <si>
    <t>香樟297</t>
  </si>
  <si>
    <t>香樟66</t>
  </si>
  <si>
    <t>单位</t>
  </si>
  <si>
    <t>常绿行道树（株）</t>
  </si>
  <si>
    <t>香樟75</t>
  </si>
  <si>
    <t>落叶行道树（株）</t>
  </si>
  <si>
    <t>香樟577</t>
  </si>
  <si>
    <t>无患子120</t>
  </si>
  <si>
    <t>香樟124</t>
  </si>
  <si>
    <t>香樟38</t>
  </si>
  <si>
    <t>国槐96</t>
  </si>
  <si>
    <t>法桐244</t>
  </si>
  <si>
    <t>法桐208</t>
  </si>
  <si>
    <t>法桐10</t>
  </si>
  <si>
    <t>珠江路（新华路-雪梅路）</t>
  </si>
  <si>
    <t>香樟243</t>
  </si>
  <si>
    <t>香樟277</t>
  </si>
  <si>
    <t>栾树77</t>
  </si>
  <si>
    <t>香樟29</t>
  </si>
  <si>
    <t>珠江路延伸段（雪梅路匝道-长江东路）</t>
  </si>
  <si>
    <t>香樟121</t>
  </si>
  <si>
    <t>香樟34</t>
  </si>
  <si>
    <t>香樟19</t>
  </si>
  <si>
    <t>乐星路新辉环路</t>
  </si>
  <si>
    <t>香樟105</t>
  </si>
  <si>
    <t>香樟224</t>
  </si>
  <si>
    <t>长江南路（新华路-雪梅路）</t>
  </si>
  <si>
    <t>香樟643</t>
  </si>
  <si>
    <t>香樟433</t>
  </si>
  <si>
    <t>香樟204</t>
  </si>
  <si>
    <t>雪梅路（锡钦路-锡勤路）</t>
  </si>
  <si>
    <t>5.雪梅路--沪霍线（锡钦路-机场路）</t>
  </si>
  <si>
    <t>香樟117</t>
  </si>
  <si>
    <t>银杏145</t>
  </si>
  <si>
    <t>香樟49</t>
  </si>
  <si>
    <t>雪梅路（312国道改造待移交）</t>
  </si>
  <si>
    <t>机场高速出入口（奥特莱斯围墙边）</t>
  </si>
  <si>
    <t>银杏</t>
  </si>
  <si>
    <t>新都路（锡士路-高浪路）</t>
  </si>
  <si>
    <t>2级养护限价（元）</t>
  </si>
  <si>
    <t>2级养护报价（元）</t>
  </si>
  <si>
    <t>香樟32</t>
  </si>
  <si>
    <t>香樟104</t>
  </si>
  <si>
    <t>锡锦路（新华路-雪梅路）工程</t>
  </si>
  <si>
    <t>香樟38+石楠树44</t>
  </si>
  <si>
    <t>锡钦路（雪梅路-华虹）</t>
  </si>
  <si>
    <t>香樟168</t>
  </si>
  <si>
    <t>无患子80</t>
  </si>
  <si>
    <t>香樟15</t>
  </si>
  <si>
    <t>锡钦路（新华路-新梅路）雨水管改造工程</t>
  </si>
  <si>
    <t>香樟45</t>
  </si>
  <si>
    <t>科园路（新华路-新洲路）</t>
  </si>
  <si>
    <t>香樟36</t>
  </si>
  <si>
    <t>香樟83</t>
  </si>
  <si>
    <t>香樟8</t>
  </si>
  <si>
    <t>锡坤路（新洲路-新泰路）</t>
  </si>
  <si>
    <t>香樟41</t>
  </si>
  <si>
    <t>国槐68</t>
  </si>
  <si>
    <t>香樟22</t>
  </si>
  <si>
    <t>国槐21</t>
  </si>
  <si>
    <t>雪梅立交（锡协路东侧）</t>
  </si>
  <si>
    <t>女贞36+杜英52</t>
  </si>
  <si>
    <t>行道树数量合计</t>
  </si>
  <si>
    <t>总价合计（元）</t>
  </si>
  <si>
    <r>
      <rPr>
        <b/>
        <sz val="11"/>
        <rFont val="宋体"/>
        <charset val="134"/>
        <scheme val="minor"/>
      </rPr>
      <t xml:space="preserve">备注：1、不论单项工作量多少，即使数量为0的，也需要报单价，如不报价（元），在实际养护过程中新增的工作量单价按“0元”结算。
      </t>
    </r>
    <r>
      <rPr>
        <b/>
        <sz val="11"/>
        <color rgb="FFFF0000"/>
        <rFont val="宋体"/>
        <charset val="134"/>
        <scheme val="minor"/>
      </rPr>
      <t xml:space="preserve">2、同一标段中相同规格、相同养护等级的树木报价必须相同，否则按无效投标处理。 </t>
    </r>
    <r>
      <rPr>
        <b/>
        <sz val="11"/>
        <rFont val="宋体"/>
        <charset val="134"/>
        <scheme val="minor"/>
      </rPr>
      <t xml:space="preserve">
      3、清单中工程量不得修改，否则按无效投标处理。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</si>
</sst>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;\-0.00;"/>
    <numFmt numFmtId="179" formatCode="0.00_ "/>
    <numFmt numFmtId="180" formatCode="0.00_);[Red]\(0.00\)"/>
    <numFmt numFmtId="181" formatCode="0_);[Red]\(0\)"/>
  </numFmts>
  <fonts count="4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2"/>
      <name val="微软雅黑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name val="微软雅黑"/>
      <charset val="134"/>
    </font>
    <font>
      <sz val="12"/>
      <name val="SimSun"/>
      <charset val="134"/>
    </font>
    <font>
      <sz val="10"/>
      <name val="SimSun"/>
      <charset val="134"/>
    </font>
    <font>
      <b/>
      <sz val="12"/>
      <name val="SimSun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6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  <xf numFmtId="0" fontId="39" fillId="0" borderId="0"/>
  </cellStyleXfs>
  <cellXfs count="8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 readingOrder="1"/>
    </xf>
    <xf numFmtId="177" fontId="5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77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 applyProtection="1">
      <alignment horizontal="center" vertical="center" wrapText="1" readingOrder="1"/>
    </xf>
    <xf numFmtId="0" fontId="11" fillId="0" borderId="2" xfId="0" applyFont="1" applyFill="1" applyBorder="1">
      <alignment vertical="center"/>
    </xf>
    <xf numFmtId="177" fontId="11" fillId="2" borderId="2" xfId="0" applyNumberFormat="1" applyFont="1" applyFill="1" applyBorder="1" applyProtection="1">
      <alignment vertical="center"/>
      <protection locked="0"/>
    </xf>
    <xf numFmtId="179" fontId="5" fillId="0" borderId="2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 readingOrder="1"/>
    </xf>
    <xf numFmtId="176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 applyProtection="1">
      <alignment horizontal="center" vertical="center"/>
      <protection locked="0"/>
    </xf>
    <xf numFmtId="176" fontId="11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179" fontId="12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>
      <alignment horizontal="center" vertical="center" wrapText="1"/>
    </xf>
    <xf numFmtId="181" fontId="11" fillId="0" borderId="2" xfId="0" applyNumberFormat="1" applyFont="1" applyFill="1" applyBorder="1" applyAlignment="1">
      <alignment horizontal="center" vertical="center"/>
    </xf>
    <xf numFmtId="181" fontId="11" fillId="0" borderId="2" xfId="0" applyNumberFormat="1" applyFont="1" applyFill="1" applyBorder="1" applyAlignment="1">
      <alignment horizontal="center" vertical="center" wrapText="1"/>
    </xf>
    <xf numFmtId="180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80" fontId="12" fillId="0" borderId="2" xfId="49" applyNumberFormat="1" applyFont="1" applyFill="1" applyBorder="1" applyAlignment="1">
      <alignment horizontal="center" vertical="center"/>
    </xf>
    <xf numFmtId="179" fontId="12" fillId="2" borderId="2" xfId="49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180" fontId="11" fillId="0" borderId="5" xfId="0" applyNumberFormat="1" applyFont="1" applyFill="1" applyBorder="1" applyAlignment="1">
      <alignment horizontal="center" vertical="center"/>
    </xf>
    <xf numFmtId="180" fontId="11" fillId="0" borderId="6" xfId="0" applyNumberFormat="1" applyFont="1" applyFill="1" applyBorder="1" applyAlignment="1">
      <alignment horizontal="center" vertical="center"/>
    </xf>
    <xf numFmtId="180" fontId="11" fillId="2" borderId="2" xfId="0" applyNumberFormat="1" applyFont="1" applyFill="1" applyBorder="1" applyAlignment="1" applyProtection="1">
      <alignment horizontal="center" vertical="center"/>
      <protection locked="0"/>
    </xf>
    <xf numFmtId="180" fontId="15" fillId="0" borderId="2" xfId="5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180" fontId="16" fillId="0" borderId="2" xfId="51" applyNumberFormat="1" applyFont="1" applyFill="1" applyBorder="1" applyAlignment="1" applyProtection="1">
      <alignment horizontal="center" vertical="center" wrapText="1"/>
      <protection locked="0"/>
    </xf>
    <xf numFmtId="180" fontId="12" fillId="2" borderId="2" xfId="49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9" fontId="0" fillId="0" borderId="0" xfId="0" applyNumberFormat="1" applyFill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 wrapText="1"/>
    </xf>
    <xf numFmtId="181" fontId="17" fillId="0" borderId="2" xfId="0" applyNumberFormat="1" applyFont="1" applyFill="1" applyBorder="1" applyAlignment="1">
      <alignment horizontal="center" vertical="center"/>
    </xf>
    <xf numFmtId="179" fontId="17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179" fontId="18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_中标单价汇总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opLeftCell="A2" workbookViewId="0">
      <selection activeCell="G2" sqref="G2"/>
    </sheetView>
  </sheetViews>
  <sheetFormatPr defaultColWidth="9" defaultRowHeight="14" outlineLevelRow="2"/>
  <cols>
    <col min="1" max="1" width="9.44545454545455" style="41" customWidth="1"/>
    <col min="2" max="2" width="11.1272727272727" style="41" customWidth="1"/>
    <col min="3" max="4" width="24.6272727272727" style="41" customWidth="1"/>
    <col min="5" max="5" width="21.6636363636364" style="41" customWidth="1"/>
    <col min="6" max="6" width="18.4545454545455" style="41" customWidth="1"/>
    <col min="7" max="7" width="25.7272727272727" style="41" customWidth="1"/>
    <col min="8" max="8" width="26.2545454545455" style="41" customWidth="1"/>
    <col min="9" max="9" width="29.2727272727273" style="41" customWidth="1"/>
    <col min="10" max="16384" width="9" style="41"/>
  </cols>
  <sheetData>
    <row r="1" s="41" customFormat="1" ht="33" customHeight="1" spans="1:9">
      <c r="A1" s="80" t="s">
        <v>0</v>
      </c>
      <c r="B1" s="80"/>
      <c r="C1" s="80"/>
      <c r="D1" s="80"/>
      <c r="E1" s="80"/>
      <c r="F1" s="80"/>
      <c r="G1" s="80"/>
      <c r="H1" s="80"/>
    </row>
    <row r="2" s="41" customFormat="1" ht="76.5" spans="1:9">
      <c r="A2" s="80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  <c r="G2" s="81" t="s">
        <v>7</v>
      </c>
      <c r="H2" s="81" t="s">
        <v>8</v>
      </c>
      <c r="I2" s="81" t="s">
        <v>9</v>
      </c>
    </row>
    <row r="3" s="41" customFormat="1" ht="42" customHeight="1" spans="1:9">
      <c r="A3" s="80">
        <v>1</v>
      </c>
      <c r="B3" s="80" t="s">
        <v>10</v>
      </c>
      <c r="C3" s="82">
        <f>面积表!S37</f>
        <v>1578681.7462</v>
      </c>
      <c r="D3" s="83">
        <f>面积表!S38</f>
        <v>0</v>
      </c>
      <c r="E3" s="84"/>
      <c r="F3" s="84">
        <v>240000</v>
      </c>
      <c r="G3" s="85"/>
      <c r="H3" s="84">
        <v>720000</v>
      </c>
      <c r="I3" s="85"/>
    </row>
  </sheetData>
  <mergeCells count="1">
    <mergeCell ref="A1:H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6"/>
  <sheetViews>
    <sheetView tabSelected="1" zoomScale="70" zoomScaleNormal="70" workbookViewId="0">
      <selection activeCell="T32" sqref="T24:T32"/>
    </sheetView>
  </sheetViews>
  <sheetFormatPr defaultColWidth="8.87272727272727" defaultRowHeight="14"/>
  <cols>
    <col min="1" max="1" width="6.5" style="43" customWidth="1"/>
    <col min="2" max="2" width="38.8727272727273" style="41" customWidth="1"/>
    <col min="3" max="3" width="11.8727272727273" style="41" customWidth="1"/>
    <col min="4" max="4" width="13.7545454545455" style="41" customWidth="1"/>
    <col min="5" max="5" width="13.1272727272727" style="41" customWidth="1"/>
    <col min="6" max="6" width="14.2545454545455" style="41" customWidth="1"/>
    <col min="7" max="7" width="10.7545454545455" style="41" customWidth="1"/>
    <col min="8" max="9" width="13.8727272727273" style="41" customWidth="1"/>
    <col min="10" max="10" width="10.5" style="41" customWidth="1"/>
    <col min="11" max="11" width="9.75454545454545" style="41" customWidth="1"/>
    <col min="12" max="12" width="8.5" style="41" customWidth="1"/>
    <col min="13" max="13" width="9.62727272727273" style="41" customWidth="1"/>
    <col min="14" max="14" width="11.3727272727273" style="41" customWidth="1"/>
    <col min="15" max="15" width="10.3727272727273" style="41" customWidth="1"/>
    <col min="16" max="16" width="9.5" style="41" customWidth="1"/>
    <col min="17" max="18" width="12.5" style="41" customWidth="1"/>
    <col min="19" max="19" width="18.7545454545455" style="41" customWidth="1"/>
    <col min="20" max="20" width="12.2727272727273" style="41" customWidth="1"/>
    <col min="21" max="21" width="27.8727272727273" style="41" customWidth="1"/>
    <col min="22" max="16384" width="8.87272727272727" style="41"/>
  </cols>
  <sheetData>
    <row r="1" s="41" customFormat="1" ht="60" customHeight="1" spans="1:21">
      <c r="A1" s="44" t="s">
        <v>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="41" customFormat="1" ht="28.5" customHeight="1" spans="1:21">
      <c r="A2" s="45" t="s">
        <v>12</v>
      </c>
      <c r="B2" s="45"/>
      <c r="C2" s="46"/>
      <c r="D2" s="46"/>
      <c r="E2" s="46"/>
      <c r="F2" s="46"/>
      <c r="G2" s="46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="41" customFormat="1" ht="70" spans="1:21">
      <c r="A3" s="33" t="s">
        <v>1</v>
      </c>
      <c r="B3" s="33" t="s">
        <v>13</v>
      </c>
      <c r="C3" s="48" t="s">
        <v>14</v>
      </c>
      <c r="D3" s="48" t="s">
        <v>15</v>
      </c>
      <c r="E3" s="48" t="s">
        <v>16</v>
      </c>
      <c r="F3" s="48" t="s">
        <v>17</v>
      </c>
      <c r="G3" s="48" t="s">
        <v>18</v>
      </c>
      <c r="H3" s="48" t="s">
        <v>19</v>
      </c>
      <c r="I3" s="48" t="s">
        <v>20</v>
      </c>
      <c r="J3" s="48" t="s">
        <v>21</v>
      </c>
      <c r="K3" s="48" t="s">
        <v>22</v>
      </c>
      <c r="L3" s="48" t="s">
        <v>23</v>
      </c>
      <c r="M3" s="48" t="s">
        <v>24</v>
      </c>
      <c r="N3" s="48" t="s">
        <v>25</v>
      </c>
      <c r="O3" s="48" t="s">
        <v>26</v>
      </c>
      <c r="P3" s="48" t="s">
        <v>27</v>
      </c>
      <c r="Q3" s="48" t="s">
        <v>28</v>
      </c>
      <c r="R3" s="48" t="s">
        <v>29</v>
      </c>
      <c r="S3" s="48" t="s">
        <v>30</v>
      </c>
      <c r="T3" s="33" t="s">
        <v>31</v>
      </c>
      <c r="U3" s="33" t="s">
        <v>32</v>
      </c>
    </row>
    <row r="4" s="41" customFormat="1" ht="24" customHeight="1" spans="1:21">
      <c r="A4" s="33"/>
      <c r="B4" s="33"/>
      <c r="C4" s="33" t="s">
        <v>33</v>
      </c>
      <c r="D4" s="33" t="s">
        <v>33</v>
      </c>
      <c r="E4" s="33" t="s">
        <v>33</v>
      </c>
      <c r="F4" s="33" t="s">
        <v>33</v>
      </c>
      <c r="G4" s="33" t="s">
        <v>33</v>
      </c>
      <c r="H4" s="33" t="s">
        <v>34</v>
      </c>
      <c r="I4" s="33" t="s">
        <v>34</v>
      </c>
      <c r="J4" s="49" t="s">
        <v>35</v>
      </c>
      <c r="K4" s="33" t="s">
        <v>33</v>
      </c>
      <c r="L4" s="33" t="s">
        <v>33</v>
      </c>
      <c r="M4" s="33" t="s">
        <v>33</v>
      </c>
      <c r="N4" s="33" t="s">
        <v>33</v>
      </c>
      <c r="O4" s="33" t="s">
        <v>33</v>
      </c>
      <c r="P4" s="33" t="s">
        <v>33</v>
      </c>
      <c r="Q4" s="33" t="s">
        <v>33</v>
      </c>
      <c r="R4" s="33" t="s">
        <v>36</v>
      </c>
      <c r="S4" s="33" t="s">
        <v>33</v>
      </c>
      <c r="T4" s="33"/>
      <c r="U4" s="33"/>
    </row>
    <row r="5" s="41" customFormat="1" ht="27.95" customHeight="1" spans="1:21">
      <c r="A5" s="33">
        <v>1</v>
      </c>
      <c r="B5" s="48" t="s">
        <v>37</v>
      </c>
      <c r="C5" s="33">
        <f>80200.44+9351.5+1261.24</f>
        <v>90813.18</v>
      </c>
      <c r="D5" s="33">
        <f>34.51+3526.51</f>
        <v>3561.02</v>
      </c>
      <c r="E5" s="33">
        <f>5695.34+938.42</f>
        <v>6633.76</v>
      </c>
      <c r="F5" s="33">
        <v>2802.07</v>
      </c>
      <c r="G5" s="33"/>
      <c r="H5" s="33"/>
      <c r="I5" s="33"/>
      <c r="J5" s="33"/>
      <c r="K5" s="33"/>
      <c r="L5" s="33"/>
      <c r="M5" s="33"/>
      <c r="N5" s="33">
        <v>764.72</v>
      </c>
      <c r="O5" s="33">
        <v>2094.99</v>
      </c>
      <c r="P5" s="33"/>
      <c r="Q5" s="33">
        <v>0</v>
      </c>
      <c r="R5" s="33">
        <v>1505</v>
      </c>
      <c r="S5" s="33">
        <f>SUM(C5:Q5)-H5-I5+(H5+I5)*0.66*0.33-J5</f>
        <v>106669.74</v>
      </c>
      <c r="T5" s="33" t="s">
        <v>38</v>
      </c>
      <c r="U5" s="33"/>
    </row>
    <row r="6" s="41" customFormat="1" ht="27.95" customHeight="1" spans="1:21">
      <c r="A6" s="33">
        <v>2</v>
      </c>
      <c r="B6" s="48" t="s">
        <v>39</v>
      </c>
      <c r="C6" s="33">
        <f>73685.033-342.17</f>
        <v>73342.863</v>
      </c>
      <c r="D6" s="33">
        <v>20738.61</v>
      </c>
      <c r="E6" s="33">
        <v>10296.4</v>
      </c>
      <c r="F6" s="33">
        <v>2591.52</v>
      </c>
      <c r="G6" s="33">
        <v>14953</v>
      </c>
      <c r="H6" s="33">
        <v>724</v>
      </c>
      <c r="I6" s="33"/>
      <c r="J6" s="33">
        <v>1350</v>
      </c>
      <c r="K6" s="33"/>
      <c r="L6" s="33"/>
      <c r="M6" s="33">
        <v>12344.25</v>
      </c>
      <c r="N6" s="33">
        <v>713.193</v>
      </c>
      <c r="O6" s="33"/>
      <c r="P6" s="33">
        <v>2159.203</v>
      </c>
      <c r="Q6" s="33">
        <f>1658.07+84.9+342.17</f>
        <v>2085.14</v>
      </c>
      <c r="R6" s="33">
        <v>2136.5</v>
      </c>
      <c r="S6" s="33">
        <f t="shared" ref="S6:S20" si="0">SUM(C6:Q6)-H6-I6+(H6+I6)*0.66*0.33-J6</f>
        <v>139381.8662</v>
      </c>
      <c r="T6" s="33" t="s">
        <v>38</v>
      </c>
      <c r="U6" s="48" t="s">
        <v>40</v>
      </c>
    </row>
    <row r="7" s="41" customFormat="1" ht="27.95" customHeight="1" spans="1:21">
      <c r="A7" s="33">
        <v>3</v>
      </c>
      <c r="B7" s="48" t="s">
        <v>41</v>
      </c>
      <c r="C7" s="33">
        <v>83.4</v>
      </c>
      <c r="D7" s="33"/>
      <c r="E7" s="33">
        <v>207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>
        <f t="shared" si="0"/>
        <v>290.4</v>
      </c>
      <c r="T7" s="33" t="s">
        <v>38</v>
      </c>
      <c r="U7" s="33"/>
    </row>
    <row r="8" s="41" customFormat="1" ht="27.95" customHeight="1" spans="1:21">
      <c r="A8" s="33">
        <v>4</v>
      </c>
      <c r="B8" s="48" t="s">
        <v>42</v>
      </c>
      <c r="C8" s="33">
        <v>43752.65</v>
      </c>
      <c r="D8" s="33">
        <v>18415.96</v>
      </c>
      <c r="E8" s="33">
        <v>4499.7</v>
      </c>
      <c r="F8" s="33"/>
      <c r="G8" s="33"/>
      <c r="H8" s="33"/>
      <c r="I8" s="33"/>
      <c r="J8" s="33"/>
      <c r="K8" s="33"/>
      <c r="L8" s="33"/>
      <c r="M8" s="33"/>
      <c r="N8" s="33">
        <f>53.7+118.3</f>
        <v>172</v>
      </c>
      <c r="O8" s="33"/>
      <c r="P8" s="33">
        <f>1940+1253.93</f>
        <v>3193.93</v>
      </c>
      <c r="Q8" s="33">
        <v>741.91</v>
      </c>
      <c r="R8" s="33">
        <v>3748</v>
      </c>
      <c r="S8" s="33">
        <f t="shared" si="0"/>
        <v>70776.15</v>
      </c>
      <c r="T8" s="33" t="s">
        <v>38</v>
      </c>
      <c r="U8" s="33"/>
    </row>
    <row r="9" s="41" customFormat="1" ht="27.95" customHeight="1" spans="1:21">
      <c r="A9" s="33">
        <v>5</v>
      </c>
      <c r="B9" s="48" t="s">
        <v>43</v>
      </c>
      <c r="C9" s="33">
        <f>97450.47-67012+59255.6</f>
        <v>89694.07</v>
      </c>
      <c r="D9" s="33">
        <v>20845.2</v>
      </c>
      <c r="E9" s="33">
        <f>14648.33-8469-4571+3300.5</f>
        <v>4908.83</v>
      </c>
      <c r="F9" s="33">
        <v>12359.14</v>
      </c>
      <c r="G9" s="33"/>
      <c r="H9" s="33"/>
      <c r="I9" s="33"/>
      <c r="J9" s="33"/>
      <c r="K9" s="33">
        <v>10526.44</v>
      </c>
      <c r="L9" s="33"/>
      <c r="M9" s="33"/>
      <c r="N9" s="33"/>
      <c r="O9" s="33"/>
      <c r="P9" s="33"/>
      <c r="Q9" s="33">
        <v>167.35</v>
      </c>
      <c r="R9" s="33">
        <v>246</v>
      </c>
      <c r="S9" s="33">
        <f t="shared" si="0"/>
        <v>138501.03</v>
      </c>
      <c r="T9" s="33" t="s">
        <v>38</v>
      </c>
      <c r="U9" s="33"/>
    </row>
    <row r="10" s="41" customFormat="1" ht="27.95" customHeight="1" spans="1:21">
      <c r="A10" s="33">
        <v>6</v>
      </c>
      <c r="B10" s="48" t="s">
        <v>44</v>
      </c>
      <c r="C10" s="33">
        <f>17181.59+1795.39+7324.59+8907+30381.3+4128+2499+410.5+201.7+300</f>
        <v>73129.07</v>
      </c>
      <c r="D10" s="33">
        <f>484.58+385</f>
        <v>869.58</v>
      </c>
      <c r="E10" s="33">
        <f>726.51+5904.41+442.52+2304+3122.55+481+2962+205.5</f>
        <v>16148.49</v>
      </c>
      <c r="F10" s="33">
        <f>141.99+1677</f>
        <v>1818.99</v>
      </c>
      <c r="G10" s="33"/>
      <c r="H10" s="33"/>
      <c r="I10" s="33"/>
      <c r="J10" s="33"/>
      <c r="K10" s="33"/>
      <c r="L10" s="33"/>
      <c r="M10" s="33"/>
      <c r="N10" s="33">
        <f>22.95+43.5+287.5</f>
        <v>353.95</v>
      </c>
      <c r="O10" s="33"/>
      <c r="P10" s="33"/>
      <c r="Q10" s="33">
        <f>548.26-300</f>
        <v>248.26</v>
      </c>
      <c r="R10" s="33"/>
      <c r="S10" s="33">
        <f t="shared" si="0"/>
        <v>92568.34</v>
      </c>
      <c r="T10" s="33" t="s">
        <v>38</v>
      </c>
      <c r="U10" s="33"/>
    </row>
    <row r="11" s="41" customFormat="1" ht="27.95" customHeight="1" spans="1:21">
      <c r="A11" s="33">
        <v>7</v>
      </c>
      <c r="B11" s="48" t="s">
        <v>45</v>
      </c>
      <c r="C11" s="33">
        <v>41451.12</v>
      </c>
      <c r="D11" s="33">
        <v>876.94</v>
      </c>
      <c r="E11" s="33">
        <v>12305.05</v>
      </c>
      <c r="F11" s="33"/>
      <c r="G11" s="33">
        <v>6211.61</v>
      </c>
      <c r="H11" s="33"/>
      <c r="I11" s="33"/>
      <c r="J11" s="33"/>
      <c r="K11" s="33"/>
      <c r="L11" s="33"/>
      <c r="M11" s="33"/>
      <c r="N11" s="33"/>
      <c r="O11" s="33"/>
      <c r="P11" s="33">
        <v>8516</v>
      </c>
      <c r="Q11" s="33"/>
      <c r="R11" s="33"/>
      <c r="S11" s="33">
        <f t="shared" si="0"/>
        <v>69360.72</v>
      </c>
      <c r="T11" s="33" t="s">
        <v>38</v>
      </c>
      <c r="U11" s="33"/>
    </row>
    <row r="12" s="41" customFormat="1" ht="27.95" customHeight="1" spans="1:21">
      <c r="A12" s="33">
        <v>8</v>
      </c>
      <c r="B12" s="48" t="s">
        <v>46</v>
      </c>
      <c r="C12" s="33">
        <v>40012.04</v>
      </c>
      <c r="D12" s="33">
        <v>6666.97</v>
      </c>
      <c r="E12" s="33">
        <v>3268.81</v>
      </c>
      <c r="F12" s="33">
        <v>7472.27</v>
      </c>
      <c r="G12" s="33"/>
      <c r="H12" s="33"/>
      <c r="I12" s="33"/>
      <c r="J12" s="33"/>
      <c r="K12" s="33"/>
      <c r="L12" s="33"/>
      <c r="M12" s="33"/>
      <c r="N12" s="33">
        <v>50.97</v>
      </c>
      <c r="O12" s="33">
        <v>11494.19</v>
      </c>
      <c r="P12" s="33">
        <v>845</v>
      </c>
      <c r="Q12" s="33">
        <v>80</v>
      </c>
      <c r="R12" s="33"/>
      <c r="S12" s="33">
        <f t="shared" si="0"/>
        <v>69890.25</v>
      </c>
      <c r="T12" s="33" t="s">
        <v>38</v>
      </c>
      <c r="U12" s="33"/>
    </row>
    <row r="13" s="41" customFormat="1" ht="27.95" customHeight="1" spans="1:21">
      <c r="A13" s="33">
        <v>9</v>
      </c>
      <c r="B13" s="48" t="s">
        <v>47</v>
      </c>
      <c r="C13" s="33"/>
      <c r="D13" s="33">
        <v>107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>
        <f t="shared" si="0"/>
        <v>107</v>
      </c>
      <c r="T13" s="33" t="s">
        <v>38</v>
      </c>
      <c r="U13" s="33"/>
    </row>
    <row r="14" s="41" customFormat="1" ht="27.95" customHeight="1" spans="1:21">
      <c r="A14" s="33">
        <v>10</v>
      </c>
      <c r="B14" s="48" t="s">
        <v>48</v>
      </c>
      <c r="C14" s="33">
        <f>34230.88-16416-10941-4220.77+12961.5+8504.1+469.31</f>
        <v>24588.02</v>
      </c>
      <c r="D14" s="33">
        <f>6709.9+2605.4</f>
        <v>9315.3</v>
      </c>
      <c r="E14" s="33">
        <f>11772.14-708-370-580-744-1500+38.8+246.4</f>
        <v>8155.34</v>
      </c>
      <c r="F14" s="33"/>
      <c r="G14" s="33"/>
      <c r="H14" s="33"/>
      <c r="I14" s="33"/>
      <c r="J14" s="33"/>
      <c r="K14" s="33"/>
      <c r="L14" s="33"/>
      <c r="M14" s="33"/>
      <c r="N14" s="33">
        <f>437.7+708.3</f>
        <v>1146</v>
      </c>
      <c r="O14" s="33"/>
      <c r="P14" s="33"/>
      <c r="Q14" s="33">
        <v>0</v>
      </c>
      <c r="R14" s="33"/>
      <c r="S14" s="33">
        <f t="shared" si="0"/>
        <v>43204.66</v>
      </c>
      <c r="T14" s="33" t="s">
        <v>38</v>
      </c>
      <c r="U14" s="33"/>
    </row>
    <row r="15" s="41" customFormat="1" ht="27.95" customHeight="1" spans="1:21">
      <c r="A15" s="33">
        <v>11</v>
      </c>
      <c r="B15" s="48" t="s">
        <v>49</v>
      </c>
      <c r="C15" s="33">
        <f>5100+9951</f>
        <v>15051</v>
      </c>
      <c r="D15" s="33">
        <v>8474</v>
      </c>
      <c r="E15" s="33">
        <f>607+143</f>
        <v>750</v>
      </c>
      <c r="F15" s="33"/>
      <c r="G15" s="33"/>
      <c r="H15" s="33"/>
      <c r="I15" s="33"/>
      <c r="J15" s="33"/>
      <c r="K15" s="33"/>
      <c r="L15" s="33"/>
      <c r="M15" s="33"/>
      <c r="N15" s="33">
        <f>210+494</f>
        <v>704</v>
      </c>
      <c r="O15" s="33"/>
      <c r="P15" s="33">
        <v>562.32</v>
      </c>
      <c r="Q15" s="33"/>
      <c r="R15" s="33">
        <v>2656</v>
      </c>
      <c r="S15" s="33">
        <f t="shared" si="0"/>
        <v>25541.32</v>
      </c>
      <c r="T15" s="33" t="s">
        <v>38</v>
      </c>
      <c r="U15" s="33"/>
    </row>
    <row r="16" s="41" customFormat="1" ht="27.95" customHeight="1" spans="1:21">
      <c r="A16" s="33">
        <v>12</v>
      </c>
      <c r="B16" s="48" t="s">
        <v>50</v>
      </c>
      <c r="C16" s="33">
        <v>9421</v>
      </c>
      <c r="D16" s="33">
        <v>4032</v>
      </c>
      <c r="E16" s="33">
        <v>417</v>
      </c>
      <c r="F16" s="33"/>
      <c r="G16" s="33"/>
      <c r="H16" s="33"/>
      <c r="I16" s="33"/>
      <c r="J16" s="33"/>
      <c r="K16" s="33"/>
      <c r="L16" s="33"/>
      <c r="M16" s="33"/>
      <c r="N16" s="33">
        <v>305</v>
      </c>
      <c r="O16" s="33"/>
      <c r="P16" s="33">
        <v>1660</v>
      </c>
      <c r="Q16" s="33">
        <v>93</v>
      </c>
      <c r="R16" s="33"/>
      <c r="S16" s="33">
        <f t="shared" si="0"/>
        <v>15928</v>
      </c>
      <c r="T16" s="33" t="s">
        <v>38</v>
      </c>
      <c r="U16" s="50" t="s">
        <v>51</v>
      </c>
    </row>
    <row r="17" s="41" customFormat="1" ht="27.95" customHeight="1" spans="1:21">
      <c r="A17" s="33">
        <v>13</v>
      </c>
      <c r="B17" s="48" t="s">
        <v>52</v>
      </c>
      <c r="C17" s="33">
        <v>101188.33</v>
      </c>
      <c r="D17" s="33">
        <v>10921.22</v>
      </c>
      <c r="E17" s="33">
        <v>6634.79</v>
      </c>
      <c r="F17" s="33">
        <v>4739.84</v>
      </c>
      <c r="G17" s="33"/>
      <c r="H17" s="33"/>
      <c r="I17" s="33"/>
      <c r="J17" s="33"/>
      <c r="K17" s="33"/>
      <c r="L17" s="33"/>
      <c r="M17" s="33"/>
      <c r="N17" s="33">
        <v>665</v>
      </c>
      <c r="O17" s="33"/>
      <c r="P17" s="33">
        <v>1897.12</v>
      </c>
      <c r="Q17" s="33">
        <v>577.61</v>
      </c>
      <c r="R17" s="33"/>
      <c r="S17" s="33">
        <f t="shared" si="0"/>
        <v>126623.91</v>
      </c>
      <c r="T17" s="33" t="s">
        <v>38</v>
      </c>
      <c r="U17" s="33"/>
    </row>
    <row r="18" s="41" customFormat="1" ht="27.95" customHeight="1" spans="1:21">
      <c r="A18" s="33">
        <v>14</v>
      </c>
      <c r="B18" s="51" t="s">
        <v>53</v>
      </c>
      <c r="C18" s="52">
        <v>37085.2</v>
      </c>
      <c r="D18" s="52">
        <v>19566.8</v>
      </c>
      <c r="E18" s="52">
        <v>2510.5</v>
      </c>
      <c r="F18" s="52"/>
      <c r="G18" s="52"/>
      <c r="H18" s="52"/>
      <c r="I18" s="52"/>
      <c r="J18" s="52"/>
      <c r="K18" s="52">
        <v>8888</v>
      </c>
      <c r="L18" s="52"/>
      <c r="M18" s="52"/>
      <c r="N18" s="52"/>
      <c r="O18" s="52"/>
      <c r="P18" s="52"/>
      <c r="Q18" s="52"/>
      <c r="R18" s="52"/>
      <c r="S18" s="33">
        <f t="shared" si="0"/>
        <v>68050.5</v>
      </c>
      <c r="T18" s="33" t="s">
        <v>38</v>
      </c>
      <c r="U18" s="50"/>
    </row>
    <row r="19" s="41" customFormat="1" ht="27.95" customHeight="1" spans="1:21">
      <c r="A19" s="33">
        <v>15</v>
      </c>
      <c r="B19" s="53" t="s">
        <v>54</v>
      </c>
      <c r="C19" s="54">
        <v>66798.89</v>
      </c>
      <c r="D19" s="54">
        <v>9887.91</v>
      </c>
      <c r="E19" s="54">
        <v>18541.3</v>
      </c>
      <c r="F19" s="54">
        <v>4183.64</v>
      </c>
      <c r="G19" s="54"/>
      <c r="H19" s="54"/>
      <c r="I19" s="54"/>
      <c r="J19" s="54"/>
      <c r="K19" s="54"/>
      <c r="L19" s="54"/>
      <c r="M19" s="54"/>
      <c r="N19" s="55"/>
      <c r="O19" s="54">
        <v>111.76</v>
      </c>
      <c r="P19" s="55"/>
      <c r="Q19" s="56"/>
      <c r="R19" s="56">
        <v>943</v>
      </c>
      <c r="S19" s="33">
        <f t="shared" si="0"/>
        <v>99523.5</v>
      </c>
      <c r="T19" s="33" t="s">
        <v>38</v>
      </c>
      <c r="U19" s="50"/>
    </row>
    <row r="20" s="41" customFormat="1" ht="24" customHeight="1" spans="1:21">
      <c r="A20" s="57" t="s">
        <v>55</v>
      </c>
      <c r="B20" s="57"/>
      <c r="C20" s="58">
        <v>5.68</v>
      </c>
      <c r="D20" s="58">
        <v>2.19</v>
      </c>
      <c r="E20" s="58">
        <v>4.51</v>
      </c>
      <c r="F20" s="58">
        <v>3.09</v>
      </c>
      <c r="G20" s="58">
        <v>6.16</v>
      </c>
      <c r="H20" s="58">
        <v>18</v>
      </c>
      <c r="I20" s="58">
        <v>35</v>
      </c>
      <c r="J20" s="58">
        <v>0.89</v>
      </c>
      <c r="K20" s="58">
        <v>1.77</v>
      </c>
      <c r="L20" s="58">
        <v>1.68</v>
      </c>
      <c r="M20" s="58">
        <v>1.77</v>
      </c>
      <c r="N20" s="58">
        <v>4.9</v>
      </c>
      <c r="O20" s="58">
        <v>1.22</v>
      </c>
      <c r="P20" s="58">
        <v>5.77</v>
      </c>
      <c r="Q20" s="58">
        <v>337.43</v>
      </c>
      <c r="R20" s="58">
        <v>10</v>
      </c>
      <c r="S20" s="56"/>
      <c r="T20" s="33"/>
      <c r="U20" s="33"/>
    </row>
    <row r="21" s="41" customFormat="1" ht="24.75" customHeight="1" spans="1:21">
      <c r="A21" s="57" t="s">
        <v>56</v>
      </c>
      <c r="B21" s="57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60"/>
      <c r="T21" s="33"/>
      <c r="U21" s="33"/>
    </row>
    <row r="22" s="41" customFormat="1" ht="24.75" customHeight="1" spans="1:21">
      <c r="A22" s="61" t="s">
        <v>57</v>
      </c>
      <c r="B22" s="62"/>
      <c r="C22" s="56">
        <f t="shared" ref="C22:R22" si="1">SUM(C5:C19)</f>
        <v>706410.833</v>
      </c>
      <c r="D22" s="56">
        <f t="shared" si="1"/>
        <v>134278.51</v>
      </c>
      <c r="E22" s="56">
        <f t="shared" si="1"/>
        <v>95276.97</v>
      </c>
      <c r="F22" s="56">
        <f t="shared" si="1"/>
        <v>35967.47</v>
      </c>
      <c r="G22" s="56">
        <f t="shared" si="1"/>
        <v>21164.61</v>
      </c>
      <c r="H22" s="56">
        <f t="shared" si="1"/>
        <v>724</v>
      </c>
      <c r="I22" s="56">
        <f t="shared" si="1"/>
        <v>0</v>
      </c>
      <c r="J22" s="56">
        <f t="shared" si="1"/>
        <v>1350</v>
      </c>
      <c r="K22" s="56">
        <f t="shared" si="1"/>
        <v>19414.44</v>
      </c>
      <c r="L22" s="56">
        <f t="shared" si="1"/>
        <v>0</v>
      </c>
      <c r="M22" s="56">
        <f t="shared" si="1"/>
        <v>12344.25</v>
      </c>
      <c r="N22" s="56">
        <f t="shared" si="1"/>
        <v>4874.833</v>
      </c>
      <c r="O22" s="56">
        <f t="shared" si="1"/>
        <v>13700.94</v>
      </c>
      <c r="P22" s="56">
        <f t="shared" si="1"/>
        <v>18833.573</v>
      </c>
      <c r="Q22" s="56">
        <f t="shared" si="1"/>
        <v>3993.27</v>
      </c>
      <c r="R22" s="56">
        <f t="shared" si="1"/>
        <v>11234.5</v>
      </c>
      <c r="S22" s="33">
        <f>SUM(C22:Q22)-H22-I22+(H22+I22)*0.66*0.33-J22</f>
        <v>1066417.3862</v>
      </c>
      <c r="T22" s="33"/>
      <c r="U22" s="33"/>
    </row>
    <row r="23" s="41" customFormat="1" ht="24.75" customHeight="1" spans="1:21">
      <c r="A23" s="61" t="s">
        <v>58</v>
      </c>
      <c r="B23" s="62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33"/>
      <c r="U23" s="33"/>
    </row>
    <row r="24" s="41" customFormat="1" ht="24.75" customHeight="1" spans="1:21">
      <c r="A24" s="33">
        <v>1</v>
      </c>
      <c r="B24" s="64" t="s">
        <v>59</v>
      </c>
      <c r="C24" s="56">
        <v>6292.17</v>
      </c>
      <c r="D24" s="56">
        <v>140.59</v>
      </c>
      <c r="E24" s="56">
        <v>169.5</v>
      </c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33">
        <f t="shared" ref="S24:S32" si="2">SUM(C24:Q24)-H24-I24+(H24+I24)*0.66*0.33-J24</f>
        <v>6602.26</v>
      </c>
      <c r="T24" s="50" t="s">
        <v>60</v>
      </c>
      <c r="U24" s="33"/>
    </row>
    <row r="25" s="41" customFormat="1" ht="24.75" customHeight="1" spans="1:21">
      <c r="A25" s="33">
        <v>2</v>
      </c>
      <c r="B25" s="64" t="s">
        <v>61</v>
      </c>
      <c r="C25" s="56">
        <v>2681.78</v>
      </c>
      <c r="D25" s="56">
        <v>4803.1</v>
      </c>
      <c r="E25" s="56">
        <v>663.8</v>
      </c>
      <c r="F25" s="56"/>
      <c r="G25" s="56"/>
      <c r="H25" s="56"/>
      <c r="I25" s="56"/>
      <c r="J25" s="56"/>
      <c r="K25" s="56"/>
      <c r="L25" s="56"/>
      <c r="M25" s="56"/>
      <c r="N25" s="56">
        <v>12.1</v>
      </c>
      <c r="O25" s="56"/>
      <c r="P25" s="56"/>
      <c r="Q25" s="56"/>
      <c r="R25" s="56"/>
      <c r="S25" s="33">
        <f t="shared" si="2"/>
        <v>8160.78</v>
      </c>
      <c r="T25" s="50" t="s">
        <v>60</v>
      </c>
      <c r="U25" s="33"/>
    </row>
    <row r="26" s="41" customFormat="1" ht="27.95" customHeight="1" spans="1:21">
      <c r="A26" s="33">
        <v>3</v>
      </c>
      <c r="B26" s="64" t="s">
        <v>62</v>
      </c>
      <c r="C26" s="56">
        <v>17670.4</v>
      </c>
      <c r="D26" s="56">
        <v>5850.31</v>
      </c>
      <c r="E26" s="56">
        <v>652.19</v>
      </c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>
        <v>363.36</v>
      </c>
      <c r="Q26" s="56">
        <v>108.96</v>
      </c>
      <c r="R26" s="56">
        <v>2038</v>
      </c>
      <c r="S26" s="33">
        <f t="shared" si="2"/>
        <v>24645.22</v>
      </c>
      <c r="T26" s="50" t="s">
        <v>60</v>
      </c>
      <c r="U26" s="33"/>
    </row>
    <row r="27" s="41" customFormat="1" ht="27.95" customHeight="1" spans="1:21">
      <c r="A27" s="33">
        <v>4</v>
      </c>
      <c r="B27" s="64" t="s">
        <v>63</v>
      </c>
      <c r="C27" s="56">
        <v>28457.98</v>
      </c>
      <c r="D27" s="56">
        <v>8188.04</v>
      </c>
      <c r="E27" s="56">
        <v>49.78</v>
      </c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>
        <v>910.84</v>
      </c>
      <c r="Q27" s="56">
        <v>0</v>
      </c>
      <c r="R27" s="56">
        <v>2976</v>
      </c>
      <c r="S27" s="33">
        <f t="shared" si="2"/>
        <v>37606.64</v>
      </c>
      <c r="T27" s="50" t="s">
        <v>60</v>
      </c>
      <c r="U27" s="33"/>
    </row>
    <row r="28" s="41" customFormat="1" ht="27.95" customHeight="1" spans="1:21">
      <c r="A28" s="33">
        <v>5</v>
      </c>
      <c r="B28" s="64" t="s">
        <v>64</v>
      </c>
      <c r="C28" s="56">
        <v>770.96</v>
      </c>
      <c r="D28" s="56">
        <v>3599.7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33">
        <f t="shared" si="2"/>
        <v>4370.66</v>
      </c>
      <c r="T28" s="50" t="s">
        <v>60</v>
      </c>
      <c r="U28" s="33"/>
    </row>
    <row r="29" s="41" customFormat="1" ht="27.95" customHeight="1" spans="1:21">
      <c r="A29" s="33">
        <v>6</v>
      </c>
      <c r="B29" s="64" t="s">
        <v>65</v>
      </c>
      <c r="C29" s="56">
        <v>17217.11</v>
      </c>
      <c r="D29" s="56">
        <v>3470.48</v>
      </c>
      <c r="E29" s="56"/>
      <c r="F29" s="56"/>
      <c r="G29" s="56"/>
      <c r="H29" s="56"/>
      <c r="I29" s="56"/>
      <c r="J29" s="56"/>
      <c r="K29" s="56"/>
      <c r="L29" s="56"/>
      <c r="M29" s="56"/>
      <c r="N29" s="56">
        <v>107.76</v>
      </c>
      <c r="O29" s="56"/>
      <c r="P29" s="56">
        <v>5840.12</v>
      </c>
      <c r="Q29" s="56">
        <v>30</v>
      </c>
      <c r="R29" s="56"/>
      <c r="S29" s="33">
        <f t="shared" si="2"/>
        <v>26665.47</v>
      </c>
      <c r="T29" s="50" t="s">
        <v>60</v>
      </c>
      <c r="U29" s="33"/>
    </row>
    <row r="30" s="41" customFormat="1" ht="27.95" customHeight="1" spans="1:21">
      <c r="A30" s="33">
        <v>7</v>
      </c>
      <c r="B30" s="64" t="s">
        <v>66</v>
      </c>
      <c r="C30" s="56">
        <v>12093.6</v>
      </c>
      <c r="D30" s="56">
        <v>7637.1</v>
      </c>
      <c r="E30" s="56">
        <v>2250.77</v>
      </c>
      <c r="F30" s="56"/>
      <c r="G30" s="56"/>
      <c r="H30" s="56"/>
      <c r="I30" s="56"/>
      <c r="J30" s="56"/>
      <c r="K30" s="56"/>
      <c r="L30" s="56"/>
      <c r="M30" s="56"/>
      <c r="N30" s="56">
        <v>2279.5</v>
      </c>
      <c r="O30" s="56"/>
      <c r="P30" s="56">
        <v>622.06</v>
      </c>
      <c r="Q30" s="56">
        <v>0</v>
      </c>
      <c r="R30" s="56"/>
      <c r="S30" s="33">
        <f t="shared" si="2"/>
        <v>24883.03</v>
      </c>
      <c r="T30" s="50" t="s">
        <v>60</v>
      </c>
      <c r="U30" s="33"/>
    </row>
    <row r="31" s="41" customFormat="1" ht="27.95" customHeight="1" spans="1:21">
      <c r="A31" s="33">
        <v>8</v>
      </c>
      <c r="B31" s="51" t="s">
        <v>67</v>
      </c>
      <c r="C31" s="52">
        <v>150079</v>
      </c>
      <c r="D31" s="52">
        <v>20035.5</v>
      </c>
      <c r="E31" s="52">
        <v>1427</v>
      </c>
      <c r="F31" s="52"/>
      <c r="G31" s="52">
        <v>5738</v>
      </c>
      <c r="H31" s="52"/>
      <c r="I31" s="52"/>
      <c r="J31" s="52"/>
      <c r="K31" s="52"/>
      <c r="L31" s="52"/>
      <c r="M31" s="52"/>
      <c r="N31" s="52"/>
      <c r="O31" s="52">
        <v>15399.2</v>
      </c>
      <c r="P31" s="52">
        <v>2070.78</v>
      </c>
      <c r="Q31" s="52">
        <v>967</v>
      </c>
      <c r="R31" s="52"/>
      <c r="S31" s="33">
        <f t="shared" si="2"/>
        <v>195716.48</v>
      </c>
      <c r="T31" s="50" t="s">
        <v>60</v>
      </c>
      <c r="U31" s="50"/>
    </row>
    <row r="32" s="41" customFormat="1" ht="24.75" customHeight="1" spans="1:21">
      <c r="A32" s="33">
        <v>9</v>
      </c>
      <c r="B32" s="51" t="s">
        <v>68</v>
      </c>
      <c r="C32" s="52">
        <v>81328.08</v>
      </c>
      <c r="D32" s="52">
        <v>5869.25</v>
      </c>
      <c r="E32" s="52">
        <v>38157.16</v>
      </c>
      <c r="F32" s="52">
        <v>30396.93</v>
      </c>
      <c r="G32" s="52">
        <v>15949.49</v>
      </c>
      <c r="H32" s="52"/>
      <c r="I32" s="52"/>
      <c r="J32" s="52"/>
      <c r="K32" s="52">
        <v>8026.91</v>
      </c>
      <c r="L32" s="52"/>
      <c r="M32" s="52"/>
      <c r="N32" s="52"/>
      <c r="O32" s="52">
        <v>3886</v>
      </c>
      <c r="P32" s="52"/>
      <c r="Q32" s="52"/>
      <c r="R32" s="52"/>
      <c r="S32" s="33">
        <f t="shared" si="2"/>
        <v>183613.82</v>
      </c>
      <c r="T32" s="50" t="s">
        <v>60</v>
      </c>
      <c r="U32" s="50"/>
    </row>
    <row r="33" s="41" customFormat="1" ht="24.75" customHeight="1" spans="1:21">
      <c r="A33" s="65" t="s">
        <v>69</v>
      </c>
      <c r="B33" s="66"/>
      <c r="C33" s="67">
        <v>4.87</v>
      </c>
      <c r="D33" s="67">
        <v>1.69</v>
      </c>
      <c r="E33" s="67">
        <v>3.54</v>
      </c>
      <c r="F33" s="67">
        <v>3.09</v>
      </c>
      <c r="G33" s="67">
        <v>3.53</v>
      </c>
      <c r="H33" s="67">
        <v>18</v>
      </c>
      <c r="I33" s="67">
        <v>35</v>
      </c>
      <c r="J33" s="58">
        <v>0.87</v>
      </c>
      <c r="K33" s="58">
        <v>1.77</v>
      </c>
      <c r="L33" s="58">
        <v>1.68</v>
      </c>
      <c r="M33" s="58">
        <v>1.76</v>
      </c>
      <c r="N33" s="67">
        <v>3.77</v>
      </c>
      <c r="O33" s="67">
        <v>0.95</v>
      </c>
      <c r="P33" s="58">
        <v>5.77</v>
      </c>
      <c r="Q33" s="67">
        <v>313.68</v>
      </c>
      <c r="R33" s="67">
        <v>10</v>
      </c>
      <c r="S33" s="56"/>
      <c r="T33" s="33"/>
      <c r="U33" s="33"/>
    </row>
    <row r="34" s="41" customFormat="1" ht="24.75" customHeight="1" spans="1:21">
      <c r="A34" s="57" t="s">
        <v>70</v>
      </c>
      <c r="B34" s="57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3"/>
      <c r="T34" s="33"/>
      <c r="U34" s="33"/>
    </row>
    <row r="35" s="41" customFormat="1" ht="24.75" customHeight="1" spans="1:21">
      <c r="A35" s="61" t="s">
        <v>71</v>
      </c>
      <c r="B35" s="62"/>
      <c r="C35" s="56">
        <f t="shared" ref="C35:H35" si="3">SUM(C24:C32)</f>
        <v>316591.08</v>
      </c>
      <c r="D35" s="56">
        <f t="shared" si="3"/>
        <v>59594.07</v>
      </c>
      <c r="E35" s="56">
        <f t="shared" si="3"/>
        <v>43370.2</v>
      </c>
      <c r="F35" s="56">
        <f t="shared" si="3"/>
        <v>30396.93</v>
      </c>
      <c r="G35" s="56">
        <f t="shared" si="3"/>
        <v>21687.49</v>
      </c>
      <c r="H35" s="56">
        <f t="shared" si="3"/>
        <v>0</v>
      </c>
      <c r="I35" s="56"/>
      <c r="J35" s="56">
        <f t="shared" ref="J35:S35" si="4">SUM(J24:J32)</f>
        <v>0</v>
      </c>
      <c r="K35" s="56">
        <f t="shared" si="4"/>
        <v>8026.91</v>
      </c>
      <c r="L35" s="56">
        <f t="shared" si="4"/>
        <v>0</v>
      </c>
      <c r="M35" s="56">
        <f t="shared" si="4"/>
        <v>0</v>
      </c>
      <c r="N35" s="56">
        <f t="shared" si="4"/>
        <v>2399.36</v>
      </c>
      <c r="O35" s="56">
        <f t="shared" si="4"/>
        <v>19285.2</v>
      </c>
      <c r="P35" s="56">
        <f t="shared" si="4"/>
        <v>9807.16</v>
      </c>
      <c r="Q35" s="56">
        <f t="shared" si="4"/>
        <v>1105.96</v>
      </c>
      <c r="R35" s="56">
        <f t="shared" si="4"/>
        <v>5014</v>
      </c>
      <c r="S35" s="33">
        <f>SUM(C35:Q35)-H35-I35+(H35+I35)*0.66*0.33-J35</f>
        <v>512264.36</v>
      </c>
      <c r="T35" s="33"/>
      <c r="U35" s="33"/>
    </row>
    <row r="36" s="41" customFormat="1" ht="24.75" customHeight="1" spans="1:21">
      <c r="A36" s="61" t="s">
        <v>72</v>
      </c>
      <c r="B36" s="62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33"/>
      <c r="U36" s="33"/>
    </row>
    <row r="37" s="41" customFormat="1" ht="24.75" customHeight="1" spans="1:21">
      <c r="A37" s="69" t="s">
        <v>73</v>
      </c>
      <c r="B37" s="70"/>
      <c r="C37" s="56">
        <f t="shared" ref="C37:H37" si="5">C22+C35</f>
        <v>1023001.913</v>
      </c>
      <c r="D37" s="56">
        <f t="shared" si="5"/>
        <v>193872.58</v>
      </c>
      <c r="E37" s="56">
        <f t="shared" si="5"/>
        <v>138647.17</v>
      </c>
      <c r="F37" s="56">
        <f t="shared" si="5"/>
        <v>66364.4</v>
      </c>
      <c r="G37" s="56">
        <f t="shared" si="5"/>
        <v>42852.1</v>
      </c>
      <c r="H37" s="56">
        <f t="shared" si="5"/>
        <v>724</v>
      </c>
      <c r="I37" s="56"/>
      <c r="J37" s="56">
        <f t="shared" ref="J37:R37" si="6">J22+J35</f>
        <v>1350</v>
      </c>
      <c r="K37" s="56">
        <f t="shared" si="6"/>
        <v>27441.35</v>
      </c>
      <c r="L37" s="56">
        <f t="shared" si="6"/>
        <v>0</v>
      </c>
      <c r="M37" s="56">
        <f t="shared" si="6"/>
        <v>12344.25</v>
      </c>
      <c r="N37" s="56">
        <f t="shared" si="6"/>
        <v>7274.193</v>
      </c>
      <c r="O37" s="56">
        <f t="shared" si="6"/>
        <v>32986.14</v>
      </c>
      <c r="P37" s="56">
        <f t="shared" si="6"/>
        <v>28640.733</v>
      </c>
      <c r="Q37" s="56">
        <f t="shared" si="6"/>
        <v>5099.23</v>
      </c>
      <c r="R37" s="56">
        <f t="shared" si="6"/>
        <v>16248.5</v>
      </c>
      <c r="S37" s="56">
        <f>S35+S22</f>
        <v>1578681.7462</v>
      </c>
      <c r="T37" s="33"/>
      <c r="U37" s="33"/>
    </row>
    <row r="38" s="41" customFormat="1" ht="24.75" customHeight="1" spans="1:21">
      <c r="A38" s="69" t="s">
        <v>74</v>
      </c>
      <c r="B38" s="70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3"/>
      <c r="U38" s="33"/>
    </row>
    <row r="39" s="41" customFormat="1" ht="24.75" customHeight="1" spans="1:21">
      <c r="A39" s="43"/>
      <c r="B39" s="71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72"/>
      <c r="T39" s="43"/>
      <c r="U39" s="43"/>
    </row>
    <row r="40" s="42" customFormat="1" spans="1:21">
      <c r="A40" s="73" t="s">
        <v>75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</row>
    <row r="41" s="42" customFormat="1" spans="1:21">
      <c r="A41" s="73" t="s">
        <v>76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</row>
    <row r="42" s="42" customFormat="1" spans="1:21">
      <c r="A42" s="73" t="s">
        <v>77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</row>
    <row r="43" s="42" customFormat="1" spans="1:21">
      <c r="A43" s="74" t="s">
        <v>78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</row>
    <row r="44" s="42" customFormat="1" spans="1:21">
      <c r="A44" s="74" t="s">
        <v>79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</row>
    <row r="45" s="42" customFormat="1" spans="1:21">
      <c r="A45" s="74" t="s">
        <v>80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</row>
    <row r="46" s="42" customFormat="1" spans="1:21">
      <c r="A46" s="74" t="s">
        <v>81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</row>
    <row r="47" s="42" customFormat="1" spans="1:21">
      <c r="A47" s="74" t="s">
        <v>82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</row>
    <row r="48" s="42" customFormat="1" spans="1:21">
      <c r="A48" s="74" t="s">
        <v>83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</row>
    <row r="49" s="42" customFormat="1" spans="1:20">
      <c r="A49" s="74" t="s">
        <v>84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="42" customFormat="1" spans="1:20">
      <c r="A50" s="74" t="s">
        <v>85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="42" customFormat="1" spans="1:20">
      <c r="A51" s="74" t="s">
        <v>86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</row>
    <row r="52" s="42" customFormat="1" spans="1:20">
      <c r="A52" s="75" t="s">
        <v>87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7"/>
    </row>
    <row r="53" s="42" customFormat="1" spans="1:20">
      <c r="A53" s="73" t="s">
        <v>88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</row>
    <row r="55" s="41" customFormat="1" spans="1:20">
      <c r="A55" s="78" t="s">
        <v>89</v>
      </c>
      <c r="B55" s="78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="41" customFormat="1" ht="133" customHeight="1" spans="1:20">
      <c r="A56" s="79"/>
      <c r="B56" s="78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</row>
  </sheetData>
  <sheetProtection sheet="1" objects="1"/>
  <mergeCells count="30">
    <mergeCell ref="A1:U1"/>
    <mergeCell ref="A20:B20"/>
    <mergeCell ref="A21:B21"/>
    <mergeCell ref="A22:B22"/>
    <mergeCell ref="A23:B23"/>
    <mergeCell ref="A33:B33"/>
    <mergeCell ref="A34:B34"/>
    <mergeCell ref="A35:B35"/>
    <mergeCell ref="A36:B36"/>
    <mergeCell ref="A37:B37"/>
    <mergeCell ref="A38:B38"/>
    <mergeCell ref="A40:T40"/>
    <mergeCell ref="A41:T41"/>
    <mergeCell ref="A42:T42"/>
    <mergeCell ref="A43:T43"/>
    <mergeCell ref="A44:T44"/>
    <mergeCell ref="A45:T45"/>
    <mergeCell ref="A46:T46"/>
    <mergeCell ref="A47:T47"/>
    <mergeCell ref="A48:T48"/>
    <mergeCell ref="A49:T49"/>
    <mergeCell ref="A50:T50"/>
    <mergeCell ref="A51:T51"/>
    <mergeCell ref="A52:T52"/>
    <mergeCell ref="A53:T53"/>
    <mergeCell ref="A3:A4"/>
    <mergeCell ref="B3:B4"/>
    <mergeCell ref="T3:T4"/>
    <mergeCell ref="U3:U4"/>
    <mergeCell ref="A55:N56"/>
  </mergeCells>
  <conditionalFormatting sqref="S35">
    <cfRule type="duplicateValues" dxfId="0" priority="1"/>
  </conditionalFormatting>
  <conditionalFormatting sqref="S24 S26:S32">
    <cfRule type="duplicateValues" dxfId="0" priority="2"/>
  </conditionalFormatting>
  <pageMargins left="0.2125" right="0.2125" top="0.2125" bottom="0.2125" header="0.511805555555556" footer="0.2125"/>
  <pageSetup paperSize="9" scale="5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8"/>
  <sheetViews>
    <sheetView topLeftCell="A140" workbookViewId="0">
      <selection activeCell="N156" sqref="F2:G155 M2:N155 J156:N156"/>
    </sheetView>
  </sheetViews>
  <sheetFormatPr defaultColWidth="9" defaultRowHeight="14"/>
  <cols>
    <col min="7" max="7" width="9.72727272727273"/>
    <col min="11" max="11" width="9" style="1"/>
    <col min="14" max="14" width="9.72727272727273"/>
  </cols>
  <sheetData>
    <row r="1" ht="27.5" spans="1:14">
      <c r="A1" s="2" t="s">
        <v>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5" spans="1:14">
      <c r="A2" s="4" t="s">
        <v>91</v>
      </c>
      <c r="B2" s="4" t="s">
        <v>37</v>
      </c>
      <c r="C2" s="4"/>
      <c r="D2" s="5"/>
      <c r="E2" s="6" t="s">
        <v>92</v>
      </c>
      <c r="F2" s="7" t="s">
        <v>93</v>
      </c>
      <c r="G2" s="7" t="s">
        <v>94</v>
      </c>
      <c r="H2" s="4" t="s">
        <v>95</v>
      </c>
      <c r="I2" s="8"/>
      <c r="J2" s="8"/>
      <c r="K2" s="9"/>
      <c r="L2" s="6" t="s">
        <v>92</v>
      </c>
      <c r="M2" s="7" t="s">
        <v>93</v>
      </c>
      <c r="N2" s="7" t="s">
        <v>94</v>
      </c>
    </row>
    <row r="3" ht="45" spans="1:14">
      <c r="A3" s="4" t="s">
        <v>96</v>
      </c>
      <c r="B3" s="4" t="s">
        <v>97</v>
      </c>
      <c r="C3" s="4" t="s">
        <v>98</v>
      </c>
      <c r="D3" s="4" t="s">
        <v>99</v>
      </c>
      <c r="E3" s="4"/>
      <c r="F3" s="10"/>
      <c r="G3" s="10"/>
      <c r="H3" s="4" t="s">
        <v>96</v>
      </c>
      <c r="I3" s="4" t="s">
        <v>97</v>
      </c>
      <c r="J3" s="4" t="s">
        <v>98</v>
      </c>
      <c r="K3" s="11" t="s">
        <v>99</v>
      </c>
      <c r="L3" s="4"/>
      <c r="M3" s="10"/>
      <c r="N3" s="10"/>
    </row>
    <row r="4" ht="26" spans="1:14">
      <c r="A4" s="4" t="s">
        <v>100</v>
      </c>
      <c r="B4" s="8" t="s">
        <v>101</v>
      </c>
      <c r="C4" s="8" t="s">
        <v>102</v>
      </c>
      <c r="D4" s="8">
        <v>0</v>
      </c>
      <c r="E4" s="12">
        <v>18.04</v>
      </c>
      <c r="F4" s="13"/>
      <c r="G4" s="14"/>
      <c r="H4" s="4" t="s">
        <v>103</v>
      </c>
      <c r="I4" s="8" t="s">
        <v>101</v>
      </c>
      <c r="J4" s="8" t="s">
        <v>102</v>
      </c>
      <c r="K4" s="15">
        <v>0</v>
      </c>
      <c r="L4" s="8">
        <v>22.345</v>
      </c>
      <c r="M4" s="13"/>
      <c r="N4" s="14"/>
    </row>
    <row r="5" spans="1:14">
      <c r="A5" s="16"/>
      <c r="B5" s="8" t="s">
        <v>104</v>
      </c>
      <c r="C5" s="8" t="s">
        <v>105</v>
      </c>
      <c r="D5" s="8">
        <v>322</v>
      </c>
      <c r="E5" s="12">
        <v>23.66</v>
      </c>
      <c r="F5" s="13"/>
      <c r="G5" s="14"/>
      <c r="H5" s="16"/>
      <c r="I5" s="8" t="s">
        <v>104</v>
      </c>
      <c r="J5" s="8" t="s">
        <v>106</v>
      </c>
      <c r="K5" s="15">
        <v>577</v>
      </c>
      <c r="L5" s="12">
        <v>29.68</v>
      </c>
      <c r="M5" s="13"/>
      <c r="N5" s="14"/>
    </row>
    <row r="6" spans="1:14">
      <c r="A6" s="16"/>
      <c r="B6" s="8" t="s">
        <v>107</v>
      </c>
      <c r="C6" s="8" t="s">
        <v>108</v>
      </c>
      <c r="D6" s="8">
        <v>197</v>
      </c>
      <c r="E6" s="12">
        <v>28.38</v>
      </c>
      <c r="F6" s="13"/>
      <c r="G6" s="14"/>
      <c r="H6" s="16"/>
      <c r="I6" s="8" t="s">
        <v>107</v>
      </c>
      <c r="J6" s="8" t="s">
        <v>109</v>
      </c>
      <c r="K6" s="15">
        <v>39</v>
      </c>
      <c r="L6" s="12">
        <v>35.705</v>
      </c>
      <c r="M6" s="13"/>
      <c r="N6" s="14"/>
    </row>
    <row r="7" spans="1:14">
      <c r="A7" s="16"/>
      <c r="B7" s="8" t="s">
        <v>110</v>
      </c>
      <c r="C7" s="8" t="s">
        <v>111</v>
      </c>
      <c r="D7" s="8">
        <v>68</v>
      </c>
      <c r="E7" s="12">
        <v>41.02</v>
      </c>
      <c r="F7" s="13"/>
      <c r="G7" s="14"/>
      <c r="H7" s="16"/>
      <c r="I7" s="8" t="s">
        <v>110</v>
      </c>
      <c r="J7" s="8" t="s">
        <v>102</v>
      </c>
      <c r="K7" s="15">
        <v>0</v>
      </c>
      <c r="L7" s="12">
        <v>50.12</v>
      </c>
      <c r="M7" s="13"/>
      <c r="N7" s="14"/>
    </row>
    <row r="8" spans="1:14">
      <c r="A8" s="16"/>
      <c r="B8" s="8" t="s">
        <v>112</v>
      </c>
      <c r="C8" s="8" t="s">
        <v>102</v>
      </c>
      <c r="D8" s="8">
        <v>0</v>
      </c>
      <c r="E8" s="12">
        <v>51.01</v>
      </c>
      <c r="F8" s="13"/>
      <c r="G8" s="14"/>
      <c r="H8" s="16"/>
      <c r="I8" s="8" t="s">
        <v>112</v>
      </c>
      <c r="J8" s="8" t="s">
        <v>102</v>
      </c>
      <c r="K8" s="15">
        <v>0</v>
      </c>
      <c r="L8" s="12">
        <v>63.47</v>
      </c>
      <c r="M8" s="13"/>
      <c r="N8" s="14"/>
    </row>
    <row r="9" ht="45" spans="1:14">
      <c r="A9" s="4" t="s">
        <v>91</v>
      </c>
      <c r="B9" s="4" t="s">
        <v>39</v>
      </c>
      <c r="C9" s="4"/>
      <c r="D9" s="5"/>
      <c r="E9" s="6" t="s">
        <v>92</v>
      </c>
      <c r="F9" s="7" t="s">
        <v>93</v>
      </c>
      <c r="G9" s="7" t="s">
        <v>94</v>
      </c>
      <c r="H9" s="4" t="s">
        <v>95</v>
      </c>
      <c r="I9" s="8"/>
      <c r="J9" s="8"/>
      <c r="K9" s="9"/>
      <c r="L9" s="6" t="s">
        <v>92</v>
      </c>
      <c r="M9" s="7" t="s">
        <v>93</v>
      </c>
      <c r="N9" s="7" t="s">
        <v>94</v>
      </c>
    </row>
    <row r="10" ht="45" spans="1:14">
      <c r="A10" s="4" t="s">
        <v>96</v>
      </c>
      <c r="B10" s="4" t="s">
        <v>97</v>
      </c>
      <c r="C10" s="4" t="s">
        <v>98</v>
      </c>
      <c r="D10" s="4" t="s">
        <v>99</v>
      </c>
      <c r="E10" s="4"/>
      <c r="F10" s="10"/>
      <c r="G10" s="10"/>
      <c r="H10" s="4" t="s">
        <v>96</v>
      </c>
      <c r="I10" s="4" t="s">
        <v>97</v>
      </c>
      <c r="J10" s="4" t="s">
        <v>98</v>
      </c>
      <c r="K10" s="11" t="s">
        <v>99</v>
      </c>
      <c r="L10" s="4"/>
      <c r="M10" s="10"/>
      <c r="N10" s="10"/>
    </row>
    <row r="11" ht="26" spans="1:14">
      <c r="A11" s="4" t="s">
        <v>100</v>
      </c>
      <c r="B11" s="8" t="s">
        <v>101</v>
      </c>
      <c r="C11" s="8" t="s">
        <v>102</v>
      </c>
      <c r="D11" s="8">
        <v>0</v>
      </c>
      <c r="E11" s="12">
        <v>18.04</v>
      </c>
      <c r="F11" s="13"/>
      <c r="G11" s="14"/>
      <c r="H11" s="4" t="s">
        <v>103</v>
      </c>
      <c r="I11" s="8" t="s">
        <v>101</v>
      </c>
      <c r="J11" s="8" t="s">
        <v>113</v>
      </c>
      <c r="K11" s="15">
        <v>27</v>
      </c>
      <c r="L11" s="8">
        <v>22.345</v>
      </c>
      <c r="M11" s="13"/>
      <c r="N11" s="14"/>
    </row>
    <row r="12" spans="1:14">
      <c r="A12" s="16"/>
      <c r="B12" s="8" t="s">
        <v>104</v>
      </c>
      <c r="C12" s="8" t="s">
        <v>114</v>
      </c>
      <c r="D12" s="8">
        <v>219</v>
      </c>
      <c r="E12" s="12">
        <v>23.66</v>
      </c>
      <c r="F12" s="13"/>
      <c r="G12" s="14"/>
      <c r="H12" s="16"/>
      <c r="I12" s="8" t="s">
        <v>104</v>
      </c>
      <c r="J12" s="8" t="s">
        <v>115</v>
      </c>
      <c r="K12" s="15">
        <v>169</v>
      </c>
      <c r="L12" s="12">
        <v>29.68</v>
      </c>
      <c r="M12" s="13"/>
      <c r="N12" s="14"/>
    </row>
    <row r="13" spans="1:14">
      <c r="A13" s="16"/>
      <c r="B13" s="8" t="s">
        <v>107</v>
      </c>
      <c r="C13" s="8" t="s">
        <v>116</v>
      </c>
      <c r="D13" s="8">
        <v>186</v>
      </c>
      <c r="E13" s="12">
        <v>28.38</v>
      </c>
      <c r="F13" s="13"/>
      <c r="G13" s="14"/>
      <c r="H13" s="16"/>
      <c r="I13" s="8" t="s">
        <v>107</v>
      </c>
      <c r="J13" s="8" t="s">
        <v>102</v>
      </c>
      <c r="K13" s="15">
        <v>0</v>
      </c>
      <c r="L13" s="12">
        <v>35.705</v>
      </c>
      <c r="M13" s="13"/>
      <c r="N13" s="14"/>
    </row>
    <row r="14" spans="1:14">
      <c r="A14" s="16"/>
      <c r="B14" s="8" t="s">
        <v>110</v>
      </c>
      <c r="C14" s="8" t="s">
        <v>117</v>
      </c>
      <c r="D14" s="8">
        <v>31</v>
      </c>
      <c r="E14" s="12">
        <v>41.02</v>
      </c>
      <c r="F14" s="13"/>
      <c r="G14" s="14"/>
      <c r="H14" s="16"/>
      <c r="I14" s="8" t="s">
        <v>110</v>
      </c>
      <c r="J14" s="8" t="s">
        <v>102</v>
      </c>
      <c r="K14" s="15">
        <v>0</v>
      </c>
      <c r="L14" s="12">
        <v>50.12</v>
      </c>
      <c r="M14" s="13"/>
      <c r="N14" s="14"/>
    </row>
    <row r="15" spans="1:14">
      <c r="A15" s="16"/>
      <c r="B15" s="8" t="s">
        <v>112</v>
      </c>
      <c r="C15" s="8" t="s">
        <v>118</v>
      </c>
      <c r="D15" s="8">
        <v>20</v>
      </c>
      <c r="E15" s="12">
        <v>51.01</v>
      </c>
      <c r="F15" s="13"/>
      <c r="G15" s="14"/>
      <c r="H15" s="16"/>
      <c r="I15" s="8" t="s">
        <v>112</v>
      </c>
      <c r="J15" s="8" t="s">
        <v>102</v>
      </c>
      <c r="K15" s="15">
        <v>0</v>
      </c>
      <c r="L15" s="12">
        <v>63.47</v>
      </c>
      <c r="M15" s="13"/>
      <c r="N15" s="14"/>
    </row>
    <row r="16" ht="45" spans="1:14">
      <c r="A16" s="4" t="s">
        <v>91</v>
      </c>
      <c r="B16" s="4" t="s">
        <v>119</v>
      </c>
      <c r="C16" s="4"/>
      <c r="D16" s="5"/>
      <c r="E16" s="6" t="s">
        <v>92</v>
      </c>
      <c r="F16" s="7" t="s">
        <v>93</v>
      </c>
      <c r="G16" s="7" t="s">
        <v>94</v>
      </c>
      <c r="H16" s="4" t="s">
        <v>95</v>
      </c>
      <c r="I16" s="8"/>
      <c r="J16" s="8"/>
      <c r="K16" s="9"/>
      <c r="L16" s="6" t="s">
        <v>92</v>
      </c>
      <c r="M16" s="7" t="s">
        <v>93</v>
      </c>
      <c r="N16" s="7" t="s">
        <v>94</v>
      </c>
    </row>
    <row r="17" ht="45" spans="1:14">
      <c r="A17" s="4" t="s">
        <v>96</v>
      </c>
      <c r="B17" s="4" t="s">
        <v>97</v>
      </c>
      <c r="C17" s="4" t="s">
        <v>98</v>
      </c>
      <c r="D17" s="4" t="s">
        <v>99</v>
      </c>
      <c r="E17" s="4"/>
      <c r="F17" s="10"/>
      <c r="G17" s="10"/>
      <c r="H17" s="4" t="s">
        <v>96</v>
      </c>
      <c r="I17" s="4" t="s">
        <v>97</v>
      </c>
      <c r="J17" s="4" t="s">
        <v>98</v>
      </c>
      <c r="K17" s="11" t="s">
        <v>99</v>
      </c>
      <c r="L17" s="4"/>
      <c r="M17" s="10"/>
      <c r="N17" s="10"/>
    </row>
    <row r="18" ht="26" spans="1:14">
      <c r="A18" s="4" t="s">
        <v>100</v>
      </c>
      <c r="B18" s="8" t="s">
        <v>101</v>
      </c>
      <c r="C18" s="8" t="s">
        <v>102</v>
      </c>
      <c r="D18" s="8">
        <v>0</v>
      </c>
      <c r="E18" s="12">
        <v>18.04</v>
      </c>
      <c r="F18" s="13"/>
      <c r="G18" s="14"/>
      <c r="H18" s="4" t="s">
        <v>103</v>
      </c>
      <c r="I18" s="8" t="s">
        <v>101</v>
      </c>
      <c r="J18" s="8" t="s">
        <v>102</v>
      </c>
      <c r="K18" s="15">
        <v>0</v>
      </c>
      <c r="L18" s="8">
        <v>22.345</v>
      </c>
      <c r="M18" s="13"/>
      <c r="N18" s="14"/>
    </row>
    <row r="19" spans="1:14">
      <c r="A19" s="16"/>
      <c r="B19" s="8" t="s">
        <v>104</v>
      </c>
      <c r="C19" s="8" t="s">
        <v>120</v>
      </c>
      <c r="D19" s="8">
        <v>23</v>
      </c>
      <c r="E19" s="12">
        <v>23.66</v>
      </c>
      <c r="F19" s="13"/>
      <c r="G19" s="14"/>
      <c r="H19" s="16"/>
      <c r="I19" s="8" t="s">
        <v>104</v>
      </c>
      <c r="J19" s="8" t="s">
        <v>102</v>
      </c>
      <c r="K19" s="15">
        <v>0</v>
      </c>
      <c r="L19" s="12">
        <v>29.68</v>
      </c>
      <c r="M19" s="13"/>
      <c r="N19" s="14"/>
    </row>
    <row r="20" spans="1:14">
      <c r="A20" s="16"/>
      <c r="B20" s="8" t="s">
        <v>107</v>
      </c>
      <c r="C20" s="8" t="s">
        <v>121</v>
      </c>
      <c r="D20" s="8">
        <v>297</v>
      </c>
      <c r="E20" s="12">
        <v>28.38</v>
      </c>
      <c r="F20" s="13"/>
      <c r="G20" s="14"/>
      <c r="H20" s="16"/>
      <c r="I20" s="8" t="s">
        <v>107</v>
      </c>
      <c r="J20" s="8" t="s">
        <v>102</v>
      </c>
      <c r="K20" s="15">
        <v>0</v>
      </c>
      <c r="L20" s="12">
        <v>35.705</v>
      </c>
      <c r="M20" s="13"/>
      <c r="N20" s="14"/>
    </row>
    <row r="21" spans="1:14">
      <c r="A21" s="16"/>
      <c r="B21" s="8" t="s">
        <v>110</v>
      </c>
      <c r="C21" s="8" t="s">
        <v>122</v>
      </c>
      <c r="D21" s="8">
        <v>66</v>
      </c>
      <c r="E21" s="12">
        <v>41.02</v>
      </c>
      <c r="F21" s="13"/>
      <c r="G21" s="14"/>
      <c r="H21" s="16"/>
      <c r="I21" s="8" t="s">
        <v>110</v>
      </c>
      <c r="J21" s="8" t="s">
        <v>102</v>
      </c>
      <c r="K21" s="15">
        <v>0</v>
      </c>
      <c r="L21" s="12">
        <v>50.12</v>
      </c>
      <c r="M21" s="13"/>
      <c r="N21" s="14"/>
    </row>
    <row r="22" spans="1:14">
      <c r="A22" s="16"/>
      <c r="B22" s="8" t="s">
        <v>112</v>
      </c>
      <c r="C22" s="8" t="s">
        <v>120</v>
      </c>
      <c r="D22" s="8">
        <v>23</v>
      </c>
      <c r="E22" s="12">
        <v>51.01</v>
      </c>
      <c r="F22" s="13"/>
      <c r="G22" s="14"/>
      <c r="H22" s="16"/>
      <c r="I22" s="8" t="s">
        <v>112</v>
      </c>
      <c r="J22" s="8" t="s">
        <v>102</v>
      </c>
      <c r="K22" s="15">
        <v>0</v>
      </c>
      <c r="L22" s="12">
        <v>63.47</v>
      </c>
      <c r="M22" s="13"/>
      <c r="N22" s="14"/>
    </row>
    <row r="23" ht="45" spans="1:14">
      <c r="A23" s="4" t="s">
        <v>91</v>
      </c>
      <c r="B23" s="4" t="s">
        <v>43</v>
      </c>
      <c r="C23" s="5"/>
      <c r="D23" s="5"/>
      <c r="E23" s="6" t="s">
        <v>92</v>
      </c>
      <c r="F23" s="7" t="s">
        <v>93</v>
      </c>
      <c r="G23" s="7" t="s">
        <v>94</v>
      </c>
      <c r="H23" s="4" t="s">
        <v>123</v>
      </c>
      <c r="I23" s="8"/>
      <c r="J23" s="16"/>
      <c r="K23" s="9"/>
      <c r="L23" s="6" t="s">
        <v>92</v>
      </c>
      <c r="M23" s="7" t="s">
        <v>93</v>
      </c>
      <c r="N23" s="7" t="s">
        <v>94</v>
      </c>
    </row>
    <row r="24" ht="45" spans="1:14">
      <c r="A24" s="4" t="s">
        <v>96</v>
      </c>
      <c r="B24" s="4" t="s">
        <v>97</v>
      </c>
      <c r="C24" s="4" t="s">
        <v>98</v>
      </c>
      <c r="D24" s="4" t="s">
        <v>99</v>
      </c>
      <c r="E24" s="4"/>
      <c r="F24" s="10"/>
      <c r="G24" s="10"/>
      <c r="H24" s="4" t="s">
        <v>96</v>
      </c>
      <c r="I24" s="4" t="s">
        <v>97</v>
      </c>
      <c r="J24" s="4" t="s">
        <v>98</v>
      </c>
      <c r="K24" s="11" t="s">
        <v>99</v>
      </c>
      <c r="L24" s="4"/>
      <c r="M24" s="10"/>
      <c r="N24" s="10"/>
    </row>
    <row r="25" ht="26" spans="1:14">
      <c r="A25" s="17" t="s">
        <v>124</v>
      </c>
      <c r="B25" s="8" t="s">
        <v>101</v>
      </c>
      <c r="C25" s="18" t="s">
        <v>125</v>
      </c>
      <c r="D25" s="8">
        <v>75</v>
      </c>
      <c r="E25" s="12">
        <v>18.04</v>
      </c>
      <c r="F25" s="13"/>
      <c r="G25" s="14"/>
      <c r="H25" s="19" t="s">
        <v>126</v>
      </c>
      <c r="I25" s="8" t="s">
        <v>101</v>
      </c>
      <c r="J25" s="8" t="s">
        <v>102</v>
      </c>
      <c r="K25" s="15">
        <v>0</v>
      </c>
      <c r="L25" s="8">
        <v>22.345</v>
      </c>
      <c r="M25" s="13"/>
      <c r="N25" s="14"/>
    </row>
    <row r="26" spans="1:14">
      <c r="A26" s="16"/>
      <c r="B26" s="8" t="s">
        <v>104</v>
      </c>
      <c r="C26" s="18" t="s">
        <v>127</v>
      </c>
      <c r="D26" s="8">
        <v>577</v>
      </c>
      <c r="E26" s="12">
        <v>23.66</v>
      </c>
      <c r="F26" s="13"/>
      <c r="G26" s="14"/>
      <c r="H26" s="16"/>
      <c r="I26" s="8" t="s">
        <v>104</v>
      </c>
      <c r="J26" s="18" t="s">
        <v>128</v>
      </c>
      <c r="K26" s="15">
        <v>120</v>
      </c>
      <c r="L26" s="12">
        <v>29.68</v>
      </c>
      <c r="M26" s="13"/>
      <c r="N26" s="14"/>
    </row>
    <row r="27" spans="1:14">
      <c r="A27" s="16"/>
      <c r="B27" s="8" t="s">
        <v>107</v>
      </c>
      <c r="C27" s="18" t="s">
        <v>129</v>
      </c>
      <c r="D27" s="8">
        <v>124</v>
      </c>
      <c r="E27" s="12">
        <v>28.38</v>
      </c>
      <c r="F27" s="13"/>
      <c r="G27" s="14"/>
      <c r="H27" s="16"/>
      <c r="I27" s="8" t="s">
        <v>107</v>
      </c>
      <c r="J27" s="8" t="s">
        <v>102</v>
      </c>
      <c r="K27" s="15">
        <v>0</v>
      </c>
      <c r="L27" s="12">
        <v>35.705</v>
      </c>
      <c r="M27" s="13"/>
      <c r="N27" s="14"/>
    </row>
    <row r="28" spans="1:14">
      <c r="A28" s="16"/>
      <c r="B28" s="8" t="s">
        <v>110</v>
      </c>
      <c r="C28" s="18" t="s">
        <v>130</v>
      </c>
      <c r="D28" s="8">
        <v>38</v>
      </c>
      <c r="E28" s="12">
        <v>41.02</v>
      </c>
      <c r="F28" s="13"/>
      <c r="G28" s="14"/>
      <c r="H28" s="16"/>
      <c r="I28" s="8" t="s">
        <v>110</v>
      </c>
      <c r="J28" s="8" t="s">
        <v>102</v>
      </c>
      <c r="K28" s="15">
        <v>0</v>
      </c>
      <c r="L28" s="12">
        <v>50.12</v>
      </c>
      <c r="M28" s="13"/>
      <c r="N28" s="14"/>
    </row>
    <row r="29" spans="1:14">
      <c r="A29" s="16"/>
      <c r="B29" s="8" t="s">
        <v>112</v>
      </c>
      <c r="C29" s="8" t="s">
        <v>102</v>
      </c>
      <c r="D29" s="8">
        <v>0</v>
      </c>
      <c r="E29" s="12">
        <v>51.01</v>
      </c>
      <c r="F29" s="13"/>
      <c r="G29" s="14"/>
      <c r="H29" s="16"/>
      <c r="I29" s="8" t="s">
        <v>112</v>
      </c>
      <c r="J29" s="8" t="s">
        <v>102</v>
      </c>
      <c r="K29" s="15">
        <v>0</v>
      </c>
      <c r="L29" s="12">
        <v>63.47</v>
      </c>
      <c r="M29" s="13"/>
      <c r="N29" s="14"/>
    </row>
    <row r="30" ht="45" spans="1:14">
      <c r="A30" s="4" t="s">
        <v>91</v>
      </c>
      <c r="B30" s="4" t="s">
        <v>45</v>
      </c>
      <c r="C30" s="4"/>
      <c r="D30" s="5"/>
      <c r="E30" s="6" t="s">
        <v>92</v>
      </c>
      <c r="F30" s="7" t="s">
        <v>93</v>
      </c>
      <c r="G30" s="7" t="s">
        <v>94</v>
      </c>
      <c r="H30" s="4" t="s">
        <v>95</v>
      </c>
      <c r="I30" s="8"/>
      <c r="J30" s="8"/>
      <c r="K30" s="9"/>
      <c r="L30" s="6" t="s">
        <v>92</v>
      </c>
      <c r="M30" s="7" t="s">
        <v>93</v>
      </c>
      <c r="N30" s="7" t="s">
        <v>94</v>
      </c>
    </row>
    <row r="31" ht="45" spans="1:14">
      <c r="A31" s="4" t="s">
        <v>96</v>
      </c>
      <c r="B31" s="4" t="s">
        <v>97</v>
      </c>
      <c r="C31" s="4" t="s">
        <v>98</v>
      </c>
      <c r="D31" s="4" t="s">
        <v>99</v>
      </c>
      <c r="E31" s="4"/>
      <c r="F31" s="10"/>
      <c r="G31" s="10"/>
      <c r="H31" s="4" t="s">
        <v>96</v>
      </c>
      <c r="I31" s="4" t="s">
        <v>97</v>
      </c>
      <c r="J31" s="4" t="s">
        <v>98</v>
      </c>
      <c r="K31" s="11" t="s">
        <v>99</v>
      </c>
      <c r="L31" s="4"/>
      <c r="M31" s="10"/>
      <c r="N31" s="10"/>
    </row>
    <row r="32" ht="26" spans="1:14">
      <c r="A32" s="4" t="s">
        <v>100</v>
      </c>
      <c r="B32" s="8" t="s">
        <v>101</v>
      </c>
      <c r="C32" s="8" t="s">
        <v>102</v>
      </c>
      <c r="D32" s="8">
        <v>0</v>
      </c>
      <c r="E32" s="12">
        <v>18.04</v>
      </c>
      <c r="F32" s="13"/>
      <c r="G32" s="14"/>
      <c r="H32" s="4" t="s">
        <v>103</v>
      </c>
      <c r="I32" s="8" t="s">
        <v>101</v>
      </c>
      <c r="J32" s="8"/>
      <c r="K32" s="15"/>
      <c r="L32" s="8">
        <v>22.345</v>
      </c>
      <c r="M32" s="13"/>
      <c r="N32" s="14"/>
    </row>
    <row r="33" spans="1:14">
      <c r="A33" s="16"/>
      <c r="B33" s="8" t="s">
        <v>104</v>
      </c>
      <c r="C33" s="8" t="s">
        <v>102</v>
      </c>
      <c r="D33" s="8">
        <v>0</v>
      </c>
      <c r="E33" s="12">
        <v>23.66</v>
      </c>
      <c r="F33" s="13"/>
      <c r="G33" s="14"/>
      <c r="H33" s="16"/>
      <c r="I33" s="8" t="s">
        <v>104</v>
      </c>
      <c r="J33" s="8" t="s">
        <v>131</v>
      </c>
      <c r="K33" s="15">
        <v>96</v>
      </c>
      <c r="L33" s="12">
        <v>29.68</v>
      </c>
      <c r="M33" s="13"/>
      <c r="N33" s="14"/>
    </row>
    <row r="34" spans="1:14">
      <c r="A34" s="16"/>
      <c r="B34" s="8" t="s">
        <v>107</v>
      </c>
      <c r="C34" s="8" t="s">
        <v>132</v>
      </c>
      <c r="D34" s="8">
        <v>244</v>
      </c>
      <c r="E34" s="12">
        <v>28.38</v>
      </c>
      <c r="F34" s="13"/>
      <c r="G34" s="14"/>
      <c r="H34" s="16"/>
      <c r="I34" s="8" t="s">
        <v>107</v>
      </c>
      <c r="J34" s="8" t="s">
        <v>102</v>
      </c>
      <c r="K34" s="15">
        <v>0</v>
      </c>
      <c r="L34" s="12">
        <v>35.705</v>
      </c>
      <c r="M34" s="13"/>
      <c r="N34" s="14"/>
    </row>
    <row r="35" spans="1:14">
      <c r="A35" s="16"/>
      <c r="B35" s="8" t="s">
        <v>110</v>
      </c>
      <c r="C35" s="8" t="s">
        <v>133</v>
      </c>
      <c r="D35" s="8">
        <v>208</v>
      </c>
      <c r="E35" s="12">
        <v>41.02</v>
      </c>
      <c r="F35" s="13"/>
      <c r="G35" s="14"/>
      <c r="H35" s="16"/>
      <c r="I35" s="8" t="s">
        <v>110</v>
      </c>
      <c r="J35" s="8" t="s">
        <v>102</v>
      </c>
      <c r="K35" s="15">
        <v>0</v>
      </c>
      <c r="L35" s="12">
        <v>50.12</v>
      </c>
      <c r="M35" s="13"/>
      <c r="N35" s="14"/>
    </row>
    <row r="36" spans="1:14">
      <c r="A36" s="16"/>
      <c r="B36" s="8" t="s">
        <v>112</v>
      </c>
      <c r="C36" s="8" t="s">
        <v>134</v>
      </c>
      <c r="D36" s="8">
        <v>10</v>
      </c>
      <c r="E36" s="12">
        <v>51.01</v>
      </c>
      <c r="F36" s="13"/>
      <c r="G36" s="14"/>
      <c r="H36" s="16"/>
      <c r="I36" s="8" t="s">
        <v>112</v>
      </c>
      <c r="J36" s="8" t="s">
        <v>102</v>
      </c>
      <c r="K36" s="15">
        <v>0</v>
      </c>
      <c r="L36" s="12">
        <v>63.47</v>
      </c>
      <c r="M36" s="13"/>
      <c r="N36" s="14"/>
    </row>
    <row r="37" ht="45" spans="1:14">
      <c r="A37" s="4" t="s">
        <v>91</v>
      </c>
      <c r="B37" s="6" t="s">
        <v>135</v>
      </c>
      <c r="C37" s="6"/>
      <c r="D37" s="6"/>
      <c r="E37" s="6" t="s">
        <v>92</v>
      </c>
      <c r="F37" s="7" t="s">
        <v>93</v>
      </c>
      <c r="G37" s="7" t="s">
        <v>94</v>
      </c>
      <c r="H37" s="4" t="s">
        <v>123</v>
      </c>
      <c r="I37" s="18"/>
      <c r="J37" s="8"/>
      <c r="K37" s="15"/>
      <c r="L37" s="6" t="s">
        <v>92</v>
      </c>
      <c r="M37" s="7" t="s">
        <v>93</v>
      </c>
      <c r="N37" s="7" t="s">
        <v>94</v>
      </c>
    </row>
    <row r="38" ht="45" spans="1:14">
      <c r="A38" s="4" t="s">
        <v>96</v>
      </c>
      <c r="B38" s="4" t="s">
        <v>97</v>
      </c>
      <c r="C38" s="4" t="s">
        <v>98</v>
      </c>
      <c r="D38" s="4" t="s">
        <v>99</v>
      </c>
      <c r="E38" s="4"/>
      <c r="F38" s="10"/>
      <c r="G38" s="10"/>
      <c r="H38" s="4" t="s">
        <v>96</v>
      </c>
      <c r="I38" s="4" t="s">
        <v>97</v>
      </c>
      <c r="J38" s="4" t="s">
        <v>98</v>
      </c>
      <c r="K38" s="11" t="s">
        <v>99</v>
      </c>
      <c r="L38" s="4"/>
      <c r="M38" s="10"/>
      <c r="N38" s="10"/>
    </row>
    <row r="39" ht="26" spans="1:14">
      <c r="A39" s="19" t="s">
        <v>124</v>
      </c>
      <c r="B39" s="8" t="s">
        <v>101</v>
      </c>
      <c r="C39" s="18" t="s">
        <v>136</v>
      </c>
      <c r="D39" s="8">
        <v>243</v>
      </c>
      <c r="E39" s="12">
        <v>18.04</v>
      </c>
      <c r="F39" s="13"/>
      <c r="G39" s="14"/>
      <c r="H39" s="19" t="s">
        <v>126</v>
      </c>
      <c r="I39" s="8" t="s">
        <v>101</v>
      </c>
      <c r="J39" s="18"/>
      <c r="K39" s="15">
        <v>0</v>
      </c>
      <c r="L39" s="8">
        <v>22.345</v>
      </c>
      <c r="M39" s="13"/>
      <c r="N39" s="14"/>
    </row>
    <row r="40" spans="1:14">
      <c r="A40" s="4"/>
      <c r="B40" s="8" t="s">
        <v>104</v>
      </c>
      <c r="C40" s="18" t="s">
        <v>137</v>
      </c>
      <c r="D40" s="8">
        <v>277</v>
      </c>
      <c r="E40" s="12">
        <v>23.66</v>
      </c>
      <c r="F40" s="13"/>
      <c r="G40" s="14"/>
      <c r="H40" s="4"/>
      <c r="I40" s="8" t="s">
        <v>104</v>
      </c>
      <c r="J40" s="18" t="s">
        <v>138</v>
      </c>
      <c r="K40" s="15">
        <v>77</v>
      </c>
      <c r="L40" s="12">
        <v>29.68</v>
      </c>
      <c r="M40" s="13"/>
      <c r="N40" s="14"/>
    </row>
    <row r="41" spans="1:14">
      <c r="A41" s="4"/>
      <c r="B41" s="8" t="s">
        <v>107</v>
      </c>
      <c r="C41" s="18" t="s">
        <v>116</v>
      </c>
      <c r="D41" s="8">
        <v>186</v>
      </c>
      <c r="E41" s="12">
        <v>28.38</v>
      </c>
      <c r="F41" s="13"/>
      <c r="G41" s="14"/>
      <c r="H41" s="4"/>
      <c r="I41" s="8" t="s">
        <v>107</v>
      </c>
      <c r="J41" s="8" t="s">
        <v>102</v>
      </c>
      <c r="K41" s="15">
        <v>0</v>
      </c>
      <c r="L41" s="12">
        <v>35.705</v>
      </c>
      <c r="M41" s="13"/>
      <c r="N41" s="14"/>
    </row>
    <row r="42" spans="1:14">
      <c r="A42" s="4"/>
      <c r="B42" s="8" t="s">
        <v>110</v>
      </c>
      <c r="C42" s="18" t="s">
        <v>139</v>
      </c>
      <c r="D42" s="8">
        <v>29</v>
      </c>
      <c r="E42" s="12">
        <v>41.02</v>
      </c>
      <c r="F42" s="13"/>
      <c r="G42" s="14"/>
      <c r="H42" s="4"/>
      <c r="I42" s="8" t="s">
        <v>110</v>
      </c>
      <c r="J42" s="8" t="s">
        <v>102</v>
      </c>
      <c r="K42" s="15">
        <v>0</v>
      </c>
      <c r="L42" s="12">
        <v>50.12</v>
      </c>
      <c r="M42" s="13"/>
      <c r="N42" s="14"/>
    </row>
    <row r="43" spans="1:14">
      <c r="A43" s="4"/>
      <c r="B43" s="8" t="s">
        <v>112</v>
      </c>
      <c r="C43" s="8" t="s">
        <v>102</v>
      </c>
      <c r="D43" s="8">
        <v>0</v>
      </c>
      <c r="E43" s="12">
        <v>51.01</v>
      </c>
      <c r="F43" s="13"/>
      <c r="G43" s="14"/>
      <c r="H43" s="4"/>
      <c r="I43" s="8" t="s">
        <v>112</v>
      </c>
      <c r="J43" s="8" t="s">
        <v>102</v>
      </c>
      <c r="K43" s="15">
        <v>0</v>
      </c>
      <c r="L43" s="12">
        <v>63.47</v>
      </c>
      <c r="M43" s="13"/>
      <c r="N43" s="14"/>
    </row>
    <row r="44" ht="45" spans="1:14">
      <c r="A44" s="4" t="s">
        <v>91</v>
      </c>
      <c r="B44" s="4" t="s">
        <v>140</v>
      </c>
      <c r="C44" s="5"/>
      <c r="D44" s="5"/>
      <c r="E44" s="6" t="s">
        <v>92</v>
      </c>
      <c r="F44" s="7" t="s">
        <v>93</v>
      </c>
      <c r="G44" s="7" t="s">
        <v>94</v>
      </c>
      <c r="H44" s="4" t="s">
        <v>123</v>
      </c>
      <c r="I44" s="8"/>
      <c r="J44" s="16"/>
      <c r="K44" s="9"/>
      <c r="L44" s="6" t="s">
        <v>92</v>
      </c>
      <c r="M44" s="7" t="s">
        <v>93</v>
      </c>
      <c r="N44" s="7" t="s">
        <v>94</v>
      </c>
    </row>
    <row r="45" ht="45" spans="1:14">
      <c r="A45" s="4" t="s">
        <v>96</v>
      </c>
      <c r="B45" s="4" t="s">
        <v>97</v>
      </c>
      <c r="C45" s="4" t="s">
        <v>98</v>
      </c>
      <c r="D45" s="4" t="s">
        <v>99</v>
      </c>
      <c r="E45" s="4"/>
      <c r="F45" s="10"/>
      <c r="G45" s="10"/>
      <c r="H45" s="4" t="s">
        <v>96</v>
      </c>
      <c r="I45" s="4" t="s">
        <v>97</v>
      </c>
      <c r="J45" s="4" t="s">
        <v>98</v>
      </c>
      <c r="K45" s="11" t="s">
        <v>99</v>
      </c>
      <c r="L45" s="4"/>
      <c r="M45" s="10"/>
      <c r="N45" s="10"/>
    </row>
    <row r="46" ht="26" spans="1:14">
      <c r="A46" s="19" t="s">
        <v>124</v>
      </c>
      <c r="B46" s="8" t="s">
        <v>101</v>
      </c>
      <c r="C46" s="8" t="s">
        <v>141</v>
      </c>
      <c r="D46" s="8">
        <v>121</v>
      </c>
      <c r="E46" s="12">
        <v>18.04</v>
      </c>
      <c r="F46" s="13"/>
      <c r="G46" s="14"/>
      <c r="H46" s="19" t="s">
        <v>126</v>
      </c>
      <c r="I46" s="8" t="s">
        <v>101</v>
      </c>
      <c r="J46" s="8" t="s">
        <v>102</v>
      </c>
      <c r="K46" s="15">
        <v>0</v>
      </c>
      <c r="L46" s="8">
        <v>22.345</v>
      </c>
      <c r="M46" s="13"/>
      <c r="N46" s="14"/>
    </row>
    <row r="47" spans="1:14">
      <c r="A47" s="16"/>
      <c r="B47" s="8" t="s">
        <v>104</v>
      </c>
      <c r="C47" s="8" t="s">
        <v>142</v>
      </c>
      <c r="D47" s="8">
        <v>34</v>
      </c>
      <c r="E47" s="12">
        <v>23.66</v>
      </c>
      <c r="F47" s="13"/>
      <c r="G47" s="14"/>
      <c r="H47" s="16"/>
      <c r="I47" s="8" t="s">
        <v>104</v>
      </c>
      <c r="J47" s="8" t="s">
        <v>102</v>
      </c>
      <c r="K47" s="15">
        <v>0</v>
      </c>
      <c r="L47" s="12">
        <v>29.68</v>
      </c>
      <c r="M47" s="13"/>
      <c r="N47" s="14"/>
    </row>
    <row r="48" spans="1:14">
      <c r="A48" s="16"/>
      <c r="B48" s="8" t="s">
        <v>107</v>
      </c>
      <c r="C48" s="8" t="s">
        <v>143</v>
      </c>
      <c r="D48" s="8">
        <v>19</v>
      </c>
      <c r="E48" s="12">
        <v>28.38</v>
      </c>
      <c r="F48" s="13"/>
      <c r="G48" s="14"/>
      <c r="H48" s="16"/>
      <c r="I48" s="8" t="s">
        <v>107</v>
      </c>
      <c r="J48" s="8" t="s">
        <v>102</v>
      </c>
      <c r="K48" s="15">
        <v>0</v>
      </c>
      <c r="L48" s="12">
        <v>35.705</v>
      </c>
      <c r="M48" s="13"/>
      <c r="N48" s="14"/>
    </row>
    <row r="49" spans="1:14">
      <c r="A49" s="16"/>
      <c r="B49" s="8" t="s">
        <v>110</v>
      </c>
      <c r="C49" s="8" t="s">
        <v>102</v>
      </c>
      <c r="D49" s="8">
        <v>0</v>
      </c>
      <c r="E49" s="12">
        <v>41.02</v>
      </c>
      <c r="F49" s="13"/>
      <c r="G49" s="14"/>
      <c r="H49" s="16"/>
      <c r="I49" s="8" t="s">
        <v>110</v>
      </c>
      <c r="J49" s="8" t="s">
        <v>102</v>
      </c>
      <c r="K49" s="15">
        <v>0</v>
      </c>
      <c r="L49" s="12">
        <v>50.12</v>
      </c>
      <c r="M49" s="13"/>
      <c r="N49" s="14"/>
    </row>
    <row r="50" spans="1:14">
      <c r="A50" s="16"/>
      <c r="B50" s="8" t="s">
        <v>112</v>
      </c>
      <c r="C50" s="8" t="s">
        <v>102</v>
      </c>
      <c r="D50" s="8">
        <v>0</v>
      </c>
      <c r="E50" s="12">
        <v>51.01</v>
      </c>
      <c r="F50" s="13"/>
      <c r="G50" s="14"/>
      <c r="H50" s="16"/>
      <c r="I50" s="8" t="s">
        <v>112</v>
      </c>
      <c r="J50" s="8" t="s">
        <v>102</v>
      </c>
      <c r="K50" s="15">
        <v>0</v>
      </c>
      <c r="L50" s="12">
        <v>63.47</v>
      </c>
      <c r="M50" s="13"/>
      <c r="N50" s="14"/>
    </row>
    <row r="51" ht="45" spans="1:14">
      <c r="A51" s="4" t="s">
        <v>91</v>
      </c>
      <c r="B51" s="4" t="s">
        <v>144</v>
      </c>
      <c r="C51" s="5"/>
      <c r="D51" s="5"/>
      <c r="E51" s="6" t="s">
        <v>92</v>
      </c>
      <c r="F51" s="7" t="s">
        <v>93</v>
      </c>
      <c r="G51" s="7" t="s">
        <v>94</v>
      </c>
      <c r="H51" s="4" t="s">
        <v>123</v>
      </c>
      <c r="I51" s="8"/>
      <c r="J51" s="16"/>
      <c r="K51" s="9"/>
      <c r="L51" s="6" t="s">
        <v>92</v>
      </c>
      <c r="M51" s="7" t="s">
        <v>93</v>
      </c>
      <c r="N51" s="7" t="s">
        <v>94</v>
      </c>
    </row>
    <row r="52" ht="45" spans="1:14">
      <c r="A52" s="4" t="s">
        <v>96</v>
      </c>
      <c r="B52" s="4" t="s">
        <v>97</v>
      </c>
      <c r="C52" s="4" t="s">
        <v>98</v>
      </c>
      <c r="D52" s="4" t="s">
        <v>99</v>
      </c>
      <c r="E52" s="4"/>
      <c r="F52" s="10"/>
      <c r="G52" s="10"/>
      <c r="H52" s="4" t="s">
        <v>96</v>
      </c>
      <c r="I52" s="4" t="s">
        <v>97</v>
      </c>
      <c r="J52" s="4" t="s">
        <v>98</v>
      </c>
      <c r="K52" s="11" t="s">
        <v>99</v>
      </c>
      <c r="L52" s="4"/>
      <c r="M52" s="10"/>
      <c r="N52" s="10"/>
    </row>
    <row r="53" ht="26" spans="1:14">
      <c r="A53" s="19" t="s">
        <v>124</v>
      </c>
      <c r="B53" s="8" t="s">
        <v>101</v>
      </c>
      <c r="C53" s="8" t="s">
        <v>102</v>
      </c>
      <c r="D53" s="8">
        <v>0</v>
      </c>
      <c r="E53" s="12">
        <v>18.04</v>
      </c>
      <c r="F53" s="13"/>
      <c r="G53" s="14"/>
      <c r="H53" s="19" t="s">
        <v>126</v>
      </c>
      <c r="I53" s="8" t="s">
        <v>101</v>
      </c>
      <c r="J53" s="8" t="s">
        <v>102</v>
      </c>
      <c r="K53" s="15">
        <v>0</v>
      </c>
      <c r="L53" s="8">
        <v>22.345</v>
      </c>
      <c r="M53" s="13"/>
      <c r="N53" s="14"/>
    </row>
    <row r="54" spans="1:14">
      <c r="A54" s="16"/>
      <c r="B54" s="8" t="s">
        <v>104</v>
      </c>
      <c r="C54" s="18" t="s">
        <v>118</v>
      </c>
      <c r="D54" s="8">
        <v>25</v>
      </c>
      <c r="E54" s="12">
        <v>23.66</v>
      </c>
      <c r="F54" s="13"/>
      <c r="G54" s="14"/>
      <c r="H54" s="16"/>
      <c r="I54" s="8" t="s">
        <v>104</v>
      </c>
      <c r="J54" s="8" t="s">
        <v>102</v>
      </c>
      <c r="K54" s="15">
        <v>0</v>
      </c>
      <c r="L54" s="12">
        <v>29.68</v>
      </c>
      <c r="M54" s="13"/>
      <c r="N54" s="14"/>
    </row>
    <row r="55" spans="1:14">
      <c r="A55" s="16"/>
      <c r="B55" s="8" t="s">
        <v>107</v>
      </c>
      <c r="C55" s="18" t="s">
        <v>145</v>
      </c>
      <c r="D55" s="8">
        <v>105</v>
      </c>
      <c r="E55" s="12">
        <v>28.38</v>
      </c>
      <c r="F55" s="13"/>
      <c r="G55" s="14"/>
      <c r="H55" s="16"/>
      <c r="I55" s="8" t="s">
        <v>107</v>
      </c>
      <c r="J55" s="8" t="s">
        <v>102</v>
      </c>
      <c r="K55" s="15">
        <v>0</v>
      </c>
      <c r="L55" s="12">
        <v>35.705</v>
      </c>
      <c r="M55" s="13"/>
      <c r="N55" s="14"/>
    </row>
    <row r="56" spans="1:14">
      <c r="A56" s="16"/>
      <c r="B56" s="8" t="s">
        <v>110</v>
      </c>
      <c r="C56" s="18" t="s">
        <v>146</v>
      </c>
      <c r="D56" s="8">
        <v>224</v>
      </c>
      <c r="E56" s="12">
        <v>41.02</v>
      </c>
      <c r="F56" s="13"/>
      <c r="G56" s="14"/>
      <c r="H56" s="16"/>
      <c r="I56" s="8" t="s">
        <v>110</v>
      </c>
      <c r="J56" s="8" t="s">
        <v>102</v>
      </c>
      <c r="K56" s="15">
        <v>0</v>
      </c>
      <c r="L56" s="12">
        <v>50.12</v>
      </c>
      <c r="M56" s="13"/>
      <c r="N56" s="14"/>
    </row>
    <row r="57" spans="1:14">
      <c r="A57" s="16"/>
      <c r="B57" s="8" t="s">
        <v>112</v>
      </c>
      <c r="C57" s="8" t="s">
        <v>102</v>
      </c>
      <c r="D57" s="8">
        <v>0</v>
      </c>
      <c r="E57" s="12">
        <v>51.01</v>
      </c>
      <c r="F57" s="13"/>
      <c r="G57" s="14"/>
      <c r="H57" s="16"/>
      <c r="I57" s="8" t="s">
        <v>112</v>
      </c>
      <c r="J57" s="8" t="s">
        <v>102</v>
      </c>
      <c r="K57" s="15">
        <v>0</v>
      </c>
      <c r="L57" s="20">
        <v>53.95</v>
      </c>
      <c r="M57" s="13"/>
      <c r="N57" s="14"/>
    </row>
    <row r="58" ht="45" spans="1:14">
      <c r="A58" s="4" t="s">
        <v>91</v>
      </c>
      <c r="B58" s="4" t="s">
        <v>147</v>
      </c>
      <c r="C58" s="5"/>
      <c r="D58" s="5"/>
      <c r="E58" s="6" t="s">
        <v>92</v>
      </c>
      <c r="F58" s="7" t="s">
        <v>93</v>
      </c>
      <c r="G58" s="7" t="s">
        <v>94</v>
      </c>
      <c r="H58" s="4" t="s">
        <v>123</v>
      </c>
      <c r="I58" s="8"/>
      <c r="J58" s="16"/>
      <c r="K58" s="9"/>
      <c r="L58" s="6" t="s">
        <v>92</v>
      </c>
      <c r="M58" s="7" t="s">
        <v>93</v>
      </c>
      <c r="N58" s="7" t="s">
        <v>94</v>
      </c>
    </row>
    <row r="59" ht="45" spans="1:14">
      <c r="A59" s="4" t="s">
        <v>96</v>
      </c>
      <c r="B59" s="4" t="s">
        <v>97</v>
      </c>
      <c r="C59" s="4" t="s">
        <v>98</v>
      </c>
      <c r="D59" s="4" t="s">
        <v>99</v>
      </c>
      <c r="E59" s="4"/>
      <c r="F59" s="10"/>
      <c r="G59" s="10"/>
      <c r="H59" s="4" t="s">
        <v>96</v>
      </c>
      <c r="I59" s="4" t="s">
        <v>97</v>
      </c>
      <c r="J59" s="4" t="s">
        <v>98</v>
      </c>
      <c r="K59" s="11" t="s">
        <v>99</v>
      </c>
      <c r="L59" s="4"/>
      <c r="M59" s="10"/>
      <c r="N59" s="10"/>
    </row>
    <row r="60" ht="26" spans="1:14">
      <c r="A60" s="17" t="s">
        <v>124</v>
      </c>
      <c r="B60" s="18" t="s">
        <v>101</v>
      </c>
      <c r="C60" s="8" t="s">
        <v>102</v>
      </c>
      <c r="D60" s="8">
        <v>0</v>
      </c>
      <c r="E60" s="12">
        <v>18.04</v>
      </c>
      <c r="F60" s="13"/>
      <c r="G60" s="14"/>
      <c r="H60" s="19" t="s">
        <v>126</v>
      </c>
      <c r="I60" s="8" t="s">
        <v>101</v>
      </c>
      <c r="J60" s="8" t="s">
        <v>102</v>
      </c>
      <c r="K60" s="15"/>
      <c r="L60" s="8">
        <v>22.345</v>
      </c>
      <c r="M60" s="13"/>
      <c r="N60" s="14"/>
    </row>
    <row r="61" spans="1:14">
      <c r="A61" s="16"/>
      <c r="B61" s="8" t="s">
        <v>104</v>
      </c>
      <c r="C61" s="18" t="s">
        <v>148</v>
      </c>
      <c r="D61" s="8">
        <v>643</v>
      </c>
      <c r="E61" s="12">
        <v>23.66</v>
      </c>
      <c r="F61" s="13"/>
      <c r="G61" s="14"/>
      <c r="H61" s="16"/>
      <c r="I61" s="8" t="s">
        <v>104</v>
      </c>
      <c r="J61" s="8" t="s">
        <v>102</v>
      </c>
      <c r="K61" s="15">
        <v>0</v>
      </c>
      <c r="L61" s="12">
        <v>29.68</v>
      </c>
      <c r="M61" s="13"/>
      <c r="N61" s="14"/>
    </row>
    <row r="62" spans="1:14">
      <c r="A62" s="16"/>
      <c r="B62" s="8" t="s">
        <v>107</v>
      </c>
      <c r="C62" s="18" t="s">
        <v>149</v>
      </c>
      <c r="D62" s="8">
        <v>433</v>
      </c>
      <c r="E62" s="12">
        <v>28.38</v>
      </c>
      <c r="F62" s="13"/>
      <c r="G62" s="14"/>
      <c r="H62" s="16"/>
      <c r="I62" s="8" t="s">
        <v>107</v>
      </c>
      <c r="J62" s="8" t="s">
        <v>102</v>
      </c>
      <c r="K62" s="15">
        <v>0</v>
      </c>
      <c r="L62" s="12">
        <v>35.705</v>
      </c>
      <c r="M62" s="13"/>
      <c r="N62" s="14"/>
    </row>
    <row r="63" spans="1:14">
      <c r="A63" s="16"/>
      <c r="B63" s="8" t="s">
        <v>110</v>
      </c>
      <c r="C63" s="18" t="s">
        <v>150</v>
      </c>
      <c r="D63" s="8">
        <v>204</v>
      </c>
      <c r="E63" s="12">
        <v>41.02</v>
      </c>
      <c r="F63" s="13"/>
      <c r="G63" s="14"/>
      <c r="H63" s="16"/>
      <c r="I63" s="8" t="s">
        <v>110</v>
      </c>
      <c r="J63" s="8" t="s">
        <v>102</v>
      </c>
      <c r="K63" s="15">
        <v>0</v>
      </c>
      <c r="L63" s="12">
        <v>50.12</v>
      </c>
      <c r="M63" s="13"/>
      <c r="N63" s="14"/>
    </row>
    <row r="64" spans="1:14">
      <c r="A64" s="16"/>
      <c r="B64" s="8" t="s">
        <v>112</v>
      </c>
      <c r="C64" s="8" t="s">
        <v>102</v>
      </c>
      <c r="D64" s="8">
        <v>0</v>
      </c>
      <c r="E64" s="12">
        <v>51.01</v>
      </c>
      <c r="F64" s="13"/>
      <c r="G64" s="14"/>
      <c r="H64" s="16"/>
      <c r="I64" s="18" t="s">
        <v>112</v>
      </c>
      <c r="J64" s="8" t="s">
        <v>102</v>
      </c>
      <c r="K64" s="15">
        <v>0</v>
      </c>
      <c r="L64" s="12">
        <v>63.47</v>
      </c>
      <c r="M64" s="13"/>
      <c r="N64" s="14"/>
    </row>
    <row r="65" ht="45" spans="1:14">
      <c r="A65" s="21" t="s">
        <v>91</v>
      </c>
      <c r="B65" s="22" t="s">
        <v>151</v>
      </c>
      <c r="C65" s="22"/>
      <c r="D65" s="22"/>
      <c r="E65" s="22" t="s">
        <v>92</v>
      </c>
      <c r="F65" s="7" t="s">
        <v>93</v>
      </c>
      <c r="G65" s="7" t="s">
        <v>94</v>
      </c>
      <c r="H65" s="21" t="s">
        <v>123</v>
      </c>
      <c r="I65" s="23"/>
      <c r="J65" s="24"/>
      <c r="K65" s="15"/>
      <c r="L65" s="22" t="s">
        <v>92</v>
      </c>
      <c r="M65" s="7" t="s">
        <v>93</v>
      </c>
      <c r="N65" s="7" t="s">
        <v>94</v>
      </c>
    </row>
    <row r="66" ht="45" spans="1:14">
      <c r="A66" s="21" t="s">
        <v>96</v>
      </c>
      <c r="B66" s="21" t="s">
        <v>97</v>
      </c>
      <c r="C66" s="21" t="s">
        <v>98</v>
      </c>
      <c r="D66" s="21" t="s">
        <v>99</v>
      </c>
      <c r="E66" s="21"/>
      <c r="F66" s="10"/>
      <c r="G66" s="10"/>
      <c r="H66" s="21" t="s">
        <v>96</v>
      </c>
      <c r="I66" s="21" t="s">
        <v>97</v>
      </c>
      <c r="J66" s="21" t="s">
        <v>98</v>
      </c>
      <c r="K66" s="11" t="s">
        <v>99</v>
      </c>
      <c r="L66" s="21"/>
      <c r="M66" s="10"/>
      <c r="N66" s="25"/>
    </row>
    <row r="67" ht="26" spans="1:14">
      <c r="A67" s="26" t="s">
        <v>124</v>
      </c>
      <c r="B67" s="24" t="s">
        <v>101</v>
      </c>
      <c r="C67" s="24" t="s">
        <v>102</v>
      </c>
      <c r="D67" s="24">
        <v>0</v>
      </c>
      <c r="E67" s="27">
        <v>18.04</v>
      </c>
      <c r="F67" s="13"/>
      <c r="G67" s="14"/>
      <c r="H67" s="26" t="s">
        <v>126</v>
      </c>
      <c r="I67" s="24" t="s">
        <v>101</v>
      </c>
      <c r="J67" s="24" t="s">
        <v>102</v>
      </c>
      <c r="K67" s="15">
        <v>0</v>
      </c>
      <c r="L67" s="24">
        <v>22.345</v>
      </c>
      <c r="M67" s="14"/>
      <c r="N67" s="25"/>
    </row>
    <row r="68" spans="1:14">
      <c r="A68" s="21"/>
      <c r="B68" s="24" t="s">
        <v>104</v>
      </c>
      <c r="C68" s="23" t="s">
        <v>130</v>
      </c>
      <c r="D68" s="24">
        <v>38</v>
      </c>
      <c r="E68" s="27">
        <v>23.66</v>
      </c>
      <c r="F68" s="13"/>
      <c r="G68" s="14"/>
      <c r="H68" s="21"/>
      <c r="I68" s="24" t="s">
        <v>104</v>
      </c>
      <c r="J68" s="24" t="s">
        <v>102</v>
      </c>
      <c r="K68" s="15">
        <v>0</v>
      </c>
      <c r="L68" s="27">
        <v>29.68</v>
      </c>
      <c r="M68" s="13"/>
      <c r="N68" s="25"/>
    </row>
    <row r="69" spans="1:14">
      <c r="A69" s="21"/>
      <c r="B69" s="24" t="s">
        <v>107</v>
      </c>
      <c r="C69" s="24" t="s">
        <v>102</v>
      </c>
      <c r="D69" s="24">
        <v>0</v>
      </c>
      <c r="E69" s="27">
        <v>28.38</v>
      </c>
      <c r="F69" s="13"/>
      <c r="G69" s="14"/>
      <c r="H69" s="21"/>
      <c r="I69" s="24" t="s">
        <v>107</v>
      </c>
      <c r="J69" s="24" t="s">
        <v>102</v>
      </c>
      <c r="K69" s="15">
        <v>0</v>
      </c>
      <c r="L69" s="27">
        <v>35.705</v>
      </c>
      <c r="M69" s="13"/>
      <c r="N69" s="25"/>
    </row>
    <row r="70" spans="1:14">
      <c r="A70" s="21"/>
      <c r="B70" s="24" t="s">
        <v>110</v>
      </c>
      <c r="C70" s="24" t="s">
        <v>102</v>
      </c>
      <c r="D70" s="24">
        <v>0</v>
      </c>
      <c r="E70" s="27">
        <v>41.02</v>
      </c>
      <c r="F70" s="13"/>
      <c r="G70" s="14"/>
      <c r="H70" s="21"/>
      <c r="I70" s="24" t="s">
        <v>110</v>
      </c>
      <c r="J70" s="24" t="s">
        <v>102</v>
      </c>
      <c r="K70" s="15">
        <v>0</v>
      </c>
      <c r="L70" s="27">
        <v>50.12</v>
      </c>
      <c r="M70" s="13"/>
      <c r="N70" s="25"/>
    </row>
    <row r="71" spans="1:14">
      <c r="A71" s="21"/>
      <c r="B71" s="24" t="s">
        <v>112</v>
      </c>
      <c r="C71" s="24" t="s">
        <v>102</v>
      </c>
      <c r="D71" s="24">
        <v>0</v>
      </c>
      <c r="E71" s="27">
        <v>51.01</v>
      </c>
      <c r="F71" s="13"/>
      <c r="G71" s="14"/>
      <c r="H71" s="21"/>
      <c r="I71" s="24" t="s">
        <v>112</v>
      </c>
      <c r="J71" s="24" t="s">
        <v>102</v>
      </c>
      <c r="K71" s="15">
        <v>0</v>
      </c>
      <c r="L71" s="27">
        <v>63.47</v>
      </c>
      <c r="M71" s="13"/>
      <c r="N71" s="25"/>
    </row>
    <row r="72" ht="45" spans="1:14">
      <c r="A72" s="21" t="s">
        <v>91</v>
      </c>
      <c r="B72" s="22" t="s">
        <v>152</v>
      </c>
      <c r="C72" s="22"/>
      <c r="D72" s="22"/>
      <c r="E72" s="22" t="s">
        <v>92</v>
      </c>
      <c r="F72" s="7" t="s">
        <v>93</v>
      </c>
      <c r="G72" s="7" t="s">
        <v>94</v>
      </c>
      <c r="H72" s="21" t="s">
        <v>123</v>
      </c>
      <c r="I72" s="23"/>
      <c r="J72" s="24"/>
      <c r="K72" s="15"/>
      <c r="L72" s="22" t="s">
        <v>92</v>
      </c>
      <c r="M72" s="7" t="s">
        <v>93</v>
      </c>
      <c r="N72" s="7" t="s">
        <v>94</v>
      </c>
    </row>
    <row r="73" ht="45" spans="1:14">
      <c r="A73" s="21" t="s">
        <v>96</v>
      </c>
      <c r="B73" s="21" t="s">
        <v>97</v>
      </c>
      <c r="C73" s="21" t="s">
        <v>98</v>
      </c>
      <c r="D73" s="21" t="s">
        <v>99</v>
      </c>
      <c r="E73" s="28"/>
      <c r="F73" s="29"/>
      <c r="G73" s="7"/>
      <c r="H73" s="21" t="s">
        <v>96</v>
      </c>
      <c r="I73" s="21" t="s">
        <v>97</v>
      </c>
      <c r="J73" s="21" t="s">
        <v>98</v>
      </c>
      <c r="K73" s="21" t="s">
        <v>99</v>
      </c>
      <c r="L73" s="22"/>
      <c r="M73" s="7"/>
      <c r="N73" s="7"/>
    </row>
    <row r="74" ht="26" spans="1:14">
      <c r="A74" s="26" t="s">
        <v>124</v>
      </c>
      <c r="B74" s="24" t="s">
        <v>101</v>
      </c>
      <c r="C74" s="24" t="s">
        <v>102</v>
      </c>
      <c r="D74" s="24">
        <v>0</v>
      </c>
      <c r="E74" s="27">
        <v>18.04</v>
      </c>
      <c r="F74" s="13"/>
      <c r="G74" s="14"/>
      <c r="H74" s="26" t="s">
        <v>126</v>
      </c>
      <c r="I74" s="24" t="s">
        <v>101</v>
      </c>
      <c r="J74" s="24" t="s">
        <v>102</v>
      </c>
      <c r="K74" s="24">
        <v>0</v>
      </c>
      <c r="L74" s="24">
        <v>22.345</v>
      </c>
      <c r="M74" s="13"/>
      <c r="N74" s="14"/>
    </row>
    <row r="75" spans="1:14">
      <c r="A75" s="21"/>
      <c r="B75" s="24" t="s">
        <v>104</v>
      </c>
      <c r="C75" s="23" t="s">
        <v>153</v>
      </c>
      <c r="D75" s="24">
        <v>117</v>
      </c>
      <c r="E75" s="27">
        <v>23.66</v>
      </c>
      <c r="F75" s="13"/>
      <c r="G75" s="14"/>
      <c r="H75" s="21"/>
      <c r="I75" s="24" t="s">
        <v>104</v>
      </c>
      <c r="J75" s="23" t="s">
        <v>154</v>
      </c>
      <c r="K75" s="24">
        <v>145</v>
      </c>
      <c r="L75" s="27">
        <v>29.68</v>
      </c>
      <c r="M75" s="13"/>
      <c r="N75" s="14"/>
    </row>
    <row r="76" spans="1:14">
      <c r="A76" s="21"/>
      <c r="B76" s="24" t="s">
        <v>107</v>
      </c>
      <c r="C76" s="23" t="s">
        <v>155</v>
      </c>
      <c r="D76" s="24">
        <v>33</v>
      </c>
      <c r="E76" s="27">
        <v>28.38</v>
      </c>
      <c r="F76" s="13"/>
      <c r="G76" s="14"/>
      <c r="H76" s="21"/>
      <c r="I76" s="24" t="s">
        <v>107</v>
      </c>
      <c r="J76" s="23" t="s">
        <v>102</v>
      </c>
      <c r="K76" s="24">
        <v>0</v>
      </c>
      <c r="L76" s="27">
        <v>35.705</v>
      </c>
      <c r="M76" s="13"/>
      <c r="N76" s="14"/>
    </row>
    <row r="77" spans="1:14">
      <c r="A77" s="21"/>
      <c r="B77" s="24" t="s">
        <v>110</v>
      </c>
      <c r="C77" s="24" t="s">
        <v>102</v>
      </c>
      <c r="D77" s="24">
        <v>0</v>
      </c>
      <c r="E77" s="27">
        <v>41.02</v>
      </c>
      <c r="F77" s="13"/>
      <c r="G77" s="14"/>
      <c r="H77" s="21"/>
      <c r="I77" s="24" t="s">
        <v>110</v>
      </c>
      <c r="J77" s="24" t="s">
        <v>102</v>
      </c>
      <c r="K77" s="24">
        <v>0</v>
      </c>
      <c r="L77" s="27">
        <v>50.12</v>
      </c>
      <c r="M77" s="13"/>
      <c r="N77" s="14"/>
    </row>
    <row r="78" spans="1:14">
      <c r="A78" s="21"/>
      <c r="B78" s="24" t="s">
        <v>112</v>
      </c>
      <c r="C78" s="24" t="s">
        <v>102</v>
      </c>
      <c r="D78" s="24">
        <v>0</v>
      </c>
      <c r="E78" s="27">
        <v>51.01</v>
      </c>
      <c r="F78" s="13"/>
      <c r="G78" s="14"/>
      <c r="H78" s="21"/>
      <c r="I78" s="24" t="s">
        <v>112</v>
      </c>
      <c r="J78" s="24" t="s">
        <v>102</v>
      </c>
      <c r="K78" s="24">
        <v>0</v>
      </c>
      <c r="L78" s="27">
        <v>63.47</v>
      </c>
      <c r="M78" s="13"/>
      <c r="N78" s="14"/>
    </row>
    <row r="79" ht="45" spans="1:14">
      <c r="A79" s="21" t="s">
        <v>91</v>
      </c>
      <c r="B79" s="22" t="s">
        <v>156</v>
      </c>
      <c r="C79" s="22"/>
      <c r="D79" s="22"/>
      <c r="E79" s="22" t="s">
        <v>92</v>
      </c>
      <c r="F79" s="7" t="s">
        <v>93</v>
      </c>
      <c r="G79" s="7" t="s">
        <v>94</v>
      </c>
      <c r="H79" s="21" t="s">
        <v>123</v>
      </c>
      <c r="I79" s="23"/>
      <c r="J79" s="24"/>
      <c r="K79" s="24"/>
      <c r="L79" s="22" t="s">
        <v>92</v>
      </c>
      <c r="M79" s="7" t="s">
        <v>93</v>
      </c>
      <c r="N79" s="7" t="s">
        <v>94</v>
      </c>
    </row>
    <row r="80" ht="45" spans="1:14">
      <c r="A80" s="21" t="s">
        <v>96</v>
      </c>
      <c r="B80" s="21" t="s">
        <v>97</v>
      </c>
      <c r="C80" s="21" t="s">
        <v>98</v>
      </c>
      <c r="D80" s="21" t="s">
        <v>99</v>
      </c>
      <c r="E80" s="21"/>
      <c r="F80" s="10"/>
      <c r="G80" s="10"/>
      <c r="H80" s="21" t="s">
        <v>96</v>
      </c>
      <c r="I80" s="21" t="s">
        <v>97</v>
      </c>
      <c r="J80" s="21" t="s">
        <v>98</v>
      </c>
      <c r="K80" s="21" t="s">
        <v>99</v>
      </c>
      <c r="L80" s="21"/>
      <c r="M80" s="10"/>
      <c r="N80" s="25"/>
    </row>
    <row r="81" ht="26" spans="1:14">
      <c r="A81" s="26" t="s">
        <v>124</v>
      </c>
      <c r="B81" s="24" t="s">
        <v>101</v>
      </c>
      <c r="C81" s="24" t="s">
        <v>102</v>
      </c>
      <c r="D81" s="24">
        <v>0</v>
      </c>
      <c r="E81" s="27">
        <v>18.04</v>
      </c>
      <c r="F81" s="13"/>
      <c r="G81" s="14"/>
      <c r="H81" s="26" t="s">
        <v>126</v>
      </c>
      <c r="I81" s="24" t="s">
        <v>101</v>
      </c>
      <c r="J81" s="24" t="s">
        <v>102</v>
      </c>
      <c r="K81" s="30">
        <v>100</v>
      </c>
      <c r="L81" s="24">
        <v>22.345</v>
      </c>
      <c r="M81" s="14"/>
      <c r="N81" s="14"/>
    </row>
    <row r="82" spans="1:14">
      <c r="A82" s="21"/>
      <c r="B82" s="24" t="s">
        <v>104</v>
      </c>
      <c r="C82" s="24" t="s">
        <v>102</v>
      </c>
      <c r="D82" s="24">
        <v>0</v>
      </c>
      <c r="E82" s="27">
        <v>23.66</v>
      </c>
      <c r="F82" s="13"/>
      <c r="G82" s="14"/>
      <c r="H82" s="21"/>
      <c r="I82" s="24" t="s">
        <v>104</v>
      </c>
      <c r="J82" s="24" t="s">
        <v>102</v>
      </c>
      <c r="K82" s="30">
        <v>200</v>
      </c>
      <c r="L82" s="27">
        <v>29.68</v>
      </c>
      <c r="M82" s="13"/>
      <c r="N82" s="14"/>
    </row>
    <row r="83" spans="1:14">
      <c r="A83" s="21"/>
      <c r="B83" s="24" t="s">
        <v>107</v>
      </c>
      <c r="C83" s="24" t="s">
        <v>102</v>
      </c>
      <c r="D83" s="24">
        <v>0</v>
      </c>
      <c r="E83" s="27">
        <v>28.38</v>
      </c>
      <c r="F83" s="13"/>
      <c r="G83" s="14"/>
      <c r="H83" s="21"/>
      <c r="I83" s="24" t="s">
        <v>107</v>
      </c>
      <c r="J83" s="24" t="s">
        <v>102</v>
      </c>
      <c r="K83" s="30">
        <v>100</v>
      </c>
      <c r="L83" s="27">
        <v>35.705</v>
      </c>
      <c r="M83" s="13"/>
      <c r="N83" s="14"/>
    </row>
    <row r="84" spans="1:14">
      <c r="A84" s="21"/>
      <c r="B84" s="24" t="s">
        <v>110</v>
      </c>
      <c r="C84" s="24" t="s">
        <v>102</v>
      </c>
      <c r="D84" s="24">
        <v>0</v>
      </c>
      <c r="E84" s="27">
        <v>41.02</v>
      </c>
      <c r="F84" s="13"/>
      <c r="G84" s="14"/>
      <c r="H84" s="21"/>
      <c r="I84" s="24" t="s">
        <v>110</v>
      </c>
      <c r="J84" s="24" t="s">
        <v>102</v>
      </c>
      <c r="K84" s="30">
        <v>0</v>
      </c>
      <c r="L84" s="27">
        <v>50.12</v>
      </c>
      <c r="M84" s="13"/>
      <c r="N84" s="14"/>
    </row>
    <row r="85" spans="1:14">
      <c r="A85" s="21"/>
      <c r="B85" s="24" t="s">
        <v>112</v>
      </c>
      <c r="C85" s="24" t="s">
        <v>102</v>
      </c>
      <c r="D85" s="24">
        <v>0</v>
      </c>
      <c r="E85" s="27">
        <v>51.01</v>
      </c>
      <c r="F85" s="13"/>
      <c r="G85" s="14"/>
      <c r="H85" s="21"/>
      <c r="I85" s="24" t="s">
        <v>112</v>
      </c>
      <c r="J85" s="24" t="s">
        <v>102</v>
      </c>
      <c r="K85" s="30">
        <v>0</v>
      </c>
      <c r="L85" s="27">
        <v>63.47</v>
      </c>
      <c r="M85" s="13"/>
      <c r="N85" s="14"/>
    </row>
    <row r="86" ht="45" spans="1:14">
      <c r="A86" s="21" t="s">
        <v>91</v>
      </c>
      <c r="B86" s="22" t="s">
        <v>157</v>
      </c>
      <c r="C86" s="22"/>
      <c r="D86" s="22"/>
      <c r="E86" s="22" t="s">
        <v>92</v>
      </c>
      <c r="F86" s="7" t="s">
        <v>93</v>
      </c>
      <c r="G86" s="7" t="s">
        <v>94</v>
      </c>
      <c r="H86" s="21" t="s">
        <v>123</v>
      </c>
      <c r="I86" s="23"/>
      <c r="J86" s="24"/>
      <c r="K86" s="15"/>
      <c r="L86" s="22" t="s">
        <v>92</v>
      </c>
      <c r="M86" s="7" t="s">
        <v>93</v>
      </c>
      <c r="N86" s="7" t="s">
        <v>94</v>
      </c>
    </row>
    <row r="87" ht="45" spans="1:14">
      <c r="A87" s="21" t="s">
        <v>96</v>
      </c>
      <c r="B87" s="21" t="s">
        <v>97</v>
      </c>
      <c r="C87" s="21" t="s">
        <v>98</v>
      </c>
      <c r="D87" s="21" t="s">
        <v>99</v>
      </c>
      <c r="E87" s="21"/>
      <c r="F87" s="10"/>
      <c r="G87" s="10"/>
      <c r="H87" s="21" t="s">
        <v>96</v>
      </c>
      <c r="I87" s="21" t="s">
        <v>97</v>
      </c>
      <c r="J87" s="21" t="s">
        <v>98</v>
      </c>
      <c r="K87" s="11" t="s">
        <v>99</v>
      </c>
      <c r="L87" s="21"/>
      <c r="M87" s="10"/>
      <c r="N87" s="25"/>
    </row>
    <row r="88" ht="26" spans="1:14">
      <c r="A88" s="26" t="s">
        <v>124</v>
      </c>
      <c r="B88" s="24" t="s">
        <v>101</v>
      </c>
      <c r="C88" s="24" t="s">
        <v>102</v>
      </c>
      <c r="D88" s="24">
        <v>0</v>
      </c>
      <c r="E88" s="27">
        <v>18.04</v>
      </c>
      <c r="F88" s="13"/>
      <c r="G88" s="14"/>
      <c r="H88" s="26" t="s">
        <v>126</v>
      </c>
      <c r="I88" s="24" t="s">
        <v>101</v>
      </c>
      <c r="J88" s="24" t="s">
        <v>102</v>
      </c>
      <c r="K88" s="15">
        <v>0</v>
      </c>
      <c r="L88" s="24">
        <v>22.345</v>
      </c>
      <c r="M88" s="14"/>
      <c r="N88" s="14"/>
    </row>
    <row r="89" spans="1:14">
      <c r="A89" s="21"/>
      <c r="B89" s="24" t="s">
        <v>104</v>
      </c>
      <c r="C89" s="24" t="s">
        <v>102</v>
      </c>
      <c r="D89" s="24">
        <v>0</v>
      </c>
      <c r="E89" s="27">
        <v>23.66</v>
      </c>
      <c r="F89" s="13"/>
      <c r="G89" s="14"/>
      <c r="H89" s="21"/>
      <c r="I89" s="24" t="s">
        <v>104</v>
      </c>
      <c r="J89" s="24" t="s">
        <v>158</v>
      </c>
      <c r="K89" s="15">
        <v>28</v>
      </c>
      <c r="L89" s="27">
        <v>29.68</v>
      </c>
      <c r="M89" s="13"/>
      <c r="N89" s="14"/>
    </row>
    <row r="90" spans="1:14">
      <c r="A90" s="21"/>
      <c r="B90" s="24" t="s">
        <v>107</v>
      </c>
      <c r="C90" s="24" t="s">
        <v>102</v>
      </c>
      <c r="D90" s="24">
        <v>0</v>
      </c>
      <c r="E90" s="27">
        <v>28.38</v>
      </c>
      <c r="F90" s="13"/>
      <c r="G90" s="14"/>
      <c r="H90" s="21"/>
      <c r="I90" s="24" t="s">
        <v>107</v>
      </c>
      <c r="J90" s="24" t="s">
        <v>102</v>
      </c>
      <c r="K90" s="15">
        <v>0</v>
      </c>
      <c r="L90" s="27">
        <v>35.705</v>
      </c>
      <c r="M90" s="13"/>
      <c r="N90" s="14"/>
    </row>
    <row r="91" spans="1:14">
      <c r="A91" s="21"/>
      <c r="B91" s="24" t="s">
        <v>110</v>
      </c>
      <c r="C91" s="24" t="s">
        <v>102</v>
      </c>
      <c r="D91" s="24">
        <v>0</v>
      </c>
      <c r="E91" s="27">
        <v>41.02</v>
      </c>
      <c r="F91" s="13"/>
      <c r="G91" s="14"/>
      <c r="H91" s="21"/>
      <c r="I91" s="24" t="s">
        <v>110</v>
      </c>
      <c r="J91" s="24" t="s">
        <v>102</v>
      </c>
      <c r="K91" s="15">
        <v>0</v>
      </c>
      <c r="L91" s="27">
        <v>50.12</v>
      </c>
      <c r="M91" s="13"/>
      <c r="N91" s="14"/>
    </row>
    <row r="92" spans="1:14">
      <c r="A92" s="21"/>
      <c r="B92" s="24" t="s">
        <v>112</v>
      </c>
      <c r="C92" s="24" t="s">
        <v>102</v>
      </c>
      <c r="D92" s="24">
        <v>0</v>
      </c>
      <c r="E92" s="27">
        <v>51.01</v>
      </c>
      <c r="F92" s="13"/>
      <c r="G92" s="14"/>
      <c r="H92" s="21"/>
      <c r="I92" s="24" t="s">
        <v>112</v>
      </c>
      <c r="J92" s="24" t="s">
        <v>102</v>
      </c>
      <c r="K92" s="15">
        <v>0</v>
      </c>
      <c r="L92" s="27">
        <v>63.47</v>
      </c>
      <c r="M92" s="13"/>
      <c r="N92" s="14"/>
    </row>
    <row r="93" ht="45" spans="1:14">
      <c r="A93" s="4" t="s">
        <v>91</v>
      </c>
      <c r="B93" s="4" t="s">
        <v>159</v>
      </c>
      <c r="C93" s="4"/>
      <c r="D93" s="5"/>
      <c r="E93" s="6" t="s">
        <v>160</v>
      </c>
      <c r="F93" s="7" t="s">
        <v>161</v>
      </c>
      <c r="G93" s="7" t="s">
        <v>94</v>
      </c>
      <c r="H93" s="4" t="s">
        <v>95</v>
      </c>
      <c r="I93" s="8"/>
      <c r="J93" s="8"/>
      <c r="K93" s="9"/>
      <c r="L93" s="6" t="s">
        <v>160</v>
      </c>
      <c r="M93" s="7" t="s">
        <v>161</v>
      </c>
      <c r="N93" s="7" t="s">
        <v>94</v>
      </c>
    </row>
    <row r="94" ht="45" spans="1:14">
      <c r="A94" s="4" t="s">
        <v>96</v>
      </c>
      <c r="B94" s="4" t="s">
        <v>97</v>
      </c>
      <c r="C94" s="4" t="s">
        <v>98</v>
      </c>
      <c r="D94" s="4" t="s">
        <v>99</v>
      </c>
      <c r="E94" s="4"/>
      <c r="F94" s="10"/>
      <c r="G94" s="10"/>
      <c r="H94" s="4" t="s">
        <v>96</v>
      </c>
      <c r="I94" s="4" t="s">
        <v>97</v>
      </c>
      <c r="J94" s="4" t="s">
        <v>98</v>
      </c>
      <c r="K94" s="11" t="s">
        <v>99</v>
      </c>
      <c r="L94" s="8"/>
      <c r="M94" s="14"/>
      <c r="N94" s="14"/>
    </row>
    <row r="95" ht="26" spans="1:14">
      <c r="A95" s="4" t="s">
        <v>100</v>
      </c>
      <c r="B95" s="8" t="s">
        <v>101</v>
      </c>
      <c r="C95" s="8" t="s">
        <v>102</v>
      </c>
      <c r="D95" s="8">
        <v>0</v>
      </c>
      <c r="E95" s="8">
        <v>14.6</v>
      </c>
      <c r="F95" s="13"/>
      <c r="G95" s="14"/>
      <c r="H95" s="4" t="s">
        <v>103</v>
      </c>
      <c r="I95" s="8" t="s">
        <v>101</v>
      </c>
      <c r="J95" s="8" t="s">
        <v>102</v>
      </c>
      <c r="K95" s="15">
        <v>0</v>
      </c>
      <c r="L95" s="8">
        <v>18.82</v>
      </c>
      <c r="M95" s="13"/>
      <c r="N95" s="14"/>
    </row>
    <row r="96" spans="1:14">
      <c r="A96" s="16"/>
      <c r="B96" s="8" t="s">
        <v>104</v>
      </c>
      <c r="C96" s="8" t="s">
        <v>102</v>
      </c>
      <c r="D96" s="8">
        <v>0</v>
      </c>
      <c r="E96" s="8">
        <v>19.515</v>
      </c>
      <c r="F96" s="13"/>
      <c r="G96" s="14"/>
      <c r="H96" s="16"/>
      <c r="I96" s="8" t="s">
        <v>104</v>
      </c>
      <c r="J96" s="8" t="s">
        <v>102</v>
      </c>
      <c r="K96" s="15">
        <v>0</v>
      </c>
      <c r="L96" s="8">
        <v>25.42</v>
      </c>
      <c r="M96" s="13"/>
      <c r="N96" s="14"/>
    </row>
    <row r="97" spans="1:14">
      <c r="A97" s="16"/>
      <c r="B97" s="8" t="s">
        <v>107</v>
      </c>
      <c r="C97" s="8" t="s">
        <v>162</v>
      </c>
      <c r="D97" s="8">
        <v>32</v>
      </c>
      <c r="E97" s="8">
        <v>23.465</v>
      </c>
      <c r="F97" s="13"/>
      <c r="G97" s="14"/>
      <c r="H97" s="16"/>
      <c r="I97" s="8" t="s">
        <v>107</v>
      </c>
      <c r="J97" s="8" t="s">
        <v>102</v>
      </c>
      <c r="K97" s="15">
        <v>0</v>
      </c>
      <c r="L97" s="8">
        <v>30.775</v>
      </c>
      <c r="M97" s="13"/>
      <c r="N97" s="14"/>
    </row>
    <row r="98" spans="1:14">
      <c r="A98" s="16"/>
      <c r="B98" s="8" t="s">
        <v>110</v>
      </c>
      <c r="C98" s="8" t="s">
        <v>102</v>
      </c>
      <c r="D98" s="8">
        <v>0</v>
      </c>
      <c r="E98" s="8">
        <v>34.94</v>
      </c>
      <c r="F98" s="13"/>
      <c r="G98" s="14"/>
      <c r="H98" s="16"/>
      <c r="I98" s="8" t="s">
        <v>110</v>
      </c>
      <c r="J98" s="8" t="s">
        <v>102</v>
      </c>
      <c r="K98" s="15">
        <v>0</v>
      </c>
      <c r="L98" s="31">
        <v>42.6</v>
      </c>
      <c r="M98" s="13"/>
      <c r="N98" s="14"/>
    </row>
    <row r="99" spans="1:14">
      <c r="A99" s="16"/>
      <c r="B99" s="8" t="s">
        <v>112</v>
      </c>
      <c r="C99" s="8" t="s">
        <v>102</v>
      </c>
      <c r="D99" s="8">
        <v>0</v>
      </c>
      <c r="E99" s="8">
        <v>43.925</v>
      </c>
      <c r="F99" s="13"/>
      <c r="G99" s="14"/>
      <c r="H99" s="16"/>
      <c r="I99" s="8" t="s">
        <v>112</v>
      </c>
      <c r="J99" s="8" t="s">
        <v>102</v>
      </c>
      <c r="K99" s="15">
        <v>0</v>
      </c>
      <c r="L99" s="20">
        <v>53.95</v>
      </c>
      <c r="M99" s="13"/>
      <c r="N99" s="14"/>
    </row>
    <row r="100" ht="45" spans="1:14">
      <c r="A100" s="4" t="s">
        <v>91</v>
      </c>
      <c r="B100" s="4" t="s">
        <v>62</v>
      </c>
      <c r="C100" s="5"/>
      <c r="D100" s="5"/>
      <c r="E100" s="6" t="s">
        <v>160</v>
      </c>
      <c r="F100" s="7" t="s">
        <v>161</v>
      </c>
      <c r="G100" s="7" t="s">
        <v>94</v>
      </c>
      <c r="H100" s="4" t="s">
        <v>123</v>
      </c>
      <c r="I100" s="18"/>
      <c r="J100" s="16"/>
      <c r="K100" s="9"/>
      <c r="L100" s="6" t="s">
        <v>160</v>
      </c>
      <c r="M100" s="7" t="s">
        <v>161</v>
      </c>
      <c r="N100" s="7" t="s">
        <v>94</v>
      </c>
    </row>
    <row r="101" ht="45" spans="1:14">
      <c r="A101" s="4" t="s">
        <v>96</v>
      </c>
      <c r="B101" s="4" t="s">
        <v>97</v>
      </c>
      <c r="C101" s="4" t="s">
        <v>98</v>
      </c>
      <c r="D101" s="4" t="s">
        <v>99</v>
      </c>
      <c r="E101" s="4"/>
      <c r="F101" s="10"/>
      <c r="G101" s="10"/>
      <c r="H101" s="4" t="s">
        <v>96</v>
      </c>
      <c r="I101" s="4" t="s">
        <v>97</v>
      </c>
      <c r="J101" s="4" t="s">
        <v>98</v>
      </c>
      <c r="K101" s="11" t="s">
        <v>99</v>
      </c>
      <c r="L101" s="4"/>
      <c r="M101" s="10"/>
      <c r="N101" s="10"/>
    </row>
    <row r="102" ht="26" spans="1:14">
      <c r="A102" s="19" t="s">
        <v>124</v>
      </c>
      <c r="B102" s="8" t="s">
        <v>101</v>
      </c>
      <c r="C102" s="8" t="s">
        <v>102</v>
      </c>
      <c r="D102" s="8">
        <v>0</v>
      </c>
      <c r="E102" s="8">
        <v>14.6</v>
      </c>
      <c r="F102" s="13"/>
      <c r="G102" s="14"/>
      <c r="H102" s="19" t="s">
        <v>126</v>
      </c>
      <c r="I102" s="8" t="s">
        <v>101</v>
      </c>
      <c r="J102" s="8" t="s">
        <v>102</v>
      </c>
      <c r="K102" s="15">
        <v>0</v>
      </c>
      <c r="L102" s="8">
        <v>18.82</v>
      </c>
      <c r="M102" s="13"/>
      <c r="N102" s="14"/>
    </row>
    <row r="103" spans="1:14">
      <c r="A103" s="16"/>
      <c r="B103" s="18" t="s">
        <v>104</v>
      </c>
      <c r="C103" s="18" t="s">
        <v>163</v>
      </c>
      <c r="D103" s="8">
        <v>104</v>
      </c>
      <c r="E103" s="8">
        <v>19.515</v>
      </c>
      <c r="F103" s="13"/>
      <c r="G103" s="14"/>
      <c r="H103" s="16"/>
      <c r="I103" s="8" t="s">
        <v>104</v>
      </c>
      <c r="J103" s="8" t="s">
        <v>102</v>
      </c>
      <c r="K103" s="15">
        <v>0</v>
      </c>
      <c r="L103" s="8">
        <v>25.42</v>
      </c>
      <c r="M103" s="13"/>
      <c r="N103" s="14"/>
    </row>
    <row r="104" spans="1:14">
      <c r="A104" s="16"/>
      <c r="B104" s="8" t="s">
        <v>107</v>
      </c>
      <c r="C104" s="18" t="s">
        <v>120</v>
      </c>
      <c r="D104" s="8">
        <v>23</v>
      </c>
      <c r="E104" s="8">
        <v>23.465</v>
      </c>
      <c r="F104" s="13"/>
      <c r="G104" s="14"/>
      <c r="H104" s="16"/>
      <c r="I104" s="8" t="s">
        <v>107</v>
      </c>
      <c r="J104" s="8" t="s">
        <v>102</v>
      </c>
      <c r="K104" s="15">
        <v>0</v>
      </c>
      <c r="L104" s="8">
        <v>30.775</v>
      </c>
      <c r="M104" s="13"/>
      <c r="N104" s="14"/>
    </row>
    <row r="105" spans="1:14">
      <c r="A105" s="16"/>
      <c r="B105" s="8" t="s">
        <v>110</v>
      </c>
      <c r="C105" s="18" t="s">
        <v>139</v>
      </c>
      <c r="D105" s="8">
        <v>29</v>
      </c>
      <c r="E105" s="8">
        <v>34.94</v>
      </c>
      <c r="F105" s="13"/>
      <c r="G105" s="14"/>
      <c r="H105" s="16"/>
      <c r="I105" s="8" t="s">
        <v>110</v>
      </c>
      <c r="J105" s="8" t="s">
        <v>102</v>
      </c>
      <c r="K105" s="15">
        <v>0</v>
      </c>
      <c r="L105" s="31">
        <v>42.6</v>
      </c>
      <c r="M105" s="13"/>
      <c r="N105" s="14"/>
    </row>
    <row r="106" spans="1:14">
      <c r="A106" s="16"/>
      <c r="B106" s="8" t="s">
        <v>112</v>
      </c>
      <c r="C106" s="8" t="s">
        <v>102</v>
      </c>
      <c r="D106" s="8">
        <v>0</v>
      </c>
      <c r="E106" s="8">
        <v>43.925</v>
      </c>
      <c r="F106" s="13"/>
      <c r="G106" s="14"/>
      <c r="H106" s="16"/>
      <c r="I106" s="8" t="s">
        <v>112</v>
      </c>
      <c r="J106" s="8" t="s">
        <v>102</v>
      </c>
      <c r="K106" s="15">
        <v>0</v>
      </c>
      <c r="L106" s="20">
        <v>53.95</v>
      </c>
      <c r="M106" s="13"/>
      <c r="N106" s="14"/>
    </row>
    <row r="107" ht="45" spans="1:14">
      <c r="A107" s="4" t="s">
        <v>91</v>
      </c>
      <c r="B107" s="4" t="s">
        <v>164</v>
      </c>
      <c r="C107" s="5"/>
      <c r="D107" s="5"/>
      <c r="E107" s="6" t="s">
        <v>160</v>
      </c>
      <c r="F107" s="7" t="s">
        <v>161</v>
      </c>
      <c r="G107" s="7" t="s">
        <v>94</v>
      </c>
      <c r="H107" s="4" t="s">
        <v>123</v>
      </c>
      <c r="I107" s="18"/>
      <c r="J107" s="16"/>
      <c r="K107" s="9"/>
      <c r="L107" s="6" t="s">
        <v>160</v>
      </c>
      <c r="M107" s="7" t="s">
        <v>161</v>
      </c>
      <c r="N107" s="7" t="s">
        <v>94</v>
      </c>
    </row>
    <row r="108" ht="45" spans="1:14">
      <c r="A108" s="4" t="s">
        <v>96</v>
      </c>
      <c r="B108" s="4" t="s">
        <v>97</v>
      </c>
      <c r="C108" s="4" t="s">
        <v>98</v>
      </c>
      <c r="D108" s="4" t="s">
        <v>99</v>
      </c>
      <c r="E108" s="4"/>
      <c r="F108" s="10"/>
      <c r="G108" s="10"/>
      <c r="H108" s="4" t="s">
        <v>96</v>
      </c>
      <c r="I108" s="4" t="s">
        <v>97</v>
      </c>
      <c r="J108" s="4" t="s">
        <v>98</v>
      </c>
      <c r="K108" s="11" t="s">
        <v>99</v>
      </c>
      <c r="L108" s="4"/>
      <c r="M108" s="10"/>
      <c r="N108" s="10"/>
    </row>
    <row r="109" ht="26" spans="1:14">
      <c r="A109" s="19" t="s">
        <v>124</v>
      </c>
      <c r="B109" s="8" t="s">
        <v>101</v>
      </c>
      <c r="C109" s="8" t="s">
        <v>102</v>
      </c>
      <c r="D109" s="8">
        <v>0</v>
      </c>
      <c r="E109" s="8">
        <v>14.6</v>
      </c>
      <c r="F109" s="13"/>
      <c r="G109" s="14"/>
      <c r="H109" s="19" t="s">
        <v>126</v>
      </c>
      <c r="I109" s="8" t="s">
        <v>101</v>
      </c>
      <c r="J109" s="8" t="s">
        <v>102</v>
      </c>
      <c r="K109" s="15">
        <v>0</v>
      </c>
      <c r="L109" s="8">
        <v>18.82</v>
      </c>
      <c r="M109" s="13"/>
      <c r="N109" s="14"/>
    </row>
    <row r="110" spans="1:14">
      <c r="A110" s="16"/>
      <c r="B110" s="18" t="s">
        <v>104</v>
      </c>
      <c r="C110" s="8" t="s">
        <v>102</v>
      </c>
      <c r="D110" s="8">
        <v>0</v>
      </c>
      <c r="E110" s="8">
        <v>19.515</v>
      </c>
      <c r="F110" s="13"/>
      <c r="G110" s="14"/>
      <c r="H110" s="16"/>
      <c r="I110" s="8" t="s">
        <v>104</v>
      </c>
      <c r="J110" s="8" t="s">
        <v>102</v>
      </c>
      <c r="K110" s="15">
        <v>0</v>
      </c>
      <c r="L110" s="8">
        <v>25.42</v>
      </c>
      <c r="M110" s="13"/>
      <c r="N110" s="14"/>
    </row>
    <row r="111" ht="26" spans="1:14">
      <c r="A111" s="16"/>
      <c r="B111" s="8" t="s">
        <v>107</v>
      </c>
      <c r="C111" s="8" t="s">
        <v>165</v>
      </c>
      <c r="D111" s="8">
        <v>82</v>
      </c>
      <c r="E111" s="8">
        <v>23.465</v>
      </c>
      <c r="F111" s="13"/>
      <c r="G111" s="14"/>
      <c r="H111" s="16"/>
      <c r="I111" s="8" t="s">
        <v>107</v>
      </c>
      <c r="J111" s="8" t="s">
        <v>102</v>
      </c>
      <c r="K111" s="15">
        <v>0</v>
      </c>
      <c r="L111" s="8">
        <v>30.775</v>
      </c>
      <c r="M111" s="13"/>
      <c r="N111" s="14"/>
    </row>
    <row r="112" spans="1:14">
      <c r="A112" s="16"/>
      <c r="B112" s="8" t="s">
        <v>110</v>
      </c>
      <c r="C112" s="8" t="s">
        <v>102</v>
      </c>
      <c r="D112" s="8">
        <v>0</v>
      </c>
      <c r="E112" s="8">
        <v>34.94</v>
      </c>
      <c r="F112" s="13"/>
      <c r="G112" s="14"/>
      <c r="H112" s="16"/>
      <c r="I112" s="8" t="s">
        <v>110</v>
      </c>
      <c r="J112" s="8" t="s">
        <v>102</v>
      </c>
      <c r="K112" s="15">
        <v>0</v>
      </c>
      <c r="L112" s="31">
        <v>42.6</v>
      </c>
      <c r="M112" s="13"/>
      <c r="N112" s="14"/>
    </row>
    <row r="113" spans="1:14">
      <c r="A113" s="16"/>
      <c r="B113" s="8" t="s">
        <v>112</v>
      </c>
      <c r="C113" s="8" t="s">
        <v>102</v>
      </c>
      <c r="D113" s="8">
        <v>0</v>
      </c>
      <c r="E113" s="8">
        <v>43.925</v>
      </c>
      <c r="F113" s="13"/>
      <c r="G113" s="14"/>
      <c r="H113" s="16"/>
      <c r="I113" s="8" t="s">
        <v>112</v>
      </c>
      <c r="J113" s="8" t="s">
        <v>102</v>
      </c>
      <c r="K113" s="15">
        <v>0</v>
      </c>
      <c r="L113" s="20">
        <v>53.95</v>
      </c>
      <c r="M113" s="13"/>
      <c r="N113" s="14"/>
    </row>
    <row r="114" ht="45" spans="1:14">
      <c r="A114" s="4" t="s">
        <v>91</v>
      </c>
      <c r="B114" s="4" t="s">
        <v>166</v>
      </c>
      <c r="C114" s="4"/>
      <c r="D114" s="5"/>
      <c r="E114" s="6" t="s">
        <v>160</v>
      </c>
      <c r="F114" s="7" t="s">
        <v>161</v>
      </c>
      <c r="G114" s="7" t="s">
        <v>94</v>
      </c>
      <c r="H114" s="4" t="s">
        <v>95</v>
      </c>
      <c r="I114" s="8"/>
      <c r="J114" s="8"/>
      <c r="K114" s="9"/>
      <c r="L114" s="6" t="s">
        <v>160</v>
      </c>
      <c r="M114" s="7" t="s">
        <v>161</v>
      </c>
      <c r="N114" s="7" t="s">
        <v>94</v>
      </c>
    </row>
    <row r="115" ht="45" spans="1:14">
      <c r="A115" s="4" t="s">
        <v>96</v>
      </c>
      <c r="B115" s="4" t="s">
        <v>97</v>
      </c>
      <c r="C115" s="4" t="s">
        <v>98</v>
      </c>
      <c r="D115" s="4" t="s">
        <v>99</v>
      </c>
      <c r="E115" s="4"/>
      <c r="F115" s="10"/>
      <c r="G115" s="10"/>
      <c r="H115" s="4" t="s">
        <v>96</v>
      </c>
      <c r="I115" s="4" t="s">
        <v>97</v>
      </c>
      <c r="J115" s="4" t="s">
        <v>98</v>
      </c>
      <c r="K115" s="11" t="s">
        <v>99</v>
      </c>
      <c r="L115" s="4"/>
      <c r="M115" s="10"/>
      <c r="N115" s="10"/>
    </row>
    <row r="116" ht="26" spans="1:14">
      <c r="A116" s="4" t="s">
        <v>100</v>
      </c>
      <c r="B116" s="8" t="s">
        <v>101</v>
      </c>
      <c r="C116" s="8" t="s">
        <v>102</v>
      </c>
      <c r="D116" s="8">
        <v>0</v>
      </c>
      <c r="E116" s="8">
        <v>14.6</v>
      </c>
      <c r="F116" s="13"/>
      <c r="G116" s="14"/>
      <c r="H116" s="4" t="s">
        <v>103</v>
      </c>
      <c r="I116" s="8" t="s">
        <v>101</v>
      </c>
      <c r="J116" s="8" t="s">
        <v>102</v>
      </c>
      <c r="K116" s="15">
        <v>0</v>
      </c>
      <c r="L116" s="8">
        <v>18.82</v>
      </c>
      <c r="M116" s="13"/>
      <c r="N116" s="14"/>
    </row>
    <row r="117" spans="1:14">
      <c r="A117" s="16"/>
      <c r="B117" s="8" t="s">
        <v>104</v>
      </c>
      <c r="C117" s="8" t="s">
        <v>167</v>
      </c>
      <c r="D117" s="8">
        <v>168</v>
      </c>
      <c r="E117" s="8">
        <v>19.515</v>
      </c>
      <c r="F117" s="13"/>
      <c r="G117" s="14"/>
      <c r="H117" s="16"/>
      <c r="I117" s="8" t="s">
        <v>104</v>
      </c>
      <c r="J117" s="8" t="s">
        <v>168</v>
      </c>
      <c r="K117" s="15">
        <v>80</v>
      </c>
      <c r="L117" s="8">
        <v>25.42</v>
      </c>
      <c r="M117" s="13"/>
      <c r="N117" s="14"/>
    </row>
    <row r="118" spans="1:14">
      <c r="A118" s="16"/>
      <c r="B118" s="8" t="s">
        <v>107</v>
      </c>
      <c r="C118" s="8" t="s">
        <v>162</v>
      </c>
      <c r="D118" s="8">
        <v>32</v>
      </c>
      <c r="E118" s="8">
        <v>23.465</v>
      </c>
      <c r="F118" s="13"/>
      <c r="G118" s="14"/>
      <c r="H118" s="16"/>
      <c r="I118" s="8" t="s">
        <v>107</v>
      </c>
      <c r="J118" s="8" t="s">
        <v>102</v>
      </c>
      <c r="K118" s="15">
        <v>0</v>
      </c>
      <c r="L118" s="8">
        <v>30.775</v>
      </c>
      <c r="M118" s="13"/>
      <c r="N118" s="14"/>
    </row>
    <row r="119" spans="1:14">
      <c r="A119" s="16"/>
      <c r="B119" s="8" t="s">
        <v>110</v>
      </c>
      <c r="C119" s="8" t="s">
        <v>169</v>
      </c>
      <c r="D119" s="8">
        <v>15</v>
      </c>
      <c r="E119" s="8">
        <v>34.94</v>
      </c>
      <c r="F119" s="13"/>
      <c r="G119" s="14"/>
      <c r="H119" s="16"/>
      <c r="I119" s="8" t="s">
        <v>110</v>
      </c>
      <c r="J119" s="8" t="s">
        <v>102</v>
      </c>
      <c r="K119" s="32">
        <v>0</v>
      </c>
      <c r="L119" s="31">
        <v>42.6</v>
      </c>
      <c r="M119" s="13"/>
      <c r="N119" s="14"/>
    </row>
    <row r="120" spans="1:14">
      <c r="A120" s="16"/>
      <c r="B120" s="8" t="s">
        <v>112</v>
      </c>
      <c r="C120" s="8" t="s">
        <v>102</v>
      </c>
      <c r="D120" s="8">
        <v>0</v>
      </c>
      <c r="E120" s="8">
        <v>43.925</v>
      </c>
      <c r="F120" s="13"/>
      <c r="G120" s="14"/>
      <c r="H120" s="16"/>
      <c r="I120" s="8" t="s">
        <v>112</v>
      </c>
      <c r="J120" s="8" t="s">
        <v>102</v>
      </c>
      <c r="K120" s="15">
        <v>0</v>
      </c>
      <c r="L120" s="20">
        <v>53.95</v>
      </c>
      <c r="M120" s="13"/>
      <c r="N120" s="14"/>
    </row>
    <row r="121" ht="45" spans="1:14">
      <c r="A121" s="4" t="s">
        <v>91</v>
      </c>
      <c r="B121" s="4" t="s">
        <v>170</v>
      </c>
      <c r="C121" s="4"/>
      <c r="D121" s="5"/>
      <c r="E121" s="6" t="s">
        <v>160</v>
      </c>
      <c r="F121" s="7" t="s">
        <v>161</v>
      </c>
      <c r="G121" s="7" t="s">
        <v>94</v>
      </c>
      <c r="H121" s="4" t="s">
        <v>95</v>
      </c>
      <c r="I121" s="8"/>
      <c r="J121" s="8"/>
      <c r="K121" s="9"/>
      <c r="L121" s="6" t="s">
        <v>160</v>
      </c>
      <c r="M121" s="7" t="s">
        <v>161</v>
      </c>
      <c r="N121" s="7" t="s">
        <v>94</v>
      </c>
    </row>
    <row r="122" ht="45" spans="1:14">
      <c r="A122" s="4" t="s">
        <v>96</v>
      </c>
      <c r="B122" s="4" t="s">
        <v>97</v>
      </c>
      <c r="C122" s="4" t="s">
        <v>98</v>
      </c>
      <c r="D122" s="4" t="s">
        <v>99</v>
      </c>
      <c r="E122" s="4"/>
      <c r="F122" s="10"/>
      <c r="G122" s="10"/>
      <c r="H122" s="4" t="s">
        <v>96</v>
      </c>
      <c r="I122" s="4" t="s">
        <v>97</v>
      </c>
      <c r="J122" s="4" t="s">
        <v>98</v>
      </c>
      <c r="K122" s="11" t="s">
        <v>99</v>
      </c>
      <c r="L122" s="4"/>
      <c r="M122" s="10"/>
      <c r="N122" s="10"/>
    </row>
    <row r="123" ht="26" spans="1:14">
      <c r="A123" s="4" t="s">
        <v>100</v>
      </c>
      <c r="B123" s="8" t="s">
        <v>101</v>
      </c>
      <c r="C123" s="8" t="s">
        <v>102</v>
      </c>
      <c r="D123" s="8">
        <v>0</v>
      </c>
      <c r="E123" s="8">
        <v>14.6</v>
      </c>
      <c r="F123" s="13"/>
      <c r="G123" s="14"/>
      <c r="H123" s="4" t="s">
        <v>103</v>
      </c>
      <c r="I123" s="8" t="s">
        <v>101</v>
      </c>
      <c r="J123" s="8" t="s">
        <v>102</v>
      </c>
      <c r="K123" s="15">
        <v>0</v>
      </c>
      <c r="L123" s="8">
        <v>18.82</v>
      </c>
      <c r="M123" s="13"/>
      <c r="N123" s="14"/>
    </row>
    <row r="124" spans="1:14">
      <c r="A124" s="16"/>
      <c r="B124" s="8" t="s">
        <v>104</v>
      </c>
      <c r="C124" s="8" t="s">
        <v>102</v>
      </c>
      <c r="D124" s="8">
        <v>0</v>
      </c>
      <c r="E124" s="8">
        <v>19.515</v>
      </c>
      <c r="F124" s="13"/>
      <c r="G124" s="14"/>
      <c r="H124" s="16"/>
      <c r="I124" s="8" t="s">
        <v>104</v>
      </c>
      <c r="J124" s="8" t="s">
        <v>102</v>
      </c>
      <c r="K124" s="15">
        <v>0</v>
      </c>
      <c r="L124" s="8">
        <v>25.42</v>
      </c>
      <c r="M124" s="13"/>
      <c r="N124" s="14"/>
    </row>
    <row r="125" spans="1:14">
      <c r="A125" s="16"/>
      <c r="B125" s="8" t="s">
        <v>107</v>
      </c>
      <c r="C125" s="8" t="s">
        <v>171</v>
      </c>
      <c r="D125" s="8">
        <v>45</v>
      </c>
      <c r="E125" s="8">
        <v>23.465</v>
      </c>
      <c r="F125" s="13"/>
      <c r="G125" s="14"/>
      <c r="H125" s="16"/>
      <c r="I125" s="8" t="s">
        <v>107</v>
      </c>
      <c r="J125" s="8" t="s">
        <v>102</v>
      </c>
      <c r="K125" s="15">
        <v>0</v>
      </c>
      <c r="L125" s="8">
        <v>30.775</v>
      </c>
      <c r="M125" s="13"/>
      <c r="N125" s="14"/>
    </row>
    <row r="126" spans="1:14">
      <c r="A126" s="16"/>
      <c r="B126" s="8" t="s">
        <v>110</v>
      </c>
      <c r="C126" s="8" t="s">
        <v>102</v>
      </c>
      <c r="D126" s="8"/>
      <c r="E126" s="8">
        <v>34.94</v>
      </c>
      <c r="F126" s="13"/>
      <c r="G126" s="14"/>
      <c r="H126" s="16"/>
      <c r="I126" s="8" t="s">
        <v>110</v>
      </c>
      <c r="J126" s="8" t="s">
        <v>102</v>
      </c>
      <c r="K126" s="32">
        <v>0</v>
      </c>
      <c r="L126" s="31">
        <v>42.6</v>
      </c>
      <c r="M126" s="13"/>
      <c r="N126" s="14"/>
    </row>
    <row r="127" spans="1:14">
      <c r="A127" s="16"/>
      <c r="B127" s="8" t="s">
        <v>112</v>
      </c>
      <c r="C127" s="8" t="s">
        <v>102</v>
      </c>
      <c r="D127" s="8">
        <v>0</v>
      </c>
      <c r="E127" s="8">
        <v>43.925</v>
      </c>
      <c r="F127" s="13"/>
      <c r="G127" s="14"/>
      <c r="H127" s="16"/>
      <c r="I127" s="8" t="s">
        <v>112</v>
      </c>
      <c r="J127" s="8" t="s">
        <v>102</v>
      </c>
      <c r="K127" s="15">
        <v>0</v>
      </c>
      <c r="L127" s="20">
        <v>53.95</v>
      </c>
      <c r="M127" s="13"/>
      <c r="N127" s="14"/>
    </row>
    <row r="128" ht="45" spans="1:14">
      <c r="A128" s="4" t="s">
        <v>91</v>
      </c>
      <c r="B128" s="4" t="s">
        <v>172</v>
      </c>
      <c r="C128" s="5"/>
      <c r="D128" s="5"/>
      <c r="E128" s="6" t="s">
        <v>160</v>
      </c>
      <c r="F128" s="7" t="s">
        <v>161</v>
      </c>
      <c r="G128" s="7" t="s">
        <v>94</v>
      </c>
      <c r="H128" s="4" t="s">
        <v>123</v>
      </c>
      <c r="I128" s="8"/>
      <c r="J128" s="16"/>
      <c r="K128" s="9"/>
      <c r="L128" s="6" t="s">
        <v>160</v>
      </c>
      <c r="M128" s="7" t="s">
        <v>161</v>
      </c>
      <c r="N128" s="7" t="s">
        <v>94</v>
      </c>
    </row>
    <row r="129" ht="45" spans="1:14">
      <c r="A129" s="4" t="s">
        <v>96</v>
      </c>
      <c r="B129" s="4" t="s">
        <v>97</v>
      </c>
      <c r="C129" s="4" t="s">
        <v>98</v>
      </c>
      <c r="D129" s="4" t="s">
        <v>99</v>
      </c>
      <c r="E129" s="4"/>
      <c r="F129" s="10"/>
      <c r="G129" s="10"/>
      <c r="H129" s="4" t="s">
        <v>96</v>
      </c>
      <c r="I129" s="4" t="s">
        <v>97</v>
      </c>
      <c r="J129" s="4" t="s">
        <v>98</v>
      </c>
      <c r="K129" s="11" t="s">
        <v>99</v>
      </c>
      <c r="L129" s="4"/>
      <c r="M129" s="10"/>
      <c r="N129" s="10"/>
    </row>
    <row r="130" ht="26" spans="1:14">
      <c r="A130" s="17" t="s">
        <v>124</v>
      </c>
      <c r="B130" s="8" t="s">
        <v>101</v>
      </c>
      <c r="C130" s="8" t="s">
        <v>102</v>
      </c>
      <c r="D130" s="8">
        <v>0</v>
      </c>
      <c r="E130" s="8">
        <v>14.6</v>
      </c>
      <c r="F130" s="13"/>
      <c r="G130" s="14"/>
      <c r="H130" s="19" t="s">
        <v>126</v>
      </c>
      <c r="I130" s="8" t="s">
        <v>101</v>
      </c>
      <c r="J130" s="8" t="s">
        <v>102</v>
      </c>
      <c r="K130" s="15">
        <v>0</v>
      </c>
      <c r="L130" s="8">
        <v>18.82</v>
      </c>
      <c r="M130" s="13"/>
      <c r="N130" s="14"/>
    </row>
    <row r="131" spans="1:14">
      <c r="A131" s="16"/>
      <c r="B131" s="8" t="s">
        <v>104</v>
      </c>
      <c r="C131" s="8" t="s">
        <v>102</v>
      </c>
      <c r="D131" s="8">
        <v>0</v>
      </c>
      <c r="E131" s="8">
        <v>19.515</v>
      </c>
      <c r="F131" s="13"/>
      <c r="G131" s="14"/>
      <c r="H131" s="16"/>
      <c r="I131" s="8" t="s">
        <v>104</v>
      </c>
      <c r="J131" s="8" t="s">
        <v>102</v>
      </c>
      <c r="K131" s="15">
        <v>0</v>
      </c>
      <c r="L131" s="8">
        <v>25.42</v>
      </c>
      <c r="M131" s="13"/>
      <c r="N131" s="14"/>
    </row>
    <row r="132" spans="1:14">
      <c r="A132" s="16"/>
      <c r="B132" s="8" t="s">
        <v>107</v>
      </c>
      <c r="C132" s="18" t="s">
        <v>173</v>
      </c>
      <c r="D132" s="8">
        <v>33</v>
      </c>
      <c r="E132" s="8">
        <v>23.465</v>
      </c>
      <c r="F132" s="13"/>
      <c r="G132" s="14"/>
      <c r="H132" s="16"/>
      <c r="I132" s="8" t="s">
        <v>107</v>
      </c>
      <c r="J132" s="8" t="s">
        <v>102</v>
      </c>
      <c r="K132" s="15">
        <v>0</v>
      </c>
      <c r="L132" s="8">
        <v>30.775</v>
      </c>
      <c r="M132" s="13"/>
      <c r="N132" s="14"/>
    </row>
    <row r="133" spans="1:14">
      <c r="A133" s="16"/>
      <c r="B133" s="8" t="s">
        <v>110</v>
      </c>
      <c r="C133" s="18" t="s">
        <v>174</v>
      </c>
      <c r="D133" s="8">
        <v>83</v>
      </c>
      <c r="E133" s="8">
        <v>34.94</v>
      </c>
      <c r="F133" s="13"/>
      <c r="G133" s="14"/>
      <c r="H133" s="16"/>
      <c r="I133" s="8" t="s">
        <v>110</v>
      </c>
      <c r="J133" s="8" t="s">
        <v>102</v>
      </c>
      <c r="K133" s="15">
        <v>0</v>
      </c>
      <c r="L133" s="31">
        <v>42.6</v>
      </c>
      <c r="M133" s="13"/>
      <c r="N133" s="14"/>
    </row>
    <row r="134" spans="1:14">
      <c r="A134" s="16"/>
      <c r="B134" s="8" t="s">
        <v>112</v>
      </c>
      <c r="C134" s="18" t="s">
        <v>175</v>
      </c>
      <c r="D134" s="8">
        <v>8</v>
      </c>
      <c r="E134" s="8">
        <v>43.925</v>
      </c>
      <c r="F134" s="13"/>
      <c r="G134" s="14"/>
      <c r="H134" s="16"/>
      <c r="I134" s="8" t="s">
        <v>112</v>
      </c>
      <c r="J134" s="8" t="s">
        <v>102</v>
      </c>
      <c r="K134" s="15">
        <v>0</v>
      </c>
      <c r="L134" s="20">
        <v>53.95</v>
      </c>
      <c r="M134" s="13"/>
      <c r="N134" s="14"/>
    </row>
    <row r="135" ht="45" spans="1:14">
      <c r="A135" s="4" t="s">
        <v>91</v>
      </c>
      <c r="B135" s="4" t="s">
        <v>176</v>
      </c>
      <c r="C135" s="4"/>
      <c r="D135" s="5"/>
      <c r="E135" s="6" t="s">
        <v>160</v>
      </c>
      <c r="F135" s="7" t="s">
        <v>161</v>
      </c>
      <c r="G135" s="7" t="s">
        <v>94</v>
      </c>
      <c r="H135" s="4" t="s">
        <v>95</v>
      </c>
      <c r="I135" s="8"/>
      <c r="J135" s="8"/>
      <c r="K135" s="9"/>
      <c r="L135" s="6" t="s">
        <v>160</v>
      </c>
      <c r="M135" s="7" t="s">
        <v>161</v>
      </c>
      <c r="N135" s="7" t="s">
        <v>94</v>
      </c>
    </row>
    <row r="136" ht="45" spans="1:14">
      <c r="A136" s="4" t="s">
        <v>96</v>
      </c>
      <c r="B136" s="4" t="s">
        <v>97</v>
      </c>
      <c r="C136" s="4" t="s">
        <v>98</v>
      </c>
      <c r="D136" s="4" t="s">
        <v>99</v>
      </c>
      <c r="E136" s="4"/>
      <c r="F136" s="10"/>
      <c r="G136" s="10"/>
      <c r="H136" s="4" t="s">
        <v>96</v>
      </c>
      <c r="I136" s="4" t="s">
        <v>97</v>
      </c>
      <c r="J136" s="4" t="s">
        <v>98</v>
      </c>
      <c r="K136" s="11" t="s">
        <v>99</v>
      </c>
      <c r="L136" s="4"/>
      <c r="M136" s="10"/>
      <c r="N136" s="10"/>
    </row>
    <row r="137" ht="26" spans="1:14">
      <c r="A137" s="4" t="s">
        <v>100</v>
      </c>
      <c r="B137" s="8" t="s">
        <v>101</v>
      </c>
      <c r="C137" s="8" t="s">
        <v>102</v>
      </c>
      <c r="D137" s="8">
        <v>0</v>
      </c>
      <c r="E137" s="8">
        <v>14.6</v>
      </c>
      <c r="F137" s="13"/>
      <c r="G137" s="14"/>
      <c r="H137" s="4" t="s">
        <v>103</v>
      </c>
      <c r="I137" s="8" t="s">
        <v>101</v>
      </c>
      <c r="J137" s="8" t="s">
        <v>102</v>
      </c>
      <c r="K137" s="15">
        <v>0</v>
      </c>
      <c r="L137" s="8">
        <v>18.82</v>
      </c>
      <c r="M137" s="13"/>
      <c r="N137" s="14"/>
    </row>
    <row r="138" spans="1:14">
      <c r="A138" s="16"/>
      <c r="B138" s="8" t="s">
        <v>104</v>
      </c>
      <c r="C138" s="8" t="s">
        <v>142</v>
      </c>
      <c r="D138" s="8">
        <v>34</v>
      </c>
      <c r="E138" s="8">
        <v>19.515</v>
      </c>
      <c r="F138" s="13"/>
      <c r="G138" s="14"/>
      <c r="H138" s="16"/>
      <c r="I138" s="8" t="s">
        <v>104</v>
      </c>
      <c r="J138" s="8" t="s">
        <v>102</v>
      </c>
      <c r="K138" s="15">
        <v>0</v>
      </c>
      <c r="L138" s="8">
        <v>25.42</v>
      </c>
      <c r="M138" s="13"/>
      <c r="N138" s="14"/>
    </row>
    <row r="139" spans="1:14">
      <c r="A139" s="16"/>
      <c r="B139" s="8" t="s">
        <v>107</v>
      </c>
      <c r="C139" s="8" t="s">
        <v>177</v>
      </c>
      <c r="D139" s="8">
        <v>41</v>
      </c>
      <c r="E139" s="8">
        <v>23.465</v>
      </c>
      <c r="F139" s="13"/>
      <c r="G139" s="14"/>
      <c r="H139" s="16"/>
      <c r="I139" s="8" t="s">
        <v>107</v>
      </c>
      <c r="J139" s="8" t="s">
        <v>102</v>
      </c>
      <c r="K139" s="15">
        <v>0</v>
      </c>
      <c r="L139" s="8">
        <v>30.775</v>
      </c>
      <c r="M139" s="13"/>
      <c r="N139" s="14"/>
    </row>
    <row r="140" spans="1:14">
      <c r="A140" s="16"/>
      <c r="B140" s="8" t="s">
        <v>110</v>
      </c>
      <c r="C140" s="8" t="s">
        <v>102</v>
      </c>
      <c r="D140" s="8">
        <v>0</v>
      </c>
      <c r="E140" s="8">
        <v>34.94</v>
      </c>
      <c r="F140" s="13"/>
      <c r="G140" s="14"/>
      <c r="H140" s="16"/>
      <c r="I140" s="8" t="s">
        <v>110</v>
      </c>
      <c r="J140" s="8" t="s">
        <v>102</v>
      </c>
      <c r="K140" s="15">
        <v>0</v>
      </c>
      <c r="L140" s="31">
        <v>42.6</v>
      </c>
      <c r="M140" s="13"/>
      <c r="N140" s="14"/>
    </row>
    <row r="141" spans="1:14">
      <c r="A141" s="16"/>
      <c r="B141" s="8" t="s">
        <v>112</v>
      </c>
      <c r="C141" s="8" t="s">
        <v>102</v>
      </c>
      <c r="D141" s="8">
        <v>0</v>
      </c>
      <c r="E141" s="8">
        <v>43.925</v>
      </c>
      <c r="F141" s="13"/>
      <c r="G141" s="14"/>
      <c r="H141" s="16"/>
      <c r="I141" s="8" t="s">
        <v>112</v>
      </c>
      <c r="J141" s="8" t="s">
        <v>102</v>
      </c>
      <c r="K141" s="15">
        <v>0</v>
      </c>
      <c r="L141" s="20">
        <v>53.95</v>
      </c>
      <c r="M141" s="13"/>
      <c r="N141" s="14"/>
    </row>
    <row r="142" ht="45" spans="1:14">
      <c r="A142" s="4" t="s">
        <v>91</v>
      </c>
      <c r="B142" s="4" t="s">
        <v>66</v>
      </c>
      <c r="C142" s="5"/>
      <c r="D142" s="5"/>
      <c r="E142" s="6" t="s">
        <v>160</v>
      </c>
      <c r="F142" s="7" t="s">
        <v>161</v>
      </c>
      <c r="G142" s="7" t="s">
        <v>94</v>
      </c>
      <c r="H142" s="4" t="s">
        <v>123</v>
      </c>
      <c r="I142" s="8"/>
      <c r="J142" s="16"/>
      <c r="K142" s="9"/>
      <c r="L142" s="6" t="s">
        <v>160</v>
      </c>
      <c r="M142" s="7" t="s">
        <v>161</v>
      </c>
      <c r="N142" s="7" t="s">
        <v>94</v>
      </c>
    </row>
    <row r="143" ht="45" spans="1:14">
      <c r="A143" s="4" t="s">
        <v>96</v>
      </c>
      <c r="B143" s="4" t="s">
        <v>97</v>
      </c>
      <c r="C143" s="4" t="s">
        <v>98</v>
      </c>
      <c r="D143" s="4" t="s">
        <v>99</v>
      </c>
      <c r="E143" s="4"/>
      <c r="F143" s="10"/>
      <c r="G143" s="10"/>
      <c r="H143" s="4" t="s">
        <v>96</v>
      </c>
      <c r="I143" s="4" t="s">
        <v>97</v>
      </c>
      <c r="J143" s="4" t="s">
        <v>98</v>
      </c>
      <c r="K143" s="11" t="s">
        <v>99</v>
      </c>
      <c r="L143" s="4"/>
      <c r="M143" s="10"/>
      <c r="N143" s="10"/>
    </row>
    <row r="144" ht="26" spans="1:14">
      <c r="A144" s="19" t="s">
        <v>124</v>
      </c>
      <c r="B144" s="8" t="s">
        <v>101</v>
      </c>
      <c r="C144" s="8" t="s">
        <v>102</v>
      </c>
      <c r="D144" s="8">
        <v>0</v>
      </c>
      <c r="E144" s="8">
        <v>14.6</v>
      </c>
      <c r="F144" s="13"/>
      <c r="G144" s="14"/>
      <c r="H144" s="19" t="s">
        <v>126</v>
      </c>
      <c r="I144" s="8" t="s">
        <v>101</v>
      </c>
      <c r="J144" s="8" t="s">
        <v>102</v>
      </c>
      <c r="K144" s="15">
        <v>0</v>
      </c>
      <c r="L144" s="8">
        <v>18.82</v>
      </c>
      <c r="M144" s="13"/>
      <c r="N144" s="14"/>
    </row>
    <row r="145" spans="1:14">
      <c r="A145" s="16"/>
      <c r="B145" s="8" t="s">
        <v>104</v>
      </c>
      <c r="C145" s="8"/>
      <c r="D145" s="8">
        <v>0</v>
      </c>
      <c r="E145" s="8">
        <v>19.515</v>
      </c>
      <c r="F145" s="13"/>
      <c r="G145" s="14"/>
      <c r="H145" s="16"/>
      <c r="I145" s="8" t="s">
        <v>104</v>
      </c>
      <c r="J145" s="8" t="s">
        <v>178</v>
      </c>
      <c r="K145" s="15">
        <v>68</v>
      </c>
      <c r="L145" s="8">
        <v>25.42</v>
      </c>
      <c r="M145" s="13"/>
      <c r="N145" s="14"/>
    </row>
    <row r="146" spans="1:14">
      <c r="A146" s="16"/>
      <c r="B146" s="8" t="s">
        <v>107</v>
      </c>
      <c r="C146" s="8" t="s">
        <v>179</v>
      </c>
      <c r="D146" s="8">
        <v>18</v>
      </c>
      <c r="E146" s="8">
        <v>23.465</v>
      </c>
      <c r="F146" s="13"/>
      <c r="G146" s="14"/>
      <c r="H146" s="16"/>
      <c r="I146" s="8" t="s">
        <v>107</v>
      </c>
      <c r="J146" s="8" t="s">
        <v>180</v>
      </c>
      <c r="K146" s="15">
        <v>20</v>
      </c>
      <c r="L146" s="8">
        <v>30.775</v>
      </c>
      <c r="M146" s="13"/>
      <c r="N146" s="14"/>
    </row>
    <row r="147" spans="1:14">
      <c r="A147" s="16"/>
      <c r="B147" s="8" t="s">
        <v>110</v>
      </c>
      <c r="C147" s="8" t="s">
        <v>155</v>
      </c>
      <c r="D147" s="8">
        <v>39</v>
      </c>
      <c r="E147" s="8">
        <v>34.94</v>
      </c>
      <c r="F147" s="13"/>
      <c r="G147" s="14"/>
      <c r="H147" s="16"/>
      <c r="I147" s="8" t="s">
        <v>110</v>
      </c>
      <c r="J147" s="8" t="s">
        <v>102</v>
      </c>
      <c r="K147" s="15">
        <v>0</v>
      </c>
      <c r="L147" s="31">
        <v>42.6</v>
      </c>
      <c r="M147" s="13"/>
      <c r="N147" s="14"/>
    </row>
    <row r="148" spans="1:14">
      <c r="A148" s="16"/>
      <c r="B148" s="8" t="s">
        <v>112</v>
      </c>
      <c r="C148" s="8" t="s">
        <v>102</v>
      </c>
      <c r="D148" s="8">
        <v>0</v>
      </c>
      <c r="E148" s="8">
        <v>43.925</v>
      </c>
      <c r="F148" s="13"/>
      <c r="G148" s="14"/>
      <c r="H148" s="16"/>
      <c r="I148" s="8" t="s">
        <v>112</v>
      </c>
      <c r="J148" s="8" t="s">
        <v>102</v>
      </c>
      <c r="K148" s="15">
        <v>0</v>
      </c>
      <c r="L148" s="20">
        <v>53.95</v>
      </c>
      <c r="M148" s="13"/>
      <c r="N148" s="14"/>
    </row>
    <row r="149" ht="45" spans="1:14">
      <c r="A149" s="21" t="s">
        <v>91</v>
      </c>
      <c r="B149" s="22" t="s">
        <v>181</v>
      </c>
      <c r="C149" s="22"/>
      <c r="D149" s="22"/>
      <c r="E149" s="6" t="s">
        <v>160</v>
      </c>
      <c r="F149" s="7" t="s">
        <v>161</v>
      </c>
      <c r="G149" s="7" t="s">
        <v>94</v>
      </c>
      <c r="H149" s="21" t="s">
        <v>123</v>
      </c>
      <c r="I149" s="23"/>
      <c r="J149" s="24"/>
      <c r="K149" s="15"/>
      <c r="L149" s="6" t="s">
        <v>160</v>
      </c>
      <c r="M149" s="7" t="s">
        <v>161</v>
      </c>
      <c r="N149" s="7" t="s">
        <v>94</v>
      </c>
    </row>
    <row r="150" ht="45" spans="1:14">
      <c r="A150" s="21" t="s">
        <v>96</v>
      </c>
      <c r="B150" s="21" t="s">
        <v>97</v>
      </c>
      <c r="C150" s="21" t="s">
        <v>98</v>
      </c>
      <c r="D150" s="21" t="s">
        <v>99</v>
      </c>
      <c r="E150" s="4"/>
      <c r="F150" s="10"/>
      <c r="G150" s="7"/>
      <c r="H150" s="21" t="s">
        <v>96</v>
      </c>
      <c r="I150" s="21" t="s">
        <v>97</v>
      </c>
      <c r="J150" s="21" t="s">
        <v>98</v>
      </c>
      <c r="K150" s="11" t="s">
        <v>99</v>
      </c>
      <c r="L150" s="4"/>
      <c r="M150" s="10"/>
      <c r="N150" s="25"/>
    </row>
    <row r="151" ht="26" spans="1:14">
      <c r="A151" s="26" t="s">
        <v>124</v>
      </c>
      <c r="B151" s="24" t="s">
        <v>101</v>
      </c>
      <c r="C151" s="24" t="s">
        <v>102</v>
      </c>
      <c r="D151" s="24">
        <v>0</v>
      </c>
      <c r="E151" s="8">
        <v>14.6</v>
      </c>
      <c r="F151" s="13"/>
      <c r="G151" s="14"/>
      <c r="H151" s="26" t="s">
        <v>126</v>
      </c>
      <c r="I151" s="24" t="s">
        <v>101</v>
      </c>
      <c r="J151" s="24" t="s">
        <v>102</v>
      </c>
      <c r="K151" s="15">
        <v>0</v>
      </c>
      <c r="L151" s="8">
        <v>18.82</v>
      </c>
      <c r="M151" s="13"/>
      <c r="N151" s="14"/>
    </row>
    <row r="152" ht="26" spans="1:14">
      <c r="A152" s="21"/>
      <c r="B152" s="24" t="s">
        <v>104</v>
      </c>
      <c r="C152" s="23" t="s">
        <v>182</v>
      </c>
      <c r="D152" s="24">
        <v>69</v>
      </c>
      <c r="E152" s="8">
        <v>19.515</v>
      </c>
      <c r="F152" s="13"/>
      <c r="G152" s="14"/>
      <c r="H152" s="21"/>
      <c r="I152" s="24" t="s">
        <v>104</v>
      </c>
      <c r="J152" s="24" t="s">
        <v>102</v>
      </c>
      <c r="K152" s="15">
        <v>0</v>
      </c>
      <c r="L152" s="8">
        <v>25.42</v>
      </c>
      <c r="M152" s="13"/>
      <c r="N152" s="14"/>
    </row>
    <row r="153" spans="1:14">
      <c r="A153" s="21"/>
      <c r="B153" s="24" t="s">
        <v>107</v>
      </c>
      <c r="C153" s="24" t="s">
        <v>102</v>
      </c>
      <c r="D153" s="24">
        <v>0</v>
      </c>
      <c r="E153" s="8">
        <v>23.465</v>
      </c>
      <c r="F153" s="13"/>
      <c r="G153" s="14"/>
      <c r="H153" s="21"/>
      <c r="I153" s="24" t="s">
        <v>107</v>
      </c>
      <c r="J153" s="24" t="s">
        <v>102</v>
      </c>
      <c r="K153" s="15">
        <v>0</v>
      </c>
      <c r="L153" s="8">
        <v>30.775</v>
      </c>
      <c r="M153" s="13"/>
      <c r="N153" s="14"/>
    </row>
    <row r="154" spans="1:14">
      <c r="A154" s="21"/>
      <c r="B154" s="24" t="s">
        <v>110</v>
      </c>
      <c r="C154" s="24" t="s">
        <v>102</v>
      </c>
      <c r="D154" s="24">
        <v>0</v>
      </c>
      <c r="E154" s="8">
        <v>34.94</v>
      </c>
      <c r="F154" s="13"/>
      <c r="G154" s="14"/>
      <c r="H154" s="21"/>
      <c r="I154" s="24" t="s">
        <v>110</v>
      </c>
      <c r="J154" s="24" t="s">
        <v>102</v>
      </c>
      <c r="K154" s="15">
        <v>0</v>
      </c>
      <c r="L154" s="31">
        <v>42.6</v>
      </c>
      <c r="M154" s="13"/>
      <c r="N154" s="14"/>
    </row>
    <row r="155" spans="1:14">
      <c r="A155" s="21"/>
      <c r="B155" s="24" t="s">
        <v>112</v>
      </c>
      <c r="C155" s="24" t="s">
        <v>102</v>
      </c>
      <c r="D155" s="24">
        <v>0</v>
      </c>
      <c r="E155" s="8">
        <v>43.925</v>
      </c>
      <c r="F155" s="13"/>
      <c r="G155" s="14"/>
      <c r="H155" s="21"/>
      <c r="I155" s="24" t="s">
        <v>112</v>
      </c>
      <c r="J155" s="24" t="s">
        <v>102</v>
      </c>
      <c r="K155" s="15">
        <v>0</v>
      </c>
      <c r="L155" s="20">
        <v>53.95</v>
      </c>
      <c r="M155" s="13"/>
      <c r="N155" s="14"/>
    </row>
    <row r="156" ht="15" spans="1:14">
      <c r="A156" s="26" t="s">
        <v>183</v>
      </c>
      <c r="B156" s="26"/>
      <c r="C156" s="33">
        <f>SUM(D4:D8,K4:K8,D11:D15,K11:K15,D18:D22,K18:K22,D25:D29,K25:K29,D32:D36,K32:K36,K39:K43,D39:D43,D46:D50,K46:K50,K53:K57,D53:D57,D60:D64,K60:K64,K67:K71,D67:D71,D88:D92,K88:K92,K95:K99,D95:D99,D102:D106,K102:K106,K109:K113,D109:D112,D113,D116:D120,K116:K120,K123:K127,D123:D127,D130:D134,K130:K134,K137:K141,D137:D141,D144:D148,K144:K148,D151:D155,K151:K155,D74:D78,K74:K78,D81:D85,K81:K85)</f>
        <v>8160</v>
      </c>
      <c r="D156" s="33"/>
      <c r="E156" s="33"/>
      <c r="F156" s="33"/>
      <c r="G156" s="33"/>
      <c r="H156" s="34" t="s">
        <v>184</v>
      </c>
      <c r="I156" s="34"/>
      <c r="J156" s="35">
        <f>SUM(G4:G8,N4:N8,G11:G15,N11:N15,N18:N22,G18:G22,G25:G29,N25:N29,N32:N36,G32:G36,G39:G43,N39:N43,N46:N50,G46:G50,G53:G57,N53:N57,N60:N64,G60:G64,G67:G71,N67:N71,N88:N92,G88:G92,G95:G99,N95:N99,N102:N106,G102:G106,G109:G113,N109:N113,N116:N120,G116:G120,G123:G127,N123:N127,N130:N134,G130:G134,G137:G141,N137:N141,N144:N148,G144:G148,G151:G155,N151:N155,G74:G78,N74:N78,G81:G85,N81:N85)</f>
        <v>0</v>
      </c>
      <c r="K156" s="36"/>
      <c r="L156" s="35"/>
      <c r="M156" s="35"/>
      <c r="N156" s="35"/>
    </row>
    <row r="157" spans="1:14">
      <c r="A157" s="37" t="s">
        <v>185</v>
      </c>
      <c r="B157" s="38"/>
      <c r="C157" s="39"/>
      <c r="D157" s="39"/>
      <c r="E157" s="40"/>
      <c r="F157" s="39"/>
      <c r="G157" s="39"/>
      <c r="H157" s="38"/>
      <c r="I157" s="38"/>
      <c r="J157" s="39"/>
      <c r="K157" s="39"/>
      <c r="L157" s="40"/>
      <c r="M157" s="39"/>
      <c r="N157" s="39"/>
    </row>
    <row r="158" ht="43" customHeight="1" spans="1:14">
      <c r="A158" s="38"/>
      <c r="B158" s="38"/>
      <c r="C158" s="39"/>
      <c r="D158" s="39"/>
      <c r="E158" s="40"/>
      <c r="F158" s="39"/>
      <c r="G158" s="39"/>
      <c r="H158" s="38"/>
      <c r="I158" s="38"/>
      <c r="J158" s="39"/>
      <c r="K158" s="39"/>
      <c r="L158" s="40"/>
      <c r="M158" s="39"/>
      <c r="N158" s="39"/>
    </row>
  </sheetData>
  <sheetProtection sheet="1" objects="1"/>
  <mergeCells count="94">
    <mergeCell ref="A1:N1"/>
    <mergeCell ref="B2:D2"/>
    <mergeCell ref="I2:K2"/>
    <mergeCell ref="B9:D9"/>
    <mergeCell ref="I9:K9"/>
    <mergeCell ref="B16:D16"/>
    <mergeCell ref="I16:K16"/>
    <mergeCell ref="B23:D23"/>
    <mergeCell ref="I23:K23"/>
    <mergeCell ref="B30:D30"/>
    <mergeCell ref="I30:K30"/>
    <mergeCell ref="B37:D37"/>
    <mergeCell ref="I37:K37"/>
    <mergeCell ref="B44:D44"/>
    <mergeCell ref="I44:K44"/>
    <mergeCell ref="B51:D51"/>
    <mergeCell ref="I51:K51"/>
    <mergeCell ref="B58:D58"/>
    <mergeCell ref="I58:K58"/>
    <mergeCell ref="B65:D65"/>
    <mergeCell ref="I65:K65"/>
    <mergeCell ref="B72:D72"/>
    <mergeCell ref="I72:K72"/>
    <mergeCell ref="B79:D79"/>
    <mergeCell ref="I79:K79"/>
    <mergeCell ref="B86:D86"/>
    <mergeCell ref="I86:K86"/>
    <mergeCell ref="B93:D93"/>
    <mergeCell ref="I93:K93"/>
    <mergeCell ref="B100:D100"/>
    <mergeCell ref="I100:K100"/>
    <mergeCell ref="B107:D107"/>
    <mergeCell ref="I107:K107"/>
    <mergeCell ref="B114:D114"/>
    <mergeCell ref="I114:K114"/>
    <mergeCell ref="B121:D121"/>
    <mergeCell ref="I121:K121"/>
    <mergeCell ref="B128:D128"/>
    <mergeCell ref="I128:K128"/>
    <mergeCell ref="B135:D135"/>
    <mergeCell ref="I135:K135"/>
    <mergeCell ref="B142:D142"/>
    <mergeCell ref="I142:K142"/>
    <mergeCell ref="B149:D149"/>
    <mergeCell ref="I149:K149"/>
    <mergeCell ref="A156:B156"/>
    <mergeCell ref="C156:G156"/>
    <mergeCell ref="H156:I156"/>
    <mergeCell ref="J156:N156"/>
    <mergeCell ref="A4:A8"/>
    <mergeCell ref="A11:A15"/>
    <mergeCell ref="A18:A22"/>
    <mergeCell ref="A25:A29"/>
    <mergeCell ref="A32:A36"/>
    <mergeCell ref="A39:A43"/>
    <mergeCell ref="A46:A50"/>
    <mergeCell ref="A53:A57"/>
    <mergeCell ref="A60:A64"/>
    <mergeCell ref="A67:A71"/>
    <mergeCell ref="A74:A78"/>
    <mergeCell ref="A81:A85"/>
    <mergeCell ref="A88:A92"/>
    <mergeCell ref="A95:A99"/>
    <mergeCell ref="A102:A106"/>
    <mergeCell ref="A109:A113"/>
    <mergeCell ref="A116:A120"/>
    <mergeCell ref="A123:A127"/>
    <mergeCell ref="A130:A134"/>
    <mergeCell ref="A137:A141"/>
    <mergeCell ref="A144:A148"/>
    <mergeCell ref="A151:A155"/>
    <mergeCell ref="H4:H8"/>
    <mergeCell ref="H11:H15"/>
    <mergeCell ref="H18:H22"/>
    <mergeCell ref="H25:H29"/>
    <mergeCell ref="H32:H36"/>
    <mergeCell ref="H39:H43"/>
    <mergeCell ref="H46:H50"/>
    <mergeCell ref="H53:H57"/>
    <mergeCell ref="H60:H64"/>
    <mergeCell ref="H67:H71"/>
    <mergeCell ref="H74:H78"/>
    <mergeCell ref="H81:H85"/>
    <mergeCell ref="H88:H92"/>
    <mergeCell ref="H95:H99"/>
    <mergeCell ref="H102:H106"/>
    <mergeCell ref="H109:H113"/>
    <mergeCell ref="H116:H120"/>
    <mergeCell ref="H123:H127"/>
    <mergeCell ref="H130:H134"/>
    <mergeCell ref="H137:H141"/>
    <mergeCell ref="H144:H148"/>
    <mergeCell ref="H151:H155"/>
    <mergeCell ref="A157:N158"/>
  </mergeCells>
  <pageMargins left="0.2125" right="0.2125" top="0.2125" bottom="0.2125" header="0.511805555555556" footer="0.2125"/>
  <pageSetup paperSize="9" scale="80" fitToHeight="0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面积表</vt:lpstr>
      <vt:lpstr>行道树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</dc:creator>
  <cp:lastModifiedBy>black and white</cp:lastModifiedBy>
  <dcterms:created xsi:type="dcterms:W3CDTF">2025-11-18T06:34:00Z</dcterms:created>
  <dcterms:modified xsi:type="dcterms:W3CDTF">2026-02-04T05:18:09Z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1506B6562A0043E68703226A2943436A_11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