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firstSheet="27" activeTab="29"/>
  </bookViews>
  <sheets>
    <sheet name="学前东路" sheetId="1" state="hidden" r:id="rId1"/>
    <sheet name="槐古大桥" sheetId="2" state="hidden" r:id="rId2"/>
    <sheet name="县前东街（中山路—兴源中路）" sheetId="7" r:id="rId3"/>
    <sheet name="县前西街（中山路—春申路） " sheetId="13" r:id="rId4"/>
    <sheet name="学前东路（中山路—解放东路）  " sheetId="6" r:id="rId5"/>
    <sheet name="学前街（中山路—解放南路）" sheetId="14" r:id="rId6"/>
    <sheet name="中山路（胜利门广场—朝阳广场）" sheetId="15" r:id="rId7"/>
    <sheet name="中山路（莲蓉桥-春申路）" sheetId="16" r:id="rId8"/>
    <sheet name="中山路（凤宾路—春申路）  " sheetId="17" r:id="rId9"/>
    <sheet name="春申路（运河东路—兴源北路） " sheetId="18" r:id="rId10"/>
    <sheet name="蓉湖大桥两侧春申路辅道（春申路—运河东路）  " sheetId="19" r:id="rId11"/>
    <sheet name="运河东路下永旺大桥（往利民桥方向）" sheetId="20" r:id="rId12"/>
    <sheet name="运河东路（春申路—梁溪大桥） " sheetId="21" r:id="rId13"/>
    <sheet name="运河东路北匝道（金城桥）（运河东路～金城路）" sheetId="22" r:id="rId14"/>
    <sheet name="运河东路南匝道（金城桥）（运河东路～金城路） " sheetId="23" r:id="rId15"/>
    <sheet name="运河东路（梁溪大桥-利民桥） " sheetId="24" r:id="rId16"/>
    <sheet name="锡澄路（北栅口立交引道） " sheetId="25" r:id="rId17"/>
    <sheet name="南湖大道（ 金城路—梁南桥  ） " sheetId="26" r:id="rId18"/>
    <sheet name="运河西路（  梁溪路—华清大桥）  " sheetId="27" r:id="rId19"/>
    <sheet name="永旺大桥北匝道（运河西路北匝道） " sheetId="28" r:id="rId20"/>
    <sheet name="永旺大桥东西引坡." sheetId="29" r:id="rId21"/>
    <sheet name="永旺大桥南匝道（运河西路南匝道） " sheetId="30" r:id="rId22"/>
    <sheet name="震泽路（蠡湖大道～华谊路） " sheetId="31" r:id="rId23"/>
    <sheet name="金城西路（蠡湖大道-贡湖大道）" sheetId="32" r:id="rId24"/>
    <sheet name="金城西路（蠡湖大道—双虹路） " sheetId="33" r:id="rId25"/>
    <sheet name="蠡湖大道（太湖大道—蠡湖大桥北引桥零坡点）  " sheetId="34" r:id="rId26"/>
    <sheet name="兴昌北路（ 江海路—通江大道  ） " sheetId="12" r:id="rId27"/>
    <sheet name="青祁路(太湖大道-新体育场东大门） " sheetId="11" r:id="rId28"/>
    <sheet name="高浪东路（高浪大桥-高浪立交引道与珠江路相接上坡处）" sheetId="10" r:id="rId29"/>
    <sheet name="广石西路（凤宾路--黄石大桥）" sheetId="9" r:id="rId30"/>
    <sheet name="Sheet1" sheetId="8" r:id="rId31"/>
  </sheets>
  <externalReferences>
    <externalReference r:id="rId32"/>
  </externalReferences>
  <definedNames>
    <definedName name="_xlnm.Print_Titles" localSheetId="0">学前东路!$1:$2</definedName>
    <definedName name="_xlnm.Print_Titles" localSheetId="15">'运河东路（梁溪大桥-利民桥） '!$1:$3</definedName>
    <definedName name="_xlnm.Print_Titles" localSheetId="8">'中山路（凤宾路—春申路） 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A1" authorId="0">
      <text/>
    </comment>
  </commentList>
</comments>
</file>

<file path=xl/sharedStrings.xml><?xml version="1.0" encoding="utf-8"?>
<sst xmlns="http://schemas.openxmlformats.org/spreadsheetml/2006/main" count="1100" uniqueCount="360">
  <si>
    <t>学前东路（中山路—解放东路）设施量清单</t>
  </si>
  <si>
    <t>序号</t>
  </si>
  <si>
    <t>项目名称</t>
  </si>
  <si>
    <t>项目特征描述</t>
  </si>
  <si>
    <t>单位</t>
  </si>
  <si>
    <t>数量</t>
  </si>
  <si>
    <t>备注</t>
  </si>
  <si>
    <t>沥青混凝土</t>
  </si>
  <si>
    <t>沥青厚度12cm，结构层：4cmSMA+8cmAC-25C</t>
  </si>
  <si>
    <r>
      <rPr>
        <sz val="9"/>
        <rFont val="Times New Roman"/>
        <charset val="134"/>
      </rPr>
      <t>m</t>
    </r>
    <r>
      <rPr>
        <vertAlign val="superscript"/>
        <sz val="9"/>
        <rFont val="Times New Roman"/>
        <charset val="134"/>
      </rPr>
      <t>2</t>
    </r>
  </si>
  <si>
    <t>人行道道板砖</t>
  </si>
  <si>
    <t>材质：25*12.5*5cm预制道板</t>
  </si>
  <si>
    <t>大理石</t>
  </si>
  <si>
    <t>材质：40*40*5cm预制道板</t>
  </si>
  <si>
    <t>人行道锁边平石</t>
  </si>
  <si>
    <t>材质：75*20*12.5cm预制混凝土平石</t>
  </si>
  <si>
    <t>米</t>
  </si>
  <si>
    <t>混凝土侧石</t>
  </si>
  <si>
    <t>材质：75*32.5*12.5cm预制混凝土侧石</t>
  </si>
  <si>
    <t>混凝土平石</t>
  </si>
  <si>
    <t>材质：75*35*12.5cm预制混凝土平石</t>
  </si>
  <si>
    <t>大型雨水管(1000≤D＜1500)</t>
  </si>
  <si>
    <t>钢筋混凝土承插管</t>
  </si>
  <si>
    <t>中型雨水管(600≤D＜1000)</t>
  </si>
  <si>
    <t>小型雨水管(D＜600)</t>
  </si>
  <si>
    <t>钢筋混凝土承插管、PVC</t>
  </si>
  <si>
    <t>检查井</t>
  </si>
  <si>
    <t>防沉降井盖</t>
  </si>
  <si>
    <t>座</t>
  </si>
  <si>
    <t>铸铁井盖</t>
  </si>
  <si>
    <t>收水井</t>
  </si>
  <si>
    <t>450*750以下</t>
  </si>
  <si>
    <t>管道检测</t>
  </si>
  <si>
    <t>雨水管道；
CCTV管道检测</t>
  </si>
  <si>
    <t>路名牌</t>
  </si>
  <si>
    <t>块</t>
  </si>
  <si>
    <t>管养标识牌</t>
  </si>
  <si>
    <t>材料品种：2mm厚1800*1000铝合金板，板面采用蓝底白字，二级反光膜；设置两根78镀锌钢管立杆（含混凝土基础），高2.5m</t>
  </si>
  <si>
    <t>挡墙</t>
  </si>
  <si>
    <t>道路日常巡查</t>
  </si>
  <si>
    <t>道路一日一巡</t>
  </si>
  <si>
    <t>道路常规检测</t>
  </si>
  <si>
    <t>检测内容：路面平整度、病害与缺陷等，检测频率：每年一次</t>
  </si>
  <si>
    <t>道路结构检测</t>
  </si>
  <si>
    <t>检测内容：沥青路面平整度、破损状况、结构强度、抗滑能力，检测频率：每3年一次</t>
  </si>
  <si>
    <t>工程名称：槐古大桥</t>
  </si>
  <si>
    <t>项目编码</t>
  </si>
  <si>
    <t>计量
单位</t>
  </si>
  <si>
    <t>工程量</t>
  </si>
  <si>
    <t>金额（元）</t>
  </si>
  <si>
    <t>综合单价</t>
  </si>
  <si>
    <t>合价</t>
  </si>
  <si>
    <t>其中</t>
  </si>
  <si>
    <t>暂估价</t>
  </si>
  <si>
    <t>一、日常巡视</t>
  </si>
  <si>
    <t/>
  </si>
  <si>
    <t>1</t>
  </si>
  <si>
    <t>04B001</t>
  </si>
  <si>
    <t>日常巡视</t>
  </si>
  <si>
    <t>1、按《城市桥梁养护技术标准》CJJ99-2017标准，每日巡查一次；
2、按《江苏省市政养护维修定额2013修订版》桥梁经常性检查中单位为“桥次”</t>
  </si>
  <si>
    <t>桥次</t>
  </si>
  <si>
    <t>分部小计</t>
  </si>
  <si>
    <t>二、常规定期检测</t>
  </si>
  <si>
    <t>2</t>
  </si>
  <si>
    <t>04B002</t>
  </si>
  <si>
    <t>常规定期检测</t>
  </si>
  <si>
    <t>1、《城市桥梁养护技术标准》CJJ99-2017标准，每年检测一次</t>
  </si>
  <si>
    <t>100㎡</t>
  </si>
  <si>
    <t>三、桥梁观测</t>
  </si>
  <si>
    <t>3</t>
  </si>
  <si>
    <t>04B003</t>
  </si>
  <si>
    <t>桥梁观测</t>
  </si>
  <si>
    <t>依据《城市桥梁养护技术标准》CJJ99-2017、《无锡市城市桥梁检测与监测手册》、无锡市管桥梁长期观测手册
1、每半年一次，桥面线形、沉降观测；
2、测量员4人一组，每次观测30天，每年2次。总计240工日，皮卡车60台班</t>
  </si>
  <si>
    <t>项</t>
  </si>
  <si>
    <t>四、基本养护</t>
  </si>
  <si>
    <t>4</t>
  </si>
  <si>
    <t>04B004</t>
  </si>
  <si>
    <t>伸缩缝清理</t>
  </si>
  <si>
    <t>1、伸缩缝总长258.4m，《城市桥梁养护技术标准》CJJ99-2017标准每月清理一次,共清理3100.8m。</t>
  </si>
  <si>
    <t>m</t>
  </si>
  <si>
    <t>5</t>
  </si>
  <si>
    <t>04B007</t>
  </si>
  <si>
    <t>支座保养</t>
  </si>
  <si>
    <t>1、盆式支座178个，清除垃圾杂物、清洗、除锈、油漆、更换黄油，每年一次。</t>
  </si>
  <si>
    <t>个</t>
  </si>
  <si>
    <t>6</t>
  </si>
  <si>
    <t>04B008</t>
  </si>
  <si>
    <t>1、橡胶支座100个，清除垃圾杂物、清洗，每年一次。</t>
  </si>
  <si>
    <t>7</t>
  </si>
  <si>
    <t>04B009</t>
  </si>
  <si>
    <t>栏杆涂装</t>
  </si>
  <si>
    <t>1、栏杆总长701.2m，每延米按2m2计；
2、每五年栏杆涂装整体出新一次；
3、工作内容：安全围护；栏杆打磨、除锈；浮灰清理；冷喷锌油漆涂装</t>
  </si>
  <si>
    <t>㎡</t>
  </si>
  <si>
    <t>8</t>
  </si>
  <si>
    <t>04B010</t>
  </si>
  <si>
    <t>标志牌、限载牌保洁、维修</t>
  </si>
  <si>
    <t>1、标志牌、限载牌4个，标牌保洁每季度一次。</t>
  </si>
  <si>
    <t>9</t>
  </si>
  <si>
    <t>04B011</t>
  </si>
  <si>
    <t>栏杆保洁</t>
  </si>
  <si>
    <t>1、总长1402.41m，每半年保洁一次。</t>
  </si>
  <si>
    <t>10</t>
  </si>
  <si>
    <t>04B012</t>
  </si>
  <si>
    <t>梁端缝隙清理</t>
  </si>
  <si>
    <t>1、一年清理2次，4个工人一个班组，需7天，总计需56工日。</t>
  </si>
  <si>
    <t>条</t>
  </si>
  <si>
    <t>11</t>
  </si>
  <si>
    <t>04B013</t>
  </si>
  <si>
    <t>墩台表面清洗</t>
  </si>
  <si>
    <t>1、总计17个墩台，每年清洗一次</t>
  </si>
  <si>
    <t>12</t>
  </si>
  <si>
    <t>04B014</t>
  </si>
  <si>
    <t>桥面杂草清理</t>
  </si>
  <si>
    <t>1、一年清理4次，2个工人一个班组，每清理一次需1天，总计需8工日，小型卡车4台班。</t>
  </si>
  <si>
    <t>13</t>
  </si>
  <si>
    <t>04B015</t>
  </si>
  <si>
    <t>日常养护维修支架平台</t>
  </si>
  <si>
    <t>1、维修平台采用移动挂篮、登高车，按照公司3年日常维修经验值测算，移动挂篮15个台班、登高车25个台班。</t>
  </si>
  <si>
    <t>五、病害养护</t>
  </si>
  <si>
    <t>04B016</t>
  </si>
  <si>
    <t>沥青灌缝</t>
  </si>
  <si>
    <t>1、桥面铺装沥青混凝土面层灌缝
2、工程量按照公司3年维修经验值测算总计沥青灌缝40m。</t>
  </si>
  <si>
    <t>40</t>
  </si>
  <si>
    <t>04B017</t>
  </si>
  <si>
    <t>沥青面层维修</t>
  </si>
  <si>
    <t>1、桥面铺装沥青混凝土面层维修，平均厚度10cm。
2、工程量按照公司3年维修经验值测算总计沥青面层维修40m2。</t>
  </si>
  <si>
    <t>m2</t>
  </si>
  <si>
    <t>04B018</t>
  </si>
  <si>
    <t>桥面铺装混凝土维修</t>
  </si>
  <si>
    <t>1、桥面铺装混凝土面层维修，采用高强快硬混凝土，平均厚度10cm。
2、工程量按照公司3年维修经验值测算总计混凝土面层维修1m2。</t>
  </si>
  <si>
    <t>04B019</t>
  </si>
  <si>
    <t>广场砖、大理石维修</t>
  </si>
  <si>
    <t>1、广场砖、大理石维修，拆除破损道板，重新铺装新道板
2、工程量按照公司3年维修经验值测算总计大理石人行道面层维修5m2</t>
  </si>
  <si>
    <t>04B020</t>
  </si>
  <si>
    <t>栏杆维修</t>
  </si>
  <si>
    <t>1、对缺损的栏杆进行维修，样式与原有栏杆一致
2、工程量按照公司3年维修经验值测算总计栏杆维修20m</t>
  </si>
  <si>
    <t>20</t>
  </si>
  <si>
    <t>04B022</t>
  </si>
  <si>
    <t>混凝土缺陷维修</t>
  </si>
  <si>
    <t>1、桥梁混凝土结构缺陷维修，主要工作内容为凿除破损混凝土、钢筋除锈、聚合物砂浆修复，平均厚度3cm。
2、工程量按照公司3年维修经验值测算总计混凝土缺陷修复120m2。</t>
  </si>
  <si>
    <t>120</t>
  </si>
  <si>
    <t>04B023</t>
  </si>
  <si>
    <t>混凝土裂缝封闭</t>
  </si>
  <si>
    <t>1、桥梁混凝土裂缝维修，缝宽小于0.15mm，主要工作内容为清理基层、裂缝封闭。
2、工程量按照公司3年维修经验值测算总计混凝土裂缝封闭450m。</t>
  </si>
  <si>
    <t>450</t>
  </si>
  <si>
    <t>04B024</t>
  </si>
  <si>
    <t>混凝土裂缝灌缝</t>
  </si>
  <si>
    <t>1、桥梁混凝土裂缝维修，缝宽大于等于0.15mm，主要工作内容为清理基层、混凝土剔槽、裂缝灌缝。
2、工程量按照公司3年维修经验值测算总计混凝土裂缝灌缝79m。</t>
  </si>
  <si>
    <t>79</t>
  </si>
  <si>
    <t>04B026</t>
  </si>
  <si>
    <t>混凝土结构维修支架平台</t>
  </si>
  <si>
    <t>1、结构维修平台采用登高车、桥检车，工程量按照公司3年维修经验值测算需登高车20台班，桥检车5个台班。</t>
  </si>
  <si>
    <t>04B027</t>
  </si>
  <si>
    <t>伸缩缝锚固区混凝土维修</t>
  </si>
  <si>
    <t>1、桥面铺装混凝土面层维修，采用C50快硬混凝土，每立方钢纤维掺80kg，每米直径16钢筋植筋12孔，平均厚度20cm。
2、工程量按照公司3年维修经验值测算总计锚固区混凝土面层维修2m。</t>
  </si>
  <si>
    <t>04B028</t>
  </si>
  <si>
    <t>伸缩缝橡胶条更换</t>
  </si>
  <si>
    <t>1、拆除破损橡胶条、安装新橡胶条。
2、工程量按照公司3年维修经验值测算总计60m。</t>
  </si>
  <si>
    <t>52</t>
  </si>
  <si>
    <t>04B029</t>
  </si>
  <si>
    <t>桥下垃圾、易燃物清理</t>
  </si>
  <si>
    <t>1、工程量按照公司3年维修经验值测算，每年清理垃圾20车（4立方米），包括建筑垃圾处置费。</t>
  </si>
  <si>
    <t>m³</t>
  </si>
  <si>
    <t>04B031</t>
  </si>
  <si>
    <t>省、市桥梁信息系统数据录入</t>
  </si>
  <si>
    <t>1、配备数据录入人员0.05名。
2、桥梁各类统计、汇总（桥龄、伸缩缝、栏杆、人行道、防抛网、装饰板、人行天桥、钢结构桥梁、拱桥、能用桥检车桥梁、广告牌统计、涂装及锈蚀面积、需借助设备设施检测桥梁、无法检测桥梁、伸缩缝情况统计等）。
3、每日巡视报表。
4、当月桥下占用情况调查汇总表；当月桥区施工情况调查汇总表；月度桥梁限载牌设置情况表；每周桥下占用围挡情况台账
5、每月常检桥梁病害汇总。
6、当月产值报表及下月计划、季度桥梁养护执行报告相关资料、全年桥梁BCI、BSI汇总。
7、每年结构检测病害分类统计。
8、桥梁投诉回复记录整理归档。
9、各种有关桥梁的情况说明、PPT。
10、各类养护方案编制。</t>
  </si>
  <si>
    <t>04B032</t>
  </si>
  <si>
    <t>投诉值班</t>
  </si>
  <si>
    <t>投诉应急处置(110平台、12345平台、数字城管、12319平台)，每日配备轮班人员白天和夜里值班。</t>
  </si>
  <si>
    <t>04B033</t>
  </si>
  <si>
    <t>应急处理</t>
  </si>
  <si>
    <t>防汛抗台应急处置、除雪抗冻应急处置，配备应急人员和应急设备。</t>
  </si>
  <si>
    <t>1.1县前东街（中山路—兴源中路）设施量清单</t>
  </si>
  <si>
    <t>工作内容</t>
  </si>
  <si>
    <t>沥青混凝土12cm</t>
  </si>
  <si>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2</t>
    </r>
  </si>
  <si>
    <t>沥青混凝土路面养护</t>
  </si>
  <si>
    <t>SMA路面</t>
  </si>
  <si>
    <t>人行道</t>
  </si>
  <si>
    <t>（侧平石、人行道板、筑边平石）养护</t>
  </si>
  <si>
    <t>25*12.5*5cm预制道板</t>
  </si>
  <si>
    <t>40*40*5cm大理石</t>
  </si>
  <si>
    <t>路名牌及立杆养护；两年一次防腐处理</t>
  </si>
  <si>
    <t>钢筋混凝土桥梁</t>
  </si>
  <si>
    <t>桥梁及其附属设施养护</t>
  </si>
  <si>
    <t>高墩桥（包含3座梯道120.6平）（中桥）</t>
  </si>
  <si>
    <t>路名牌、限载牌清洗</t>
  </si>
  <si>
    <t>每月清洗1次</t>
  </si>
  <si>
    <t>1.2-1县前西街（中山路—春申路）设施量清单（新）</t>
  </si>
  <si>
    <t>透水混凝土路面      2024年县前西街（春申路-解放西路）品质提升</t>
  </si>
  <si>
    <t xml:space="preserve"> </t>
  </si>
  <si>
    <t>1.2-2县前西街（中山路—春申路）设施量清单（旧）</t>
  </si>
  <si>
    <t>永安桥（中桥）、永定桥（包含4座梯道122.4平）（中桥）</t>
  </si>
  <si>
    <t>1.3学前东路（中山路—解放东路）设施量清单</t>
  </si>
  <si>
    <t>40*40*5cm 大理石</t>
  </si>
  <si>
    <t>路名牌清洗</t>
  </si>
  <si>
    <t>1.4学前街（中山路—解放南路）设施量清单</t>
  </si>
  <si>
    <t>1.5中山路（胜利门广场—朝阳广场）设施量清单</t>
  </si>
  <si>
    <t>机动车道SMA沥青</t>
  </si>
  <si>
    <t>沥青混凝土8cm</t>
  </si>
  <si>
    <t>非机动车道改性沥青</t>
  </si>
  <si>
    <t>花岗岩道板、花岗岩侧平石</t>
  </si>
  <si>
    <t>1.6中山路（莲蓉桥-春申路）设施量清单</t>
  </si>
  <si>
    <t>机动车道改性沥青</t>
  </si>
  <si>
    <t>侧平石、人行道板、筑边平石养护</t>
  </si>
  <si>
    <t>25*12.5*5cm预制道板、25*25*5cm预制道板</t>
  </si>
  <si>
    <t>莲蓉桥（包含3座梯道85.8平）（小桥）</t>
  </si>
  <si>
    <t>1.7中山路（凤宾路—春申路）设施量清单</t>
  </si>
  <si>
    <t>快车道沥青混凝土</t>
  </si>
  <si>
    <r>
      <rPr>
        <sz val="12"/>
        <rFont val="Times New Roman"/>
        <charset val="134"/>
      </rPr>
      <t>m</t>
    </r>
    <r>
      <rPr>
        <vertAlign val="superscript"/>
        <sz val="12"/>
        <rFont val="Times New Roman"/>
        <charset val="134"/>
      </rPr>
      <t>2</t>
    </r>
  </si>
  <si>
    <t>材质：25*12.5*6cm预制道板</t>
  </si>
  <si>
    <t>挡墙及附属设施养护</t>
  </si>
  <si>
    <t>每月一次</t>
  </si>
  <si>
    <t>1.8春申路（运河东路—兴源北路）设施量清单</t>
  </si>
  <si>
    <t>机动车道改性沥青（SMA-13)</t>
  </si>
  <si>
    <t>非机动车改性沥青（SBS)</t>
  </si>
  <si>
    <t>人行道透水混凝土</t>
  </si>
  <si>
    <t>25*12.5*5透水砖</t>
  </si>
  <si>
    <t>50*50*5大理石</t>
  </si>
  <si>
    <t>新顾桥（小桥）</t>
  </si>
  <si>
    <t>1.9蓉湖大桥两侧春申路辅道（春申路—运河东路）设施量清单</t>
  </si>
  <si>
    <t>普通沥青</t>
  </si>
  <si>
    <t>50*50*5cm大理石</t>
  </si>
  <si>
    <t>1.10运河东路下永旺大桥（往利民桥方向）设施量清单</t>
  </si>
  <si>
    <t>改性沥青</t>
  </si>
  <si>
    <t>1.11运河东路（春申路—梁溪大桥）设施量清单</t>
  </si>
  <si>
    <t>混凝土路面</t>
  </si>
  <si>
    <t>混凝土路面养护</t>
  </si>
  <si>
    <t>现浇混凝土路面</t>
  </si>
  <si>
    <t>运河东路1号桥（小桥）</t>
  </si>
  <si>
    <t>路名牌、桥梁限载牌清洗</t>
  </si>
  <si>
    <t>1.12运河东路北匝道（金城桥）（运河东路～金城路）设施量清单</t>
  </si>
  <si>
    <t>1.13运河东路南匝道（金城桥）（运河东路～金城路）设施量清单</t>
  </si>
  <si>
    <t>1.14运河东路（梁溪大桥-利民桥）设施量清单</t>
  </si>
  <si>
    <t>沥青车辙、网裂、坑槽、拥包、裂缝等病害养护维修</t>
  </si>
  <si>
    <t>人行道起拱、下沉、缺失等病害养护维修</t>
  </si>
  <si>
    <t>桥梁铺装</t>
  </si>
  <si>
    <r>
      <rPr>
        <sz val="12"/>
        <color theme="1"/>
        <rFont val="Times New Roman"/>
        <charset val="134"/>
      </rPr>
      <t>m</t>
    </r>
    <r>
      <rPr>
        <vertAlign val="superscript"/>
        <sz val="12"/>
        <color theme="1"/>
        <rFont val="Times New Roman"/>
        <charset val="134"/>
      </rPr>
      <t>2</t>
    </r>
  </si>
  <si>
    <t>桥梁及附属设施养护</t>
  </si>
  <si>
    <t>运河东路3号桥（小桥）、运河东路2号桥（小桥）、陈巷桥（小桥）、后芮浜桥（小桥）、马甲里桥（小桥）、仙蠡桥（大桥）、扬名3号浜桥（中桥）、利民桥（中桥）</t>
  </si>
  <si>
    <t>桥梁限载牌</t>
  </si>
  <si>
    <t>路名牌、桥梁限载牌及立杆养护；两年一次防腐处理</t>
  </si>
  <si>
    <t>张巷浜桥、陈巷桥、后芮浜桥、马甲里桥、仙蠡桥、扬名3#浜桥、利民桥</t>
  </si>
  <si>
    <t>路名牌破损、锈蚀、缺失等病害养护维修，路名牌清洗每月1次</t>
  </si>
  <si>
    <t>1.15锡澄路（北栅口立交引道）设施量清单</t>
  </si>
  <si>
    <t>混凝土路面24cm</t>
  </si>
  <si>
    <t>长350米，宽20.5米</t>
  </si>
  <si>
    <t>透水混凝土</t>
  </si>
  <si>
    <t>大理石20cm*20cm*6cm</t>
  </si>
  <si>
    <t>钢护栏</t>
  </si>
  <si>
    <t>养护</t>
  </si>
  <si>
    <t>高0.9m</t>
  </si>
  <si>
    <t>不锈钢护栏</t>
  </si>
  <si>
    <t>高0.83m</t>
  </si>
  <si>
    <t>石材贴面</t>
  </si>
  <si>
    <t>1.16南湖大道（ 金城路—梁南桥  ）设施量汇总</t>
  </si>
  <si>
    <t>设施类别</t>
  </si>
  <si>
    <t>沥青路面18cm</t>
  </si>
  <si>
    <t>机动车道</t>
  </si>
  <si>
    <t>沥青路面8cm</t>
  </si>
  <si>
    <t>非机动车道</t>
  </si>
  <si>
    <t>花岗岩人行道、盲道</t>
  </si>
  <si>
    <t>透水混凝土路面</t>
  </si>
  <si>
    <t>路名牌、桥梁限载牌</t>
  </si>
  <si>
    <t>路名牌8块、桥梁限载牌8块</t>
  </si>
  <si>
    <t>庙湾桥面积491.84㎡（小桥），双庆桥面积696㎡（小桥），潘埠桥面积812㎡（小桥），梁南桥2459.6㎡（中桥）</t>
  </si>
  <si>
    <t>每月清洗一次</t>
  </si>
  <si>
    <t>栏杆立柱</t>
  </si>
  <si>
    <t>栏杆基座</t>
  </si>
  <si>
    <t>1.17运河西路（ 梁溪路—华清大桥）设施量汇总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</si>
  <si>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12cm</t>
    </r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</si>
  <si>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</si>
  <si>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主线机动车道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</si>
  <si>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8cm</t>
    </r>
  </si>
  <si>
    <t>主线非机动车道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</si>
  <si>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9.5cm</t>
    </r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</si>
  <si>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>10cm</t>
    </r>
  </si>
  <si>
    <t>金匮桥南北、金城大桥南北、华清大桥东西、红星桥北匝道机动车道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</si>
  <si>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5*12.5*6透水混凝土砖</t>
    </r>
  </si>
  <si>
    <t>路名牌37块、限载牌14块</t>
  </si>
  <si>
    <t>永兴桥（小桥）、济来桥（中桥）、瑞安桥（小桥）、芦青桥（小桥）、扬盛桥（中桥）、梁韵大桥（大桥）、金星桥（中桥）</t>
  </si>
  <si>
    <t>混凝土挡墙</t>
  </si>
  <si>
    <t>1.18永旺大桥北匝道（运河西路北匝道）设施量清单</t>
  </si>
  <si>
    <t>永旺大桥北匝道箱涵（小桥）</t>
  </si>
  <si>
    <t>1.19永旺大桥东西引坡设施量清单</t>
  </si>
  <si>
    <t>1.20永旺大桥南匝道（运河西路南匝道）设施量清单</t>
  </si>
  <si>
    <t>永旺大桥南匝道箱涵（小桥）</t>
  </si>
  <si>
    <t>每月清洗3次</t>
  </si>
  <si>
    <t>1.21震泽路（蠡湖大道～华谊路）设施量</t>
  </si>
  <si>
    <t>部位</t>
  </si>
  <si>
    <t>特征描述</t>
  </si>
  <si>
    <t>道路</t>
  </si>
  <si>
    <r>
      <rPr>
        <sz val="11"/>
        <rFont val="宋体"/>
        <charset val="134"/>
      </rPr>
      <t>沥青路面</t>
    </r>
    <r>
      <rPr>
        <sz val="11"/>
        <rFont val="Times New Roman"/>
        <charset val="134"/>
      </rPr>
      <t>(12cm)</t>
    </r>
  </si>
  <si>
    <t>机动车道沥青路面养护（包含平石）</t>
  </si>
  <si>
    <t>改性沥青AC-13F 4cm+AC-25c 8cm</t>
  </si>
  <si>
    <r>
      <rPr>
        <sz val="11"/>
        <rFont val="宋体"/>
        <charset val="134"/>
      </rPr>
      <t>沥青路面</t>
    </r>
    <r>
      <rPr>
        <sz val="11"/>
        <rFont val="Times New Roman"/>
        <charset val="134"/>
      </rPr>
      <t>(  8 .5cm)</t>
    </r>
  </si>
  <si>
    <t>非机动车道沥青路面养护（包含平石）</t>
  </si>
  <si>
    <t>AC-13C 3.5cm、AC-20C 5cm</t>
  </si>
  <si>
    <t>25*12.5*6cm砼路面砖</t>
  </si>
  <si>
    <t>陶瓷透水砖40*20</t>
  </si>
  <si>
    <t>桥梁</t>
  </si>
  <si>
    <t>板桥（中桥）、西棠甘桥（小桥）、烟树桥（已更名为东棠甘桥）（中桥）、贤渡桥（大桥）、嘉龙桥（小桥）、华庄桥（小桥）、万红桥（小桥）</t>
  </si>
  <si>
    <t>附属设施</t>
  </si>
  <si>
    <t>桥梁限载牌及立杆养护；两年一次防腐处理</t>
  </si>
  <si>
    <t>1.22金城西路（蠡湖大道-贡湖大道）设施量清单</t>
  </si>
  <si>
    <t>30*30*5cm大理石</t>
  </si>
  <si>
    <t>蠡踪桥（中桥）、涟波桥（小桥）、涟漪桥（小桥）、高渡桥（管涵）、水居桥（小桥）</t>
  </si>
  <si>
    <t>人行天桥面积332.7</t>
  </si>
  <si>
    <t>人行天桥</t>
  </si>
  <si>
    <t>山水湖滨人行天桥（包含2梯道148.2平）</t>
  </si>
  <si>
    <t>标路名牌、限载牌清洗</t>
  </si>
  <si>
    <t>1.23金城西路（蠡湖大道—双虹路）设施量汇总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</si>
  <si>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 xml:space="preserve">12cm </t>
    </r>
  </si>
  <si>
    <t>交叉口</t>
  </si>
  <si>
    <r>
      <rPr>
        <sz val="12"/>
        <rFont val="宋体"/>
        <charset val="134"/>
      </rPr>
      <t>沥青路面</t>
    </r>
    <r>
      <rPr>
        <sz val="12"/>
        <rFont val="宋体"/>
        <charset val="134"/>
      </rPr>
      <t xml:space="preserve">10cm </t>
    </r>
  </si>
  <si>
    <t>快车道</t>
  </si>
  <si>
    <t>慢车道</t>
  </si>
  <si>
    <t>彩色道板</t>
  </si>
  <si>
    <t>透水砖40*20*6</t>
  </si>
  <si>
    <t>凝翠桥（小桥）、蠡隐桥（小桥）、暂渡桥（小桥）</t>
  </si>
  <si>
    <t>1.24蠡湖大道（太湖大道—蠡湖大桥北引桥零坡点）设施量</t>
  </si>
  <si>
    <r>
      <rPr>
        <sz val="12"/>
        <rFont val="宋体"/>
        <charset val="134"/>
      </rPr>
      <t>沥青路面1</t>
    </r>
    <r>
      <rPr>
        <sz val="12"/>
        <rFont val="宋体"/>
        <charset val="134"/>
      </rPr>
      <t>6cm</t>
    </r>
  </si>
  <si>
    <t>沥青路面养护</t>
  </si>
  <si>
    <t>SMA路面快车道</t>
  </si>
  <si>
    <t>SMA路面慢车道</t>
  </si>
  <si>
    <t>夏家边人行天桥（中桥）</t>
  </si>
  <si>
    <t>夏家边桥（小桥）、嘉景桥（小桥）、瑰景桥（小桥）、问溪桥（小桥）、溪南桥（小桥）</t>
  </si>
  <si>
    <r>
      <rPr>
        <sz val="12"/>
        <rFont val="宋体"/>
        <charset val="134"/>
      </rPr>
      <t>沥青路面1</t>
    </r>
    <r>
      <rPr>
        <sz val="12"/>
        <rFont val="宋体"/>
        <charset val="134"/>
      </rPr>
      <t>2cm</t>
    </r>
  </si>
  <si>
    <t>SMA路面辅道</t>
  </si>
  <si>
    <t>透水混凝土               2024年青祁路（青山东路-蠡湖大桥北）大修项目</t>
  </si>
  <si>
    <t>1.25兴昌北路（ 江海路—通江大道  ）设施量汇总</t>
  </si>
  <si>
    <t>江海路A匝道、石澄路匝道、凤翔路匝道、凤宾路匝道、锡澄路匝道</t>
  </si>
  <si>
    <t>25*12.5*6透水混凝土砖</t>
  </si>
  <si>
    <t>路名牌、限载牌及立杆养护；两年一次防腐处理</t>
  </si>
  <si>
    <t>路名牌32块、限载牌28块</t>
  </si>
  <si>
    <r>
      <rPr>
        <sz val="12"/>
        <rFont val="宋体"/>
        <charset val="134"/>
      </rPr>
      <t>福昌桥（小桥）、凤兴桥（包含1座梯道50.4平）（中桥）、物富桥（中桥）、天福桥（中桥）、凤宾立交（中桥）、蒲柴桥（小桥）、北栅立交（中桥）、广运路通道（小桥）、广宾路通道（小桥）、凤翔立交人行通道（FXCK0+243.99)（包含1座梯道17平）（小桥）、兴昌桥（中桥）、</t>
    </r>
    <r>
      <rPr>
        <sz val="12"/>
        <color rgb="FFFF0000"/>
        <rFont val="宋体"/>
        <charset val="134"/>
      </rPr>
      <t>八卦桥534.24平（小桥</t>
    </r>
  </si>
  <si>
    <t>1.26青祁路(太湖大道-新体育场东大门）设施量清单</t>
  </si>
  <si>
    <t>沥青混凝土10cm</t>
  </si>
  <si>
    <t>1.27高浪东路（高浪大桥-高浪立交引道与珠江路相接上坡处）设施量汇总</t>
  </si>
  <si>
    <t>沥青路面12cm</t>
  </si>
  <si>
    <t>沥青混凝土路面</t>
  </si>
  <si>
    <t>沥青路面10cm</t>
  </si>
  <si>
    <t>辅道及非机动车道</t>
  </si>
  <si>
    <t>匝道</t>
  </si>
  <si>
    <t>水泥混凝土路面45cm</t>
  </si>
  <si>
    <t>水泥混凝土路面</t>
  </si>
  <si>
    <t>水泥混凝土路面24cm</t>
  </si>
  <si>
    <t>侧平石、人行道板、筑边平石</t>
  </si>
  <si>
    <t>25*25*6彩色道板</t>
  </si>
  <si>
    <t>6cm舒波洛克砖</t>
  </si>
  <si>
    <t>标牌养护</t>
  </si>
  <si>
    <t>路名牌、限载牌等养护及两年一次防腐处理</t>
  </si>
  <si>
    <t>1.28广石西路（凤宾路--黄石大桥）设施量汇总</t>
  </si>
  <si>
    <t>机动车道,4cmSBS-13+8cmAC-25</t>
  </si>
  <si>
    <t>非机动车道,3.5cmAC-13+4.5cmAC-20</t>
  </si>
  <si>
    <t>人行道块料铺设</t>
  </si>
  <si>
    <t>砼侧平石、人行道板、砼筑边平石</t>
  </si>
  <si>
    <t>苏波洛克砖（20*10*6cm)+II型平石</t>
  </si>
  <si>
    <t>桥面铺装</t>
  </si>
  <si>
    <t>广纳桥（小桥）
广源桥（中桥）
野岸里桥（小桥）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</si>
</sst>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_ "/>
    <numFmt numFmtId="179" formatCode="0.00;\-0.00;"/>
    <numFmt numFmtId="180" formatCode="0_ "/>
  </numFmts>
  <fonts count="57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u/>
      <sz val="16"/>
      <name val="宋体"/>
      <charset val="134"/>
    </font>
    <font>
      <sz val="11"/>
      <name val="Times New Roman"/>
      <charset val="134"/>
    </font>
    <font>
      <sz val="9"/>
      <color theme="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9"/>
      <color theme="0"/>
      <name val="宋体"/>
      <charset val="134"/>
    </font>
    <font>
      <sz val="9"/>
      <color rgb="FFFF0000"/>
      <name val="宋体"/>
      <charset val="134"/>
    </font>
    <font>
      <sz val="24"/>
      <color rgb="FFFF0000"/>
      <name val="宋体"/>
      <charset val="134"/>
    </font>
    <font>
      <sz val="11"/>
      <color theme="1"/>
      <name val="Tahoma"/>
      <charset val="134"/>
    </font>
    <font>
      <sz val="18"/>
      <color indexed="8"/>
      <name val="黑体"/>
      <charset val="134"/>
    </font>
    <font>
      <sz val="10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indexed="10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"/>
    </font>
    <font>
      <vertAlign val="superscript"/>
      <sz val="12"/>
      <color theme="1"/>
      <name val="Times New Roman"/>
      <charset val="134"/>
    </font>
    <font>
      <vertAlign val="superscript"/>
      <sz val="12"/>
      <name val="宋体"/>
      <charset val="134"/>
    </font>
    <font>
      <vertAlign val="superscript"/>
      <sz val="9"/>
      <name val="Times New Roman"/>
      <charset val="134"/>
    </font>
    <font>
      <vertAlign val="superscript"/>
      <sz val="11"/>
      <name val="Times New Roman"/>
      <charset val="134"/>
    </font>
    <font>
      <vertAlign val="superscript"/>
      <sz val="12"/>
      <name val="Times New Roman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7" borderId="17" applyNumberFormat="0" applyAlignment="0" applyProtection="0">
      <alignment vertical="center"/>
    </xf>
    <xf numFmtId="0" fontId="41" fillId="7" borderId="16" applyNumberFormat="0" applyAlignment="0" applyProtection="0">
      <alignment vertical="center"/>
    </xf>
    <xf numFmtId="0" fontId="42" fillId="8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0" fillId="0" borderId="0"/>
    <xf numFmtId="0" fontId="30" fillId="0" borderId="0">
      <alignment vertical="center"/>
    </xf>
    <xf numFmtId="0" fontId="3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 shrinkToFi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>
      <alignment shrinkToFi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wrapText="1"/>
    </xf>
    <xf numFmtId="176" fontId="0" fillId="0" borderId="0" xfId="0" applyNumberFormat="1" applyAlignment="1"/>
    <xf numFmtId="0" fontId="1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178" fontId="11" fillId="0" borderId="1" xfId="0" applyNumberFormat="1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/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/>
    <xf numFmtId="0" fontId="15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2" fillId="0" borderId="4" xfId="49" applyFont="1" applyBorder="1" applyAlignment="1">
      <alignment horizontal="left" vertical="center" wrapText="1" readingOrder="1"/>
    </xf>
    <xf numFmtId="0" fontId="23" fillId="0" borderId="4" xfId="49" applyFont="1" applyBorder="1" applyAlignment="1">
      <alignment horizontal="center" vertical="center" wrapText="1" readingOrder="1"/>
    </xf>
    <xf numFmtId="0" fontId="23" fillId="0" borderId="4" xfId="49" applyFont="1" applyBorder="1" applyAlignment="1">
      <alignment horizontal="right" vertical="center" wrapText="1" readingOrder="1"/>
    </xf>
    <xf numFmtId="0" fontId="24" fillId="0" borderId="5" xfId="49" applyFont="1" applyBorder="1" applyAlignment="1">
      <alignment horizontal="center" vertical="center" wrapText="1" readingOrder="1"/>
    </xf>
    <xf numFmtId="0" fontId="24" fillId="0" borderId="6" xfId="49" applyFont="1" applyBorder="1" applyAlignment="1">
      <alignment horizontal="center" vertical="center" wrapText="1" readingOrder="1"/>
    </xf>
    <xf numFmtId="0" fontId="24" fillId="0" borderId="7" xfId="49" applyFont="1" applyBorder="1" applyAlignment="1">
      <alignment horizontal="center" vertical="center" readingOrder="1"/>
    </xf>
    <xf numFmtId="0" fontId="24" fillId="0" borderId="8" xfId="49" applyFont="1" applyBorder="1" applyAlignment="1">
      <alignment horizontal="center" vertical="center" wrapText="1" readingOrder="1"/>
    </xf>
    <xf numFmtId="0" fontId="24" fillId="0" borderId="9" xfId="49" applyFont="1" applyBorder="1" applyAlignment="1">
      <alignment horizontal="center" vertical="center" readingOrder="1"/>
    </xf>
    <xf numFmtId="0" fontId="25" fillId="0" borderId="10" xfId="49" applyFont="1" applyBorder="1" applyAlignment="1">
      <alignment horizontal="center" vertical="center" wrapText="1" readingOrder="1"/>
    </xf>
    <xf numFmtId="0" fontId="25" fillId="0" borderId="8" xfId="49" applyFont="1" applyBorder="1" applyAlignment="1">
      <alignment horizontal="center" vertical="center" wrapText="1" readingOrder="1"/>
    </xf>
    <xf numFmtId="179" fontId="25" fillId="0" borderId="8" xfId="49" applyNumberFormat="1" applyFont="1" applyBorder="1" applyAlignment="1">
      <alignment horizontal="right" vertical="center" wrapText="1" readingOrder="1"/>
    </xf>
    <xf numFmtId="179" fontId="25" fillId="0" borderId="9" xfId="49" applyNumberFormat="1" applyFont="1" applyBorder="1" applyAlignment="1">
      <alignment horizontal="right" vertical="center" wrapText="1" readingOrder="1"/>
    </xf>
    <xf numFmtId="0" fontId="25" fillId="0" borderId="8" xfId="49" applyFont="1" applyBorder="1" applyAlignment="1">
      <alignment horizontal="left" vertical="center" wrapText="1" readingOrder="1"/>
    </xf>
    <xf numFmtId="0" fontId="26" fillId="0" borderId="11" xfId="50" applyFont="1" applyBorder="1" applyAlignment="1">
      <alignment horizontal="center" vertical="center" wrapText="1"/>
    </xf>
    <xf numFmtId="180" fontId="11" fillId="0" borderId="11" xfId="50" applyNumberFormat="1" applyFont="1" applyBorder="1" applyAlignment="1">
      <alignment horizontal="center" vertical="center" wrapText="1"/>
    </xf>
    <xf numFmtId="0" fontId="27" fillId="0" borderId="1" xfId="50" applyFont="1" applyBorder="1" applyAlignment="1">
      <alignment horizontal="center" vertical="center" wrapText="1"/>
    </xf>
    <xf numFmtId="0" fontId="26" fillId="0" borderId="1" xfId="51" applyFont="1" applyBorder="1" applyAlignment="1">
      <alignment horizontal="center" vertical="center" wrapText="1"/>
    </xf>
    <xf numFmtId="0" fontId="27" fillId="0" borderId="1" xfId="5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74;&#26045;&#3732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管道设施统计表"/>
      <sheetName val="管道设施核查表（实施版）"/>
      <sheetName val="运河东路11标"/>
      <sheetName val="运河东路12标"/>
      <sheetName val="汇总表"/>
    </sheetNames>
    <sheetDataSet>
      <sheetData sheetId="0" refreshError="1"/>
      <sheetData sheetId="1" refreshError="1">
        <row r="6">
          <cell r="D6">
            <v>867</v>
          </cell>
        </row>
        <row r="6">
          <cell r="H6">
            <v>30</v>
          </cell>
        </row>
        <row r="6">
          <cell r="K6">
            <v>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I48"/>
  <sheetViews>
    <sheetView workbookViewId="0">
      <selection activeCell="B5" sqref="B5"/>
    </sheetView>
  </sheetViews>
  <sheetFormatPr defaultColWidth="9" defaultRowHeight="14.25"/>
  <cols>
    <col min="1" max="1" width="5.125" style="19" customWidth="1"/>
    <col min="2" max="2" width="15.375" style="14" customWidth="1"/>
    <col min="3" max="3" width="30.625" style="14" customWidth="1"/>
    <col min="4" max="4" width="6.69166666666667" style="14" customWidth="1"/>
    <col min="5" max="5" width="8.875" style="109" customWidth="1"/>
    <col min="6" max="16384" width="9" style="14"/>
  </cols>
  <sheetData>
    <row r="1" ht="40.05" customHeight="1" spans="1:9">
      <c r="A1" s="4" t="s">
        <v>0</v>
      </c>
      <c r="B1" s="4"/>
      <c r="C1" s="4"/>
      <c r="D1" s="4"/>
      <c r="E1" s="4"/>
      <c r="F1" s="4"/>
    </row>
    <row r="2" s="18" customFormat="1" ht="35" customHeight="1" spans="1:9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/>
    </row>
    <row r="3" s="27" customFormat="1" ht="35" customHeight="1" spans="1:9">
      <c r="A3" s="23">
        <v>1</v>
      </c>
      <c r="B3" s="24" t="s">
        <v>7</v>
      </c>
      <c r="C3" s="24" t="s">
        <v>8</v>
      </c>
      <c r="D3" s="25" t="s">
        <v>9</v>
      </c>
      <c r="E3" s="110">
        <v>15880</v>
      </c>
      <c r="F3" s="23"/>
    </row>
    <row r="4" s="27" customFormat="1" ht="35" customHeight="1" spans="1:9">
      <c r="A4" s="23">
        <v>2</v>
      </c>
      <c r="B4" s="24" t="s">
        <v>10</v>
      </c>
      <c r="C4" s="24" t="s">
        <v>11</v>
      </c>
      <c r="D4" s="25" t="s">
        <v>9</v>
      </c>
      <c r="E4" s="110">
        <v>4023</v>
      </c>
      <c r="F4" s="23"/>
    </row>
    <row r="5" s="27" customFormat="1" ht="35" customHeight="1" spans="1:9">
      <c r="A5" s="23">
        <v>3</v>
      </c>
      <c r="B5" s="24" t="s">
        <v>12</v>
      </c>
      <c r="C5" s="24" t="s">
        <v>13</v>
      </c>
      <c r="D5" s="25" t="s">
        <v>9</v>
      </c>
      <c r="E5" s="110">
        <v>317</v>
      </c>
      <c r="F5" s="23"/>
    </row>
    <row r="6" s="27" customFormat="1" ht="35" customHeight="1" spans="1:9">
      <c r="A6" s="23">
        <v>4</v>
      </c>
      <c r="B6" s="24" t="s">
        <v>14</v>
      </c>
      <c r="C6" s="24" t="s">
        <v>15</v>
      </c>
      <c r="D6" s="23" t="s">
        <v>16</v>
      </c>
      <c r="E6" s="110">
        <v>940</v>
      </c>
      <c r="F6" s="23"/>
    </row>
    <row r="7" s="27" customFormat="1" ht="35" customHeight="1" spans="1:9">
      <c r="A7" s="23">
        <v>5</v>
      </c>
      <c r="B7" s="24" t="s">
        <v>17</v>
      </c>
      <c r="C7" s="24" t="s">
        <v>18</v>
      </c>
      <c r="D7" s="23" t="s">
        <v>16</v>
      </c>
      <c r="E7" s="110">
        <v>922</v>
      </c>
      <c r="F7" s="23"/>
    </row>
    <row r="8" s="27" customFormat="1" ht="35" customHeight="1" spans="1:9">
      <c r="A8" s="23">
        <v>6</v>
      </c>
      <c r="B8" s="23" t="s">
        <v>19</v>
      </c>
      <c r="C8" s="24" t="s">
        <v>20</v>
      </c>
      <c r="D8" s="23" t="s">
        <v>16</v>
      </c>
      <c r="E8" s="110">
        <v>927</v>
      </c>
      <c r="F8" s="23"/>
    </row>
    <row r="9" s="86" customFormat="1" ht="35" customHeight="1" spans="1:9">
      <c r="A9" s="23">
        <v>7</v>
      </c>
      <c r="B9" s="23" t="s">
        <v>21</v>
      </c>
      <c r="C9" s="23" t="s">
        <v>22</v>
      </c>
      <c r="D9" s="23" t="s">
        <v>16</v>
      </c>
      <c r="E9" s="110">
        <v>1368</v>
      </c>
      <c r="F9" s="23"/>
    </row>
    <row r="10" s="86" customFormat="1" ht="35" customHeight="1" spans="1:9">
      <c r="A10" s="23">
        <v>8</v>
      </c>
      <c r="B10" s="23" t="s">
        <v>23</v>
      </c>
      <c r="C10" s="23" t="s">
        <v>22</v>
      </c>
      <c r="D10" s="23" t="s">
        <v>16</v>
      </c>
      <c r="E10" s="110">
        <v>1081</v>
      </c>
      <c r="F10" s="23"/>
    </row>
    <row r="11" s="86" customFormat="1" ht="35" customHeight="1" spans="1:9">
      <c r="A11" s="23">
        <v>9</v>
      </c>
      <c r="B11" s="23" t="s">
        <v>24</v>
      </c>
      <c r="C11" s="23" t="s">
        <v>25</v>
      </c>
      <c r="D11" s="23" t="s">
        <v>16</v>
      </c>
      <c r="E11" s="110">
        <f>'[1]管道设施核查表（实施版）'!$D$6</f>
        <v>867</v>
      </c>
      <c r="F11" s="23"/>
    </row>
    <row r="12" s="86" customFormat="1" ht="35" customHeight="1" spans="1:9">
      <c r="A12" s="24">
        <v>10</v>
      </c>
      <c r="B12" s="24" t="s">
        <v>26</v>
      </c>
      <c r="C12" s="23" t="s">
        <v>27</v>
      </c>
      <c r="D12" s="23" t="s">
        <v>28</v>
      </c>
      <c r="E12" s="110">
        <v>58</v>
      </c>
      <c r="F12" s="23"/>
    </row>
    <row r="13" s="86" customFormat="1" ht="35" customHeight="1" spans="1:9">
      <c r="A13" s="111"/>
      <c r="B13" s="111"/>
      <c r="C13" s="23" t="s">
        <v>29</v>
      </c>
      <c r="D13" s="23" t="s">
        <v>28</v>
      </c>
      <c r="E13" s="110">
        <f>'[1]管道设施核查表（实施版）'!$H$6</f>
        <v>30</v>
      </c>
      <c r="F13" s="23"/>
    </row>
    <row r="14" s="86" customFormat="1" ht="35" customHeight="1" spans="1:9">
      <c r="A14" s="24">
        <v>11</v>
      </c>
      <c r="B14" s="24" t="s">
        <v>30</v>
      </c>
      <c r="C14" s="23" t="s">
        <v>31</v>
      </c>
      <c r="D14" s="23" t="s">
        <v>28</v>
      </c>
      <c r="E14" s="110">
        <f>'[1]管道设施核查表（实施版）'!$K$6</f>
        <v>90</v>
      </c>
      <c r="F14" s="23"/>
    </row>
    <row r="15" s="86" customFormat="1" ht="35" customHeight="1" spans="1:9">
      <c r="A15" s="23">
        <v>12</v>
      </c>
      <c r="B15" s="23" t="s">
        <v>32</v>
      </c>
      <c r="C15" s="23" t="s">
        <v>33</v>
      </c>
      <c r="D15" s="23" t="s">
        <v>16</v>
      </c>
      <c r="E15" s="110">
        <f>E9+E10+E11</f>
        <v>3316</v>
      </c>
      <c r="F15" s="23"/>
      <c r="G15" s="27"/>
      <c r="I15" s="27"/>
    </row>
    <row r="16" s="27" customFormat="1" ht="35" customHeight="1" spans="1:9">
      <c r="A16" s="23">
        <v>13</v>
      </c>
      <c r="B16" s="23" t="s">
        <v>34</v>
      </c>
      <c r="C16" s="23"/>
      <c r="D16" s="23" t="s">
        <v>35</v>
      </c>
      <c r="E16" s="110">
        <v>8</v>
      </c>
      <c r="F16" s="23"/>
    </row>
    <row r="17" s="27" customFormat="1" ht="35" customHeight="1" spans="1:6">
      <c r="A17" s="23">
        <v>14</v>
      </c>
      <c r="B17" s="23" t="s">
        <v>36</v>
      </c>
      <c r="C17" s="23" t="s">
        <v>37</v>
      </c>
      <c r="D17" s="23" t="s">
        <v>35</v>
      </c>
      <c r="E17" s="110">
        <v>2</v>
      </c>
      <c r="F17" s="23"/>
    </row>
    <row r="18" s="27" customFormat="1" ht="35" customHeight="1" spans="1:6">
      <c r="A18" s="23">
        <v>15</v>
      </c>
      <c r="B18" s="23" t="s">
        <v>38</v>
      </c>
      <c r="C18" s="23"/>
      <c r="D18" s="25" t="s">
        <v>9</v>
      </c>
      <c r="E18" s="110">
        <v>127</v>
      </c>
      <c r="F18" s="23"/>
    </row>
    <row r="19" s="18" customFormat="1" ht="35" customHeight="1" spans="1:6">
      <c r="A19" s="23">
        <v>16</v>
      </c>
      <c r="B19" s="23" t="s">
        <v>39</v>
      </c>
      <c r="C19" s="23" t="s">
        <v>40</v>
      </c>
      <c r="D19" s="25" t="s">
        <v>9</v>
      </c>
      <c r="E19" s="110">
        <f>E20</f>
        <v>20220</v>
      </c>
      <c r="F19" s="84"/>
    </row>
    <row r="20" s="27" customFormat="1" ht="35" customHeight="1" spans="1:6">
      <c r="A20" s="23">
        <v>17</v>
      </c>
      <c r="B20" s="23" t="s">
        <v>41</v>
      </c>
      <c r="C20" s="23" t="s">
        <v>42</v>
      </c>
      <c r="D20" s="25" t="s">
        <v>9</v>
      </c>
      <c r="E20" s="110">
        <v>20220</v>
      </c>
      <c r="F20" s="23"/>
    </row>
    <row r="21" s="27" customFormat="1" ht="35" customHeight="1" spans="1:6">
      <c r="A21" s="23">
        <v>18</v>
      </c>
      <c r="B21" s="23" t="s">
        <v>43</v>
      </c>
      <c r="C21" s="23" t="s">
        <v>44</v>
      </c>
      <c r="D21" s="25" t="s">
        <v>9</v>
      </c>
      <c r="E21" s="110">
        <v>15880</v>
      </c>
      <c r="F21" s="23"/>
    </row>
    <row r="22" s="18" customFormat="1" ht="30" customHeight="1" spans="1:6">
      <c r="A22" s="27"/>
      <c r="E22" s="112"/>
    </row>
    <row r="23" s="18" customFormat="1" ht="30" customHeight="1" spans="1:6">
      <c r="A23" s="27"/>
      <c r="E23" s="112"/>
    </row>
    <row r="24" s="18" customFormat="1" ht="30" customHeight="1" spans="1:6">
      <c r="A24" s="27"/>
      <c r="E24" s="112"/>
    </row>
    <row r="25" s="18" customFormat="1" ht="30" customHeight="1" spans="1:6">
      <c r="A25" s="27"/>
      <c r="E25" s="112"/>
    </row>
    <row r="26" s="18" customFormat="1" ht="30" customHeight="1" spans="1:6">
      <c r="A26" s="27"/>
      <c r="E26" s="112"/>
    </row>
    <row r="27" s="18" customFormat="1" ht="30" customHeight="1" spans="1:6">
      <c r="A27" s="27"/>
      <c r="E27" s="112"/>
    </row>
    <row r="28" s="18" customFormat="1" ht="11.25" spans="1:6">
      <c r="A28" s="27"/>
      <c r="E28" s="112"/>
    </row>
    <row r="29" s="18" customFormat="1" ht="11.25" spans="1:6">
      <c r="A29" s="27"/>
      <c r="E29" s="112"/>
    </row>
    <row r="30" s="18" customFormat="1" ht="11.25" spans="1:6">
      <c r="A30" s="27"/>
      <c r="E30" s="112"/>
    </row>
    <row r="31" s="18" customFormat="1" ht="11.25" spans="1:6">
      <c r="A31" s="27"/>
      <c r="E31" s="112"/>
    </row>
    <row r="32" s="18" customFormat="1" ht="11.25" spans="1:6">
      <c r="A32" s="27"/>
      <c r="E32" s="112"/>
    </row>
    <row r="33" s="18" customFormat="1" ht="11.25" spans="1:5">
      <c r="A33" s="27"/>
      <c r="E33" s="112"/>
    </row>
    <row r="34" s="18" customFormat="1" ht="11.25" spans="1:5">
      <c r="A34" s="27"/>
      <c r="E34" s="112"/>
    </row>
    <row r="35" s="18" customFormat="1" ht="11.25" spans="1:5">
      <c r="A35" s="27"/>
      <c r="E35" s="112"/>
    </row>
    <row r="36" s="18" customFormat="1" ht="11.25" spans="1:5">
      <c r="A36" s="27"/>
      <c r="E36" s="112"/>
    </row>
    <row r="37" s="18" customFormat="1" ht="11.25" spans="1:5">
      <c r="A37" s="27"/>
      <c r="E37" s="112"/>
    </row>
    <row r="38" s="18" customFormat="1" ht="11.25" spans="1:5">
      <c r="A38" s="27"/>
      <c r="E38" s="112"/>
    </row>
    <row r="39" s="18" customFormat="1" ht="11.25" spans="1:5">
      <c r="A39" s="27"/>
      <c r="E39" s="112"/>
    </row>
    <row r="40" s="18" customFormat="1" ht="11.25" spans="1:5">
      <c r="A40" s="27"/>
      <c r="E40" s="112"/>
    </row>
    <row r="41" s="18" customFormat="1" ht="11.25" spans="1:5">
      <c r="A41" s="27"/>
      <c r="E41" s="112"/>
    </row>
    <row r="42" s="18" customFormat="1" ht="11.25" spans="1:5">
      <c r="A42" s="27"/>
      <c r="E42" s="112"/>
    </row>
    <row r="43" s="18" customFormat="1" ht="11.25" spans="1:5">
      <c r="A43" s="27"/>
      <c r="E43" s="112"/>
    </row>
    <row r="44" s="18" customFormat="1" ht="11.25" spans="1:5">
      <c r="A44" s="27"/>
      <c r="E44" s="112"/>
    </row>
    <row r="45" s="18" customFormat="1" ht="11.25" spans="1:5">
      <c r="A45" s="27"/>
      <c r="E45" s="112"/>
    </row>
    <row r="46" s="18" customFormat="1" ht="11.25" spans="1:5">
      <c r="A46" s="27"/>
      <c r="E46" s="112"/>
    </row>
    <row r="47" s="18" customFormat="1" ht="11.25" spans="1:5">
      <c r="A47" s="27"/>
      <c r="E47" s="112"/>
    </row>
    <row r="48" s="18" customFormat="1" ht="11.25" spans="1:5">
      <c r="A48" s="27"/>
      <c r="E48" s="112"/>
    </row>
  </sheetData>
  <mergeCells count="3">
    <mergeCell ref="A1:F1"/>
    <mergeCell ref="A12:A13"/>
    <mergeCell ref="B12:B13"/>
  </mergeCells>
  <printOptions horizontalCentered="1"/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A2" sqref="A2:F2"/>
    </sheetView>
  </sheetViews>
  <sheetFormatPr defaultColWidth="9" defaultRowHeight="14.25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3.125" style="14" customWidth="1"/>
    <col min="6" max="6" width="21.75" style="14" customWidth="1"/>
    <col min="7" max="7" width="19.125" style="14" customWidth="1"/>
    <col min="8" max="8" width="14.875" style="14" customWidth="1"/>
    <col min="9" max="9" width="17" style="14" customWidth="1"/>
    <col min="10" max="16382" width="9" style="14"/>
  </cols>
  <sheetData>
    <row r="1" s="14" customFormat="1" ht="40.05" customHeight="1" spans="1:12">
      <c r="A1" s="4" t="s">
        <v>213</v>
      </c>
      <c r="B1" s="4"/>
      <c r="C1" s="4"/>
      <c r="D1" s="4"/>
      <c r="E1" s="4"/>
      <c r="F1" s="4"/>
    </row>
    <row r="2" s="14" customFormat="1" ht="40.05" customHeight="1" spans="1:12">
      <c r="A2" s="20"/>
      <c r="B2" s="20"/>
      <c r="C2" s="20"/>
      <c r="D2" s="20"/>
      <c r="E2" s="20"/>
      <c r="F2" s="20"/>
    </row>
    <row r="3" s="14" customFormat="1" ht="35" customHeight="1" spans="1:12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  <c r="H3" s="27"/>
      <c r="I3" s="27"/>
    </row>
    <row r="4" s="14" customFormat="1" ht="40.05" customHeight="1" spans="1:12">
      <c r="A4" s="23">
        <v>1</v>
      </c>
      <c r="B4" s="24" t="s">
        <v>174</v>
      </c>
      <c r="C4" s="25" t="s">
        <v>9</v>
      </c>
      <c r="D4" s="23">
        <v>46570</v>
      </c>
      <c r="E4" s="24" t="s">
        <v>176</v>
      </c>
      <c r="F4" s="23" t="s">
        <v>214</v>
      </c>
      <c r="G4" s="18"/>
      <c r="H4" s="18"/>
      <c r="I4" s="18"/>
      <c r="J4" s="18"/>
      <c r="K4" s="18"/>
      <c r="L4" s="18"/>
    </row>
    <row r="5" s="14" customFormat="1" ht="31.05" customHeight="1" spans="1:12">
      <c r="A5" s="23">
        <v>2</v>
      </c>
      <c r="B5" s="24" t="s">
        <v>199</v>
      </c>
      <c r="C5" s="25" t="s">
        <v>9</v>
      </c>
      <c r="D5" s="23">
        <v>2101</v>
      </c>
      <c r="E5" s="24" t="s">
        <v>176</v>
      </c>
      <c r="F5" s="23" t="s">
        <v>215</v>
      </c>
      <c r="G5" s="18"/>
      <c r="I5" s="18"/>
    </row>
    <row r="6" s="14" customFormat="1" ht="35" customHeight="1" spans="1:12">
      <c r="A6" s="23">
        <v>3</v>
      </c>
      <c r="B6" s="24" t="s">
        <v>178</v>
      </c>
      <c r="C6" s="25" t="s">
        <v>9</v>
      </c>
      <c r="D6" s="23">
        <v>7870</v>
      </c>
      <c r="E6" s="24" t="s">
        <v>204</v>
      </c>
      <c r="F6" s="24" t="s">
        <v>216</v>
      </c>
      <c r="G6" s="18"/>
      <c r="I6" s="18"/>
    </row>
    <row r="7" s="14" customFormat="1" ht="35" customHeight="1" spans="1:12">
      <c r="A7" s="23">
        <v>4</v>
      </c>
      <c r="B7" s="24" t="s">
        <v>178</v>
      </c>
      <c r="C7" s="25" t="s">
        <v>9</v>
      </c>
      <c r="D7" s="23">
        <v>210</v>
      </c>
      <c r="E7" s="81" t="s">
        <v>204</v>
      </c>
      <c r="F7" s="24" t="s">
        <v>217</v>
      </c>
      <c r="G7" s="18"/>
      <c r="I7" s="18"/>
    </row>
    <row r="8" s="14" customFormat="1" ht="64.05" customHeight="1" spans="1:12">
      <c r="A8" s="23">
        <v>5</v>
      </c>
      <c r="B8" s="24" t="s">
        <v>178</v>
      </c>
      <c r="C8" s="25" t="s">
        <v>9</v>
      </c>
      <c r="D8" s="23">
        <v>430</v>
      </c>
      <c r="E8" s="24" t="s">
        <v>204</v>
      </c>
      <c r="F8" s="24" t="s">
        <v>218</v>
      </c>
      <c r="G8" s="18">
        <f>SUM(D4:D8)</f>
        <v>57181</v>
      </c>
      <c r="I8" s="18"/>
    </row>
    <row r="9" s="14" customFormat="1" ht="50" customHeight="1" spans="1:12">
      <c r="A9" s="23">
        <v>6</v>
      </c>
      <c r="B9" s="24" t="s">
        <v>34</v>
      </c>
      <c r="C9" s="23" t="s">
        <v>35</v>
      </c>
      <c r="D9" s="23">
        <v>12</v>
      </c>
      <c r="E9" s="24" t="s">
        <v>182</v>
      </c>
      <c r="F9" s="23"/>
      <c r="G9" s="18"/>
      <c r="H9" s="18"/>
      <c r="I9" s="18"/>
    </row>
    <row r="10" s="14" customFormat="1" ht="40.05" customHeight="1" spans="1:12">
      <c r="A10" s="23">
        <v>7</v>
      </c>
      <c r="B10" s="23" t="s">
        <v>183</v>
      </c>
      <c r="C10" s="25" t="s">
        <v>9</v>
      </c>
      <c r="D10" s="23">
        <v>380.16</v>
      </c>
      <c r="E10" s="23" t="s">
        <v>184</v>
      </c>
      <c r="F10" s="49" t="s">
        <v>219</v>
      </c>
      <c r="G10" s="18"/>
      <c r="H10" s="18"/>
      <c r="I10" s="18"/>
    </row>
    <row r="11" s="14" customFormat="1" ht="41" customHeight="1" spans="1:12">
      <c r="A11" s="23">
        <v>8</v>
      </c>
      <c r="B11" s="23" t="s">
        <v>186</v>
      </c>
      <c r="C11" s="23" t="s">
        <v>35</v>
      </c>
      <c r="D11" s="23">
        <v>12</v>
      </c>
      <c r="E11" s="23" t="s">
        <v>187</v>
      </c>
      <c r="F11" s="23"/>
    </row>
    <row r="12" s="18" customFormat="1" ht="29" customHeight="1" spans="1:12">
      <c r="A12" s="27"/>
      <c r="B12" s="27"/>
      <c r="C12" s="27"/>
      <c r="D12" s="27"/>
      <c r="E12" s="27"/>
      <c r="F12" s="27"/>
    </row>
    <row r="13" s="18" customFormat="1" ht="11.25" spans="1:12">
      <c r="A13" s="27"/>
    </row>
    <row r="14" s="18" customFormat="1" ht="11.25" spans="1:12">
      <c r="A14" s="27"/>
    </row>
    <row r="15" s="18" customFormat="1" ht="11.25" spans="1:12">
      <c r="A15" s="27"/>
    </row>
    <row r="16" s="18" customFormat="1" ht="11.25" spans="1:12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  <row r="40" s="14" customFormat="1" spans="1:1">
      <c r="A40" s="19"/>
    </row>
  </sheetData>
  <mergeCells count="4">
    <mergeCell ref="A1:F1"/>
    <mergeCell ref="A2:F2"/>
    <mergeCell ref="A12:F12"/>
    <mergeCell ref="G5:G7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2" sqref="A2:F2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8.875" style="14" customWidth="1"/>
    <col min="8" max="16383" width="9" style="14"/>
  </cols>
  <sheetData>
    <row r="1" s="14" customFormat="1" ht="40.05" customHeight="1" spans="1:7">
      <c r="A1" s="4" t="s">
        <v>220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  <c r="G2" s="8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10161</v>
      </c>
      <c r="E4" s="24" t="s">
        <v>176</v>
      </c>
      <c r="F4" s="23" t="s">
        <v>221</v>
      </c>
    </row>
    <row r="5" s="14" customFormat="1" ht="35" customHeight="1" spans="1:7">
      <c r="A5" s="23">
        <v>2</v>
      </c>
      <c r="B5" s="24" t="s">
        <v>178</v>
      </c>
      <c r="C5" s="25" t="s">
        <v>9</v>
      </c>
      <c r="D5" s="23">
        <f>2296-D6</f>
        <v>1743</v>
      </c>
      <c r="E5" s="24" t="s">
        <v>204</v>
      </c>
      <c r="F5" s="24" t="s">
        <v>180</v>
      </c>
      <c r="G5" s="18">
        <f>SUM(D4:D6)</f>
        <v>12457</v>
      </c>
    </row>
    <row r="6" s="14" customFormat="1" ht="35" customHeight="1" spans="1:7">
      <c r="A6" s="23">
        <v>3</v>
      </c>
      <c r="B6" s="24" t="s">
        <v>178</v>
      </c>
      <c r="C6" s="25" t="s">
        <v>9</v>
      </c>
      <c r="D6" s="23">
        <v>553</v>
      </c>
      <c r="E6" s="24" t="s">
        <v>204</v>
      </c>
      <c r="F6" s="24" t="s">
        <v>222</v>
      </c>
    </row>
    <row r="7" s="14" customFormat="1" ht="35" customHeight="1" spans="1:7">
      <c r="A7" s="23">
        <v>4</v>
      </c>
      <c r="B7" s="24" t="s">
        <v>34</v>
      </c>
      <c r="C7" s="23" t="s">
        <v>35</v>
      </c>
      <c r="D7" s="23">
        <v>4</v>
      </c>
      <c r="E7" s="24" t="s">
        <v>182</v>
      </c>
      <c r="F7" s="23"/>
    </row>
    <row r="8" s="14" customFormat="1" ht="40.05" customHeight="1" spans="1:7">
      <c r="A8" s="23">
        <v>5</v>
      </c>
      <c r="B8" s="23" t="s">
        <v>195</v>
      </c>
      <c r="C8" s="23" t="s">
        <v>35</v>
      </c>
      <c r="D8" s="23">
        <v>4</v>
      </c>
      <c r="E8" s="23" t="s">
        <v>187</v>
      </c>
      <c r="F8" s="23"/>
    </row>
    <row r="9" s="14" customFormat="1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I25" sqref="I25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21.375" style="14" customWidth="1"/>
    <col min="8" max="16383" width="9" style="14"/>
  </cols>
  <sheetData>
    <row r="1" s="14" customFormat="1" ht="40.05" customHeight="1" spans="1:7">
      <c r="A1" s="4" t="s">
        <v>223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8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8" customFormat="1" ht="35" customHeight="1" spans="1:7">
      <c r="A4" s="23">
        <v>1</v>
      </c>
      <c r="B4" s="23" t="s">
        <v>174</v>
      </c>
      <c r="C4" s="25" t="s">
        <v>9</v>
      </c>
      <c r="D4" s="23">
        <v>306</v>
      </c>
      <c r="E4" s="23" t="s">
        <v>176</v>
      </c>
      <c r="F4" s="23" t="s">
        <v>224</v>
      </c>
    </row>
    <row r="5" s="18" customFormat="1" ht="11.25" spans="1:7">
      <c r="A5" s="27"/>
    </row>
    <row r="6" s="18" customFormat="1" ht="11.25" spans="1:7">
      <c r="A6" s="27"/>
    </row>
    <row r="7" s="18" customFormat="1" ht="11.25" spans="1:7">
      <c r="A7" s="27"/>
    </row>
    <row r="8" s="18" customFormat="1" ht="11.25" spans="1:7">
      <c r="A8" s="27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4" customFormat="1" spans="1:1">
      <c r="A26" s="19"/>
    </row>
    <row r="27" s="14" customFormat="1" spans="1:1">
      <c r="A27" s="19"/>
    </row>
    <row r="28" s="14" customFormat="1" spans="1:1">
      <c r="A28" s="19"/>
    </row>
    <row r="29" s="14" customFormat="1" spans="1:1">
      <c r="A29" s="19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L12" sqref="L12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8" style="14" customWidth="1"/>
    <col min="8" max="16383" width="9" style="14"/>
  </cols>
  <sheetData>
    <row r="1" s="14" customFormat="1" ht="40.05" customHeight="1" spans="1:7">
      <c r="A1" s="4" t="s">
        <v>225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8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8" customFormat="1" ht="35" customHeight="1" spans="1:7">
      <c r="A4" s="23">
        <v>1</v>
      </c>
      <c r="B4" s="24" t="s">
        <v>226</v>
      </c>
      <c r="C4" s="25" t="s">
        <v>9</v>
      </c>
      <c r="D4" s="23">
        <v>28476</v>
      </c>
      <c r="E4" s="24" t="s">
        <v>227</v>
      </c>
      <c r="F4" s="23" t="s">
        <v>228</v>
      </c>
    </row>
    <row r="5" s="18" customFormat="1" ht="35" customHeight="1" spans="1:7">
      <c r="A5" s="23">
        <v>2</v>
      </c>
      <c r="B5" s="24" t="s">
        <v>174</v>
      </c>
      <c r="C5" s="25" t="s">
        <v>9</v>
      </c>
      <c r="D5" s="79">
        <v>26380</v>
      </c>
      <c r="E5" s="24" t="s">
        <v>176</v>
      </c>
      <c r="F5" s="23" t="s">
        <v>224</v>
      </c>
    </row>
    <row r="6" s="18" customFormat="1" ht="35" customHeight="1" spans="1:7">
      <c r="A6" s="23">
        <v>3</v>
      </c>
      <c r="B6" s="24" t="s">
        <v>178</v>
      </c>
      <c r="C6" s="25" t="s">
        <v>9</v>
      </c>
      <c r="D6" s="23">
        <v>6740</v>
      </c>
      <c r="E6" s="24" t="s">
        <v>204</v>
      </c>
      <c r="F6" s="24" t="s">
        <v>180</v>
      </c>
      <c r="G6" s="18">
        <f>SUM(D4:D7)</f>
        <v>69328</v>
      </c>
    </row>
    <row r="7" s="18" customFormat="1" ht="35" customHeight="1" spans="1:7">
      <c r="A7" s="23">
        <v>4</v>
      </c>
      <c r="B7" s="24" t="s">
        <v>12</v>
      </c>
      <c r="C7" s="25" t="s">
        <v>9</v>
      </c>
      <c r="D7" s="23">
        <v>7732</v>
      </c>
      <c r="E7" s="24" t="s">
        <v>204</v>
      </c>
      <c r="F7" s="24" t="s">
        <v>181</v>
      </c>
    </row>
    <row r="8" s="18" customFormat="1" ht="35" customHeight="1" spans="1:7">
      <c r="A8" s="23">
        <v>5</v>
      </c>
      <c r="B8" s="24" t="s">
        <v>34</v>
      </c>
      <c r="C8" s="23" t="s">
        <v>35</v>
      </c>
      <c r="D8" s="23">
        <v>11</v>
      </c>
      <c r="E8" s="24" t="s">
        <v>182</v>
      </c>
      <c r="F8" s="23"/>
    </row>
    <row r="9" s="18" customFormat="1" ht="64.05" customHeight="1" spans="1:7">
      <c r="A9" s="23">
        <v>6</v>
      </c>
      <c r="B9" s="23" t="s">
        <v>183</v>
      </c>
      <c r="C9" s="25" t="s">
        <v>9</v>
      </c>
      <c r="D9" s="23">
        <v>540</v>
      </c>
      <c r="E9" s="23" t="s">
        <v>184</v>
      </c>
      <c r="F9" s="49" t="s">
        <v>229</v>
      </c>
    </row>
    <row r="10" s="18" customFormat="1" ht="40.05" customHeight="1" spans="1:7">
      <c r="A10" s="23">
        <v>7</v>
      </c>
      <c r="B10" s="23" t="s">
        <v>230</v>
      </c>
      <c r="C10" s="23" t="s">
        <v>35</v>
      </c>
      <c r="D10" s="23">
        <v>11</v>
      </c>
      <c r="E10" s="23" t="s">
        <v>187</v>
      </c>
      <c r="F10" s="23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8" customFormat="1" ht="11.25" spans="1:1">
      <c r="A31" s="27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  <row r="40" s="14" customFormat="1" spans="1:1">
      <c r="A40" s="19"/>
    </row>
    <row r="41" s="14" customFormat="1" spans="1:1">
      <c r="A41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J17" sqref="J17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4.625" style="14" customWidth="1"/>
    <col min="8" max="16383" width="9" style="14"/>
  </cols>
  <sheetData>
    <row r="1" s="14" customFormat="1" ht="40.05" customHeight="1" spans="1:7">
      <c r="A1" s="4" t="s">
        <v>231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7420</v>
      </c>
      <c r="E4" s="24" t="s">
        <v>176</v>
      </c>
      <c r="F4" s="23" t="s">
        <v>224</v>
      </c>
    </row>
    <row r="5" s="14" customFormat="1" ht="35" customHeight="1" spans="1:7">
      <c r="A5" s="23">
        <v>2</v>
      </c>
      <c r="B5" s="24" t="s">
        <v>178</v>
      </c>
      <c r="C5" s="25" t="s">
        <v>9</v>
      </c>
      <c r="D5" s="23">
        <v>2875</v>
      </c>
      <c r="E5" s="24" t="s">
        <v>204</v>
      </c>
      <c r="F5" s="24" t="s">
        <v>205</v>
      </c>
      <c r="G5" s="18">
        <f>SUM(D4:D5)</f>
        <v>10295</v>
      </c>
    </row>
    <row r="6" s="14" customFormat="1" ht="35" customHeight="1" spans="1:7">
      <c r="A6" s="23">
        <v>3</v>
      </c>
      <c r="B6" s="24" t="s">
        <v>34</v>
      </c>
      <c r="C6" s="23" t="s">
        <v>35</v>
      </c>
      <c r="D6" s="23">
        <v>2</v>
      </c>
      <c r="E6" s="24" t="s">
        <v>182</v>
      </c>
      <c r="F6" s="23"/>
    </row>
    <row r="7" s="14" customFormat="1" ht="50" customHeight="1" spans="1:7">
      <c r="A7" s="23">
        <v>4</v>
      </c>
      <c r="B7" s="23" t="s">
        <v>195</v>
      </c>
      <c r="C7" s="23" t="s">
        <v>35</v>
      </c>
      <c r="D7" s="23">
        <v>2</v>
      </c>
      <c r="E7" s="23" t="s">
        <v>187</v>
      </c>
      <c r="F7" s="23"/>
    </row>
    <row r="8" s="18" customFormat="1" ht="11.25" spans="1:7">
      <c r="A8" s="27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4" customFormat="1" spans="1:1">
      <c r="A29" s="19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M14" sqref="M14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7" style="14" customWidth="1"/>
    <col min="8" max="16383" width="9" style="14"/>
  </cols>
  <sheetData>
    <row r="1" s="14" customFormat="1" ht="40.05" customHeight="1" spans="1:7">
      <c r="A1" s="4" t="s">
        <v>232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6748</v>
      </c>
      <c r="E4" s="24" t="s">
        <v>176</v>
      </c>
      <c r="F4" s="23" t="s">
        <v>224</v>
      </c>
    </row>
    <row r="5" s="14" customFormat="1" ht="35" customHeight="1" spans="1:7">
      <c r="A5" s="23">
        <v>2</v>
      </c>
      <c r="B5" s="24" t="s">
        <v>178</v>
      </c>
      <c r="C5" s="25" t="s">
        <v>9</v>
      </c>
      <c r="D5" s="23">
        <v>2892</v>
      </c>
      <c r="E5" s="24" t="s">
        <v>204</v>
      </c>
      <c r="F5" s="24" t="s">
        <v>180</v>
      </c>
      <c r="G5" s="18">
        <f>SUM(D4:D5)</f>
        <v>9640</v>
      </c>
    </row>
    <row r="6" s="14" customFormat="1" ht="35" customHeight="1" spans="1:7">
      <c r="A6" s="23">
        <v>3</v>
      </c>
      <c r="B6" s="24" t="s">
        <v>34</v>
      </c>
      <c r="C6" s="23" t="s">
        <v>35</v>
      </c>
      <c r="D6" s="23">
        <v>1</v>
      </c>
      <c r="E6" s="24" t="s">
        <v>182</v>
      </c>
      <c r="F6" s="23"/>
    </row>
    <row r="7" s="14" customFormat="1" ht="50" customHeight="1" spans="1:7">
      <c r="A7" s="23">
        <v>4</v>
      </c>
      <c r="B7" s="23" t="s">
        <v>195</v>
      </c>
      <c r="C7" s="23" t="s">
        <v>35</v>
      </c>
      <c r="D7" s="23">
        <v>1</v>
      </c>
      <c r="E7" s="23" t="s">
        <v>187</v>
      </c>
      <c r="F7" s="23"/>
    </row>
    <row r="8" s="18" customFormat="1" ht="11.25" spans="1:7">
      <c r="A8" s="27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4" customFormat="1" spans="1:1">
      <c r="A29" s="19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L37"/>
  <sheetViews>
    <sheetView zoomScale="55" zoomScaleNormal="55" workbookViewId="0">
      <selection activeCell="R15" sqref="R15"/>
    </sheetView>
  </sheetViews>
  <sheetFormatPr defaultColWidth="9" defaultRowHeight="14.25"/>
  <cols>
    <col min="1" max="1" width="5.125" style="19" customWidth="1"/>
    <col min="2" max="2" width="15.375" style="14" customWidth="1"/>
    <col min="3" max="3" width="13" style="14" customWidth="1"/>
    <col min="4" max="4" width="11.125" style="14" customWidth="1"/>
    <col min="5" max="5" width="22.5" style="14" customWidth="1"/>
    <col min="6" max="6" width="34.5" style="14" customWidth="1"/>
    <col min="7" max="16384" width="9" style="14"/>
  </cols>
  <sheetData>
    <row r="1" ht="40.05" customHeight="1" spans="1:12">
      <c r="A1" s="4" t="s">
        <v>233</v>
      </c>
      <c r="B1" s="4"/>
      <c r="C1" s="4"/>
      <c r="D1" s="4"/>
      <c r="E1" s="4"/>
      <c r="F1" s="4"/>
    </row>
    <row r="2" customFormat="1" ht="32" customHeight="1" spans="1:12">
      <c r="A2" s="5"/>
      <c r="B2" s="5"/>
      <c r="C2" s="5"/>
      <c r="D2" s="5"/>
      <c r="E2" s="5"/>
      <c r="F2" s="5"/>
      <c r="G2" s="14"/>
    </row>
    <row r="3" s="18" customFormat="1" ht="56" customHeight="1" spans="1:12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8" customFormat="1" ht="56" customHeight="1" spans="1:12">
      <c r="A4" s="23">
        <v>1</v>
      </c>
      <c r="B4" s="69" t="s">
        <v>7</v>
      </c>
      <c r="C4" s="70" t="s">
        <v>209</v>
      </c>
      <c r="D4" s="8">
        <v>194417</v>
      </c>
      <c r="E4" s="71" t="s">
        <v>234</v>
      </c>
      <c r="F4" s="71" t="s">
        <v>8</v>
      </c>
    </row>
    <row r="5" s="18" customFormat="1" ht="56" customHeight="1" spans="1:12">
      <c r="A5" s="23">
        <v>2</v>
      </c>
      <c r="B5" s="69" t="s">
        <v>10</v>
      </c>
      <c r="C5" s="70" t="s">
        <v>209</v>
      </c>
      <c r="D5" s="8">
        <v>31278</v>
      </c>
      <c r="E5" s="71" t="s">
        <v>235</v>
      </c>
      <c r="F5" s="71" t="s">
        <v>11</v>
      </c>
    </row>
    <row r="6" s="68" customFormat="1" ht="81" customHeight="1" spans="1:12">
      <c r="A6" s="23">
        <v>3</v>
      </c>
      <c r="B6" s="72" t="s">
        <v>236</v>
      </c>
      <c r="C6" s="73" t="s">
        <v>237</v>
      </c>
      <c r="D6" s="8">
        <v>10251.32</v>
      </c>
      <c r="E6" s="72" t="s">
        <v>238</v>
      </c>
      <c r="F6" s="13" t="s">
        <v>239</v>
      </c>
    </row>
    <row r="7" s="68" customFormat="1" ht="69" customHeight="1" spans="1:12">
      <c r="A7" s="23">
        <v>4</v>
      </c>
      <c r="B7" s="72" t="s">
        <v>240</v>
      </c>
      <c r="C7" s="72" t="s">
        <v>35</v>
      </c>
      <c r="D7" s="72">
        <v>16</v>
      </c>
      <c r="E7" s="74" t="s">
        <v>241</v>
      </c>
      <c r="F7" s="72" t="s">
        <v>242</v>
      </c>
      <c r="L7" s="75"/>
    </row>
    <row r="8" s="68" customFormat="1" ht="57" customHeight="1" spans="1:12">
      <c r="A8" s="23">
        <v>5</v>
      </c>
      <c r="B8" s="72" t="s">
        <v>34</v>
      </c>
      <c r="C8" s="72" t="s">
        <v>35</v>
      </c>
      <c r="D8" s="72">
        <v>41</v>
      </c>
      <c r="E8" s="76"/>
      <c r="F8" s="77" t="s">
        <v>243</v>
      </c>
    </row>
    <row r="9" s="68" customFormat="1" ht="57" customHeight="1" spans="1:12">
      <c r="A9" s="23">
        <v>6</v>
      </c>
      <c r="B9" s="72" t="s">
        <v>230</v>
      </c>
      <c r="C9" s="72" t="s">
        <v>35</v>
      </c>
      <c r="D9" s="72">
        <v>57</v>
      </c>
      <c r="E9" s="77" t="s">
        <v>212</v>
      </c>
      <c r="F9" s="77"/>
    </row>
    <row r="10" s="18" customFormat="1" ht="56" customHeight="1" spans="1:12">
      <c r="A10" s="23">
        <v>7</v>
      </c>
      <c r="B10" s="8" t="s">
        <v>38</v>
      </c>
      <c r="C10" s="70" t="s">
        <v>79</v>
      </c>
      <c r="D10" s="8">
        <v>1947</v>
      </c>
      <c r="E10" s="70"/>
      <c r="F10" s="8" t="s">
        <v>211</v>
      </c>
    </row>
    <row r="11" s="18" customFormat="1" ht="56" customHeight="1" spans="1:12">
      <c r="A11" s="78"/>
      <c r="B11" s="78"/>
      <c r="C11" s="78"/>
      <c r="D11" s="78"/>
      <c r="E11" s="78"/>
      <c r="F11" s="78"/>
    </row>
    <row r="12" s="18" customFormat="1" ht="30" customHeight="1" spans="1:12">
      <c r="A12" s="27"/>
    </row>
    <row r="13" s="18" customFormat="1" ht="30" customHeight="1" spans="1:12">
      <c r="A13" s="27"/>
    </row>
    <row r="14" s="18" customFormat="1" ht="30" customHeight="1" spans="1:12">
      <c r="A14" s="27"/>
    </row>
    <row r="15" s="18" customFormat="1" ht="30" customHeight="1" spans="1:12">
      <c r="A15" s="27"/>
    </row>
    <row r="16" s="18" customFormat="1" ht="30" customHeight="1" spans="1:12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8" customFormat="1" ht="11.25" spans="1:1">
      <c r="A31" s="27"/>
    </row>
    <row r="32" s="18" customFormat="1" ht="11.25" spans="1:1">
      <c r="A32" s="27"/>
    </row>
    <row r="33" s="18" customFormat="1" ht="11.25" spans="1:1">
      <c r="A33" s="27"/>
    </row>
    <row r="34" s="18" customFormat="1" ht="11.25" spans="1:1">
      <c r="A34" s="27"/>
    </row>
    <row r="35" s="18" customFormat="1" ht="11.25" spans="1:1">
      <c r="A35" s="27"/>
    </row>
    <row r="36" s="18" customFormat="1" ht="11.25" spans="1:1">
      <c r="A36" s="27"/>
    </row>
    <row r="37" s="18" customFormat="1" ht="11.25" spans="1:1">
      <c r="A37" s="27"/>
    </row>
  </sheetData>
  <mergeCells count="4">
    <mergeCell ref="A1:F1"/>
    <mergeCell ref="A2:F2"/>
    <mergeCell ref="A11:F11"/>
    <mergeCell ref="E7:E8"/>
  </mergeCells>
  <pageMargins left="0.66875" right="0.16875" top="0.66875" bottom="0.479861111111111" header="0.267361111111111" footer="0.357638888888889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A2" sqref="A2:F2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6.75" style="14" customWidth="1"/>
    <col min="8" max="16383" width="9" style="14"/>
  </cols>
  <sheetData>
    <row r="1" s="14" customFormat="1" ht="40.05" customHeight="1" spans="1:7">
      <c r="A1" s="4" t="s">
        <v>244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5643</v>
      </c>
      <c r="E4" s="24" t="s">
        <v>176</v>
      </c>
      <c r="F4" s="23" t="s">
        <v>221</v>
      </c>
    </row>
    <row r="5" s="14" customFormat="1" ht="35" customHeight="1" spans="1:7">
      <c r="A5" s="23">
        <v>2</v>
      </c>
      <c r="B5" s="24" t="s">
        <v>245</v>
      </c>
      <c r="C5" s="25" t="s">
        <v>9</v>
      </c>
      <c r="D5" s="23">
        <v>7175</v>
      </c>
      <c r="E5" s="24" t="s">
        <v>227</v>
      </c>
      <c r="F5" s="23" t="s">
        <v>246</v>
      </c>
    </row>
    <row r="6" s="14" customFormat="1" ht="35" customHeight="1" spans="1:7">
      <c r="A6" s="23">
        <v>3</v>
      </c>
      <c r="B6" s="23" t="s">
        <v>178</v>
      </c>
      <c r="C6" s="25" t="s">
        <v>9</v>
      </c>
      <c r="D6" s="23">
        <v>1326</v>
      </c>
      <c r="E6" s="24" t="s">
        <v>204</v>
      </c>
      <c r="F6" s="23" t="s">
        <v>247</v>
      </c>
      <c r="G6" s="18">
        <f>SUM(D4:D7)</f>
        <v>14284</v>
      </c>
    </row>
    <row r="7" s="14" customFormat="1" ht="35" customHeight="1" spans="1:7">
      <c r="A7" s="23">
        <v>4</v>
      </c>
      <c r="B7" s="23" t="s">
        <v>178</v>
      </c>
      <c r="C7" s="25" t="s">
        <v>9</v>
      </c>
      <c r="D7" s="23">
        <v>140</v>
      </c>
      <c r="E7" s="24" t="s">
        <v>204</v>
      </c>
      <c r="F7" s="23" t="s">
        <v>248</v>
      </c>
    </row>
    <row r="8" s="14" customFormat="1" ht="35" customHeight="1" spans="1:7">
      <c r="A8" s="23">
        <v>5</v>
      </c>
      <c r="B8" s="23" t="s">
        <v>249</v>
      </c>
      <c r="C8" s="25" t="s">
        <v>9</v>
      </c>
      <c r="D8" s="23">
        <v>62.4</v>
      </c>
      <c r="E8" s="24" t="s">
        <v>250</v>
      </c>
      <c r="F8" s="23" t="s">
        <v>251</v>
      </c>
    </row>
    <row r="9" s="14" customFormat="1" ht="35" customHeight="1" spans="1:7">
      <c r="A9" s="23">
        <v>6</v>
      </c>
      <c r="B9" s="23" t="s">
        <v>252</v>
      </c>
      <c r="C9" s="25" t="s">
        <v>9</v>
      </c>
      <c r="D9" s="23">
        <v>235.2</v>
      </c>
      <c r="E9" s="24" t="s">
        <v>250</v>
      </c>
      <c r="F9" s="23" t="s">
        <v>253</v>
      </c>
    </row>
    <row r="10" s="14" customFormat="1" ht="37.05" customHeight="1" spans="1:7">
      <c r="A10" s="23">
        <v>7</v>
      </c>
      <c r="B10" s="23" t="s">
        <v>38</v>
      </c>
      <c r="C10" s="25" t="s">
        <v>9</v>
      </c>
      <c r="D10" s="23">
        <v>715</v>
      </c>
      <c r="E10" s="23" t="s">
        <v>211</v>
      </c>
      <c r="F10" s="23" t="s">
        <v>254</v>
      </c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  <row r="40" s="14" customFormat="1" spans="1:1">
      <c r="A40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zoomScale="70" zoomScaleNormal="70" workbookViewId="0">
      <selection activeCell="A2" sqref="A2:E2"/>
    </sheetView>
  </sheetViews>
  <sheetFormatPr defaultColWidth="9" defaultRowHeight="14.25" outlineLevelCol="6"/>
  <cols>
    <col min="1" max="1" width="18.375" style="1" customWidth="1"/>
    <col min="2" max="3" width="9" style="1"/>
    <col min="4" max="4" width="20.25" style="1" customWidth="1"/>
    <col min="5" max="5" width="22.5" style="1" customWidth="1"/>
    <col min="6" max="6" width="17" style="1" customWidth="1"/>
    <col min="7" max="16384" width="9" style="1"/>
  </cols>
  <sheetData>
    <row r="1" ht="47" customHeight="1" spans="1:7">
      <c r="A1" s="61" t="s">
        <v>255</v>
      </c>
      <c r="B1" s="61"/>
      <c r="C1" s="61"/>
      <c r="D1" s="61"/>
      <c r="E1" s="61"/>
    </row>
    <row r="2" ht="26" customHeight="1" spans="1:7">
      <c r="A2" s="31"/>
      <c r="B2" s="31"/>
      <c r="C2" s="31"/>
      <c r="D2" s="31"/>
      <c r="E2" s="31"/>
      <c r="F2" s="62"/>
    </row>
    <row r="3" ht="31.05" customHeight="1" spans="1:7">
      <c r="A3" s="6" t="s">
        <v>256</v>
      </c>
      <c r="B3" s="6" t="s">
        <v>4</v>
      </c>
      <c r="C3" s="6" t="s">
        <v>5</v>
      </c>
      <c r="D3" s="6" t="s">
        <v>173</v>
      </c>
      <c r="E3" s="6" t="s">
        <v>6</v>
      </c>
      <c r="F3"/>
    </row>
    <row r="4" ht="26" customHeight="1" spans="1:7">
      <c r="A4" s="6" t="s">
        <v>257</v>
      </c>
      <c r="B4" s="6" t="s">
        <v>126</v>
      </c>
      <c r="C4" s="6">
        <v>78221</v>
      </c>
      <c r="D4" s="8" t="s">
        <v>176</v>
      </c>
      <c r="E4" s="8" t="s">
        <v>258</v>
      </c>
    </row>
    <row r="5" ht="26" customHeight="1" spans="1:7">
      <c r="A5" s="6" t="s">
        <v>259</v>
      </c>
      <c r="B5" s="6" t="s">
        <v>126</v>
      </c>
      <c r="C5" s="6">
        <v>12267</v>
      </c>
      <c r="D5" s="8" t="s">
        <v>176</v>
      </c>
      <c r="E5" s="8" t="s">
        <v>260</v>
      </c>
      <c r="G5" s="63"/>
    </row>
    <row r="6" ht="26" customHeight="1" spans="1:7">
      <c r="A6" s="6" t="s">
        <v>178</v>
      </c>
      <c r="B6" s="6" t="s">
        <v>126</v>
      </c>
      <c r="C6" s="6">
        <v>604</v>
      </c>
      <c r="D6" s="64" t="s">
        <v>179</v>
      </c>
      <c r="E6" s="8" t="s">
        <v>261</v>
      </c>
      <c r="F6" s="1">
        <f>SUM(C4:C7)</f>
        <v>102168</v>
      </c>
    </row>
    <row r="7" ht="26" customHeight="1" spans="1:7">
      <c r="A7" s="6" t="s">
        <v>178</v>
      </c>
      <c r="B7" s="6" t="s">
        <v>126</v>
      </c>
      <c r="C7" s="6">
        <v>11076</v>
      </c>
      <c r="D7" s="65"/>
      <c r="E7" s="8" t="s">
        <v>262</v>
      </c>
    </row>
    <row r="8" ht="49.05" customHeight="1" spans="1:7">
      <c r="A8" s="8" t="s">
        <v>263</v>
      </c>
      <c r="B8" s="6" t="s">
        <v>35</v>
      </c>
      <c r="C8" s="6">
        <v>8</v>
      </c>
      <c r="D8" s="8" t="s">
        <v>241</v>
      </c>
      <c r="E8" s="8" t="s">
        <v>264</v>
      </c>
    </row>
    <row r="9" ht="88.05" customHeight="1" spans="1:7">
      <c r="A9" s="8" t="s">
        <v>183</v>
      </c>
      <c r="B9" s="6" t="s">
        <v>126</v>
      </c>
      <c r="C9" s="6">
        <v>4458.8</v>
      </c>
      <c r="D9" s="8" t="s">
        <v>184</v>
      </c>
      <c r="E9" s="13" t="s">
        <v>265</v>
      </c>
    </row>
    <row r="10" ht="38" customHeight="1" spans="1:7">
      <c r="A10" s="8" t="s">
        <v>263</v>
      </c>
      <c r="B10" s="6" t="s">
        <v>35</v>
      </c>
      <c r="C10" s="6">
        <v>8</v>
      </c>
      <c r="D10" s="8" t="s">
        <v>266</v>
      </c>
      <c r="E10" s="8"/>
    </row>
    <row r="11" ht="38" customHeight="1" spans="1:7">
      <c r="A11" s="8" t="s">
        <v>267</v>
      </c>
      <c r="B11" s="6" t="s">
        <v>126</v>
      </c>
      <c r="C11" s="66">
        <v>2.3</v>
      </c>
      <c r="D11" s="8"/>
      <c r="E11" s="8"/>
    </row>
    <row r="12" ht="38" customHeight="1" spans="1:7">
      <c r="A12" s="8" t="s">
        <v>268</v>
      </c>
      <c r="B12" s="6" t="s">
        <v>126</v>
      </c>
      <c r="C12" s="66">
        <v>36.2</v>
      </c>
      <c r="D12" s="8"/>
      <c r="E12" s="8"/>
    </row>
    <row r="13" ht="26" customHeight="1" spans="1:7">
      <c r="A13" s="6" t="s">
        <v>38</v>
      </c>
      <c r="B13" s="6" t="s">
        <v>79</v>
      </c>
      <c r="C13" s="6">
        <v>338.3</v>
      </c>
      <c r="D13" s="8" t="s">
        <v>211</v>
      </c>
      <c r="E13" s="67"/>
    </row>
  </sheetData>
  <mergeCells count="4">
    <mergeCell ref="A1:E1"/>
    <mergeCell ref="A2:E2"/>
    <mergeCell ref="D6:D7"/>
    <mergeCell ref="F6:F7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70" zoomScaleNormal="70" workbookViewId="0">
      <selection activeCell="A2" sqref="A2:E2"/>
    </sheetView>
  </sheetViews>
  <sheetFormatPr defaultColWidth="9" defaultRowHeight="14.25" outlineLevelCol="5"/>
  <cols>
    <col min="1" max="1" width="16.75" style="1" customWidth="1"/>
    <col min="2" max="2" width="5.75" style="1" customWidth="1"/>
    <col min="3" max="3" width="10.625" style="1" customWidth="1"/>
    <col min="4" max="4" width="25.875" style="29" customWidth="1"/>
    <col min="5" max="5" width="29.25" style="3" customWidth="1"/>
    <col min="6" max="6" width="23.125" style="1" customWidth="1"/>
    <col min="7" max="7" width="11.625" style="1" customWidth="1"/>
    <col min="8" max="16384" width="9" style="1"/>
  </cols>
  <sheetData>
    <row r="1" s="44" customFormat="1" ht="42" customHeight="1" spans="1:6">
      <c r="A1" s="30" t="s">
        <v>269</v>
      </c>
      <c r="B1" s="30"/>
      <c r="C1" s="30"/>
      <c r="D1" s="30"/>
      <c r="E1" s="30"/>
    </row>
    <row r="2" s="44" customFormat="1" ht="42" customHeight="1" spans="1:6">
      <c r="A2" s="60"/>
      <c r="B2" s="60"/>
      <c r="C2" s="60"/>
      <c r="D2" s="60"/>
      <c r="E2" s="60"/>
      <c r="F2" s="61"/>
    </row>
    <row r="3" ht="30.75" customHeight="1" spans="1:6">
      <c r="A3" s="6" t="s">
        <v>256</v>
      </c>
      <c r="B3" s="6" t="s">
        <v>4</v>
      </c>
      <c r="C3" s="6" t="s">
        <v>5</v>
      </c>
      <c r="D3" s="7" t="s">
        <v>173</v>
      </c>
      <c r="E3" s="8" t="s">
        <v>6</v>
      </c>
    </row>
    <row r="4" ht="37.5" customHeight="1" spans="1:6">
      <c r="A4" s="6" t="s">
        <v>270</v>
      </c>
      <c r="B4" s="6" t="s">
        <v>271</v>
      </c>
      <c r="C4" s="6">
        <f>61035.5+47134</f>
        <v>108169.5</v>
      </c>
      <c r="D4" s="7" t="s">
        <v>176</v>
      </c>
      <c r="E4" s="8" t="s">
        <v>272</v>
      </c>
    </row>
    <row r="5" ht="37.5" customHeight="1" spans="1:6">
      <c r="A5" s="6" t="s">
        <v>273</v>
      </c>
      <c r="B5" s="6" t="s">
        <v>271</v>
      </c>
      <c r="C5" s="6">
        <f>17874.3</f>
        <v>17874.3</v>
      </c>
      <c r="D5" s="7" t="s">
        <v>176</v>
      </c>
      <c r="E5" s="8" t="s">
        <v>274</v>
      </c>
    </row>
    <row r="6" ht="37.5" customHeight="1" spans="1:6">
      <c r="A6" s="6" t="s">
        <v>275</v>
      </c>
      <c r="B6" s="6" t="s">
        <v>271</v>
      </c>
      <c r="C6" s="6">
        <v>13741</v>
      </c>
      <c r="D6" s="7" t="s">
        <v>176</v>
      </c>
      <c r="E6" s="8" t="s">
        <v>274</v>
      </c>
      <c r="F6" s="1">
        <f>SUM(C4:C8)</f>
        <v>197740.1</v>
      </c>
    </row>
    <row r="7" ht="48" customHeight="1" spans="1:6">
      <c r="A7" s="6" t="s">
        <v>276</v>
      </c>
      <c r="B7" s="6" t="s">
        <v>271</v>
      </c>
      <c r="C7" s="32">
        <v>32084.7</v>
      </c>
      <c r="D7" s="7" t="s">
        <v>176</v>
      </c>
      <c r="E7" s="8" t="s">
        <v>277</v>
      </c>
    </row>
    <row r="8" ht="31.5" customHeight="1" spans="1:6">
      <c r="A8" s="6" t="s">
        <v>178</v>
      </c>
      <c r="B8" s="6" t="s">
        <v>271</v>
      </c>
      <c r="C8" s="32">
        <v>25870.6</v>
      </c>
      <c r="D8" s="11" t="s">
        <v>179</v>
      </c>
      <c r="E8" s="8" t="s">
        <v>278</v>
      </c>
    </row>
    <row r="9" ht="34.5" customHeight="1" spans="1:6">
      <c r="A9" s="8" t="s">
        <v>263</v>
      </c>
      <c r="B9" s="6" t="s">
        <v>35</v>
      </c>
      <c r="C9" s="6">
        <f>37+14</f>
        <v>51</v>
      </c>
      <c r="D9" s="11" t="s">
        <v>241</v>
      </c>
      <c r="E9" s="8" t="s">
        <v>279</v>
      </c>
    </row>
    <row r="10" ht="74" customHeight="1" spans="1:6">
      <c r="A10" s="6" t="s">
        <v>183</v>
      </c>
      <c r="B10" s="6" t="s">
        <v>271</v>
      </c>
      <c r="C10" s="6">
        <f>341.66+1916.62+250.16+765.06+1282.22+11089.8+737</f>
        <v>16382.52</v>
      </c>
      <c r="D10" s="7" t="s">
        <v>184</v>
      </c>
      <c r="E10" s="34" t="s">
        <v>280</v>
      </c>
    </row>
    <row r="11" ht="29.25" customHeight="1" spans="1:6">
      <c r="A11" s="6" t="s">
        <v>38</v>
      </c>
      <c r="B11" s="6" t="s">
        <v>79</v>
      </c>
      <c r="C11" s="6">
        <f>178+342.8+188</f>
        <v>708.8</v>
      </c>
      <c r="D11" s="7" t="s">
        <v>211</v>
      </c>
      <c r="E11" s="8" t="s">
        <v>281</v>
      </c>
    </row>
    <row r="12" ht="36.75" customHeight="1" spans="1:6">
      <c r="A12" s="8" t="s">
        <v>263</v>
      </c>
      <c r="B12" s="6" t="s">
        <v>35</v>
      </c>
      <c r="C12" s="10">
        <v>51</v>
      </c>
      <c r="D12" s="7" t="s">
        <v>266</v>
      </c>
      <c r="E12" s="8"/>
    </row>
  </sheetData>
  <mergeCells count="2">
    <mergeCell ref="A1:E1"/>
    <mergeCell ref="A2:E2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M6" sqref="M6"/>
    </sheetView>
  </sheetViews>
  <sheetFormatPr defaultColWidth="9" defaultRowHeight="14.25"/>
  <cols>
    <col min="1" max="3" width="9" style="89"/>
    <col min="4" max="4" width="19.5" style="89" customWidth="1"/>
    <col min="5" max="5" width="9" style="89"/>
    <col min="6" max="6" width="9" style="90"/>
    <col min="7" max="7" width="9.25" style="89"/>
    <col min="8" max="8" width="9.375" style="89" customWidth="1"/>
    <col min="9" max="16384" width="9" style="89"/>
  </cols>
  <sheetData>
    <row r="1" ht="23.25" spans="1:9">
      <c r="A1" s="91" t="s">
        <v>45</v>
      </c>
      <c r="B1" s="91"/>
      <c r="C1" s="91"/>
      <c r="D1" s="91"/>
      <c r="E1" s="91"/>
      <c r="F1" s="92"/>
      <c r="G1" s="93"/>
      <c r="H1" s="93"/>
      <c r="I1" s="93"/>
    </row>
    <row r="2" ht="15" spans="1:9">
      <c r="A2" s="94" t="s">
        <v>1</v>
      </c>
      <c r="B2" s="95" t="s">
        <v>46</v>
      </c>
      <c r="C2" s="95" t="s">
        <v>2</v>
      </c>
      <c r="D2" s="95" t="s">
        <v>3</v>
      </c>
      <c r="E2" s="95" t="s">
        <v>47</v>
      </c>
      <c r="F2" s="95" t="s">
        <v>48</v>
      </c>
      <c r="G2" s="96" t="s">
        <v>49</v>
      </c>
      <c r="H2" s="96"/>
      <c r="I2" s="96"/>
    </row>
    <row r="3" ht="15" spans="1:9">
      <c r="A3" s="94"/>
      <c r="B3" s="95"/>
      <c r="C3" s="95"/>
      <c r="D3" s="95"/>
      <c r="E3" s="95"/>
      <c r="F3" s="95"/>
      <c r="G3" s="97" t="s">
        <v>50</v>
      </c>
      <c r="H3" s="97" t="s">
        <v>51</v>
      </c>
      <c r="I3" s="98" t="s">
        <v>52</v>
      </c>
    </row>
    <row r="4" spans="1:9">
      <c r="A4" s="94"/>
      <c r="B4" s="95"/>
      <c r="C4" s="95"/>
      <c r="D4" s="95"/>
      <c r="E4" s="95"/>
      <c r="F4" s="95"/>
      <c r="G4" s="97"/>
      <c r="H4" s="97"/>
      <c r="I4" s="98" t="s">
        <v>53</v>
      </c>
    </row>
    <row r="5" spans="1:9">
      <c r="A5" s="99"/>
      <c r="B5" s="100"/>
      <c r="C5" s="100" t="s">
        <v>54</v>
      </c>
      <c r="D5" s="100"/>
      <c r="E5" s="100"/>
      <c r="F5" s="100" t="s">
        <v>55</v>
      </c>
      <c r="G5" s="101">
        <v>0</v>
      </c>
      <c r="H5" s="101">
        <v>0</v>
      </c>
      <c r="I5" s="102">
        <v>0</v>
      </c>
    </row>
    <row r="6" ht="135" customHeight="1" spans="1:9">
      <c r="A6" s="99" t="s">
        <v>56</v>
      </c>
      <c r="B6" s="100" t="s">
        <v>57</v>
      </c>
      <c r="C6" s="103" t="s">
        <v>58</v>
      </c>
      <c r="D6" s="103" t="s">
        <v>59</v>
      </c>
      <c r="E6" s="104" t="s">
        <v>60</v>
      </c>
      <c r="F6" s="105">
        <v>365</v>
      </c>
      <c r="G6" s="104"/>
      <c r="H6" s="101"/>
      <c r="I6" s="102">
        <v>0</v>
      </c>
    </row>
    <row r="7" spans="1:9">
      <c r="A7" s="99"/>
      <c r="B7" s="100"/>
      <c r="C7" s="100" t="s">
        <v>61</v>
      </c>
      <c r="D7" s="100"/>
      <c r="E7" s="100"/>
      <c r="F7" s="100" t="s">
        <v>55</v>
      </c>
      <c r="G7" s="101"/>
      <c r="H7" s="101"/>
      <c r="I7" s="102">
        <v>0</v>
      </c>
    </row>
    <row r="8" spans="1:9">
      <c r="A8" s="99"/>
      <c r="B8" s="100"/>
      <c r="C8" s="100" t="s">
        <v>62</v>
      </c>
      <c r="D8" s="100"/>
      <c r="E8" s="100"/>
      <c r="F8" s="100" t="s">
        <v>55</v>
      </c>
      <c r="G8" s="101"/>
      <c r="H8" s="101"/>
      <c r="I8" s="102">
        <v>0</v>
      </c>
    </row>
    <row r="9" ht="36" spans="1:9">
      <c r="A9" s="99" t="s">
        <v>63</v>
      </c>
      <c r="B9" s="100" t="s">
        <v>64</v>
      </c>
      <c r="C9" s="103" t="s">
        <v>65</v>
      </c>
      <c r="D9" s="103" t="s">
        <v>66</v>
      </c>
      <c r="E9" s="106" t="s">
        <v>67</v>
      </c>
      <c r="F9" s="104">
        <v>105.078</v>
      </c>
      <c r="G9" s="104"/>
      <c r="H9" s="101"/>
      <c r="I9" s="102">
        <v>0</v>
      </c>
    </row>
    <row r="10" spans="1:9">
      <c r="A10" s="99"/>
      <c r="B10" s="100"/>
      <c r="C10" s="100" t="s">
        <v>61</v>
      </c>
      <c r="D10" s="100"/>
      <c r="E10" s="100"/>
      <c r="F10" s="100" t="s">
        <v>55</v>
      </c>
      <c r="G10" s="101"/>
      <c r="H10" s="101"/>
      <c r="I10" s="102">
        <v>0</v>
      </c>
    </row>
    <row r="11" spans="1:9">
      <c r="A11" s="99"/>
      <c r="B11" s="100"/>
      <c r="C11" s="100" t="s">
        <v>68</v>
      </c>
      <c r="D11" s="100"/>
      <c r="E11" s="100"/>
      <c r="F11" s="100" t="s">
        <v>55</v>
      </c>
      <c r="G11" s="101"/>
      <c r="H11" s="101"/>
      <c r="I11" s="102">
        <v>0</v>
      </c>
    </row>
    <row r="12" ht="120" spans="1:9">
      <c r="A12" s="99" t="s">
        <v>69</v>
      </c>
      <c r="B12" s="100" t="s">
        <v>70</v>
      </c>
      <c r="C12" s="103" t="s">
        <v>71</v>
      </c>
      <c r="D12" s="103" t="s">
        <v>72</v>
      </c>
      <c r="E12" s="100" t="s">
        <v>73</v>
      </c>
      <c r="F12" s="100" t="s">
        <v>56</v>
      </c>
      <c r="G12" s="101"/>
      <c r="H12" s="101"/>
      <c r="I12" s="102">
        <v>0</v>
      </c>
    </row>
    <row r="13" spans="1:9">
      <c r="A13" s="99"/>
      <c r="B13" s="100"/>
      <c r="C13" s="100" t="s">
        <v>61</v>
      </c>
      <c r="D13" s="100"/>
      <c r="E13" s="100"/>
      <c r="F13" s="100" t="s">
        <v>55</v>
      </c>
      <c r="G13" s="101"/>
      <c r="H13" s="101"/>
      <c r="I13" s="102">
        <v>0</v>
      </c>
    </row>
    <row r="14" spans="1:9">
      <c r="A14" s="99"/>
      <c r="B14" s="100"/>
      <c r="C14" s="100" t="s">
        <v>74</v>
      </c>
      <c r="D14" s="100"/>
      <c r="E14" s="100"/>
      <c r="F14" s="100" t="s">
        <v>55</v>
      </c>
      <c r="G14" s="101"/>
      <c r="H14" s="101"/>
      <c r="I14" s="102">
        <v>0</v>
      </c>
    </row>
    <row r="15" ht="48" spans="1:9">
      <c r="A15" s="99" t="s">
        <v>75</v>
      </c>
      <c r="B15" s="100" t="s">
        <v>76</v>
      </c>
      <c r="C15" s="103" t="s">
        <v>77</v>
      </c>
      <c r="D15" s="103" t="s">
        <v>78</v>
      </c>
      <c r="E15" s="100" t="s">
        <v>79</v>
      </c>
      <c r="F15" s="100">
        <f>258.4*12</f>
        <v>3100.8</v>
      </c>
      <c r="G15" s="101"/>
      <c r="H15" s="101"/>
      <c r="I15" s="102">
        <v>0</v>
      </c>
    </row>
    <row r="16" ht="48" spans="1:9">
      <c r="A16" s="99" t="s">
        <v>80</v>
      </c>
      <c r="B16" s="100" t="s">
        <v>81</v>
      </c>
      <c r="C16" s="103" t="s">
        <v>82</v>
      </c>
      <c r="D16" s="103" t="s">
        <v>83</v>
      </c>
      <c r="E16" s="100" t="s">
        <v>84</v>
      </c>
      <c r="F16" s="100">
        <v>178</v>
      </c>
      <c r="G16" s="101"/>
      <c r="H16" s="101"/>
      <c r="I16" s="102">
        <v>0</v>
      </c>
    </row>
    <row r="17" ht="36" spans="1:9">
      <c r="A17" s="99" t="s">
        <v>85</v>
      </c>
      <c r="B17" s="100" t="s">
        <v>86</v>
      </c>
      <c r="C17" s="103" t="s">
        <v>82</v>
      </c>
      <c r="D17" s="103" t="s">
        <v>87</v>
      </c>
      <c r="E17" s="100" t="s">
        <v>84</v>
      </c>
      <c r="F17" s="100">
        <v>100</v>
      </c>
      <c r="G17" s="101"/>
      <c r="H17" s="101"/>
      <c r="I17" s="102">
        <v>0</v>
      </c>
    </row>
    <row r="18" ht="84" spans="1:9">
      <c r="A18" s="99" t="s">
        <v>88</v>
      </c>
      <c r="B18" s="100" t="s">
        <v>89</v>
      </c>
      <c r="C18" s="103" t="s">
        <v>90</v>
      </c>
      <c r="D18" s="103" t="s">
        <v>91</v>
      </c>
      <c r="E18" s="100" t="s">
        <v>92</v>
      </c>
      <c r="F18" s="100">
        <f>701.2*2/5</f>
        <v>280.48</v>
      </c>
      <c r="G18" s="101"/>
      <c r="H18" s="101"/>
      <c r="I18" s="102">
        <v>0</v>
      </c>
    </row>
    <row r="19" ht="36" spans="1:9">
      <c r="A19" s="99" t="s">
        <v>93</v>
      </c>
      <c r="B19" s="100" t="s">
        <v>94</v>
      </c>
      <c r="C19" s="103" t="s">
        <v>95</v>
      </c>
      <c r="D19" s="103" t="s">
        <v>96</v>
      </c>
      <c r="E19" s="100" t="s">
        <v>84</v>
      </c>
      <c r="F19" s="100">
        <v>16</v>
      </c>
      <c r="G19" s="101"/>
      <c r="H19" s="101"/>
      <c r="I19" s="102">
        <v>0</v>
      </c>
    </row>
    <row r="20" ht="24" spans="1:9">
      <c r="A20" s="99" t="s">
        <v>97</v>
      </c>
      <c r="B20" s="100" t="s">
        <v>98</v>
      </c>
      <c r="C20" s="103" t="s">
        <v>99</v>
      </c>
      <c r="D20" s="103" t="s">
        <v>100</v>
      </c>
      <c r="E20" s="100" t="s">
        <v>79</v>
      </c>
      <c r="F20" s="100">
        <f>701.2*2</f>
        <v>1402.4</v>
      </c>
      <c r="G20" s="101"/>
      <c r="H20" s="101"/>
      <c r="I20" s="102">
        <v>0</v>
      </c>
    </row>
    <row r="21" ht="36" spans="1:9">
      <c r="A21" s="99" t="s">
        <v>101</v>
      </c>
      <c r="B21" s="100" t="s">
        <v>102</v>
      </c>
      <c r="C21" s="103" t="s">
        <v>103</v>
      </c>
      <c r="D21" s="103" t="s">
        <v>104</v>
      </c>
      <c r="E21" s="100" t="s">
        <v>105</v>
      </c>
      <c r="F21" s="100">
        <f>8*2</f>
        <v>16</v>
      </c>
      <c r="G21" s="101"/>
      <c r="H21" s="101"/>
      <c r="I21" s="102">
        <v>0</v>
      </c>
    </row>
    <row r="22" ht="24" spans="1:9">
      <c r="A22" s="99" t="s">
        <v>106</v>
      </c>
      <c r="B22" s="100" t="s">
        <v>107</v>
      </c>
      <c r="C22" s="103" t="s">
        <v>108</v>
      </c>
      <c r="D22" s="103" t="s">
        <v>109</v>
      </c>
      <c r="E22" s="100" t="s">
        <v>84</v>
      </c>
      <c r="F22" s="100">
        <v>17</v>
      </c>
      <c r="G22" s="101"/>
      <c r="H22" s="101"/>
      <c r="I22" s="102">
        <v>0</v>
      </c>
    </row>
    <row r="23" ht="48" spans="1:9">
      <c r="A23" s="99" t="s">
        <v>110</v>
      </c>
      <c r="B23" s="100" t="s">
        <v>111</v>
      </c>
      <c r="C23" s="103" t="s">
        <v>112</v>
      </c>
      <c r="D23" s="103" t="s">
        <v>113</v>
      </c>
      <c r="E23" s="100" t="s">
        <v>73</v>
      </c>
      <c r="F23" s="100" t="s">
        <v>56</v>
      </c>
      <c r="G23" s="101"/>
      <c r="H23" s="101"/>
      <c r="I23" s="102">
        <v>0</v>
      </c>
    </row>
    <row r="24" ht="60" spans="1:9">
      <c r="A24" s="99" t="s">
        <v>114</v>
      </c>
      <c r="B24" s="100" t="s">
        <v>115</v>
      </c>
      <c r="C24" s="103" t="s">
        <v>116</v>
      </c>
      <c r="D24" s="103" t="s">
        <v>117</v>
      </c>
      <c r="E24" s="100" t="s">
        <v>73</v>
      </c>
      <c r="F24" s="100" t="s">
        <v>56</v>
      </c>
      <c r="G24" s="101"/>
      <c r="H24" s="101"/>
      <c r="I24" s="102">
        <v>0</v>
      </c>
    </row>
    <row r="25" spans="1:9">
      <c r="A25" s="99"/>
      <c r="B25" s="100"/>
      <c r="C25" s="100" t="s">
        <v>61</v>
      </c>
      <c r="D25" s="100"/>
      <c r="E25" s="100"/>
      <c r="F25" s="100" t="s">
        <v>55</v>
      </c>
      <c r="G25" s="101"/>
      <c r="H25" s="101"/>
      <c r="I25" s="102">
        <v>0</v>
      </c>
    </row>
    <row r="26" spans="1:9">
      <c r="A26" s="99"/>
      <c r="B26" s="100"/>
      <c r="C26" s="100" t="s">
        <v>118</v>
      </c>
      <c r="D26" s="100"/>
      <c r="E26" s="100"/>
      <c r="F26" s="100" t="s">
        <v>55</v>
      </c>
      <c r="G26" s="101"/>
      <c r="H26" s="101"/>
      <c r="I26" s="102">
        <v>0</v>
      </c>
    </row>
    <row r="27" ht="60" spans="1:9">
      <c r="A27" s="99">
        <v>14</v>
      </c>
      <c r="B27" s="100" t="s">
        <v>119</v>
      </c>
      <c r="C27" s="103" t="s">
        <v>120</v>
      </c>
      <c r="D27" s="103" t="s">
        <v>121</v>
      </c>
      <c r="E27" s="100" t="s">
        <v>79</v>
      </c>
      <c r="F27" s="100" t="s">
        <v>122</v>
      </c>
      <c r="G27" s="101"/>
      <c r="H27" s="101"/>
      <c r="I27" s="102">
        <v>0</v>
      </c>
    </row>
    <row r="28" ht="60" spans="1:9">
      <c r="A28" s="99">
        <v>15</v>
      </c>
      <c r="B28" s="100" t="s">
        <v>123</v>
      </c>
      <c r="C28" s="103" t="s">
        <v>124</v>
      </c>
      <c r="D28" s="103" t="s">
        <v>125</v>
      </c>
      <c r="E28" s="100" t="s">
        <v>126</v>
      </c>
      <c r="F28" s="100" t="s">
        <v>122</v>
      </c>
      <c r="G28" s="101"/>
      <c r="H28" s="101"/>
      <c r="I28" s="102">
        <v>0</v>
      </c>
    </row>
    <row r="29" ht="72" spans="1:9">
      <c r="A29" s="99">
        <v>16</v>
      </c>
      <c r="B29" s="100" t="s">
        <v>127</v>
      </c>
      <c r="C29" s="103" t="s">
        <v>128</v>
      </c>
      <c r="D29" s="103" t="s">
        <v>129</v>
      </c>
      <c r="E29" s="100" t="s">
        <v>126</v>
      </c>
      <c r="F29" s="100" t="s">
        <v>56</v>
      </c>
      <c r="G29" s="101"/>
      <c r="H29" s="101"/>
      <c r="I29" s="102">
        <v>0</v>
      </c>
    </row>
    <row r="30" ht="72" spans="1:9">
      <c r="A30" s="99">
        <v>17</v>
      </c>
      <c r="B30" s="100" t="s">
        <v>130</v>
      </c>
      <c r="C30" s="103" t="s">
        <v>131</v>
      </c>
      <c r="D30" s="103" t="s">
        <v>132</v>
      </c>
      <c r="E30" s="100" t="s">
        <v>126</v>
      </c>
      <c r="F30" s="100" t="s">
        <v>80</v>
      </c>
      <c r="G30" s="101"/>
      <c r="H30" s="101"/>
      <c r="I30" s="102">
        <v>0</v>
      </c>
    </row>
    <row r="31" ht="60" spans="1:9">
      <c r="A31" s="99">
        <v>18</v>
      </c>
      <c r="B31" s="100" t="s">
        <v>133</v>
      </c>
      <c r="C31" s="103" t="s">
        <v>134</v>
      </c>
      <c r="D31" s="103" t="s">
        <v>135</v>
      </c>
      <c r="E31" s="100" t="s">
        <v>79</v>
      </c>
      <c r="F31" s="100" t="s">
        <v>136</v>
      </c>
      <c r="G31" s="101"/>
      <c r="H31" s="101"/>
      <c r="I31" s="102">
        <v>0</v>
      </c>
    </row>
    <row r="32" ht="96" spans="1:9">
      <c r="A32" s="99">
        <v>19</v>
      </c>
      <c r="B32" s="100" t="s">
        <v>137</v>
      </c>
      <c r="C32" s="103" t="s">
        <v>138</v>
      </c>
      <c r="D32" s="103" t="s">
        <v>139</v>
      </c>
      <c r="E32" s="100" t="s">
        <v>126</v>
      </c>
      <c r="F32" s="100" t="s">
        <v>140</v>
      </c>
      <c r="G32" s="101"/>
      <c r="H32" s="101"/>
      <c r="I32" s="102">
        <v>0</v>
      </c>
    </row>
    <row r="33" ht="84" spans="1:9">
      <c r="A33" s="99">
        <v>20</v>
      </c>
      <c r="B33" s="100" t="s">
        <v>141</v>
      </c>
      <c r="C33" s="103" t="s">
        <v>142</v>
      </c>
      <c r="D33" s="103" t="s">
        <v>143</v>
      </c>
      <c r="E33" s="100" t="s">
        <v>79</v>
      </c>
      <c r="F33" s="100" t="s">
        <v>144</v>
      </c>
      <c r="G33" s="101"/>
      <c r="H33" s="101"/>
      <c r="I33" s="102">
        <v>0</v>
      </c>
    </row>
    <row r="34" ht="84" spans="1:9">
      <c r="A34" s="99">
        <v>21</v>
      </c>
      <c r="B34" s="100" t="s">
        <v>145</v>
      </c>
      <c r="C34" s="103" t="s">
        <v>146</v>
      </c>
      <c r="D34" s="103" t="s">
        <v>147</v>
      </c>
      <c r="E34" s="100" t="s">
        <v>79</v>
      </c>
      <c r="F34" s="100" t="s">
        <v>148</v>
      </c>
      <c r="G34" s="101"/>
      <c r="H34" s="101"/>
      <c r="I34" s="102">
        <v>0</v>
      </c>
    </row>
    <row r="35" ht="60" spans="1:9">
      <c r="A35" s="99">
        <v>22</v>
      </c>
      <c r="B35" s="100" t="s">
        <v>149</v>
      </c>
      <c r="C35" s="103" t="s">
        <v>150</v>
      </c>
      <c r="D35" s="103" t="s">
        <v>151</v>
      </c>
      <c r="E35" s="100" t="s">
        <v>73</v>
      </c>
      <c r="F35" s="100" t="s">
        <v>56</v>
      </c>
      <c r="G35" s="101"/>
      <c r="H35" s="101"/>
      <c r="I35" s="102">
        <v>0</v>
      </c>
    </row>
    <row r="36" ht="96" spans="1:9">
      <c r="A36" s="99">
        <v>23</v>
      </c>
      <c r="B36" s="100" t="s">
        <v>152</v>
      </c>
      <c r="C36" s="103" t="s">
        <v>153</v>
      </c>
      <c r="D36" s="103" t="s">
        <v>154</v>
      </c>
      <c r="E36" s="100" t="s">
        <v>79</v>
      </c>
      <c r="F36" s="100" t="s">
        <v>63</v>
      </c>
      <c r="G36" s="101"/>
      <c r="H36" s="101"/>
      <c r="I36" s="102">
        <v>0</v>
      </c>
    </row>
    <row r="37" ht="48" spans="1:9">
      <c r="A37" s="99">
        <v>24</v>
      </c>
      <c r="B37" s="100" t="s">
        <v>155</v>
      </c>
      <c r="C37" s="103" t="s">
        <v>156</v>
      </c>
      <c r="D37" s="103" t="s">
        <v>157</v>
      </c>
      <c r="E37" s="100" t="s">
        <v>79</v>
      </c>
      <c r="F37" s="100" t="s">
        <v>158</v>
      </c>
      <c r="G37" s="101"/>
      <c r="H37" s="101"/>
      <c r="I37" s="102">
        <v>0</v>
      </c>
    </row>
    <row r="38" ht="48" spans="1:9">
      <c r="A38" s="99">
        <v>25</v>
      </c>
      <c r="B38" s="100" t="s">
        <v>159</v>
      </c>
      <c r="C38" s="103" t="s">
        <v>160</v>
      </c>
      <c r="D38" s="103" t="s">
        <v>161</v>
      </c>
      <c r="E38" s="100" t="s">
        <v>162</v>
      </c>
      <c r="F38" s="100">
        <v>4</v>
      </c>
      <c r="G38" s="101"/>
      <c r="H38" s="101"/>
      <c r="I38" s="102">
        <v>0</v>
      </c>
    </row>
    <row r="39" spans="1:9">
      <c r="A39" s="99"/>
      <c r="B39" s="100"/>
      <c r="C39" s="100" t="s">
        <v>61</v>
      </c>
      <c r="D39" s="100"/>
      <c r="E39" s="100"/>
      <c r="F39" s="100" t="s">
        <v>55</v>
      </c>
      <c r="G39" s="101"/>
      <c r="H39" s="101"/>
      <c r="I39" s="102">
        <v>0</v>
      </c>
    </row>
    <row r="40" ht="360" spans="1:9">
      <c r="A40" s="99">
        <v>26</v>
      </c>
      <c r="B40" s="100" t="s">
        <v>163</v>
      </c>
      <c r="C40" s="103" t="s">
        <v>164</v>
      </c>
      <c r="D40" s="103" t="s">
        <v>165</v>
      </c>
      <c r="E40" s="100" t="s">
        <v>73</v>
      </c>
      <c r="F40" s="100" t="s">
        <v>56</v>
      </c>
      <c r="G40" s="101"/>
      <c r="H40" s="101"/>
      <c r="I40" s="102">
        <v>0</v>
      </c>
    </row>
    <row r="41" ht="48" spans="1:9">
      <c r="A41" s="99">
        <v>27</v>
      </c>
      <c r="B41" s="100" t="s">
        <v>166</v>
      </c>
      <c r="C41" s="103" t="s">
        <v>167</v>
      </c>
      <c r="D41" s="103" t="s">
        <v>168</v>
      </c>
      <c r="E41" s="100" t="s">
        <v>73</v>
      </c>
      <c r="F41" s="100" t="s">
        <v>56</v>
      </c>
      <c r="G41" s="101"/>
      <c r="H41" s="101"/>
      <c r="I41" s="102"/>
    </row>
    <row r="42" ht="36" spans="1:9">
      <c r="A42" s="99">
        <v>28</v>
      </c>
      <c r="B42" s="100" t="s">
        <v>169</v>
      </c>
      <c r="C42" s="103" t="s">
        <v>170</v>
      </c>
      <c r="D42" s="103" t="s">
        <v>171</v>
      </c>
      <c r="E42" s="107" t="s">
        <v>92</v>
      </c>
      <c r="F42" s="108">
        <v>10507.8</v>
      </c>
      <c r="G42" s="108"/>
      <c r="H42" s="101"/>
      <c r="I42" s="102"/>
    </row>
  </sheetData>
  <mergeCells count="21">
    <mergeCell ref="A1:E1"/>
    <mergeCell ref="G1:I1"/>
    <mergeCell ref="G2:I2"/>
    <mergeCell ref="C5:D5"/>
    <mergeCell ref="C7:D7"/>
    <mergeCell ref="C8:D8"/>
    <mergeCell ref="C10:D10"/>
    <mergeCell ref="C11:D11"/>
    <mergeCell ref="C13:D13"/>
    <mergeCell ref="C14:D14"/>
    <mergeCell ref="C25:D25"/>
    <mergeCell ref="C26:D26"/>
    <mergeCell ref="C39:D39"/>
    <mergeCell ref="A2:A4"/>
    <mergeCell ref="B2:B4"/>
    <mergeCell ref="C2:C4"/>
    <mergeCell ref="D2:D4"/>
    <mergeCell ref="E2:E4"/>
    <mergeCell ref="F2:F4"/>
    <mergeCell ref="G3:G4"/>
    <mergeCell ref="H3:H4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55" zoomScaleNormal="55" workbookViewId="0">
      <selection activeCell="R24" sqref="R24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4.75" style="14" customWidth="1"/>
    <col min="8" max="16383" width="9" style="14"/>
  </cols>
  <sheetData>
    <row r="1" s="14" customFormat="1" ht="40.05" customHeight="1" spans="1:7">
      <c r="A1" s="4" t="s">
        <v>282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6">
        <v>7005.4</v>
      </c>
      <c r="E4" s="24" t="s">
        <v>176</v>
      </c>
      <c r="F4" s="23" t="s">
        <v>224</v>
      </c>
    </row>
    <row r="5" s="14" customFormat="1" ht="35" customHeight="1" spans="1:7">
      <c r="A5" s="23">
        <v>2</v>
      </c>
      <c r="B5" s="24" t="s">
        <v>178</v>
      </c>
      <c r="C5" s="25" t="s">
        <v>9</v>
      </c>
      <c r="D5" s="26">
        <v>707.6</v>
      </c>
      <c r="E5" s="24" t="s">
        <v>204</v>
      </c>
      <c r="F5" s="24" t="s">
        <v>180</v>
      </c>
      <c r="G5" s="18">
        <f>SUM(D4:D5)</f>
        <v>7713</v>
      </c>
    </row>
    <row r="6" s="14" customFormat="1" ht="35" customHeight="1" spans="1:7">
      <c r="A6" s="23">
        <v>3</v>
      </c>
      <c r="B6" s="24" t="s">
        <v>34</v>
      </c>
      <c r="C6" s="23" t="s">
        <v>35</v>
      </c>
      <c r="D6" s="23">
        <v>6</v>
      </c>
      <c r="E6" s="24" t="s">
        <v>182</v>
      </c>
      <c r="F6" s="23"/>
    </row>
    <row r="7" s="14" customFormat="1" ht="35" customHeight="1" spans="1:7">
      <c r="A7" s="23">
        <v>4</v>
      </c>
      <c r="B7" s="23" t="s">
        <v>183</v>
      </c>
      <c r="C7" s="25" t="s">
        <v>9</v>
      </c>
      <c r="D7" s="23">
        <v>267.3</v>
      </c>
      <c r="E7" s="23" t="s">
        <v>184</v>
      </c>
      <c r="F7" s="49" t="s">
        <v>283</v>
      </c>
    </row>
    <row r="8" s="14" customFormat="1" ht="40.05" customHeight="1" spans="1:7">
      <c r="A8" s="23">
        <v>5</v>
      </c>
      <c r="B8" s="23" t="s">
        <v>186</v>
      </c>
      <c r="C8" s="23" t="s">
        <v>35</v>
      </c>
      <c r="D8" s="23">
        <v>6</v>
      </c>
      <c r="E8" s="23" t="s">
        <v>187</v>
      </c>
      <c r="F8" s="23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zoomScale="70" zoomScaleNormal="70" workbookViewId="0">
      <selection activeCell="A2" sqref="A2:F2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5.25" style="14" customWidth="1"/>
    <col min="8" max="16383" width="9" style="14"/>
  </cols>
  <sheetData>
    <row r="1" s="14" customFormat="1" ht="40.05" customHeight="1" spans="1:7">
      <c r="A1" s="4" t="s">
        <v>284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6">
        <v>10274.6</v>
      </c>
      <c r="E4" s="24" t="s">
        <v>176</v>
      </c>
      <c r="F4" s="23" t="s">
        <v>224</v>
      </c>
    </row>
    <row r="5" s="14" customFormat="1" ht="35" customHeight="1" spans="1:7">
      <c r="A5" s="23">
        <v>2</v>
      </c>
      <c r="B5" s="23" t="s">
        <v>178</v>
      </c>
      <c r="C5" s="25" t="s">
        <v>9</v>
      </c>
      <c r="D5" s="26">
        <v>776.7</v>
      </c>
      <c r="E5" s="23" t="s">
        <v>204</v>
      </c>
      <c r="F5" s="23" t="s">
        <v>180</v>
      </c>
      <c r="G5" s="18">
        <f>SUM(D4:D5)</f>
        <v>11051.3</v>
      </c>
    </row>
    <row r="6" s="18" customFormat="1" ht="11.25" spans="1:7">
      <c r="A6" s="27"/>
    </row>
    <row r="7" s="18" customFormat="1" ht="11.25" spans="1:7">
      <c r="A7" s="27"/>
    </row>
    <row r="8" s="18" customFormat="1" ht="11.25" spans="1:7">
      <c r="A8" s="27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4" customFormat="1" spans="1:1">
      <c r="A27" s="19"/>
    </row>
    <row r="28" s="14" customFormat="1" spans="1:1">
      <c r="A28" s="19"/>
    </row>
    <row r="29" s="14" customFormat="1" spans="1:1">
      <c r="A29" s="19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K14" sqref="K14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3.375" style="14" customWidth="1"/>
    <col min="8" max="16383" width="9" style="14"/>
  </cols>
  <sheetData>
    <row r="1" s="14" customFormat="1" ht="40.05" customHeight="1" spans="1:7">
      <c r="A1" s="4" t="s">
        <v>285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6">
        <v>7062.8</v>
      </c>
      <c r="E4" s="24" t="s">
        <v>176</v>
      </c>
      <c r="F4" s="23" t="s">
        <v>224</v>
      </c>
    </row>
    <row r="5" s="14" customFormat="1" ht="35" customHeight="1" spans="1:7">
      <c r="A5" s="23">
        <v>2</v>
      </c>
      <c r="B5" s="24" t="s">
        <v>178</v>
      </c>
      <c r="C5" s="25" t="s">
        <v>9</v>
      </c>
      <c r="D5" s="26">
        <v>698.7</v>
      </c>
      <c r="E5" s="24" t="s">
        <v>204</v>
      </c>
      <c r="F5" s="24" t="s">
        <v>180</v>
      </c>
      <c r="G5" s="18">
        <f>SUM(D4:D5)</f>
        <v>7761.5</v>
      </c>
    </row>
    <row r="6" s="14" customFormat="1" ht="35" customHeight="1" spans="1:7">
      <c r="A6" s="23">
        <v>3</v>
      </c>
      <c r="B6" s="24" t="s">
        <v>34</v>
      </c>
      <c r="C6" s="23" t="s">
        <v>35</v>
      </c>
      <c r="D6" s="23">
        <v>4</v>
      </c>
      <c r="E6" s="24" t="s">
        <v>182</v>
      </c>
      <c r="F6" s="23"/>
    </row>
    <row r="7" s="14" customFormat="1" ht="35" customHeight="1" spans="1:7">
      <c r="A7" s="23">
        <v>4</v>
      </c>
      <c r="B7" s="23" t="s">
        <v>183</v>
      </c>
      <c r="C7" s="25" t="s">
        <v>9</v>
      </c>
      <c r="D7" s="23">
        <v>267.3</v>
      </c>
      <c r="E7" s="23" t="s">
        <v>184</v>
      </c>
      <c r="F7" s="49" t="s">
        <v>286</v>
      </c>
    </row>
    <row r="8" s="14" customFormat="1" ht="40.05" customHeight="1" spans="1:7">
      <c r="A8" s="23">
        <v>5</v>
      </c>
      <c r="B8" s="23" t="s">
        <v>186</v>
      </c>
      <c r="C8" s="23" t="s">
        <v>35</v>
      </c>
      <c r="D8" s="23">
        <v>4</v>
      </c>
      <c r="E8" s="23" t="s">
        <v>287</v>
      </c>
      <c r="F8" s="23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5">
      <c r="A17" s="27"/>
      <c r="E17" s="18" t="s">
        <v>190</v>
      </c>
    </row>
    <row r="18" s="18" customFormat="1" ht="11.25" spans="1:5">
      <c r="A18" s="27"/>
    </row>
    <row r="19" s="18" customFormat="1" ht="11.25" spans="1:5">
      <c r="A19" s="27"/>
    </row>
    <row r="20" s="18" customFormat="1" ht="11.25" spans="1:5">
      <c r="A20" s="27"/>
    </row>
    <row r="21" s="18" customFormat="1" ht="11.25" spans="1:5">
      <c r="A21" s="27"/>
    </row>
    <row r="22" s="18" customFormat="1" ht="11.25" spans="1:5">
      <c r="A22" s="27"/>
    </row>
    <row r="23" s="18" customFormat="1" ht="11.25" spans="1:5">
      <c r="A23" s="27"/>
    </row>
    <row r="24" s="18" customFormat="1" ht="11.25" spans="1:5">
      <c r="A24" s="27"/>
    </row>
    <row r="25" s="18" customFormat="1" ht="11.25" spans="1:5">
      <c r="A25" s="27"/>
    </row>
    <row r="26" s="18" customFormat="1" ht="11.25" spans="1:5">
      <c r="A26" s="27"/>
    </row>
    <row r="27" s="18" customFormat="1" ht="11.25" spans="1:5">
      <c r="A27" s="27"/>
    </row>
    <row r="28" s="18" customFormat="1" ht="11.25" spans="1:5">
      <c r="A28" s="27"/>
    </row>
    <row r="29" s="18" customFormat="1" ht="11.25" spans="1:5">
      <c r="A29" s="27"/>
    </row>
    <row r="30" s="14" customFormat="1" spans="1:5">
      <c r="A30" s="19"/>
    </row>
    <row r="31" s="14" customFormat="1" spans="1:5">
      <c r="A31" s="19"/>
    </row>
    <row r="32" s="14" customFormat="1" spans="1:5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85" zoomScaleNormal="85" workbookViewId="0">
      <selection activeCell="A2" sqref="A2:F2"/>
    </sheetView>
  </sheetViews>
  <sheetFormatPr defaultColWidth="9" defaultRowHeight="14.25" outlineLevelCol="6"/>
  <cols>
    <col min="2" max="2" width="18.625" customWidth="1"/>
    <col min="5" max="5" width="22.375" customWidth="1"/>
    <col min="6" max="6" width="19.875" customWidth="1"/>
    <col min="7" max="7" width="16.25" customWidth="1"/>
  </cols>
  <sheetData>
    <row r="1" ht="37.05" customHeight="1" spans="1:7">
      <c r="A1" s="4" t="s">
        <v>288</v>
      </c>
      <c r="B1" s="4"/>
      <c r="C1" s="4"/>
      <c r="D1" s="4"/>
      <c r="E1" s="4"/>
      <c r="F1" s="4"/>
      <c r="G1" s="50"/>
    </row>
    <row r="2" ht="37.05" customHeight="1" spans="1:7">
      <c r="A2" s="5"/>
      <c r="B2" s="5"/>
      <c r="C2" s="5"/>
      <c r="D2" s="5"/>
      <c r="E2" s="5"/>
      <c r="F2" s="5"/>
      <c r="G2" s="50"/>
    </row>
    <row r="3" ht="20.1" customHeight="1" spans="1:7">
      <c r="A3" s="51" t="s">
        <v>289</v>
      </c>
      <c r="B3" s="51" t="s">
        <v>256</v>
      </c>
      <c r="C3" s="51" t="s">
        <v>4</v>
      </c>
      <c r="D3" s="51" t="s">
        <v>5</v>
      </c>
      <c r="E3" s="51" t="s">
        <v>173</v>
      </c>
      <c r="F3" s="51" t="s">
        <v>290</v>
      </c>
      <c r="G3" s="9"/>
    </row>
    <row r="4" ht="42" customHeight="1" spans="1:7">
      <c r="A4" s="52" t="s">
        <v>291</v>
      </c>
      <c r="B4" s="53" t="s">
        <v>292</v>
      </c>
      <c r="C4" s="54" t="s">
        <v>175</v>
      </c>
      <c r="D4" s="6">
        <v>172971.5</v>
      </c>
      <c r="E4" s="55" t="s">
        <v>293</v>
      </c>
      <c r="F4" s="56" t="s">
        <v>294</v>
      </c>
      <c r="G4" s="57"/>
    </row>
    <row r="5" ht="45" customHeight="1" spans="1:7">
      <c r="A5" s="52"/>
      <c r="B5" s="53" t="s">
        <v>295</v>
      </c>
      <c r="C5" s="54" t="s">
        <v>175</v>
      </c>
      <c r="D5" s="6">
        <v>52643.5</v>
      </c>
      <c r="E5" s="55" t="s">
        <v>296</v>
      </c>
      <c r="F5" s="7" t="s">
        <v>297</v>
      </c>
      <c r="G5" s="57"/>
    </row>
    <row r="6" ht="42" customHeight="1" spans="1:7">
      <c r="A6" s="52"/>
      <c r="B6" s="53" t="s">
        <v>178</v>
      </c>
      <c r="C6" s="54" t="s">
        <v>175</v>
      </c>
      <c r="D6" s="6">
        <v>26633.5</v>
      </c>
      <c r="E6" s="55" t="s">
        <v>179</v>
      </c>
      <c r="F6" s="56" t="s">
        <v>298</v>
      </c>
      <c r="G6" s="57">
        <f>SUM(D4:D7)</f>
        <v>255174.6</v>
      </c>
    </row>
    <row r="7" ht="45" customHeight="1" spans="1:7">
      <c r="A7" s="52"/>
      <c r="B7" s="53" t="s">
        <v>178</v>
      </c>
      <c r="C7" s="54" t="s">
        <v>175</v>
      </c>
      <c r="D7" s="6">
        <v>2926.1</v>
      </c>
      <c r="E7" s="55" t="s">
        <v>179</v>
      </c>
      <c r="F7" s="56" t="s">
        <v>299</v>
      </c>
      <c r="G7" s="57"/>
    </row>
    <row r="8" ht="127.05" customHeight="1" spans="1:7">
      <c r="A8" s="52" t="s">
        <v>300</v>
      </c>
      <c r="B8" s="53" t="s">
        <v>183</v>
      </c>
      <c r="C8" s="54" t="s">
        <v>175</v>
      </c>
      <c r="D8" s="10">
        <v>16709</v>
      </c>
      <c r="E8" s="55" t="s">
        <v>184</v>
      </c>
      <c r="F8" s="58" t="s">
        <v>301</v>
      </c>
      <c r="G8" s="57"/>
    </row>
    <row r="9" ht="39" customHeight="1" spans="1:7">
      <c r="A9" s="52" t="s">
        <v>302</v>
      </c>
      <c r="B9" s="53" t="s">
        <v>34</v>
      </c>
      <c r="C9" s="52" t="s">
        <v>35</v>
      </c>
      <c r="D9" s="52">
        <v>32</v>
      </c>
      <c r="E9" s="11" t="s">
        <v>182</v>
      </c>
      <c r="F9" s="52"/>
      <c r="G9" s="40"/>
    </row>
    <row r="10" ht="42" customHeight="1" spans="1:7">
      <c r="A10" s="52"/>
      <c r="B10" s="53" t="s">
        <v>240</v>
      </c>
      <c r="C10" s="52" t="s">
        <v>35</v>
      </c>
      <c r="D10" s="52">
        <v>14</v>
      </c>
      <c r="E10" s="11" t="s">
        <v>303</v>
      </c>
      <c r="F10" s="52"/>
      <c r="G10" s="40"/>
    </row>
    <row r="11" ht="29" customHeight="1" spans="1:7">
      <c r="A11" s="52"/>
      <c r="B11" s="53" t="s">
        <v>230</v>
      </c>
      <c r="C11" s="52" t="s">
        <v>35</v>
      </c>
      <c r="D11" s="52">
        <v>46</v>
      </c>
      <c r="E11" s="59" t="s">
        <v>266</v>
      </c>
      <c r="F11" s="52"/>
      <c r="G11" s="40"/>
    </row>
    <row r="12" ht="36" customHeight="1" spans="1:7">
      <c r="A12" s="36"/>
      <c r="B12" s="36"/>
      <c r="C12" s="36"/>
      <c r="D12" s="36"/>
      <c r="E12" s="36"/>
      <c r="F12" s="36"/>
    </row>
  </sheetData>
  <mergeCells count="5">
    <mergeCell ref="A1:F1"/>
    <mergeCell ref="A2:F2"/>
    <mergeCell ref="A12:F12"/>
    <mergeCell ref="A4:A7"/>
    <mergeCell ref="A9:A11"/>
  </mergeCells>
  <pageMargins left="0.432638888888889" right="0.432638888888889" top="1" bottom="1" header="0.5" footer="0.5"/>
  <pageSetup paperSize="9" orientation="portrait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70" zoomScaleNormal="70" workbookViewId="0">
      <selection activeCell="L16" sqref="L16"/>
    </sheetView>
  </sheetViews>
  <sheetFormatPr defaultColWidth="9" defaultRowHeight="14.25" outlineLevelCol="7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7.25" style="14" customWidth="1"/>
    <col min="8" max="16382" width="9" style="14"/>
  </cols>
  <sheetData>
    <row r="1" s="14" customFormat="1" ht="40.05" customHeight="1" spans="1:8">
      <c r="A1" s="4" t="s">
        <v>304</v>
      </c>
      <c r="B1" s="4"/>
      <c r="C1" s="4"/>
      <c r="D1" s="4"/>
      <c r="E1" s="4"/>
      <c r="F1" s="4"/>
    </row>
    <row r="2" s="14" customFormat="1" ht="40.05" customHeight="1" spans="1:8">
      <c r="A2" s="20"/>
      <c r="B2" s="20"/>
      <c r="C2" s="20"/>
      <c r="D2" s="20"/>
      <c r="E2" s="20"/>
      <c r="F2" s="20"/>
    </row>
    <row r="3" s="18" customFormat="1" ht="35" customHeight="1" spans="1:8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8">
      <c r="A4" s="23">
        <v>1</v>
      </c>
      <c r="B4" s="24" t="s">
        <v>174</v>
      </c>
      <c r="C4" s="25" t="s">
        <v>9</v>
      </c>
      <c r="D4" s="47">
        <v>76417</v>
      </c>
      <c r="E4" s="24" t="s">
        <v>176</v>
      </c>
      <c r="F4" s="23" t="s">
        <v>203</v>
      </c>
      <c r="G4" s="48">
        <f>D4+D5+D6+D7+D8</f>
        <v>106460.6</v>
      </c>
    </row>
    <row r="5" s="14" customFormat="1" ht="35" customHeight="1" spans="1:8">
      <c r="A5" s="23">
        <v>2</v>
      </c>
      <c r="B5" s="24" t="s">
        <v>199</v>
      </c>
      <c r="C5" s="25" t="s">
        <v>9</v>
      </c>
      <c r="D5" s="47">
        <v>19103.6</v>
      </c>
      <c r="E5" s="24" t="s">
        <v>176</v>
      </c>
      <c r="F5" s="23" t="s">
        <v>200</v>
      </c>
    </row>
    <row r="6" s="14" customFormat="1" ht="35" customHeight="1" spans="1:8">
      <c r="A6" s="23">
        <v>3</v>
      </c>
      <c r="B6" s="24" t="s">
        <v>178</v>
      </c>
      <c r="C6" s="25" t="s">
        <v>9</v>
      </c>
      <c r="D6" s="47">
        <f>10940-D7-D8</f>
        <v>9470</v>
      </c>
      <c r="E6" s="24" t="s">
        <v>204</v>
      </c>
      <c r="F6" s="24" t="s">
        <v>180</v>
      </c>
    </row>
    <row r="7" s="14" customFormat="1" ht="35" customHeight="1" spans="1:8">
      <c r="A7" s="23">
        <v>4</v>
      </c>
      <c r="B7" s="24" t="s">
        <v>12</v>
      </c>
      <c r="C7" s="25" t="s">
        <v>9</v>
      </c>
      <c r="D7" s="47">
        <v>786</v>
      </c>
      <c r="E7" s="24" t="s">
        <v>204</v>
      </c>
      <c r="F7" s="24" t="s">
        <v>181</v>
      </c>
    </row>
    <row r="8" s="14" customFormat="1" ht="35" customHeight="1" spans="1:8">
      <c r="A8" s="23">
        <v>5</v>
      </c>
      <c r="B8" s="24" t="s">
        <v>12</v>
      </c>
      <c r="C8" s="25" t="s">
        <v>9</v>
      </c>
      <c r="D8" s="47">
        <v>684</v>
      </c>
      <c r="E8" s="24" t="s">
        <v>204</v>
      </c>
      <c r="F8" s="24" t="s">
        <v>305</v>
      </c>
    </row>
    <row r="9" s="14" customFormat="1" ht="35" customHeight="1" spans="1:8">
      <c r="A9" s="23">
        <v>6</v>
      </c>
      <c r="B9" s="24" t="s">
        <v>34</v>
      </c>
      <c r="C9" s="23" t="s">
        <v>35</v>
      </c>
      <c r="D9" s="23">
        <v>22</v>
      </c>
      <c r="E9" s="24" t="s">
        <v>182</v>
      </c>
      <c r="F9" s="24"/>
    </row>
    <row r="10" s="14" customFormat="1" ht="64.05" customHeight="1" spans="1:8">
      <c r="A10" s="23">
        <v>7</v>
      </c>
      <c r="B10" s="23" t="s">
        <v>183</v>
      </c>
      <c r="C10" s="25" t="s">
        <v>9</v>
      </c>
      <c r="D10" s="23">
        <f>6652.49-332.7</f>
        <v>6319.79</v>
      </c>
      <c r="E10" s="23" t="s">
        <v>184</v>
      </c>
      <c r="F10" s="49" t="s">
        <v>306</v>
      </c>
      <c r="G10" s="18" t="s">
        <v>307</v>
      </c>
      <c r="H10" s="18" t="s">
        <v>300</v>
      </c>
    </row>
    <row r="11" s="14" customFormat="1" ht="64.05" customHeight="1" spans="1:8">
      <c r="A11" s="23">
        <v>8</v>
      </c>
      <c r="B11" s="23" t="s">
        <v>308</v>
      </c>
      <c r="C11" s="25" t="s">
        <v>9</v>
      </c>
      <c r="D11" s="23">
        <v>332.7</v>
      </c>
      <c r="E11" s="23" t="s">
        <v>184</v>
      </c>
      <c r="F11" s="23" t="s">
        <v>309</v>
      </c>
    </row>
    <row r="12" s="14" customFormat="1" ht="40.05" customHeight="1" spans="1:8">
      <c r="A12" s="23">
        <v>9</v>
      </c>
      <c r="B12" s="23" t="s">
        <v>310</v>
      </c>
      <c r="C12" s="23" t="s">
        <v>35</v>
      </c>
      <c r="D12" s="23">
        <v>22</v>
      </c>
      <c r="E12" s="23" t="s">
        <v>187</v>
      </c>
      <c r="F12" s="23"/>
      <c r="G12" s="18"/>
      <c r="H12" s="18"/>
    </row>
    <row r="13" s="18" customFormat="1" ht="11.25" spans="1:8">
      <c r="A13" s="27"/>
    </row>
    <row r="14" s="18" customFormat="1" ht="11.25" spans="1:8">
      <c r="A14" s="27"/>
    </row>
    <row r="15" s="18" customFormat="1" ht="11.25" spans="1:8">
      <c r="A15" s="27"/>
    </row>
    <row r="16" s="18" customFormat="1" ht="11.25" spans="1:8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8" customFormat="1" ht="11.25" spans="1:1">
      <c r="A31" s="27"/>
    </row>
    <row r="32" s="18" customFormat="1" ht="11.25" spans="1:1">
      <c r="A32" s="27"/>
    </row>
    <row r="33" s="18" customFormat="1" ht="11.25" spans="1:1">
      <c r="A33" s="27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  <row r="40" s="14" customFormat="1" spans="1:1">
      <c r="A40" s="19"/>
    </row>
    <row r="41" s="14" customFormat="1" spans="1:1">
      <c r="A41" s="19"/>
    </row>
    <row r="42" s="14" customFormat="1" spans="1:1">
      <c r="A42" s="19"/>
    </row>
    <row r="43" s="14" customFormat="1" spans="1:1">
      <c r="A43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zoomScale="85" zoomScaleNormal="85" workbookViewId="0">
      <selection activeCell="L9" sqref="L9"/>
    </sheetView>
  </sheetViews>
  <sheetFormatPr defaultColWidth="9" defaultRowHeight="14.25" outlineLevelCol="5"/>
  <cols>
    <col min="1" max="1" width="18.25" style="1" customWidth="1"/>
    <col min="2" max="2" width="5.75" style="1" customWidth="1"/>
    <col min="3" max="3" width="10.625" style="1" customWidth="1"/>
    <col min="4" max="4" width="23.625" style="29" customWidth="1"/>
    <col min="5" max="5" width="29.125" style="3" customWidth="1"/>
    <col min="6" max="6" width="19.25" style="1" customWidth="1"/>
    <col min="7" max="7" width="11.625" style="1" customWidth="1"/>
    <col min="8" max="16384" width="9" style="1"/>
  </cols>
  <sheetData>
    <row r="1" s="44" customFormat="1" ht="39" customHeight="1" spans="1:6">
      <c r="A1" s="4" t="s">
        <v>311</v>
      </c>
      <c r="B1" s="4"/>
      <c r="C1" s="4"/>
      <c r="D1" s="4"/>
      <c r="E1" s="4"/>
    </row>
    <row r="2" s="44" customFormat="1" ht="31.05" customHeight="1" spans="1:6">
      <c r="A2" s="5"/>
      <c r="B2" s="5"/>
      <c r="C2" s="5"/>
      <c r="D2" s="5"/>
      <c r="E2" s="5"/>
    </row>
    <row r="3" ht="30" customHeight="1" spans="1:6">
      <c r="A3" s="6" t="s">
        <v>256</v>
      </c>
      <c r="B3" s="6" t="s">
        <v>4</v>
      </c>
      <c r="C3" s="6" t="s">
        <v>5</v>
      </c>
      <c r="D3" s="7" t="s">
        <v>173</v>
      </c>
      <c r="E3" s="8" t="s">
        <v>6</v>
      </c>
      <c r="F3" s="9"/>
    </row>
    <row r="4" ht="39" customHeight="1" spans="1:6">
      <c r="A4" s="6" t="s">
        <v>312</v>
      </c>
      <c r="B4" s="6" t="s">
        <v>271</v>
      </c>
      <c r="C4" s="6">
        <v>8284</v>
      </c>
      <c r="D4" s="7" t="s">
        <v>176</v>
      </c>
      <c r="E4" s="8" t="s">
        <v>313</v>
      </c>
    </row>
    <row r="5" ht="39" customHeight="1" spans="1:6">
      <c r="A5" s="6" t="s">
        <v>314</v>
      </c>
      <c r="B5" s="6" t="s">
        <v>271</v>
      </c>
      <c r="C5" s="6">
        <v>30400</v>
      </c>
      <c r="D5" s="7" t="s">
        <v>176</v>
      </c>
      <c r="E5" s="8" t="s">
        <v>315</v>
      </c>
    </row>
    <row r="6" ht="41" customHeight="1" spans="1:6">
      <c r="A6" s="6" t="s">
        <v>273</v>
      </c>
      <c r="B6" s="6" t="s">
        <v>271</v>
      </c>
      <c r="C6" s="6">
        <v>20900</v>
      </c>
      <c r="D6" s="7" t="s">
        <v>176</v>
      </c>
      <c r="E6" s="8" t="s">
        <v>316</v>
      </c>
      <c r="F6" s="1">
        <f>SUM(C4:C8)</f>
        <v>67542.85</v>
      </c>
    </row>
    <row r="7" ht="38" customHeight="1" spans="1:6">
      <c r="A7" s="6" t="s">
        <v>178</v>
      </c>
      <c r="B7" s="6" t="s">
        <v>271</v>
      </c>
      <c r="C7" s="6">
        <v>6494.8</v>
      </c>
      <c r="D7" s="11" t="s">
        <v>179</v>
      </c>
      <c r="E7" s="8" t="s">
        <v>317</v>
      </c>
    </row>
    <row r="8" ht="48" customHeight="1" spans="1:6">
      <c r="A8" s="6" t="s">
        <v>178</v>
      </c>
      <c r="B8" s="6" t="s">
        <v>271</v>
      </c>
      <c r="C8" s="6">
        <v>1464.05</v>
      </c>
      <c r="D8" s="11" t="s">
        <v>179</v>
      </c>
      <c r="E8" s="8" t="s">
        <v>318</v>
      </c>
    </row>
    <row r="9" ht="45" customHeight="1" spans="1:6">
      <c r="A9" s="6" t="s">
        <v>34</v>
      </c>
      <c r="B9" s="6" t="s">
        <v>35</v>
      </c>
      <c r="C9" s="6">
        <v>5</v>
      </c>
      <c r="D9" s="11" t="s">
        <v>182</v>
      </c>
      <c r="E9" s="8"/>
    </row>
    <row r="10" ht="38" customHeight="1" spans="1:6">
      <c r="A10" s="6" t="s">
        <v>183</v>
      </c>
      <c r="B10" s="6" t="s">
        <v>271</v>
      </c>
      <c r="C10" s="6">
        <f>762.66+431.2+830.452</f>
        <v>2024.312</v>
      </c>
      <c r="D10" s="7" t="s">
        <v>184</v>
      </c>
      <c r="E10" s="13" t="s">
        <v>319</v>
      </c>
    </row>
    <row r="11" ht="36" customHeight="1" spans="1:6">
      <c r="A11" s="8" t="s">
        <v>195</v>
      </c>
      <c r="B11" s="6" t="s">
        <v>35</v>
      </c>
      <c r="C11" s="6">
        <v>5</v>
      </c>
      <c r="D11" s="7" t="s">
        <v>266</v>
      </c>
      <c r="E11" s="8"/>
    </row>
    <row r="12" ht="15" customHeight="1" spans="1:6">
      <c r="A12" s="45"/>
      <c r="B12" s="45"/>
      <c r="C12" s="45"/>
      <c r="D12" s="46"/>
      <c r="E12" s="19"/>
    </row>
  </sheetData>
  <mergeCells count="2">
    <mergeCell ref="A1:E1"/>
    <mergeCell ref="A2:E2"/>
  </mergeCells>
  <printOptions horizontalCentered="1"/>
  <pageMargins left="0.55" right="0.34" top="0.49" bottom="0.74" header="0.34" footer="0.51"/>
  <pageSetup paperSize="9" orientation="portrait" horizontalDpi="300" verticalDpi="300"/>
  <headerFooter alignWithMargins="0" scaleWithDoc="0">
    <oddFooter>&amp;C第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zoomScale="85" zoomScaleNormal="85" workbookViewId="0">
      <selection activeCell="S13" sqref="S13"/>
    </sheetView>
  </sheetViews>
  <sheetFormatPr defaultColWidth="9" defaultRowHeight="14.25"/>
  <cols>
    <col min="1" max="1" width="18.25" style="1" customWidth="1"/>
    <col min="2" max="2" width="5.75" style="1" customWidth="1"/>
    <col min="3" max="3" width="9.5" style="1" customWidth="1"/>
    <col min="4" max="4" width="24.875" style="29" customWidth="1"/>
    <col min="5" max="5" width="28.875" style="3" customWidth="1"/>
    <col min="6" max="6" width="19" style="1" customWidth="1"/>
    <col min="7" max="8" width="9" style="1"/>
    <col min="9" max="9" width="12" style="1" customWidth="1"/>
    <col min="10" max="16384" width="9" style="1"/>
  </cols>
  <sheetData>
    <row r="1" ht="51.75" customHeight="1" spans="1:9">
      <c r="A1" s="4" t="s">
        <v>320</v>
      </c>
      <c r="B1" s="4"/>
      <c r="C1" s="4"/>
      <c r="D1" s="4"/>
      <c r="E1" s="4"/>
    </row>
    <row r="2" ht="35" customHeight="1" spans="1:9">
      <c r="A2" s="5"/>
      <c r="B2" s="5"/>
      <c r="C2" s="5"/>
      <c r="D2" s="5"/>
      <c r="E2" s="5"/>
    </row>
    <row r="3" ht="35" customHeight="1" spans="1:9">
      <c r="A3" s="6" t="s">
        <v>256</v>
      </c>
      <c r="B3" s="6" t="s">
        <v>4</v>
      </c>
      <c r="C3" s="6" t="s">
        <v>5</v>
      </c>
      <c r="D3" s="7" t="s">
        <v>173</v>
      </c>
      <c r="E3" s="8" t="s">
        <v>6</v>
      </c>
      <c r="F3" s="9"/>
    </row>
    <row r="4" ht="35" customHeight="1" spans="1:9">
      <c r="A4" s="6" t="s">
        <v>321</v>
      </c>
      <c r="B4" s="6" t="s">
        <v>271</v>
      </c>
      <c r="C4" s="6">
        <v>32961.5</v>
      </c>
      <c r="D4" s="7" t="s">
        <v>322</v>
      </c>
      <c r="E4" s="8" t="s">
        <v>323</v>
      </c>
    </row>
    <row r="5" ht="35" customHeight="1" spans="1:9">
      <c r="A5" s="6" t="s">
        <v>259</v>
      </c>
      <c r="B5" s="6" t="s">
        <v>271</v>
      </c>
      <c r="C5" s="6">
        <f>13422-9630</f>
        <v>3792</v>
      </c>
      <c r="D5" s="7" t="s">
        <v>322</v>
      </c>
      <c r="E5" s="8" t="s">
        <v>324</v>
      </c>
      <c r="F5" s="1">
        <f>SUM(C4:C5)</f>
        <v>36753.5</v>
      </c>
      <c r="I5" s="39">
        <f>C4+C5</f>
        <v>36753.5</v>
      </c>
    </row>
    <row r="6" ht="35" customHeight="1" spans="1:9">
      <c r="A6" s="6" t="s">
        <v>34</v>
      </c>
      <c r="B6" s="6" t="s">
        <v>35</v>
      </c>
      <c r="C6" s="6">
        <v>16</v>
      </c>
      <c r="D6" s="11" t="s">
        <v>182</v>
      </c>
      <c r="E6" s="8"/>
      <c r="F6" s="40"/>
    </row>
    <row r="7" ht="35" customHeight="1" spans="1:9">
      <c r="A7" s="6" t="s">
        <v>38</v>
      </c>
      <c r="B7" s="6" t="s">
        <v>79</v>
      </c>
      <c r="C7" s="6">
        <v>202</v>
      </c>
      <c r="D7" s="6" t="s">
        <v>211</v>
      </c>
      <c r="E7" s="8"/>
    </row>
    <row r="8" ht="35" customHeight="1" spans="1:9">
      <c r="A8" s="6" t="s">
        <v>308</v>
      </c>
      <c r="B8" s="6" t="s">
        <v>271</v>
      </c>
      <c r="C8" s="6">
        <v>475.5</v>
      </c>
      <c r="D8" s="6" t="s">
        <v>184</v>
      </c>
      <c r="E8" s="13" t="s">
        <v>325</v>
      </c>
      <c r="F8" s="1">
        <f>SUM(C8:C9)</f>
        <v>2073.62</v>
      </c>
    </row>
    <row r="9" ht="62" customHeight="1" spans="1:9">
      <c r="A9" s="6" t="s">
        <v>183</v>
      </c>
      <c r="B9" s="6" t="s">
        <v>271</v>
      </c>
      <c r="C9" s="41">
        <f>635.52+249.6+105.6+38.4+569</f>
        <v>1598.12</v>
      </c>
      <c r="D9" s="7" t="s">
        <v>184</v>
      </c>
      <c r="E9" s="42" t="s">
        <v>326</v>
      </c>
    </row>
    <row r="10" ht="35" customHeight="1" spans="1:9">
      <c r="A10" s="8" t="s">
        <v>195</v>
      </c>
      <c r="B10" s="6" t="s">
        <v>35</v>
      </c>
      <c r="C10" s="6">
        <v>16</v>
      </c>
      <c r="D10" s="7" t="s">
        <v>266</v>
      </c>
      <c r="E10" s="8"/>
    </row>
    <row r="12" ht="33" customHeight="1" spans="1:9">
      <c r="A12" s="4" t="s">
        <v>320</v>
      </c>
      <c r="B12" s="4"/>
      <c r="C12" s="4"/>
      <c r="D12" s="4"/>
      <c r="E12" s="4"/>
    </row>
    <row r="13" ht="33" customHeight="1" spans="1:9">
      <c r="A13" s="5"/>
      <c r="B13" s="5"/>
      <c r="C13" s="5"/>
      <c r="D13" s="5"/>
      <c r="E13" s="5"/>
    </row>
    <row r="14" ht="33" customHeight="1" spans="1:9">
      <c r="A14" s="6" t="s">
        <v>256</v>
      </c>
      <c r="B14" s="6" t="s">
        <v>4</v>
      </c>
      <c r="C14" s="6" t="s">
        <v>5</v>
      </c>
      <c r="D14" s="7" t="s">
        <v>173</v>
      </c>
      <c r="E14" s="8" t="s">
        <v>6</v>
      </c>
    </row>
    <row r="15" ht="33" customHeight="1" spans="1:9">
      <c r="A15" s="6" t="s">
        <v>327</v>
      </c>
      <c r="B15" s="6" t="s">
        <v>271</v>
      </c>
      <c r="C15" s="6">
        <v>37993</v>
      </c>
      <c r="D15" s="7" t="s">
        <v>322</v>
      </c>
      <c r="E15" s="8" t="s">
        <v>328</v>
      </c>
      <c r="I15" s="39">
        <f>C15+C16+C17</f>
        <v>60024.2</v>
      </c>
    </row>
    <row r="16" ht="33" customHeight="1" spans="1:9">
      <c r="A16" s="6" t="s">
        <v>259</v>
      </c>
      <c r="B16" s="6" t="s">
        <v>271</v>
      </c>
      <c r="C16" s="43">
        <f>47623-37993</f>
        <v>9630</v>
      </c>
      <c r="D16" s="7" t="s">
        <v>322</v>
      </c>
      <c r="E16" s="8" t="s">
        <v>324</v>
      </c>
    </row>
    <row r="17" ht="44" customHeight="1" spans="1:5">
      <c r="A17" s="6" t="s">
        <v>178</v>
      </c>
      <c r="B17" s="6" t="s">
        <v>271</v>
      </c>
      <c r="C17" s="6">
        <v>12401.2</v>
      </c>
      <c r="D17" s="11" t="s">
        <v>179</v>
      </c>
      <c r="E17" s="11" t="s">
        <v>329</v>
      </c>
    </row>
  </sheetData>
  <mergeCells count="4">
    <mergeCell ref="A1:E1"/>
    <mergeCell ref="A2:E2"/>
    <mergeCell ref="A12:E12"/>
    <mergeCell ref="A13:E13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zoomScale="70" zoomScaleNormal="70" workbookViewId="0">
      <selection activeCell="I8" sqref="I8"/>
    </sheetView>
  </sheetViews>
  <sheetFormatPr defaultColWidth="9" defaultRowHeight="14.25" outlineLevelCol="5"/>
  <cols>
    <col min="1" max="1" width="16.75" style="1" customWidth="1"/>
    <col min="2" max="2" width="5.75" style="1" customWidth="1"/>
    <col min="3" max="3" width="11.875" style="1" customWidth="1"/>
    <col min="4" max="4" width="25.875" style="29" customWidth="1"/>
    <col min="5" max="5" width="29.25" style="3" customWidth="1"/>
    <col min="6" max="6" width="21.125" style="1" customWidth="1"/>
    <col min="7" max="7" width="11.625" style="1" customWidth="1"/>
    <col min="8" max="16384" width="9" style="1"/>
  </cols>
  <sheetData>
    <row r="1" ht="34.05" customHeight="1" spans="1:6">
      <c r="A1" s="30" t="s">
        <v>330</v>
      </c>
      <c r="B1" s="30"/>
      <c r="C1" s="30"/>
      <c r="D1" s="30"/>
      <c r="E1" s="30"/>
    </row>
    <row r="2" ht="33" customHeight="1" spans="1:6">
      <c r="A2" s="31"/>
      <c r="B2" s="31"/>
      <c r="C2" s="31"/>
      <c r="D2" s="31"/>
      <c r="E2" s="31"/>
    </row>
    <row r="3" ht="29.25" customHeight="1" spans="1:6">
      <c r="A3" s="6" t="s">
        <v>256</v>
      </c>
      <c r="B3" s="6" t="s">
        <v>4</v>
      </c>
      <c r="C3" s="6" t="s">
        <v>5</v>
      </c>
      <c r="D3" s="7" t="s">
        <v>173</v>
      </c>
      <c r="E3" s="8" t="s">
        <v>6</v>
      </c>
      <c r="F3" s="9"/>
    </row>
    <row r="4" ht="29.25" customHeight="1" spans="1:6">
      <c r="A4" s="6" t="s">
        <v>270</v>
      </c>
      <c r="B4" s="6" t="s">
        <v>271</v>
      </c>
      <c r="C4" s="6">
        <v>69799.3</v>
      </c>
      <c r="D4" s="7" t="s">
        <v>176</v>
      </c>
      <c r="E4" s="8" t="s">
        <v>258</v>
      </c>
    </row>
    <row r="5" ht="46.5" customHeight="1" spans="1:6">
      <c r="A5" s="6" t="s">
        <v>276</v>
      </c>
      <c r="B5" s="6" t="s">
        <v>271</v>
      </c>
      <c r="C5" s="32">
        <v>13938</v>
      </c>
      <c r="D5" s="7" t="s">
        <v>176</v>
      </c>
      <c r="E5" s="8" t="s">
        <v>331</v>
      </c>
    </row>
    <row r="6" ht="37.5" customHeight="1" spans="1:6">
      <c r="A6" s="6" t="s">
        <v>273</v>
      </c>
      <c r="B6" s="6" t="s">
        <v>271</v>
      </c>
      <c r="C6" s="33">
        <v>18981.68</v>
      </c>
      <c r="D6" s="7" t="s">
        <v>176</v>
      </c>
      <c r="E6" s="8" t="s">
        <v>260</v>
      </c>
      <c r="F6" s="1">
        <f>SUM(C4:C7)</f>
        <v>110277.61</v>
      </c>
    </row>
    <row r="7" ht="35" customHeight="1" spans="1:6">
      <c r="A7" s="6" t="s">
        <v>178</v>
      </c>
      <c r="B7" s="6" t="s">
        <v>271</v>
      </c>
      <c r="C7" s="6">
        <v>7558.63</v>
      </c>
      <c r="D7" s="11" t="s">
        <v>179</v>
      </c>
      <c r="E7" s="8" t="s">
        <v>332</v>
      </c>
    </row>
    <row r="8" ht="38" customHeight="1" spans="1:6">
      <c r="A8" s="8" t="s">
        <v>263</v>
      </c>
      <c r="B8" s="6" t="s">
        <v>35</v>
      </c>
      <c r="C8" s="6">
        <v>60</v>
      </c>
      <c r="D8" s="11" t="s">
        <v>333</v>
      </c>
      <c r="E8" s="8" t="s">
        <v>334</v>
      </c>
    </row>
    <row r="9" ht="171" customHeight="1" spans="1:6">
      <c r="A9" s="6" t="s">
        <v>183</v>
      </c>
      <c r="B9" s="6" t="s">
        <v>271</v>
      </c>
      <c r="C9" s="6">
        <v>11055.82</v>
      </c>
      <c r="D9" s="7" t="s">
        <v>184</v>
      </c>
      <c r="E9" s="34" t="s">
        <v>335</v>
      </c>
      <c r="F9" s="35"/>
    </row>
    <row r="10" ht="54" customHeight="1" spans="1:6">
      <c r="A10" s="6" t="s">
        <v>38</v>
      </c>
      <c r="B10" s="6" t="s">
        <v>79</v>
      </c>
      <c r="C10" s="6">
        <v>1189.93</v>
      </c>
      <c r="D10" s="7" t="s">
        <v>184</v>
      </c>
      <c r="E10" s="8" t="s">
        <v>281</v>
      </c>
    </row>
    <row r="11" ht="41.25" customHeight="1" spans="1:6">
      <c r="A11" s="8" t="s">
        <v>263</v>
      </c>
      <c r="B11" s="6" t="s">
        <v>35</v>
      </c>
      <c r="C11" s="6">
        <v>60</v>
      </c>
      <c r="D11" s="7" t="s">
        <v>266</v>
      </c>
      <c r="E11" s="8"/>
    </row>
    <row r="12" ht="37.05" customHeight="1" spans="1:6">
      <c r="A12" s="36"/>
      <c r="B12" s="36"/>
      <c r="C12" s="36"/>
      <c r="D12" s="36"/>
      <c r="E12" s="36"/>
    </row>
    <row r="13" s="28" customFormat="1" ht="25.05" customHeight="1" spans="1:6">
      <c r="A13" s="36"/>
      <c r="B13" s="36"/>
      <c r="C13" s="36"/>
      <c r="D13" s="36"/>
      <c r="E13" s="36"/>
    </row>
    <row r="14" s="28" customFormat="1" spans="1:6">
      <c r="D14" s="37"/>
      <c r="E14" s="38"/>
    </row>
  </sheetData>
  <mergeCells count="4">
    <mergeCell ref="A1:E1"/>
    <mergeCell ref="A2:E2"/>
    <mergeCell ref="A12:E12"/>
    <mergeCell ref="A13:E13"/>
  </mergeCells>
  <printOptions horizontalCentered="1"/>
  <pageMargins left="0.551181102362205" right="0.34" top="0.49" bottom="0.74" header="0.34" footer="0.51"/>
  <pageSetup paperSize="9" orientation="portrait" horizontalDpi="300" verticalDpi="300"/>
  <headerFooter alignWithMargins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zoomScale="85" zoomScaleNormal="85" workbookViewId="0">
      <selection activeCell="K19" sqref="K19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20.5" style="14" customWidth="1"/>
    <col min="8" max="16383" width="9" style="14"/>
  </cols>
  <sheetData>
    <row r="1" s="14" customFormat="1" ht="40.05" customHeight="1" spans="1:7">
      <c r="A1" s="4" t="s">
        <v>336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8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8" customFormat="1" ht="35" customHeight="1" spans="1:7">
      <c r="A4" s="23">
        <v>1</v>
      </c>
      <c r="B4" s="24" t="s">
        <v>174</v>
      </c>
      <c r="C4" s="25" t="s">
        <v>9</v>
      </c>
      <c r="D4" s="26">
        <v>8129.5</v>
      </c>
      <c r="E4" s="24" t="s">
        <v>176</v>
      </c>
      <c r="F4" s="23" t="s">
        <v>203</v>
      </c>
    </row>
    <row r="5" s="18" customFormat="1" ht="35" customHeight="1" spans="1:7">
      <c r="A5" s="23">
        <v>2</v>
      </c>
      <c r="B5" s="24" t="s">
        <v>337</v>
      </c>
      <c r="C5" s="25" t="s">
        <v>9</v>
      </c>
      <c r="D5" s="26">
        <v>2360</v>
      </c>
      <c r="E5" s="24" t="s">
        <v>176</v>
      </c>
      <c r="F5" s="23" t="s">
        <v>200</v>
      </c>
    </row>
    <row r="6" s="18" customFormat="1" ht="35" customHeight="1" spans="1:7">
      <c r="A6" s="23">
        <v>3</v>
      </c>
      <c r="B6" s="24" t="s">
        <v>178</v>
      </c>
      <c r="C6" s="25" t="s">
        <v>9</v>
      </c>
      <c r="D6" s="26">
        <v>1998</v>
      </c>
      <c r="E6" s="24" t="s">
        <v>204</v>
      </c>
      <c r="F6" s="24" t="s">
        <v>247</v>
      </c>
    </row>
    <row r="7" s="18" customFormat="1" ht="35" customHeight="1" spans="1:7">
      <c r="A7" s="23">
        <v>4</v>
      </c>
      <c r="B7" s="24" t="s">
        <v>34</v>
      </c>
      <c r="C7" s="23" t="s">
        <v>35</v>
      </c>
      <c r="D7" s="23">
        <v>4</v>
      </c>
      <c r="E7" s="24" t="s">
        <v>182</v>
      </c>
      <c r="F7" s="23"/>
    </row>
    <row r="8" s="18" customFormat="1" ht="40.05" customHeight="1" spans="1:7">
      <c r="A8" s="23">
        <v>5</v>
      </c>
      <c r="B8" s="23" t="s">
        <v>195</v>
      </c>
      <c r="C8" s="23" t="s">
        <v>35</v>
      </c>
      <c r="D8" s="23">
        <v>4</v>
      </c>
      <c r="E8" s="23" t="s">
        <v>187</v>
      </c>
      <c r="F8" s="23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="70" zoomScaleNormal="70" workbookViewId="0">
      <selection activeCell="M12" sqref="M12"/>
    </sheetView>
  </sheetViews>
  <sheetFormatPr defaultColWidth="9" defaultRowHeight="14.25" outlineLevelCol="5"/>
  <cols>
    <col min="1" max="1" width="16.75" style="1" customWidth="1"/>
    <col min="2" max="2" width="5.75" style="1" customWidth="1"/>
    <col min="3" max="3" width="10.625" style="1" customWidth="1"/>
    <col min="4" max="4" width="24.375" style="2" customWidth="1"/>
    <col min="5" max="5" width="30.375" style="3" customWidth="1"/>
    <col min="6" max="6" width="16.375" style="1" customWidth="1"/>
    <col min="7" max="16384" width="9" style="1"/>
  </cols>
  <sheetData>
    <row r="1" ht="53.25" customHeight="1" spans="1:6">
      <c r="A1" s="4" t="s">
        <v>338</v>
      </c>
      <c r="B1" s="4"/>
      <c r="C1" s="4"/>
      <c r="D1" s="4"/>
      <c r="E1" s="4"/>
    </row>
    <row r="2" ht="42" customHeight="1" spans="1:6">
      <c r="A2" s="5"/>
      <c r="B2" s="5"/>
      <c r="C2" s="5"/>
      <c r="D2" s="5"/>
      <c r="E2" s="5"/>
    </row>
    <row r="3" ht="29.25" customHeight="1" spans="1:6">
      <c r="A3" s="6" t="s">
        <v>256</v>
      </c>
      <c r="B3" s="6" t="s">
        <v>4</v>
      </c>
      <c r="C3" s="6" t="s">
        <v>5</v>
      </c>
      <c r="D3" s="7" t="s">
        <v>173</v>
      </c>
      <c r="E3" s="8" t="s">
        <v>6</v>
      </c>
      <c r="F3" s="9"/>
    </row>
    <row r="4" ht="46.5" customHeight="1" spans="1:6">
      <c r="A4" s="6" t="s">
        <v>339</v>
      </c>
      <c r="B4" s="6" t="s">
        <v>271</v>
      </c>
      <c r="C4" s="15">
        <v>17489</v>
      </c>
      <c r="D4" s="7" t="s">
        <v>340</v>
      </c>
      <c r="E4" s="8" t="s">
        <v>258</v>
      </c>
    </row>
    <row r="5" ht="37.5" customHeight="1" spans="1:6">
      <c r="A5" s="6" t="s">
        <v>341</v>
      </c>
      <c r="B5" s="6" t="s">
        <v>271</v>
      </c>
      <c r="C5" s="15">
        <v>2964</v>
      </c>
      <c r="D5" s="7" t="s">
        <v>340</v>
      </c>
      <c r="E5" s="8" t="s">
        <v>342</v>
      </c>
    </row>
    <row r="6" ht="37.5" customHeight="1" spans="1:6">
      <c r="A6" s="6" t="s">
        <v>341</v>
      </c>
      <c r="B6" s="6" t="s">
        <v>271</v>
      </c>
      <c r="C6" s="15">
        <v>6946</v>
      </c>
      <c r="D6" s="7" t="s">
        <v>340</v>
      </c>
      <c r="E6" s="8" t="s">
        <v>343</v>
      </c>
    </row>
    <row r="7" ht="37.5" customHeight="1" spans="1:6">
      <c r="A7" s="6" t="s">
        <v>259</v>
      </c>
      <c r="B7" s="6" t="s">
        <v>271</v>
      </c>
      <c r="C7" s="15">
        <v>5225</v>
      </c>
      <c r="D7" s="7" t="s">
        <v>340</v>
      </c>
      <c r="E7" s="8" t="s">
        <v>316</v>
      </c>
      <c r="F7" s="1">
        <f>SUM(C4:C11)</f>
        <v>58720</v>
      </c>
    </row>
    <row r="8" ht="37.5" customHeight="1" spans="1:6">
      <c r="A8" s="8" t="s">
        <v>344</v>
      </c>
      <c r="B8" s="6" t="s">
        <v>271</v>
      </c>
      <c r="C8" s="15">
        <v>1033</v>
      </c>
      <c r="D8" s="7" t="s">
        <v>345</v>
      </c>
      <c r="E8" s="8" t="s">
        <v>258</v>
      </c>
    </row>
    <row r="9" ht="37.5" customHeight="1" spans="1:6">
      <c r="A9" s="8" t="s">
        <v>346</v>
      </c>
      <c r="B9" s="6" t="s">
        <v>271</v>
      </c>
      <c r="C9" s="15">
        <v>15473</v>
      </c>
      <c r="D9" s="7" t="s">
        <v>345</v>
      </c>
      <c r="E9" s="8" t="s">
        <v>258</v>
      </c>
    </row>
    <row r="10" ht="37.5" customHeight="1" spans="1:6">
      <c r="A10" s="6" t="s">
        <v>178</v>
      </c>
      <c r="B10" s="6" t="s">
        <v>271</v>
      </c>
      <c r="C10" s="15">
        <v>3747</v>
      </c>
      <c r="D10" s="11" t="s">
        <v>347</v>
      </c>
      <c r="E10" s="8" t="s">
        <v>348</v>
      </c>
    </row>
    <row r="11" ht="46.5" customHeight="1" spans="1:6">
      <c r="A11" s="6" t="s">
        <v>178</v>
      </c>
      <c r="B11" s="6" t="s">
        <v>271</v>
      </c>
      <c r="C11" s="15">
        <v>5843</v>
      </c>
      <c r="D11" s="11" t="s">
        <v>347</v>
      </c>
      <c r="E11" s="8" t="s">
        <v>349</v>
      </c>
    </row>
    <row r="12" ht="60" customHeight="1" spans="1:6">
      <c r="A12" s="8" t="s">
        <v>350</v>
      </c>
      <c r="B12" s="6" t="s">
        <v>35</v>
      </c>
      <c r="C12" s="10">
        <v>2</v>
      </c>
      <c r="D12" s="11" t="s">
        <v>351</v>
      </c>
      <c r="E12" s="12"/>
    </row>
    <row r="13" ht="27" customHeight="1" spans="1:6">
      <c r="A13" s="8" t="s">
        <v>350</v>
      </c>
      <c r="B13" s="6" t="s">
        <v>35</v>
      </c>
      <c r="C13" s="10">
        <v>2</v>
      </c>
      <c r="D13" s="16" t="s">
        <v>266</v>
      </c>
      <c r="E13" s="17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zoomScale="70" zoomScaleNormal="70" workbookViewId="0">
      <selection activeCell="A2" sqref="A2:F2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20.625" style="14" customWidth="1"/>
    <col min="8" max="16383" width="9" style="14"/>
  </cols>
  <sheetData>
    <row r="1" s="14" customFormat="1" ht="40.05" customHeight="1" spans="1:7">
      <c r="A1" s="4" t="s">
        <v>172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87" t="s">
        <v>174</v>
      </c>
      <c r="C4" s="54" t="s">
        <v>175</v>
      </c>
      <c r="D4" s="52">
        <v>26105.2</v>
      </c>
      <c r="E4" s="87" t="s">
        <v>176</v>
      </c>
      <c r="F4" s="52" t="s">
        <v>177</v>
      </c>
    </row>
    <row r="5" s="14" customFormat="1" ht="38" customHeight="1" spans="1:7">
      <c r="A5" s="23">
        <v>2</v>
      </c>
      <c r="B5" s="87" t="s">
        <v>178</v>
      </c>
      <c r="C5" s="54" t="s">
        <v>175</v>
      </c>
      <c r="D5" s="52">
        <v>9555.1</v>
      </c>
      <c r="E5" s="87" t="s">
        <v>179</v>
      </c>
      <c r="F5" s="87" t="s">
        <v>180</v>
      </c>
    </row>
    <row r="6" s="14" customFormat="1" ht="37.05" customHeight="1" spans="1:7">
      <c r="A6" s="23">
        <v>3</v>
      </c>
      <c r="B6" s="87" t="s">
        <v>12</v>
      </c>
      <c r="C6" s="54" t="s">
        <v>175</v>
      </c>
      <c r="D6" s="52">
        <v>332</v>
      </c>
      <c r="E6" s="87" t="s">
        <v>179</v>
      </c>
      <c r="F6" s="87" t="s">
        <v>181</v>
      </c>
      <c r="G6" s="18">
        <f>SUM(D4:D6)</f>
        <v>35992.3</v>
      </c>
    </row>
    <row r="7" s="14" customFormat="1" ht="41" customHeight="1" spans="1:7">
      <c r="A7" s="23">
        <v>4</v>
      </c>
      <c r="B7" s="87" t="s">
        <v>34</v>
      </c>
      <c r="C7" s="52" t="s">
        <v>35</v>
      </c>
      <c r="D7" s="52">
        <v>10</v>
      </c>
      <c r="E7" s="87" t="s">
        <v>182</v>
      </c>
      <c r="F7" s="52"/>
    </row>
    <row r="8" s="14" customFormat="1" ht="64.05" customHeight="1" spans="1:7">
      <c r="A8" s="23">
        <v>5</v>
      </c>
      <c r="B8" s="52" t="s">
        <v>183</v>
      </c>
      <c r="C8" s="54" t="s">
        <v>175</v>
      </c>
      <c r="D8" s="52">
        <v>2197.97</v>
      </c>
      <c r="E8" s="52" t="s">
        <v>184</v>
      </c>
      <c r="F8" s="52" t="s">
        <v>185</v>
      </c>
    </row>
    <row r="9" s="14" customFormat="1" ht="40.05" customHeight="1" spans="1:7">
      <c r="A9" s="23">
        <v>6</v>
      </c>
      <c r="B9" s="52" t="s">
        <v>186</v>
      </c>
      <c r="C9" s="52" t="s">
        <v>35</v>
      </c>
      <c r="D9" s="52">
        <v>10</v>
      </c>
      <c r="E9" s="52" t="s">
        <v>187</v>
      </c>
      <c r="F9" s="52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  <row r="40" s="14" customFormat="1" spans="1:1">
      <c r="A40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55" zoomScaleNormal="55" workbookViewId="0">
      <selection activeCell="V31" sqref="V31"/>
    </sheetView>
  </sheetViews>
  <sheetFormatPr defaultColWidth="9" defaultRowHeight="14.25" outlineLevelCol="5"/>
  <cols>
    <col min="1" max="1" width="16.75" style="1" customWidth="1"/>
    <col min="2" max="2" width="5.75" style="1" customWidth="1"/>
    <col min="3" max="3" width="10.625" style="1" customWidth="1"/>
    <col min="4" max="4" width="24.375" style="2" customWidth="1"/>
    <col min="5" max="5" width="30.375" style="3" customWidth="1"/>
    <col min="6" max="6" width="16.375" style="1" customWidth="1"/>
    <col min="7" max="16384" width="9" style="1"/>
  </cols>
  <sheetData>
    <row r="1" ht="53.25" customHeight="1" spans="1:6">
      <c r="A1" s="4" t="s">
        <v>352</v>
      </c>
      <c r="B1" s="4"/>
      <c r="C1" s="4"/>
      <c r="D1" s="4"/>
      <c r="E1" s="4"/>
    </row>
    <row r="2" ht="42" customHeight="1" spans="1:6">
      <c r="A2" s="5"/>
      <c r="B2" s="5"/>
      <c r="C2" s="5"/>
      <c r="D2" s="5"/>
      <c r="E2" s="5"/>
    </row>
    <row r="3" ht="29.25" customHeight="1" spans="1:6">
      <c r="A3" s="6" t="s">
        <v>256</v>
      </c>
      <c r="B3" s="6" t="s">
        <v>4</v>
      </c>
      <c r="C3" s="6" t="s">
        <v>5</v>
      </c>
      <c r="D3" s="7" t="s">
        <v>173</v>
      </c>
      <c r="E3" s="8" t="s">
        <v>6</v>
      </c>
      <c r="F3" s="9"/>
    </row>
    <row r="4" ht="46.5" customHeight="1" spans="1:6">
      <c r="A4" s="6" t="s">
        <v>339</v>
      </c>
      <c r="B4" s="6" t="s">
        <v>271</v>
      </c>
      <c r="C4" s="6">
        <v>69138</v>
      </c>
      <c r="D4" s="7" t="s">
        <v>340</v>
      </c>
      <c r="E4" s="8" t="s">
        <v>353</v>
      </c>
    </row>
    <row r="5" ht="37.5" customHeight="1" spans="1:6">
      <c r="A5" s="6" t="s">
        <v>259</v>
      </c>
      <c r="B5" s="6" t="s">
        <v>271</v>
      </c>
      <c r="C5" s="10">
        <v>14086</v>
      </c>
      <c r="D5" s="7" t="s">
        <v>340</v>
      </c>
      <c r="E5" s="8" t="s">
        <v>354</v>
      </c>
    </row>
    <row r="6" ht="46.5" customHeight="1" spans="1:6">
      <c r="A6" s="6" t="s">
        <v>355</v>
      </c>
      <c r="B6" s="6" t="s">
        <v>271</v>
      </c>
      <c r="C6" s="6">
        <v>12376</v>
      </c>
      <c r="D6" s="11" t="s">
        <v>356</v>
      </c>
      <c r="E6" s="8" t="s">
        <v>357</v>
      </c>
      <c r="F6" s="1">
        <f>SUM(C4:C6)</f>
        <v>95600</v>
      </c>
    </row>
    <row r="7" ht="60" customHeight="1" spans="1:6">
      <c r="A7" s="8" t="s">
        <v>350</v>
      </c>
      <c r="B7" s="6" t="s">
        <v>35</v>
      </c>
      <c r="C7" s="6">
        <v>24</v>
      </c>
      <c r="D7" s="11" t="s">
        <v>351</v>
      </c>
      <c r="E7" s="12"/>
    </row>
    <row r="8" ht="60" customHeight="1" spans="1:6">
      <c r="A8" s="8" t="s">
        <v>350</v>
      </c>
      <c r="B8" s="6" t="s">
        <v>35</v>
      </c>
      <c r="C8" s="6">
        <v>24</v>
      </c>
      <c r="D8" s="11" t="s">
        <v>266</v>
      </c>
      <c r="E8" s="12"/>
    </row>
    <row r="9" ht="129" customHeight="1" spans="1:6">
      <c r="A9" s="6" t="s">
        <v>358</v>
      </c>
      <c r="B9" s="6" t="s">
        <v>271</v>
      </c>
      <c r="C9" s="6">
        <v>2519.17</v>
      </c>
      <c r="D9" s="6" t="s">
        <v>238</v>
      </c>
      <c r="E9" s="13" t="s">
        <v>359</v>
      </c>
      <c r="F9" s="14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zoomScale="85" zoomScaleNormal="85" workbookViewId="0">
      <selection activeCell="G6" sqref="G6"/>
    </sheetView>
  </sheetViews>
  <sheetFormatPr defaultColWidth="9" defaultRowHeight="14.25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6.75" style="14" customWidth="1"/>
    <col min="8" max="16383" width="9" style="14"/>
  </cols>
  <sheetData>
    <row r="1" s="14" customFormat="1" ht="40.05" customHeight="1" spans="1:12">
      <c r="A1" s="4" t="s">
        <v>188</v>
      </c>
      <c r="B1" s="4"/>
      <c r="C1" s="4"/>
      <c r="D1" s="4"/>
      <c r="E1" s="4"/>
      <c r="F1" s="4"/>
    </row>
    <row r="2" s="14" customFormat="1" ht="40.05" customHeight="1" spans="1:12">
      <c r="A2" s="20"/>
      <c r="B2" s="20"/>
      <c r="C2" s="20"/>
      <c r="D2" s="20"/>
      <c r="E2" s="20"/>
      <c r="F2" s="20"/>
    </row>
    <row r="3" s="14" customFormat="1" ht="35" customHeight="1" spans="1:12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42" customHeight="1" spans="1:12">
      <c r="A4" s="23">
        <v>1</v>
      </c>
      <c r="B4" s="87" t="s">
        <v>174</v>
      </c>
      <c r="C4" s="54" t="s">
        <v>175</v>
      </c>
      <c r="D4" s="52">
        <v>26932.39</v>
      </c>
      <c r="E4" s="87" t="s">
        <v>176</v>
      </c>
      <c r="F4" s="52" t="s">
        <v>177</v>
      </c>
      <c r="G4" s="88"/>
    </row>
    <row r="5" s="14" customFormat="1" ht="48" customHeight="1" spans="1:12">
      <c r="A5" s="23">
        <v>2</v>
      </c>
      <c r="B5" s="87" t="s">
        <v>178</v>
      </c>
      <c r="C5" s="54" t="s">
        <v>175</v>
      </c>
      <c r="D5" s="52">
        <v>6982.7</v>
      </c>
      <c r="E5" s="87" t="s">
        <v>179</v>
      </c>
      <c r="F5" s="87" t="s">
        <v>189</v>
      </c>
      <c r="G5" s="18">
        <f>SUM(D4:D6)</f>
        <v>34164.09</v>
      </c>
    </row>
    <row r="6" s="14" customFormat="1" ht="41" customHeight="1" spans="1:12">
      <c r="A6" s="23">
        <v>3</v>
      </c>
      <c r="B6" s="87" t="s">
        <v>12</v>
      </c>
      <c r="C6" s="54" t="s">
        <v>175</v>
      </c>
      <c r="D6" s="52">
        <v>249</v>
      </c>
      <c r="E6" s="87" t="s">
        <v>179</v>
      </c>
      <c r="F6" s="87" t="s">
        <v>181</v>
      </c>
    </row>
    <row r="7" s="14" customFormat="1" ht="41" customHeight="1" spans="1:12">
      <c r="A7" s="23">
        <v>4</v>
      </c>
      <c r="B7" s="87" t="s">
        <v>34</v>
      </c>
      <c r="C7" s="52" t="s">
        <v>35</v>
      </c>
      <c r="D7" s="52">
        <v>10</v>
      </c>
      <c r="E7" s="87" t="s">
        <v>182</v>
      </c>
      <c r="F7" s="52"/>
      <c r="L7" s="18" t="s">
        <v>190</v>
      </c>
    </row>
    <row r="8" s="14" customFormat="1" ht="40.05" customHeight="1" spans="1:12">
      <c r="A8" s="23">
        <v>5</v>
      </c>
      <c r="B8" s="52" t="s">
        <v>186</v>
      </c>
      <c r="C8" s="52" t="s">
        <v>35</v>
      </c>
      <c r="D8" s="52">
        <v>10</v>
      </c>
      <c r="E8" s="52" t="s">
        <v>187</v>
      </c>
      <c r="F8" s="52"/>
    </row>
    <row r="9" s="18" customFormat="1" ht="32" customHeight="1" spans="1:12">
      <c r="A9" s="86"/>
      <c r="B9" s="86"/>
      <c r="C9" s="86"/>
      <c r="D9" s="86"/>
      <c r="E9" s="86"/>
      <c r="F9" s="86"/>
    </row>
    <row r="10" s="18" customFormat="1" ht="11.25" spans="1:12">
      <c r="A10" s="27"/>
    </row>
    <row r="11" s="18" customFormat="1" ht="32" customHeight="1" spans="1:12">
      <c r="A11" s="4" t="s">
        <v>191</v>
      </c>
      <c r="B11" s="4"/>
      <c r="C11" s="4"/>
      <c r="D11" s="4"/>
      <c r="E11" s="4"/>
      <c r="F11" s="4"/>
    </row>
    <row r="12" s="18" customFormat="1" ht="32" customHeight="1" spans="1:12">
      <c r="A12" s="20"/>
      <c r="B12" s="20"/>
      <c r="C12" s="20"/>
      <c r="D12" s="20"/>
      <c r="E12" s="20"/>
      <c r="F12" s="20"/>
    </row>
    <row r="13" s="18" customFormat="1" ht="32" customHeight="1" spans="1:12">
      <c r="A13" s="21" t="s">
        <v>1</v>
      </c>
      <c r="B13" s="21" t="s">
        <v>2</v>
      </c>
      <c r="C13" s="21" t="s">
        <v>4</v>
      </c>
      <c r="D13" s="21" t="s">
        <v>5</v>
      </c>
      <c r="E13" s="21" t="s">
        <v>173</v>
      </c>
      <c r="F13" s="21" t="s">
        <v>6</v>
      </c>
    </row>
    <row r="14" s="18" customFormat="1" ht="32" customHeight="1" spans="1:12">
      <c r="A14" s="23">
        <v>1</v>
      </c>
      <c r="B14" s="87" t="s">
        <v>174</v>
      </c>
      <c r="C14" s="54" t="s">
        <v>175</v>
      </c>
      <c r="D14" s="52">
        <v>21315.61</v>
      </c>
      <c r="E14" s="87" t="s">
        <v>176</v>
      </c>
      <c r="F14" s="52" t="s">
        <v>177</v>
      </c>
    </row>
    <row r="15" s="18" customFormat="1" ht="54" customHeight="1" spans="1:12">
      <c r="A15" s="23">
        <v>2</v>
      </c>
      <c r="B15" s="87" t="s">
        <v>178</v>
      </c>
      <c r="C15" s="54" t="s">
        <v>175</v>
      </c>
      <c r="D15" s="52">
        <v>4786.3</v>
      </c>
      <c r="E15" s="87" t="s">
        <v>179</v>
      </c>
      <c r="F15" s="87" t="s">
        <v>189</v>
      </c>
    </row>
    <row r="16" s="18" customFormat="1" ht="32" customHeight="1" spans="1:12">
      <c r="A16" s="23">
        <v>3</v>
      </c>
      <c r="B16" s="87" t="s">
        <v>34</v>
      </c>
      <c r="C16" s="52" t="s">
        <v>35</v>
      </c>
      <c r="D16" s="52">
        <v>4</v>
      </c>
      <c r="E16" s="87" t="s">
        <v>182</v>
      </c>
      <c r="F16" s="52"/>
    </row>
    <row r="17" s="18" customFormat="1" ht="57" customHeight="1" spans="1:6">
      <c r="A17" s="23">
        <v>4</v>
      </c>
      <c r="B17" s="52" t="s">
        <v>183</v>
      </c>
      <c r="C17" s="54" t="s">
        <v>175</v>
      </c>
      <c r="D17" s="52">
        <v>3881.65</v>
      </c>
      <c r="E17" s="52" t="s">
        <v>184</v>
      </c>
      <c r="F17" s="42" t="s">
        <v>192</v>
      </c>
    </row>
    <row r="18" s="18" customFormat="1" ht="32" customHeight="1" spans="1:6">
      <c r="A18" s="23">
        <v>5</v>
      </c>
      <c r="B18" s="52" t="s">
        <v>186</v>
      </c>
      <c r="C18" s="52" t="s">
        <v>35</v>
      </c>
      <c r="D18" s="52">
        <v>4</v>
      </c>
      <c r="E18" s="52" t="s">
        <v>187</v>
      </c>
      <c r="F18" s="52"/>
    </row>
    <row r="19" s="18" customFormat="1" ht="11.25" spans="1:6">
      <c r="A19" s="27"/>
    </row>
    <row r="20" s="18" customFormat="1" ht="11.25" spans="1:6">
      <c r="A20" s="27"/>
    </row>
    <row r="21" s="18" customFormat="1" ht="11.25" spans="1:6">
      <c r="A21" s="27"/>
    </row>
    <row r="22" s="18" customFormat="1" ht="11.25" spans="1:6">
      <c r="A22" s="27"/>
    </row>
    <row r="23" s="18" customFormat="1" ht="11.25" spans="1:6">
      <c r="A23" s="27"/>
    </row>
    <row r="24" s="18" customFormat="1" ht="11.25" spans="1:6">
      <c r="A24" s="27"/>
    </row>
    <row r="25" s="18" customFormat="1" ht="11.25" spans="1:6">
      <c r="A25" s="27"/>
    </row>
    <row r="26" s="18" customFormat="1" ht="11.25" spans="1:6">
      <c r="A26" s="27"/>
    </row>
    <row r="27" s="18" customFormat="1" ht="11.25" spans="1:6">
      <c r="A27" s="27"/>
    </row>
    <row r="28" s="18" customFormat="1" ht="11.25" spans="1:6">
      <c r="A28" s="27"/>
    </row>
    <row r="29" s="14" customFormat="1" spans="1:6">
      <c r="A29" s="19"/>
    </row>
    <row r="30" s="14" customFormat="1" spans="1:6">
      <c r="A30" s="19"/>
    </row>
    <row r="31" s="14" customFormat="1" spans="1:6">
      <c r="A31" s="19"/>
    </row>
    <row r="32" s="14" customFormat="1" spans="1:6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</sheetData>
  <mergeCells count="5">
    <mergeCell ref="A1:F1"/>
    <mergeCell ref="A2:F2"/>
    <mergeCell ref="A9:F9"/>
    <mergeCell ref="A11:F11"/>
    <mergeCell ref="A12:F1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G11" sqref="G11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6" style="14" customWidth="1"/>
    <col min="8" max="16383" width="9" style="14"/>
  </cols>
  <sheetData>
    <row r="1" s="14" customFormat="1" ht="40.05" customHeight="1" spans="1:7">
      <c r="A1" s="4" t="s">
        <v>193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8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87" t="s">
        <v>174</v>
      </c>
      <c r="C4" s="54" t="s">
        <v>175</v>
      </c>
      <c r="D4" s="52">
        <v>15880</v>
      </c>
      <c r="E4" s="87" t="s">
        <v>176</v>
      </c>
      <c r="F4" s="52" t="s">
        <v>177</v>
      </c>
    </row>
    <row r="5" s="14" customFormat="1" ht="35" customHeight="1" spans="1:7">
      <c r="A5" s="23">
        <v>2</v>
      </c>
      <c r="B5" s="87" t="s">
        <v>178</v>
      </c>
      <c r="C5" s="54" t="s">
        <v>175</v>
      </c>
      <c r="D5" s="52">
        <v>4340</v>
      </c>
      <c r="E5" s="87" t="s">
        <v>179</v>
      </c>
      <c r="F5" s="87" t="s">
        <v>194</v>
      </c>
      <c r="G5" s="18">
        <f>SUM(D4:D5)</f>
        <v>20220</v>
      </c>
    </row>
    <row r="6" s="14" customFormat="1" ht="35" customHeight="1" spans="1:7">
      <c r="A6" s="23">
        <v>3</v>
      </c>
      <c r="B6" s="87" t="s">
        <v>34</v>
      </c>
      <c r="C6" s="52" t="s">
        <v>35</v>
      </c>
      <c r="D6" s="52">
        <v>8</v>
      </c>
      <c r="E6" s="87" t="s">
        <v>182</v>
      </c>
      <c r="F6" s="52"/>
    </row>
    <row r="7" s="14" customFormat="1" ht="35" customHeight="1" spans="1:7">
      <c r="A7" s="23">
        <v>4</v>
      </c>
      <c r="B7" s="52" t="s">
        <v>195</v>
      </c>
      <c r="C7" s="52" t="s">
        <v>35</v>
      </c>
      <c r="D7" s="52">
        <v>8</v>
      </c>
      <c r="E7" s="52" t="s">
        <v>187</v>
      </c>
      <c r="F7" s="52"/>
    </row>
    <row r="8" s="18" customFormat="1" ht="11.25" spans="1:7">
      <c r="A8" s="27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4" customFormat="1" spans="1:1">
      <c r="A29" s="19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G13" sqref="G13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6.5" style="14" customWidth="1"/>
    <col min="8" max="16383" width="9" style="14"/>
  </cols>
  <sheetData>
    <row r="1" s="14" customFormat="1" ht="40.05" customHeight="1" spans="1:7">
      <c r="A1" s="4" t="s">
        <v>196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4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14800</v>
      </c>
      <c r="E4" s="24" t="s">
        <v>176</v>
      </c>
      <c r="F4" s="23" t="s">
        <v>177</v>
      </c>
    </row>
    <row r="5" s="14" customFormat="1" ht="35" customHeight="1" spans="1:7">
      <c r="A5" s="23">
        <v>2</v>
      </c>
      <c r="B5" s="24" t="s">
        <v>178</v>
      </c>
      <c r="C5" s="25" t="s">
        <v>9</v>
      </c>
      <c r="D5" s="23">
        <v>7400</v>
      </c>
      <c r="E5" s="24" t="s">
        <v>179</v>
      </c>
      <c r="F5" s="24" t="s">
        <v>181</v>
      </c>
      <c r="G5" s="18">
        <f>SUM(D4:D5)</f>
        <v>22200</v>
      </c>
    </row>
    <row r="6" s="14" customFormat="1" ht="35" customHeight="1" spans="1:7">
      <c r="A6" s="23">
        <v>3</v>
      </c>
      <c r="B6" s="24" t="s">
        <v>34</v>
      </c>
      <c r="C6" s="23" t="s">
        <v>35</v>
      </c>
      <c r="D6" s="23">
        <v>6</v>
      </c>
      <c r="E6" s="24" t="s">
        <v>182</v>
      </c>
      <c r="F6" s="23"/>
    </row>
    <row r="7" s="14" customFormat="1" ht="40.05" customHeight="1" spans="1:7">
      <c r="A7" s="23">
        <v>4</v>
      </c>
      <c r="B7" s="23" t="s">
        <v>195</v>
      </c>
      <c r="C7" s="23" t="s">
        <v>35</v>
      </c>
      <c r="D7" s="23">
        <v>6</v>
      </c>
      <c r="E7" s="23" t="s">
        <v>187</v>
      </c>
      <c r="F7" s="23"/>
    </row>
    <row r="8" s="18" customFormat="1" ht="11.25" spans="1:7">
      <c r="A8" s="27"/>
    </row>
    <row r="9" s="18" customFormat="1" ht="11.25" spans="1:7">
      <c r="A9" s="27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4" customFormat="1" spans="1:1">
      <c r="A29" s="19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K7" sqref="K7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5.625" style="14" customWidth="1"/>
    <col min="8" max="16383" width="9" style="14"/>
  </cols>
  <sheetData>
    <row r="1" s="14" customFormat="1" ht="40.05" customHeight="1" spans="1:7">
      <c r="A1" s="4" t="s">
        <v>197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8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9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55512.8</v>
      </c>
      <c r="E4" s="24" t="s">
        <v>176</v>
      </c>
      <c r="F4" s="23" t="s">
        <v>198</v>
      </c>
    </row>
    <row r="5" s="14" customFormat="1" ht="35" customHeight="1" spans="1:7">
      <c r="A5" s="23">
        <v>2</v>
      </c>
      <c r="B5" s="24" t="s">
        <v>199</v>
      </c>
      <c r="C5" s="25" t="s">
        <v>9</v>
      </c>
      <c r="D5" s="23">
        <v>10522</v>
      </c>
      <c r="E5" s="24" t="s">
        <v>176</v>
      </c>
      <c r="F5" s="23" t="s">
        <v>200</v>
      </c>
      <c r="G5" s="18">
        <f>SUM(D4:D6)</f>
        <v>93447.1</v>
      </c>
    </row>
    <row r="6" s="14" customFormat="1" ht="35" customHeight="1" spans="1:7">
      <c r="A6" s="23">
        <v>3</v>
      </c>
      <c r="B6" s="24" t="s">
        <v>178</v>
      </c>
      <c r="C6" s="25" t="s">
        <v>9</v>
      </c>
      <c r="D6" s="85">
        <v>27412.3</v>
      </c>
      <c r="E6" s="24" t="s">
        <v>179</v>
      </c>
      <c r="F6" s="24" t="s">
        <v>201</v>
      </c>
    </row>
    <row r="7" s="14" customFormat="1" ht="35" customHeight="1" spans="1:7">
      <c r="A7" s="23">
        <v>4</v>
      </c>
      <c r="B7" s="24" t="s">
        <v>34</v>
      </c>
      <c r="C7" s="23" t="s">
        <v>35</v>
      </c>
      <c r="D7" s="23">
        <v>39</v>
      </c>
      <c r="E7" s="24" t="s">
        <v>182</v>
      </c>
      <c r="F7" s="23"/>
    </row>
    <row r="8" s="14" customFormat="1" ht="40.05" customHeight="1" spans="1:7">
      <c r="A8" s="23">
        <v>5</v>
      </c>
      <c r="B8" s="23" t="s">
        <v>195</v>
      </c>
      <c r="C8" s="23" t="s">
        <v>35</v>
      </c>
      <c r="D8" s="23">
        <v>39</v>
      </c>
      <c r="E8" s="23" t="s">
        <v>187</v>
      </c>
      <c r="F8" s="23"/>
    </row>
    <row r="9" s="18" customFormat="1" ht="36" customHeight="1" spans="1:7">
      <c r="A9" s="86"/>
      <c r="B9" s="86"/>
      <c r="C9" s="86"/>
      <c r="D9" s="86"/>
      <c r="E9" s="86"/>
      <c r="F9" s="86"/>
    </row>
    <row r="10" s="18" customFormat="1" ht="11.25" spans="1:7">
      <c r="A10" s="27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4" customFormat="1" spans="1:1">
      <c r="A30" s="19"/>
    </row>
    <row r="31" s="14" customFormat="1" spans="1:1">
      <c r="A31" s="19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</sheetData>
  <mergeCells count="3">
    <mergeCell ref="A1:F1"/>
    <mergeCell ref="A2:F2"/>
    <mergeCell ref="A9:F9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2" sqref="A2:F2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5.625" style="14" customWidth="1"/>
    <col min="4" max="4" width="10" style="14" customWidth="1"/>
    <col min="5" max="5" width="21.875" style="14" customWidth="1"/>
    <col min="6" max="6" width="22.5" style="14" customWidth="1"/>
    <col min="7" max="7" width="15.5" style="14" customWidth="1"/>
    <col min="8" max="16383" width="9" style="14"/>
  </cols>
  <sheetData>
    <row r="1" s="14" customFormat="1" ht="40.05" customHeight="1" spans="1:7">
      <c r="A1" s="4" t="s">
        <v>202</v>
      </c>
      <c r="B1" s="4"/>
      <c r="C1" s="4"/>
      <c r="D1" s="4"/>
      <c r="E1" s="4"/>
      <c r="F1" s="4"/>
    </row>
    <row r="2" s="14" customFormat="1" ht="40.05" customHeight="1" spans="1:7">
      <c r="A2" s="20"/>
      <c r="B2" s="20"/>
      <c r="C2" s="20"/>
      <c r="D2" s="20"/>
      <c r="E2" s="20"/>
      <c r="F2" s="20"/>
    </row>
    <row r="3" s="18" customFormat="1" ht="35" customHeight="1" spans="1:7">
      <c r="A3" s="21" t="s">
        <v>1</v>
      </c>
      <c r="B3" s="21" t="s">
        <v>2</v>
      </c>
      <c r="C3" s="21" t="s">
        <v>4</v>
      </c>
      <c r="D3" s="21" t="s">
        <v>5</v>
      </c>
      <c r="E3" s="21" t="s">
        <v>173</v>
      </c>
      <c r="F3" s="21" t="s">
        <v>6</v>
      </c>
      <c r="G3" s="22"/>
    </row>
    <row r="4" s="14" customFormat="1" ht="35" customHeight="1" spans="1:7">
      <c r="A4" s="23">
        <v>1</v>
      </c>
      <c r="B4" s="24" t="s">
        <v>174</v>
      </c>
      <c r="C4" s="25" t="s">
        <v>9</v>
      </c>
      <c r="D4" s="23">
        <v>11578</v>
      </c>
      <c r="E4" s="24" t="s">
        <v>176</v>
      </c>
      <c r="F4" s="23" t="s">
        <v>203</v>
      </c>
    </row>
    <row r="5" s="14" customFormat="1" ht="35" customHeight="1" spans="1:7">
      <c r="A5" s="23">
        <v>2</v>
      </c>
      <c r="B5" s="24" t="s">
        <v>199</v>
      </c>
      <c r="C5" s="25" t="s">
        <v>9</v>
      </c>
      <c r="D5" s="23">
        <v>2375</v>
      </c>
      <c r="E5" s="24" t="s">
        <v>176</v>
      </c>
      <c r="F5" s="23" t="s">
        <v>200</v>
      </c>
      <c r="G5" s="18">
        <f>SUM(D4:D7)</f>
        <v>21958</v>
      </c>
    </row>
    <row r="6" s="14" customFormat="1" ht="35" customHeight="1" spans="1:7">
      <c r="A6" s="23">
        <v>3</v>
      </c>
      <c r="B6" s="24" t="s">
        <v>178</v>
      </c>
      <c r="C6" s="25" t="s">
        <v>9</v>
      </c>
      <c r="D6" s="23">
        <v>7381</v>
      </c>
      <c r="E6" s="24" t="s">
        <v>204</v>
      </c>
      <c r="F6" s="24" t="s">
        <v>205</v>
      </c>
    </row>
    <row r="7" s="14" customFormat="1" ht="35" customHeight="1" spans="1:7">
      <c r="A7" s="23">
        <v>4</v>
      </c>
      <c r="B7" s="24" t="s">
        <v>12</v>
      </c>
      <c r="C7" s="25" t="s">
        <v>9</v>
      </c>
      <c r="D7" s="23">
        <v>624</v>
      </c>
      <c r="E7" s="24" t="s">
        <v>204</v>
      </c>
      <c r="F7" s="24" t="s">
        <v>181</v>
      </c>
    </row>
    <row r="8" s="14" customFormat="1" ht="35" customHeight="1" spans="1:7">
      <c r="A8" s="23">
        <v>5</v>
      </c>
      <c r="B8" s="24" t="s">
        <v>34</v>
      </c>
      <c r="C8" s="23" t="s">
        <v>35</v>
      </c>
      <c r="D8" s="23">
        <v>8</v>
      </c>
      <c r="E8" s="24" t="s">
        <v>182</v>
      </c>
      <c r="F8" s="23"/>
    </row>
    <row r="9" s="14" customFormat="1" ht="35" customHeight="1" spans="1:7">
      <c r="A9" s="23">
        <v>6</v>
      </c>
      <c r="B9" s="23" t="s">
        <v>183</v>
      </c>
      <c r="C9" s="25" t="s">
        <v>9</v>
      </c>
      <c r="D9" s="23">
        <v>1438.1</v>
      </c>
      <c r="E9" s="23" t="s">
        <v>184</v>
      </c>
      <c r="F9" s="49" t="s">
        <v>206</v>
      </c>
      <c r="G9" s="18"/>
    </row>
    <row r="10" s="14" customFormat="1" ht="40.05" customHeight="1" spans="1:7">
      <c r="A10" s="23">
        <v>7</v>
      </c>
      <c r="B10" s="23" t="s">
        <v>186</v>
      </c>
      <c r="C10" s="23" t="s">
        <v>35</v>
      </c>
      <c r="D10" s="23">
        <v>8</v>
      </c>
      <c r="E10" s="23" t="s">
        <v>187</v>
      </c>
      <c r="F10" s="23"/>
    </row>
    <row r="11" s="18" customFormat="1" ht="11.25" spans="1:7">
      <c r="A11" s="27"/>
    </row>
    <row r="12" s="18" customFormat="1" ht="11.25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8" customFormat="1" ht="11.25" spans="1:1">
      <c r="A31" s="27"/>
    </row>
    <row r="32" s="14" customFormat="1" spans="1:1">
      <c r="A32" s="19"/>
    </row>
    <row r="33" s="14" customFormat="1" spans="1:1">
      <c r="A33" s="19"/>
    </row>
    <row r="34" s="14" customFormat="1" spans="1:1">
      <c r="A34" s="19"/>
    </row>
    <row r="35" s="14" customFormat="1" spans="1:1">
      <c r="A35" s="19"/>
    </row>
    <row r="36" s="14" customFormat="1" spans="1:1">
      <c r="A36" s="19"/>
    </row>
    <row r="37" s="14" customFormat="1" spans="1:1">
      <c r="A37" s="19"/>
    </row>
    <row r="38" s="14" customFormat="1" spans="1:1">
      <c r="A38" s="19"/>
    </row>
    <row r="39" s="14" customFormat="1" spans="1:1">
      <c r="A39" s="19"/>
    </row>
    <row r="40" s="14" customFormat="1" spans="1:1">
      <c r="A40" s="19"/>
    </row>
    <row r="41" s="14" customFormat="1" spans="1:1">
      <c r="A41" s="19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2"/>
  </sheetPr>
  <dimension ref="A1:G33"/>
  <sheetViews>
    <sheetView workbookViewId="0">
      <selection activeCell="I9" sqref="I9"/>
    </sheetView>
  </sheetViews>
  <sheetFormatPr defaultColWidth="9" defaultRowHeight="14.25" outlineLevelCol="6"/>
  <cols>
    <col min="1" max="1" width="5.125" style="19" customWidth="1"/>
    <col min="2" max="2" width="15.375" style="14" customWidth="1"/>
    <col min="3" max="3" width="9.625" style="14" customWidth="1"/>
    <col min="4" max="4" width="11.375" style="14" customWidth="1"/>
    <col min="5" max="5" width="22.5" style="14" customWidth="1"/>
    <col min="6" max="6" width="19.25" style="14" customWidth="1"/>
    <col min="7" max="16384" width="9" style="14"/>
  </cols>
  <sheetData>
    <row r="1" ht="40.05" customHeight="1" spans="1:7">
      <c r="A1" s="4" t="s">
        <v>207</v>
      </c>
      <c r="B1" s="4"/>
      <c r="C1" s="4"/>
      <c r="D1" s="4"/>
      <c r="E1" s="4"/>
    </row>
    <row r="2" customFormat="1" ht="32" customHeight="1" spans="1:7">
      <c r="A2" s="5"/>
      <c r="B2" s="5"/>
      <c r="C2" s="5"/>
      <c r="D2" s="5"/>
      <c r="E2" s="5"/>
      <c r="G2" s="14"/>
    </row>
    <row r="3" s="18" customFormat="1" ht="30" customHeight="1" spans="1:7">
      <c r="A3" s="82" t="s">
        <v>1</v>
      </c>
      <c r="B3" s="82" t="s">
        <v>2</v>
      </c>
      <c r="C3" s="82" t="s">
        <v>4</v>
      </c>
      <c r="D3" s="82" t="s">
        <v>5</v>
      </c>
      <c r="E3" s="82" t="s">
        <v>173</v>
      </c>
      <c r="F3" s="21" t="s">
        <v>6</v>
      </c>
      <c r="G3" s="22"/>
    </row>
    <row r="4" s="18" customFormat="1" ht="72" customHeight="1" spans="1:7">
      <c r="A4" s="8">
        <v>1</v>
      </c>
      <c r="B4" s="69" t="s">
        <v>208</v>
      </c>
      <c r="C4" s="70" t="s">
        <v>209</v>
      </c>
      <c r="D4" s="8">
        <v>34493</v>
      </c>
      <c r="E4" s="71" t="s">
        <v>176</v>
      </c>
      <c r="F4" s="83" t="s">
        <v>8</v>
      </c>
    </row>
    <row r="5" s="18" customFormat="1" ht="48" customHeight="1" spans="1:7">
      <c r="A5" s="8">
        <v>2</v>
      </c>
      <c r="B5" s="8" t="s">
        <v>10</v>
      </c>
      <c r="C5" s="70" t="s">
        <v>209</v>
      </c>
      <c r="D5" s="8">
        <v>6574</v>
      </c>
      <c r="E5" s="11" t="s">
        <v>179</v>
      </c>
      <c r="F5" s="83" t="s">
        <v>210</v>
      </c>
      <c r="G5" s="18">
        <f>SUM(D4:D5)</f>
        <v>41067</v>
      </c>
    </row>
    <row r="6" s="18" customFormat="1" ht="48" customHeight="1" spans="1:7">
      <c r="A6" s="8">
        <v>3</v>
      </c>
      <c r="B6" s="8" t="s">
        <v>34</v>
      </c>
      <c r="C6" s="8" t="s">
        <v>35</v>
      </c>
      <c r="D6" s="8">
        <v>5</v>
      </c>
      <c r="E6" s="83" t="s">
        <v>182</v>
      </c>
      <c r="F6" s="83"/>
    </row>
    <row r="7" s="18" customFormat="1" ht="39" customHeight="1" spans="1:7">
      <c r="A7" s="8">
        <v>4</v>
      </c>
      <c r="B7" s="8" t="s">
        <v>38</v>
      </c>
      <c r="C7" s="70" t="s">
        <v>79</v>
      </c>
      <c r="D7" s="8">
        <v>245</v>
      </c>
      <c r="E7" s="83" t="s">
        <v>211</v>
      </c>
      <c r="F7" s="83"/>
    </row>
    <row r="8" s="18" customFormat="1" ht="30" customHeight="1" spans="1:7">
      <c r="A8" s="8">
        <v>6</v>
      </c>
      <c r="B8" s="8" t="s">
        <v>195</v>
      </c>
      <c r="C8" s="8" t="s">
        <v>35</v>
      </c>
      <c r="D8" s="8">
        <v>5</v>
      </c>
      <c r="E8" s="83" t="s">
        <v>212</v>
      </c>
      <c r="F8" s="84"/>
    </row>
    <row r="9" s="18" customFormat="1" ht="30" customHeight="1" spans="1:7">
      <c r="A9" s="27"/>
    </row>
    <row r="10" s="18" customFormat="1" ht="30" customHeight="1" spans="1:7">
      <c r="A10" s="27"/>
    </row>
    <row r="11" s="18" customFormat="1" ht="30" customHeight="1" spans="1:7">
      <c r="A11" s="27"/>
    </row>
    <row r="12" s="18" customFormat="1" ht="30" customHeight="1" spans="1:7">
      <c r="A12" s="27"/>
    </row>
    <row r="13" s="18" customFormat="1" ht="11.25" spans="1:7">
      <c r="A13" s="27"/>
    </row>
    <row r="14" s="18" customFormat="1" ht="11.25" spans="1:7">
      <c r="A14" s="27"/>
    </row>
    <row r="15" s="18" customFormat="1" ht="11.25" spans="1:7">
      <c r="A15" s="27"/>
    </row>
    <row r="16" s="18" customFormat="1" ht="11.25" spans="1:7">
      <c r="A16" s="27"/>
    </row>
    <row r="17" s="18" customFormat="1" ht="11.25" spans="1:1">
      <c r="A17" s="27"/>
    </row>
    <row r="18" s="18" customFormat="1" ht="11.25" spans="1:1">
      <c r="A18" s="27"/>
    </row>
    <row r="19" s="18" customFormat="1" ht="11.25" spans="1:1">
      <c r="A19" s="27"/>
    </row>
    <row r="20" s="18" customFormat="1" ht="11.25" spans="1:1">
      <c r="A20" s="27"/>
    </row>
    <row r="21" s="18" customFormat="1" ht="11.25" spans="1:1">
      <c r="A21" s="27"/>
    </row>
    <row r="22" s="18" customFormat="1" ht="11.25" spans="1:1">
      <c r="A22" s="27"/>
    </row>
    <row r="23" s="18" customFormat="1" ht="11.25" spans="1:1">
      <c r="A23" s="27"/>
    </row>
    <row r="24" s="18" customFormat="1" ht="11.25" spans="1:1">
      <c r="A24" s="27"/>
    </row>
    <row r="25" s="18" customFormat="1" ht="11.25" spans="1:1">
      <c r="A25" s="27"/>
    </row>
    <row r="26" s="18" customFormat="1" ht="11.25" spans="1:1">
      <c r="A26" s="27"/>
    </row>
    <row r="27" s="18" customFormat="1" ht="11.25" spans="1:1">
      <c r="A27" s="27"/>
    </row>
    <row r="28" s="18" customFormat="1" ht="11.25" spans="1:1">
      <c r="A28" s="27"/>
    </row>
    <row r="29" s="18" customFormat="1" ht="11.25" spans="1:1">
      <c r="A29" s="27"/>
    </row>
    <row r="30" s="18" customFormat="1" ht="11.25" spans="1:1">
      <c r="A30" s="27"/>
    </row>
    <row r="31" s="18" customFormat="1" ht="11.25" spans="1:1">
      <c r="A31" s="27"/>
    </row>
    <row r="32" s="18" customFormat="1" ht="11.25" spans="1:1">
      <c r="A32" s="27"/>
    </row>
    <row r="33" s="18" customFormat="1" ht="11.25" spans="1:1">
      <c r="A33" s="27"/>
    </row>
  </sheetData>
  <mergeCells count="2">
    <mergeCell ref="A1:E1"/>
    <mergeCell ref="A2:E2"/>
  </mergeCells>
  <pageMargins left="0.66875" right="0.16875" top="0.66875" bottom="0.479861111111111" header="0.267361111111111" footer="0.35763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学前东路</vt:lpstr>
      <vt:lpstr>槐古大桥</vt:lpstr>
      <vt:lpstr>县前东街（中山路—兴源中路）</vt:lpstr>
      <vt:lpstr>县前西街（中山路—春申路） </vt:lpstr>
      <vt:lpstr>学前东路（中山路—解放东路）  </vt:lpstr>
      <vt:lpstr>学前街（中山路—解放南路）</vt:lpstr>
      <vt:lpstr>中山路（胜利门广场—朝阳广场）</vt:lpstr>
      <vt:lpstr>中山路（莲蓉桥-春申路）</vt:lpstr>
      <vt:lpstr>中山路（凤宾路—春申路）  </vt:lpstr>
      <vt:lpstr>春申路（运河东路—兴源北路） </vt:lpstr>
      <vt:lpstr>蓉湖大桥两侧春申路辅道（春申路—运河东路）  </vt:lpstr>
      <vt:lpstr>运河东路下永旺大桥（往利民桥方向）</vt:lpstr>
      <vt:lpstr>运河东路（春申路—梁溪大桥） </vt:lpstr>
      <vt:lpstr>运河东路北匝道（金城桥）（运河东路～金城路）</vt:lpstr>
      <vt:lpstr>运河东路南匝道（金城桥）（运河东路～金城路） </vt:lpstr>
      <vt:lpstr>运河东路（梁溪大桥-利民桥） </vt:lpstr>
      <vt:lpstr>锡澄路（北栅口立交引道） </vt:lpstr>
      <vt:lpstr>南湖大道（ 金城路—梁南桥  ） </vt:lpstr>
      <vt:lpstr>运河西路（  梁溪路—华清大桥）  </vt:lpstr>
      <vt:lpstr>永旺大桥北匝道（运河西路北匝道） </vt:lpstr>
      <vt:lpstr>永旺大桥东西引坡.</vt:lpstr>
      <vt:lpstr>永旺大桥南匝道（运河西路南匝道） </vt:lpstr>
      <vt:lpstr>震泽路（蠡湖大道～华谊路） </vt:lpstr>
      <vt:lpstr>金城西路（蠡湖大道-贡湖大道）</vt:lpstr>
      <vt:lpstr>金城西路（蠡湖大道—双虹路） </vt:lpstr>
      <vt:lpstr>蠡湖大道（太湖大道—蠡湖大桥北引桥零坡点）  </vt:lpstr>
      <vt:lpstr>兴昌北路（ 江海路—通江大道  ） </vt:lpstr>
      <vt:lpstr>青祁路(太湖大道-新体育场东大门） </vt:lpstr>
      <vt:lpstr>高浪东路（高浪大桥-高浪立交引道与珠江路相接上坡处）</vt:lpstr>
      <vt:lpstr>广石西路（凤宾路--黄石大桥）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ＲＩＣＹ</cp:lastModifiedBy>
  <dcterms:created xsi:type="dcterms:W3CDTF">2010-11-18T03:26:00Z</dcterms:created>
  <cp:lastPrinted>2016-05-11T02:18:00Z</cp:lastPrinted>
  <dcterms:modified xsi:type="dcterms:W3CDTF">2026-02-04T02:54:32Z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44C4DE11B94C4B6C894BFDE966E2533C</vt:lpwstr>
  </property>
  <property fmtid="{D5CDD505-2E9C-101B-9397-08002B2CF9AE}" pid="4" name="CalculationRule">
    <vt:i4>0</vt:i4>
  </property>
</Properties>
</file>