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tabRatio="738" firstSheet="1"/>
  </bookViews>
  <sheets>
    <sheet name=" 简化合并版" sheetId="22" r:id="rId1"/>
  </sheets>
  <definedNames>
    <definedName name="_xlnm._FilterDatabase" localSheetId="0" hidden="1">' 简化合并版'!$A$1:$G$86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174" name="ID_3AC60F65386C472AAE50DF64675D126C"/>
        <xdr:cNvPicPr>
          <a:picLocks noChangeAspect="1"/>
        </xdr:cNvPicPr>
      </xdr:nvPicPr>
      <xdr:blipFill>
        <a:blip r:embed="rId1"/>
        <a:stretch>
          <a:fillRect/>
        </a:stretch>
      </xdr:blipFill>
      <xdr:spPr>
        <a:xfrm>
          <a:off x="3023870" y="215183720"/>
          <a:ext cx="1012825" cy="1624965"/>
        </a:xfrm>
        <a:prstGeom prst="rect">
          <a:avLst/>
        </a:prstGeom>
        <a:noFill/>
        <a:ln w="1">
          <a:noFill/>
        </a:ln>
      </xdr:spPr>
    </xdr:pic>
  </etc:cellImage>
  <etc:cellImage>
    <xdr:pic>
      <xdr:nvPicPr>
        <xdr:cNvPr id="101" name="ID_B9CDA356FEDF466CB8D514251AF86F05" descr="151A0928赵"/>
        <xdr:cNvPicPr>
          <a:picLocks noChangeAspect="1"/>
        </xdr:cNvPicPr>
      </xdr:nvPicPr>
      <xdr:blipFill>
        <a:blip r:embed="rId2"/>
        <a:stretch>
          <a:fillRect/>
        </a:stretch>
      </xdr:blipFill>
      <xdr:spPr>
        <a:xfrm>
          <a:off x="2875915" y="110764320"/>
          <a:ext cx="1308735" cy="1960880"/>
        </a:xfrm>
        <a:prstGeom prst="rect">
          <a:avLst/>
        </a:prstGeom>
      </xdr:spPr>
    </xdr:pic>
  </etc:cellImage>
  <etc:cellImage>
    <xdr:pic>
      <xdr:nvPicPr>
        <xdr:cNvPr id="72" name="ID_4F3FDF0FA0CB41C990753C62152D9596"/>
        <xdr:cNvPicPr>
          <a:picLocks noChangeAspect="1"/>
        </xdr:cNvPicPr>
      </xdr:nvPicPr>
      <xdr:blipFill>
        <a:blip r:embed="rId3"/>
        <a:stretch>
          <a:fillRect/>
        </a:stretch>
      </xdr:blipFill>
      <xdr:spPr>
        <a:xfrm>
          <a:off x="2955290" y="67216020"/>
          <a:ext cx="1149985" cy="2005965"/>
        </a:xfrm>
        <a:prstGeom prst="rect">
          <a:avLst/>
        </a:prstGeom>
        <a:noFill/>
        <a:ln w="9525">
          <a:noFill/>
        </a:ln>
      </xdr:spPr>
    </xdr:pic>
  </etc:cellImage>
  <etc:cellImage>
    <xdr:pic>
      <xdr:nvPicPr>
        <xdr:cNvPr id="7" name="ID_824C33CD54264ABFB67D4F19C11C7BFC"/>
        <xdr:cNvPicPr>
          <a:picLocks noChangeAspect="1"/>
        </xdr:cNvPicPr>
      </xdr:nvPicPr>
      <xdr:blipFill>
        <a:blip r:embed="rId4"/>
        <a:stretch>
          <a:fillRect/>
        </a:stretch>
      </xdr:blipFill>
      <xdr:spPr>
        <a:xfrm>
          <a:off x="2761615" y="249294650"/>
          <a:ext cx="1538605" cy="1352550"/>
        </a:xfrm>
        <a:prstGeom prst="rect">
          <a:avLst/>
        </a:prstGeom>
        <a:noFill/>
        <a:ln w="9525">
          <a:noFill/>
        </a:ln>
      </xdr:spPr>
    </xdr:pic>
  </etc:cellImage>
  <etc:cellImage>
    <xdr:pic>
      <xdr:nvPicPr>
        <xdr:cNvPr id="81379" name="ID_7C57261E99C548A5B5C65ABCA8B165EC"/>
        <xdr:cNvPicPr>
          <a:picLocks noChangeAspect="1"/>
        </xdr:cNvPicPr>
      </xdr:nvPicPr>
      <xdr:blipFill>
        <a:blip r:embed="rId5"/>
        <a:stretch>
          <a:fillRect/>
        </a:stretch>
      </xdr:blipFill>
      <xdr:spPr>
        <a:xfrm>
          <a:off x="2952115" y="47886620"/>
          <a:ext cx="1155700" cy="1344295"/>
        </a:xfrm>
        <a:prstGeom prst="rect">
          <a:avLst/>
        </a:prstGeom>
        <a:noFill/>
        <a:ln w="9525">
          <a:noFill/>
        </a:ln>
      </xdr:spPr>
    </xdr:pic>
  </etc:cellImage>
  <etc:cellImage>
    <xdr:pic>
      <xdr:nvPicPr>
        <xdr:cNvPr id="391" name="ID_11098654A13348B7B060911AB827913A"/>
        <xdr:cNvPicPr>
          <a:picLocks noChangeAspect="1"/>
        </xdr:cNvPicPr>
      </xdr:nvPicPr>
      <xdr:blipFill>
        <a:blip r:embed="rId6"/>
        <a:stretch>
          <a:fillRect/>
        </a:stretch>
      </xdr:blipFill>
      <xdr:spPr>
        <a:xfrm>
          <a:off x="2712720" y="44947205"/>
          <a:ext cx="1635125" cy="1202055"/>
        </a:xfrm>
        <a:prstGeom prst="rect">
          <a:avLst/>
        </a:prstGeom>
        <a:noFill/>
        <a:ln w="1">
          <a:noFill/>
        </a:ln>
      </xdr:spPr>
    </xdr:pic>
  </etc:cellImage>
  <etc:cellImage>
    <xdr:pic>
      <xdr:nvPicPr>
        <xdr:cNvPr id="417" name="ID_DAB8FF6A85A442E1A1AD6E8F47BEEA98"/>
        <xdr:cNvPicPr>
          <a:picLocks noChangeAspect="1"/>
        </xdr:cNvPicPr>
      </xdr:nvPicPr>
      <xdr:blipFill>
        <a:blip r:embed="rId7"/>
        <a:stretch>
          <a:fillRect/>
        </a:stretch>
      </xdr:blipFill>
      <xdr:spPr>
        <a:xfrm>
          <a:off x="2760980" y="12250420"/>
          <a:ext cx="1537970" cy="1221740"/>
        </a:xfrm>
        <a:prstGeom prst="rect">
          <a:avLst/>
        </a:prstGeom>
        <a:noFill/>
        <a:ln w="9525">
          <a:noFill/>
        </a:ln>
      </xdr:spPr>
    </xdr:pic>
  </etc:cellImage>
  <etc:cellImage>
    <xdr:pic>
      <xdr:nvPicPr>
        <xdr:cNvPr id="58" name="ID_B1D18597818B4AA9B1F1FD17CE3E4C87"/>
        <xdr:cNvPicPr>
          <a:picLocks noChangeAspect="1"/>
        </xdr:cNvPicPr>
      </xdr:nvPicPr>
      <xdr:blipFill>
        <a:blip r:embed="rId8"/>
        <a:stretch>
          <a:fillRect/>
        </a:stretch>
      </xdr:blipFill>
      <xdr:spPr>
        <a:xfrm>
          <a:off x="3204210" y="1835150"/>
          <a:ext cx="4229100" cy="2790825"/>
        </a:xfrm>
        <a:prstGeom prst="rect">
          <a:avLst/>
        </a:prstGeom>
        <a:noFill/>
        <a:ln w="9525">
          <a:noFill/>
        </a:ln>
      </xdr:spPr>
    </xdr:pic>
  </etc:cellImage>
  <etc:cellImage>
    <xdr:pic>
      <xdr:nvPicPr>
        <xdr:cNvPr id="133" name="ID_3DE62EE8E8CA4318A8ED60B28CE0BB0B"/>
        <xdr:cNvPicPr>
          <a:picLocks noChangeAspect="1"/>
        </xdr:cNvPicPr>
      </xdr:nvPicPr>
      <xdr:blipFill>
        <a:blip r:embed="rId9"/>
        <a:stretch>
          <a:fillRect/>
        </a:stretch>
      </xdr:blipFill>
      <xdr:spPr>
        <a:xfrm>
          <a:off x="3032760" y="158029275"/>
          <a:ext cx="3933825" cy="5133975"/>
        </a:xfrm>
        <a:prstGeom prst="rect">
          <a:avLst/>
        </a:prstGeom>
        <a:noFill/>
        <a:ln w="9525">
          <a:noFill/>
        </a:ln>
      </xdr:spPr>
    </xdr:pic>
  </etc:cellImage>
  <etc:cellImage>
    <xdr:pic>
      <xdr:nvPicPr>
        <xdr:cNvPr id="203" name="ID_D65905685CB44D0690B0028D4BC8D6AF"/>
        <xdr:cNvPicPr>
          <a:picLocks noChangeAspect="1" noChangeArrowheads="1"/>
        </xdr:cNvPicPr>
      </xdr:nvPicPr>
      <xdr:blipFill>
        <a:blip r:embed="rId10" cstate="print"/>
        <a:srcRect/>
        <a:stretch>
          <a:fillRect/>
        </a:stretch>
      </xdr:blipFill>
      <xdr:spPr>
        <a:xfrm>
          <a:off x="3148330" y="255468120"/>
          <a:ext cx="763270" cy="1299845"/>
        </a:xfrm>
        <a:prstGeom prst="rect">
          <a:avLst/>
        </a:prstGeom>
        <a:noFill/>
        <a:ln w="1">
          <a:noFill/>
          <a:miter lim="800000"/>
          <a:headEnd/>
          <a:tailEnd type="none" w="med" len="med"/>
        </a:ln>
        <a:effectLst/>
      </xdr:spPr>
    </xdr:pic>
  </etc:cellImage>
  <etc:cellImage>
    <xdr:pic>
      <xdr:nvPicPr>
        <xdr:cNvPr id="5" name="ID_5A83DDF30E1A4F8C80B973DE27554607"/>
        <xdr:cNvPicPr>
          <a:picLocks noChangeAspect="1"/>
        </xdr:cNvPicPr>
      </xdr:nvPicPr>
      <xdr:blipFill>
        <a:blip r:embed="rId11"/>
        <a:stretch>
          <a:fillRect/>
        </a:stretch>
      </xdr:blipFill>
      <xdr:spPr>
        <a:xfrm>
          <a:off x="3268980" y="8397875"/>
          <a:ext cx="3086100" cy="5962650"/>
        </a:xfrm>
        <a:prstGeom prst="rect">
          <a:avLst/>
        </a:prstGeom>
        <a:noFill/>
        <a:ln w="9525">
          <a:noFill/>
        </a:ln>
      </xdr:spPr>
    </xdr:pic>
  </etc:cellImage>
  <etc:cellImage>
    <xdr:pic>
      <xdr:nvPicPr>
        <xdr:cNvPr id="22" name="ID_AB2EAFFA8EEF449E9A59F335F5185414"/>
        <xdr:cNvPicPr>
          <a:picLocks noChangeAspect="1"/>
        </xdr:cNvPicPr>
      </xdr:nvPicPr>
      <xdr:blipFill>
        <a:blip r:embed="rId12"/>
        <a:stretch>
          <a:fillRect/>
        </a:stretch>
      </xdr:blipFill>
      <xdr:spPr>
        <a:xfrm>
          <a:off x="3215005" y="32985075"/>
          <a:ext cx="4305935" cy="4924425"/>
        </a:xfrm>
        <a:prstGeom prst="rect">
          <a:avLst/>
        </a:prstGeom>
        <a:noFill/>
        <a:ln w="9525">
          <a:noFill/>
        </a:ln>
      </xdr:spPr>
    </xdr:pic>
  </etc:cellImage>
  <etc:cellImage>
    <xdr:pic>
      <xdr:nvPicPr>
        <xdr:cNvPr id="30" name="ID_5E62B2BF92BE492CAC72EB138DE02363"/>
        <xdr:cNvPicPr>
          <a:picLocks noChangeAspect="1"/>
        </xdr:cNvPicPr>
      </xdr:nvPicPr>
      <xdr:blipFill>
        <a:blip r:embed="rId13"/>
        <a:stretch>
          <a:fillRect/>
        </a:stretch>
      </xdr:blipFill>
      <xdr:spPr>
        <a:xfrm>
          <a:off x="3347085" y="95453200"/>
          <a:ext cx="4905375" cy="3962400"/>
        </a:xfrm>
        <a:prstGeom prst="rect">
          <a:avLst/>
        </a:prstGeom>
        <a:noFill/>
        <a:ln w="9525">
          <a:noFill/>
        </a:ln>
      </xdr:spPr>
    </xdr:pic>
  </etc:cellImage>
  <etc:cellImage>
    <xdr:pic>
      <xdr:nvPicPr>
        <xdr:cNvPr id="54" name="ID_DDDD2B6BA21F45E1A1FEA6EB82164DD0"/>
        <xdr:cNvPicPr>
          <a:picLocks noChangeAspect="1" noChangeArrowheads="1"/>
        </xdr:cNvPicPr>
      </xdr:nvPicPr>
      <xdr:blipFill>
        <a:blip r:embed="rId14" cstate="print">
          <a:extLst>
            <a:ext uri="{28A0092B-C50C-407E-A947-70E740481C1C}">
              <a14:useLocalDpi xmlns:a14="http://schemas.microsoft.com/office/drawing/2010/main" val="0"/>
            </a:ext>
          </a:extLst>
        </a:blip>
        <a:srcRect/>
        <a:stretch>
          <a:fillRect/>
        </a:stretch>
      </xdr:blipFill>
      <xdr:spPr>
        <a:xfrm>
          <a:off x="3054985" y="7348220"/>
          <a:ext cx="950595" cy="175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59" name="ID_F796A561B3AB44EDB45672988233BC23"/>
        <xdr:cNvPicPr>
          <a:picLocks noChangeAspect="1"/>
        </xdr:cNvPicPr>
      </xdr:nvPicPr>
      <xdr:blipFill>
        <a:blip r:embed="rId15"/>
        <a:stretch>
          <a:fillRect/>
        </a:stretch>
      </xdr:blipFill>
      <xdr:spPr>
        <a:xfrm>
          <a:off x="3060700" y="204159485"/>
          <a:ext cx="5191125" cy="4638675"/>
        </a:xfrm>
        <a:prstGeom prst="rect">
          <a:avLst/>
        </a:prstGeom>
        <a:noFill/>
        <a:ln w="9525">
          <a:noFill/>
        </a:ln>
      </xdr:spPr>
    </xdr:pic>
  </etc:cellImage>
  <etc:cellImage>
    <xdr:pic>
      <xdr:nvPicPr>
        <xdr:cNvPr id="117" name="ID_831A6FB3417C4EBD90ED336A348C630F" descr="1630119268(1)"/>
        <xdr:cNvPicPr>
          <a:picLocks noChangeAspect="1"/>
        </xdr:cNvPicPr>
      </xdr:nvPicPr>
      <xdr:blipFill>
        <a:blip r:embed="rId16"/>
        <a:stretch>
          <a:fillRect/>
        </a:stretch>
      </xdr:blipFill>
      <xdr:spPr>
        <a:xfrm>
          <a:off x="3288030" y="459444725"/>
          <a:ext cx="3109595" cy="3058795"/>
        </a:xfrm>
        <a:prstGeom prst="rect">
          <a:avLst/>
        </a:prstGeom>
        <a:noFill/>
        <a:ln w="9525">
          <a:noFill/>
        </a:ln>
      </xdr:spPr>
    </xdr:pic>
  </etc:cellImage>
  <etc:cellImage>
    <xdr:pic>
      <xdr:nvPicPr>
        <xdr:cNvPr id="13" name="ID_E0CCB74EFD78430C9E9D0DC0B43B32D8"/>
        <xdr:cNvPicPr>
          <a:picLocks noChangeAspect="1"/>
        </xdr:cNvPicPr>
      </xdr:nvPicPr>
      <xdr:blipFill>
        <a:blip r:embed="rId17"/>
        <a:stretch>
          <a:fillRect/>
        </a:stretch>
      </xdr:blipFill>
      <xdr:spPr>
        <a:xfrm>
          <a:off x="2991485" y="398919065"/>
          <a:ext cx="3895725" cy="2466975"/>
        </a:xfrm>
        <a:prstGeom prst="rect">
          <a:avLst/>
        </a:prstGeom>
        <a:noFill/>
        <a:ln w="9525">
          <a:noFill/>
        </a:ln>
      </xdr:spPr>
    </xdr:pic>
  </etc:cellImage>
  <etc:cellImage>
    <xdr:pic>
      <xdr:nvPicPr>
        <xdr:cNvPr id="28" name="ID_774C0E8DF56F43A5AC226C6C72125C81"/>
        <xdr:cNvPicPr>
          <a:picLocks noChangeAspect="1"/>
        </xdr:cNvPicPr>
      </xdr:nvPicPr>
      <xdr:blipFill>
        <a:blip r:embed="rId18"/>
        <a:stretch>
          <a:fillRect/>
        </a:stretch>
      </xdr:blipFill>
      <xdr:spPr>
        <a:xfrm>
          <a:off x="3130550" y="76536550"/>
          <a:ext cx="5314950" cy="5200650"/>
        </a:xfrm>
        <a:prstGeom prst="rect">
          <a:avLst/>
        </a:prstGeom>
        <a:noFill/>
        <a:ln w="9525">
          <a:noFill/>
        </a:ln>
      </xdr:spPr>
    </xdr:pic>
  </etc:cellImage>
  <etc:cellImage>
    <xdr:pic>
      <xdr:nvPicPr>
        <xdr:cNvPr id="3" name="ID_13432BE6E71E48458012F4C6DF080974"/>
        <xdr:cNvPicPr>
          <a:picLocks noChangeAspect="1"/>
        </xdr:cNvPicPr>
      </xdr:nvPicPr>
      <xdr:blipFill>
        <a:blip r:embed="rId19"/>
        <a:stretch>
          <a:fillRect/>
        </a:stretch>
      </xdr:blipFill>
      <xdr:spPr>
        <a:xfrm>
          <a:off x="9220200" y="2994660"/>
          <a:ext cx="791210" cy="1074420"/>
        </a:xfrm>
        <a:prstGeom prst="rect">
          <a:avLst/>
        </a:prstGeom>
        <a:noFill/>
        <a:ln w="9525">
          <a:noFill/>
        </a:ln>
      </xdr:spPr>
    </xdr:pic>
  </etc:cellImage>
  <etc:cellImage>
    <xdr:pic>
      <xdr:nvPicPr>
        <xdr:cNvPr id="4" name="ID_EDDAAA9280144D7189C4B7997D881AFE" descr="1551062172(1)"/>
        <xdr:cNvPicPr>
          <a:picLocks noChangeAspect="1"/>
        </xdr:cNvPicPr>
      </xdr:nvPicPr>
      <xdr:blipFill>
        <a:blip r:embed="rId20" cstate="print"/>
        <a:stretch>
          <a:fillRect/>
        </a:stretch>
      </xdr:blipFill>
      <xdr:spPr>
        <a:xfrm>
          <a:off x="8334375" y="1035050"/>
          <a:ext cx="1130300" cy="952500"/>
        </a:xfrm>
        <a:prstGeom prst="rect">
          <a:avLst/>
        </a:prstGeom>
      </xdr:spPr>
    </xdr:pic>
  </etc:cellImage>
  <etc:cellImage>
    <xdr:pic>
      <xdr:nvPicPr>
        <xdr:cNvPr id="201" name="ID_62A7B207869D4F06B75B01ACAD84B3E4"/>
        <xdr:cNvPicPr>
          <a:picLocks noChangeAspect="1"/>
        </xdr:cNvPicPr>
      </xdr:nvPicPr>
      <xdr:blipFill>
        <a:blip r:embed="rId21"/>
        <a:stretch>
          <a:fillRect/>
        </a:stretch>
      </xdr:blipFill>
      <xdr:spPr>
        <a:xfrm>
          <a:off x="12667615" y="24269700"/>
          <a:ext cx="917575" cy="644525"/>
        </a:xfrm>
        <a:prstGeom prst="rect">
          <a:avLst/>
        </a:prstGeom>
        <a:noFill/>
        <a:ln w="9525">
          <a:noFill/>
        </a:ln>
      </xdr:spPr>
    </xdr:pic>
  </etc:cellImage>
  <etc:cellImage>
    <xdr:pic>
      <xdr:nvPicPr>
        <xdr:cNvPr id="10" name="ID_76705C5E433C4F5BA1138EC5C2F7D502"/>
        <xdr:cNvPicPr>
          <a:picLocks noChangeAspect="1"/>
        </xdr:cNvPicPr>
      </xdr:nvPicPr>
      <xdr:blipFill>
        <a:blip r:embed="rId22"/>
        <a:stretch>
          <a:fillRect/>
        </a:stretch>
      </xdr:blipFill>
      <xdr:spPr>
        <a:xfrm>
          <a:off x="10401300" y="16436975"/>
          <a:ext cx="1122045" cy="833755"/>
        </a:xfrm>
        <a:prstGeom prst="rect">
          <a:avLst/>
        </a:prstGeom>
        <a:noFill/>
        <a:ln w="9525">
          <a:noFill/>
        </a:ln>
      </xdr:spPr>
    </xdr:pic>
  </etc:cellImage>
  <etc:cellImage>
    <xdr:pic>
      <xdr:nvPicPr>
        <xdr:cNvPr id="16" name="ID_DC0E0E8BAC424773807602C87BBA8E10"/>
        <xdr:cNvPicPr>
          <a:picLocks noChangeAspect="1"/>
        </xdr:cNvPicPr>
      </xdr:nvPicPr>
      <xdr:blipFill>
        <a:blip r:embed="rId23"/>
        <a:stretch>
          <a:fillRect/>
        </a:stretch>
      </xdr:blipFill>
      <xdr:spPr>
        <a:xfrm>
          <a:off x="9208135" y="1885950"/>
          <a:ext cx="850265" cy="911225"/>
        </a:xfrm>
        <a:prstGeom prst="rect">
          <a:avLst/>
        </a:prstGeom>
        <a:noFill/>
        <a:ln w="9525">
          <a:noFill/>
        </a:ln>
      </xdr:spPr>
    </xdr:pic>
  </etc:cellImage>
  <etc:cellImage>
    <xdr:pic>
      <xdr:nvPicPr>
        <xdr:cNvPr id="210" name="ID_95992003EEF642AB82C74F2B5E6BB915"/>
        <xdr:cNvPicPr>
          <a:picLocks noChangeAspect="1"/>
        </xdr:cNvPicPr>
      </xdr:nvPicPr>
      <xdr:blipFill>
        <a:blip r:embed="rId24"/>
        <a:stretch>
          <a:fillRect/>
        </a:stretch>
      </xdr:blipFill>
      <xdr:spPr>
        <a:xfrm>
          <a:off x="12025630" y="21830665"/>
          <a:ext cx="500380" cy="525780"/>
        </a:xfrm>
        <a:prstGeom prst="rect">
          <a:avLst/>
        </a:prstGeom>
        <a:noFill/>
        <a:ln w="9525">
          <a:noFill/>
        </a:ln>
      </xdr:spPr>
    </xdr:pic>
  </etc:cellImage>
  <etc:cellImage>
    <xdr:pic>
      <xdr:nvPicPr>
        <xdr:cNvPr id="18" name="ID_F95404F9B5164974A28227F1FCEF8D0F"/>
        <xdr:cNvPicPr>
          <a:picLocks noChangeAspect="1"/>
        </xdr:cNvPicPr>
      </xdr:nvPicPr>
      <xdr:blipFill>
        <a:blip r:embed="rId25"/>
        <a:stretch>
          <a:fillRect/>
        </a:stretch>
      </xdr:blipFill>
      <xdr:spPr>
        <a:xfrm>
          <a:off x="9267825" y="7181850"/>
          <a:ext cx="1820545" cy="1047750"/>
        </a:xfrm>
        <a:prstGeom prst="rect">
          <a:avLst/>
        </a:prstGeom>
        <a:noFill/>
        <a:ln w="9525">
          <a:noFill/>
        </a:ln>
      </xdr:spPr>
    </xdr:pic>
  </etc:cellImage>
  <etc:cellImage>
    <xdr:pic>
      <xdr:nvPicPr>
        <xdr:cNvPr id="32" name="ID_B317C020E9854682BA7A3C1DC22F152F" descr="41(2)"/>
        <xdr:cNvPicPr>
          <a:picLocks noChangeAspect="1"/>
        </xdr:cNvPicPr>
      </xdr:nvPicPr>
      <xdr:blipFill>
        <a:blip r:embed="rId26"/>
        <a:srcRect l="36993" r="27817"/>
        <a:stretch>
          <a:fillRect/>
        </a:stretch>
      </xdr:blipFill>
      <xdr:spPr>
        <a:xfrm>
          <a:off x="9753600" y="18938875"/>
          <a:ext cx="866140" cy="1500505"/>
        </a:xfrm>
        <a:prstGeom prst="rect">
          <a:avLst/>
        </a:prstGeom>
        <a:noFill/>
        <a:ln w="9525">
          <a:noFill/>
        </a:ln>
      </xdr:spPr>
    </xdr:pic>
  </etc:cellImage>
  <etc:cellImage>
    <xdr:pic>
      <xdr:nvPicPr>
        <xdr:cNvPr id="39" name="ID_F508426963794C63B83163C404047080"/>
        <xdr:cNvPicPr>
          <a:picLocks noChangeAspect="1"/>
        </xdr:cNvPicPr>
      </xdr:nvPicPr>
      <xdr:blipFill>
        <a:blip r:embed="rId27"/>
        <a:stretch>
          <a:fillRect/>
        </a:stretch>
      </xdr:blipFill>
      <xdr:spPr>
        <a:xfrm>
          <a:off x="10058400" y="15972790"/>
          <a:ext cx="809625" cy="1000125"/>
        </a:xfrm>
        <a:prstGeom prst="rect">
          <a:avLst/>
        </a:prstGeom>
        <a:noFill/>
        <a:ln w="9525">
          <a:noFill/>
        </a:ln>
      </xdr:spPr>
    </xdr:pic>
  </etc:cellImage>
  <etc:cellImage>
    <xdr:pic>
      <xdr:nvPicPr>
        <xdr:cNvPr id="55" name="ID_CA073A657CFF43F786496D6DB5C4404D"/>
        <xdr:cNvPicPr>
          <a:picLocks noChangeAspect="1"/>
        </xdr:cNvPicPr>
      </xdr:nvPicPr>
      <xdr:blipFill>
        <a:blip r:embed="rId28"/>
        <a:stretch>
          <a:fillRect/>
        </a:stretch>
      </xdr:blipFill>
      <xdr:spPr>
        <a:xfrm>
          <a:off x="10041890" y="25636855"/>
          <a:ext cx="896620" cy="1256030"/>
        </a:xfrm>
        <a:prstGeom prst="rect">
          <a:avLst/>
        </a:prstGeom>
        <a:noFill/>
        <a:ln w="9525">
          <a:noFill/>
        </a:ln>
      </xdr:spPr>
    </xdr:pic>
  </etc:cellImage>
  <etc:cellImage>
    <xdr:pic>
      <xdr:nvPicPr>
        <xdr:cNvPr id="80" name="ID_F6E36606A0F5450D92E607CC9EE4F0DF"/>
        <xdr:cNvPicPr>
          <a:picLocks noChangeAspect="1"/>
        </xdr:cNvPicPr>
      </xdr:nvPicPr>
      <xdr:blipFill>
        <a:blip r:embed="rId29"/>
        <a:stretch>
          <a:fillRect/>
        </a:stretch>
      </xdr:blipFill>
      <xdr:spPr>
        <a:xfrm>
          <a:off x="3023235" y="5735320"/>
          <a:ext cx="1014095" cy="1579880"/>
        </a:xfrm>
        <a:prstGeom prst="rect">
          <a:avLst/>
        </a:prstGeom>
        <a:noFill/>
        <a:ln w="9525">
          <a:noFill/>
        </a:ln>
      </xdr:spPr>
    </xdr:pic>
  </etc:cellImage>
  <etc:cellImage>
    <xdr:pic>
      <xdr:nvPicPr>
        <xdr:cNvPr id="86" name="ID_4CCCFD5B1B754D00B83003B05A276665"/>
        <xdr:cNvPicPr>
          <a:picLocks noChangeAspect="1"/>
        </xdr:cNvPicPr>
      </xdr:nvPicPr>
      <xdr:blipFill>
        <a:blip r:embed="rId30"/>
        <a:stretch>
          <a:fillRect/>
        </a:stretch>
      </xdr:blipFill>
      <xdr:spPr>
        <a:xfrm>
          <a:off x="4491990" y="451459600"/>
          <a:ext cx="9248775" cy="4933950"/>
        </a:xfrm>
        <a:prstGeom prst="rect">
          <a:avLst/>
        </a:prstGeom>
        <a:noFill/>
        <a:ln w="9525">
          <a:noFill/>
        </a:ln>
      </xdr:spPr>
    </xdr:pic>
  </etc:cellImage>
  <etc:cellImage>
    <xdr:pic>
      <xdr:nvPicPr>
        <xdr:cNvPr id="93" name="ID_598A284069834BC7AC6A83E4814EC7F2"/>
        <xdr:cNvPicPr>
          <a:picLocks noChangeAspect="1"/>
        </xdr:cNvPicPr>
      </xdr:nvPicPr>
      <xdr:blipFill>
        <a:blip r:embed="rId31"/>
        <a:stretch>
          <a:fillRect/>
        </a:stretch>
      </xdr:blipFill>
      <xdr:spPr>
        <a:xfrm>
          <a:off x="2300605" y="41695370"/>
          <a:ext cx="2980690" cy="2249170"/>
        </a:xfrm>
        <a:prstGeom prst="rect">
          <a:avLst/>
        </a:prstGeom>
        <a:noFill/>
        <a:ln w="9525">
          <a:noFill/>
        </a:ln>
      </xdr:spPr>
    </xdr:pic>
  </etc:cellImage>
  <etc:cellImage>
    <xdr:pic>
      <xdr:nvPicPr>
        <xdr:cNvPr id="95" name="ID_CEBC766BA6CF46E48A89EB05B6CF9554"/>
        <xdr:cNvPicPr>
          <a:picLocks noChangeAspect="1"/>
        </xdr:cNvPicPr>
      </xdr:nvPicPr>
      <xdr:blipFill>
        <a:blip r:embed="rId32"/>
        <a:stretch>
          <a:fillRect/>
        </a:stretch>
      </xdr:blipFill>
      <xdr:spPr>
        <a:xfrm>
          <a:off x="2928620" y="75120500"/>
          <a:ext cx="2628900" cy="2114550"/>
        </a:xfrm>
        <a:prstGeom prst="rect">
          <a:avLst/>
        </a:prstGeom>
        <a:noFill/>
        <a:ln w="9525">
          <a:noFill/>
        </a:ln>
      </xdr:spPr>
    </xdr:pic>
  </etc:cellImage>
  <etc:cellImage>
    <xdr:pic>
      <xdr:nvPicPr>
        <xdr:cNvPr id="96" name="ID_EDAEEFF859B942A6B4151E7D98B66BB5"/>
        <xdr:cNvPicPr>
          <a:picLocks noChangeAspect="1"/>
        </xdr:cNvPicPr>
      </xdr:nvPicPr>
      <xdr:blipFill>
        <a:blip r:embed="rId33"/>
        <a:stretch>
          <a:fillRect/>
        </a:stretch>
      </xdr:blipFill>
      <xdr:spPr>
        <a:xfrm>
          <a:off x="2735580" y="7377430"/>
          <a:ext cx="3114675" cy="2514600"/>
        </a:xfrm>
        <a:prstGeom prst="rect">
          <a:avLst/>
        </a:prstGeom>
        <a:noFill/>
        <a:ln w="9525">
          <a:noFill/>
        </a:ln>
      </xdr:spPr>
    </xdr:pic>
  </etc:cellImage>
  <etc:cellImage>
    <xdr:pic>
      <xdr:nvPicPr>
        <xdr:cNvPr id="98" name="ID_633EF6A8A9674896893D73AA32EC0166"/>
        <xdr:cNvPicPr>
          <a:picLocks noChangeAspect="1"/>
        </xdr:cNvPicPr>
      </xdr:nvPicPr>
      <xdr:blipFill>
        <a:blip r:embed="rId34"/>
        <a:stretch>
          <a:fillRect/>
        </a:stretch>
      </xdr:blipFill>
      <xdr:spPr>
        <a:xfrm>
          <a:off x="3406775" y="119696865"/>
          <a:ext cx="2209800" cy="4509135"/>
        </a:xfrm>
        <a:prstGeom prst="rect">
          <a:avLst/>
        </a:prstGeom>
        <a:noFill/>
        <a:ln w="9525">
          <a:noFill/>
        </a:ln>
      </xdr:spPr>
    </xdr:pic>
  </etc:cellImage>
  <etc:cellImage>
    <xdr:pic>
      <xdr:nvPicPr>
        <xdr:cNvPr id="99" name="ID_C96DC3336B36483F9BF5E027A3FC2E18"/>
        <xdr:cNvPicPr>
          <a:picLocks noChangeAspect="1"/>
        </xdr:cNvPicPr>
      </xdr:nvPicPr>
      <xdr:blipFill>
        <a:blip r:embed="rId35"/>
        <a:stretch>
          <a:fillRect/>
        </a:stretch>
      </xdr:blipFill>
      <xdr:spPr>
        <a:xfrm>
          <a:off x="3465195" y="118668800"/>
          <a:ext cx="5057775" cy="4667250"/>
        </a:xfrm>
        <a:prstGeom prst="rect">
          <a:avLst/>
        </a:prstGeom>
        <a:noFill/>
        <a:ln w="9525">
          <a:noFill/>
        </a:ln>
      </xdr:spPr>
    </xdr:pic>
  </etc:cellImage>
  <etc:cellImage>
    <xdr:pic>
      <xdr:nvPicPr>
        <xdr:cNvPr id="26" name="ID_E62479DCD5604DA9962C7F92C9A5A2EF"/>
        <xdr:cNvPicPr>
          <a:picLocks noChangeAspect="1"/>
        </xdr:cNvPicPr>
      </xdr:nvPicPr>
      <xdr:blipFill>
        <a:blip r:embed="rId36"/>
        <a:stretch>
          <a:fillRect/>
        </a:stretch>
      </xdr:blipFill>
      <xdr:spPr>
        <a:xfrm>
          <a:off x="2918460" y="26022300"/>
          <a:ext cx="3095625" cy="2400300"/>
        </a:xfrm>
        <a:prstGeom prst="rect">
          <a:avLst/>
        </a:prstGeom>
        <a:noFill/>
        <a:ln w="9525">
          <a:noFill/>
        </a:ln>
      </xdr:spPr>
    </xdr:pic>
  </etc:cellImage>
  <etc:cellImage>
    <xdr:pic>
      <xdr:nvPicPr>
        <xdr:cNvPr id="29" name="ID_1D82C57568E84AB7A696876F5EEDB193"/>
        <xdr:cNvPicPr>
          <a:picLocks noChangeAspect="1"/>
        </xdr:cNvPicPr>
      </xdr:nvPicPr>
      <xdr:blipFill>
        <a:blip r:embed="rId37"/>
        <a:stretch>
          <a:fillRect/>
        </a:stretch>
      </xdr:blipFill>
      <xdr:spPr>
        <a:xfrm>
          <a:off x="2729865" y="4070350"/>
          <a:ext cx="3886200" cy="3600450"/>
        </a:xfrm>
        <a:prstGeom prst="rect">
          <a:avLst/>
        </a:prstGeom>
        <a:noFill/>
        <a:ln w="9525">
          <a:noFill/>
        </a:ln>
      </xdr:spPr>
    </xdr:pic>
  </etc:cellImage>
  <etc:cellImage>
    <xdr:pic>
      <xdr:nvPicPr>
        <xdr:cNvPr id="35" name="ID_55FAEF6C89AC426998BA7FAC8635B47D"/>
        <xdr:cNvPicPr>
          <a:picLocks noChangeAspect="1"/>
        </xdr:cNvPicPr>
      </xdr:nvPicPr>
      <xdr:blipFill>
        <a:blip r:embed="rId38"/>
        <a:stretch>
          <a:fillRect/>
        </a:stretch>
      </xdr:blipFill>
      <xdr:spPr>
        <a:xfrm>
          <a:off x="2720340" y="26736675"/>
          <a:ext cx="3324225" cy="5200650"/>
        </a:xfrm>
        <a:prstGeom prst="rect">
          <a:avLst/>
        </a:prstGeom>
        <a:noFill/>
        <a:ln w="9525">
          <a:noFill/>
        </a:ln>
      </xdr:spPr>
    </xdr:pic>
  </etc:cellImage>
  <etc:cellImage>
    <xdr:pic>
      <xdr:nvPicPr>
        <xdr:cNvPr id="36" name="ID_E955BC7629254C93A11A4ED79F7AF6BF"/>
        <xdr:cNvPicPr>
          <a:picLocks noChangeAspect="1"/>
        </xdr:cNvPicPr>
      </xdr:nvPicPr>
      <xdr:blipFill>
        <a:blip r:embed="rId39"/>
        <a:stretch>
          <a:fillRect/>
        </a:stretch>
      </xdr:blipFill>
      <xdr:spPr>
        <a:xfrm>
          <a:off x="2336800" y="27432000"/>
          <a:ext cx="3790950" cy="3657600"/>
        </a:xfrm>
        <a:prstGeom prst="rect">
          <a:avLst/>
        </a:prstGeom>
        <a:noFill/>
        <a:ln w="9525">
          <a:noFill/>
        </a:ln>
      </xdr:spPr>
    </xdr:pic>
  </etc:cellImage>
  <etc:cellImage>
    <xdr:pic>
      <xdr:nvPicPr>
        <xdr:cNvPr id="44" name="ID_76DFF98F64BB4658B09BA58CBE9071F2"/>
        <xdr:cNvPicPr>
          <a:picLocks noChangeAspect="1"/>
        </xdr:cNvPicPr>
      </xdr:nvPicPr>
      <xdr:blipFill>
        <a:blip r:embed="rId40"/>
        <a:stretch>
          <a:fillRect/>
        </a:stretch>
      </xdr:blipFill>
      <xdr:spPr>
        <a:xfrm>
          <a:off x="2813685" y="3101975"/>
          <a:ext cx="3495675" cy="4438650"/>
        </a:xfrm>
        <a:prstGeom prst="rect">
          <a:avLst/>
        </a:prstGeom>
        <a:noFill/>
        <a:ln w="9525">
          <a:noFill/>
        </a:ln>
      </xdr:spPr>
    </xdr:pic>
  </etc:cellImage>
  <etc:cellImage>
    <xdr:pic>
      <xdr:nvPicPr>
        <xdr:cNvPr id="47" name="ID_79B1102A23F242C5969D36508675795B"/>
        <xdr:cNvPicPr>
          <a:picLocks noChangeAspect="1"/>
        </xdr:cNvPicPr>
      </xdr:nvPicPr>
      <xdr:blipFill>
        <a:blip r:embed="rId41"/>
        <a:stretch>
          <a:fillRect/>
        </a:stretch>
      </xdr:blipFill>
      <xdr:spPr>
        <a:xfrm>
          <a:off x="2803525" y="11668125"/>
          <a:ext cx="3848100" cy="3362325"/>
        </a:xfrm>
        <a:prstGeom prst="rect">
          <a:avLst/>
        </a:prstGeom>
        <a:noFill/>
        <a:ln w="9525">
          <a:noFill/>
        </a:ln>
      </xdr:spPr>
    </xdr:pic>
  </etc:cellImage>
  <etc:cellImage>
    <xdr:pic>
      <xdr:nvPicPr>
        <xdr:cNvPr id="53" name="ID_B48D35D4044B4EF9B34BAD9E74D157E7"/>
        <xdr:cNvPicPr>
          <a:picLocks noChangeAspect="1"/>
        </xdr:cNvPicPr>
      </xdr:nvPicPr>
      <xdr:blipFill>
        <a:blip r:embed="rId42"/>
        <a:stretch>
          <a:fillRect/>
        </a:stretch>
      </xdr:blipFill>
      <xdr:spPr>
        <a:xfrm>
          <a:off x="2681605" y="67119500"/>
          <a:ext cx="5010150" cy="8410575"/>
        </a:xfrm>
        <a:prstGeom prst="rect">
          <a:avLst/>
        </a:prstGeom>
        <a:noFill/>
        <a:ln w="9525">
          <a:noFill/>
        </a:ln>
      </xdr:spPr>
    </xdr:pic>
  </etc:cellImage>
  <etc:cellImage>
    <xdr:pic>
      <xdr:nvPicPr>
        <xdr:cNvPr id="60" name="ID_9E69E0A57AFF4B19B90310D3CE567622"/>
        <xdr:cNvPicPr>
          <a:picLocks noChangeAspect="1"/>
        </xdr:cNvPicPr>
      </xdr:nvPicPr>
      <xdr:blipFill>
        <a:blip r:embed="rId43"/>
        <a:stretch>
          <a:fillRect/>
        </a:stretch>
      </xdr:blipFill>
      <xdr:spPr>
        <a:xfrm>
          <a:off x="2751455" y="65876805"/>
          <a:ext cx="5629275" cy="7477125"/>
        </a:xfrm>
        <a:prstGeom prst="rect">
          <a:avLst/>
        </a:prstGeom>
        <a:noFill/>
        <a:ln w="9525">
          <a:noFill/>
        </a:ln>
      </xdr:spPr>
    </xdr:pic>
  </etc:cellImage>
  <etc:cellImage>
    <xdr:pic>
      <xdr:nvPicPr>
        <xdr:cNvPr id="66" name="ID_EC078FF981544AB6BDE023ADCF2BBB2F"/>
        <xdr:cNvPicPr>
          <a:picLocks noChangeAspect="1"/>
        </xdr:cNvPicPr>
      </xdr:nvPicPr>
      <xdr:blipFill>
        <a:blip r:embed="rId44"/>
        <a:stretch>
          <a:fillRect/>
        </a:stretch>
      </xdr:blipFill>
      <xdr:spPr>
        <a:xfrm>
          <a:off x="2704465" y="65659000"/>
          <a:ext cx="4962525" cy="3457575"/>
        </a:xfrm>
        <a:prstGeom prst="rect">
          <a:avLst/>
        </a:prstGeom>
        <a:noFill/>
        <a:ln w="9525">
          <a:noFill/>
        </a:ln>
      </xdr:spPr>
    </xdr:pic>
  </etc:cellImage>
  <etc:cellImage>
    <xdr:pic>
      <xdr:nvPicPr>
        <xdr:cNvPr id="67" name="ID_22FC5431F1154EEE9500A835CD617442"/>
        <xdr:cNvPicPr>
          <a:picLocks noChangeAspect="1"/>
        </xdr:cNvPicPr>
      </xdr:nvPicPr>
      <xdr:blipFill>
        <a:blip r:embed="rId45"/>
        <a:stretch>
          <a:fillRect/>
        </a:stretch>
      </xdr:blipFill>
      <xdr:spPr>
        <a:xfrm>
          <a:off x="2640965" y="41976675"/>
          <a:ext cx="8067675" cy="6238875"/>
        </a:xfrm>
        <a:prstGeom prst="rect">
          <a:avLst/>
        </a:prstGeom>
        <a:noFill/>
        <a:ln w="9525">
          <a:noFill/>
        </a:ln>
      </xdr:spPr>
    </xdr:pic>
  </etc:cellImage>
  <etc:cellImage>
    <xdr:pic>
      <xdr:nvPicPr>
        <xdr:cNvPr id="51" name="ID_772E9F31A914444D90F37ED9155E25D6" descr="1666071323145"/>
        <xdr:cNvPicPr>
          <a:picLocks noChangeAspect="1"/>
        </xdr:cNvPicPr>
      </xdr:nvPicPr>
      <xdr:blipFill>
        <a:blip r:embed="rId46"/>
        <a:stretch>
          <a:fillRect/>
        </a:stretch>
      </xdr:blipFill>
      <xdr:spPr>
        <a:xfrm>
          <a:off x="2543810" y="399821400"/>
          <a:ext cx="918210" cy="1217930"/>
        </a:xfrm>
        <a:prstGeom prst="rect">
          <a:avLst/>
        </a:prstGeom>
      </xdr:spPr>
    </xdr:pic>
  </etc:cellImage>
  <etc:cellImage>
    <xdr:pic>
      <xdr:nvPicPr>
        <xdr:cNvPr id="71" name="ID_E97B240E891B4712B09C08C8E03EA07C"/>
        <xdr:cNvPicPr>
          <a:picLocks noChangeAspect="1"/>
        </xdr:cNvPicPr>
      </xdr:nvPicPr>
      <xdr:blipFill>
        <a:blip r:embed="rId47"/>
        <a:stretch>
          <a:fillRect/>
        </a:stretch>
      </xdr:blipFill>
      <xdr:spPr>
        <a:xfrm>
          <a:off x="2583180" y="21584920"/>
          <a:ext cx="3429000" cy="3790950"/>
        </a:xfrm>
        <a:prstGeom prst="rect">
          <a:avLst/>
        </a:prstGeom>
        <a:noFill/>
        <a:ln w="9525">
          <a:noFill/>
        </a:ln>
      </xdr:spPr>
    </xdr:pic>
  </etc:cellImage>
  <etc:cellImage>
    <xdr:pic>
      <xdr:nvPicPr>
        <xdr:cNvPr id="77" name="ID_F9B80159ADCB4B3DA5EC57D011D0A533"/>
        <xdr:cNvPicPr>
          <a:picLocks noChangeAspect="1"/>
        </xdr:cNvPicPr>
      </xdr:nvPicPr>
      <xdr:blipFill>
        <a:blip r:embed="rId48"/>
        <a:stretch>
          <a:fillRect/>
        </a:stretch>
      </xdr:blipFill>
      <xdr:spPr>
        <a:xfrm>
          <a:off x="2637155" y="37116385"/>
          <a:ext cx="4429125" cy="5810250"/>
        </a:xfrm>
        <a:prstGeom prst="rect">
          <a:avLst/>
        </a:prstGeom>
        <a:noFill/>
        <a:ln w="9525">
          <a:noFill/>
        </a:ln>
      </xdr:spPr>
    </xdr:pic>
  </etc:cellImage>
  <etc:cellImage>
    <xdr:pic>
      <xdr:nvPicPr>
        <xdr:cNvPr id="83" name="ID_6CB9050AF8CF4FB3B73A7A19B402D42B"/>
        <xdr:cNvPicPr>
          <a:picLocks noChangeAspect="1"/>
        </xdr:cNvPicPr>
      </xdr:nvPicPr>
      <xdr:blipFill>
        <a:blip r:embed="rId49"/>
        <a:stretch>
          <a:fillRect/>
        </a:stretch>
      </xdr:blipFill>
      <xdr:spPr>
        <a:xfrm>
          <a:off x="2771775" y="56977915"/>
          <a:ext cx="1000125" cy="1162050"/>
        </a:xfrm>
        <a:prstGeom prst="rect">
          <a:avLst/>
        </a:prstGeom>
        <a:noFill/>
        <a:ln w="9525">
          <a:noFill/>
        </a:ln>
      </xdr:spPr>
    </xdr:pic>
  </etc:cellImage>
  <etc:cellImage>
    <xdr:pic>
      <xdr:nvPicPr>
        <xdr:cNvPr id="104" name="ID_A73EFC3044124A04AE3F8A746504EC29"/>
        <xdr:cNvPicPr>
          <a:picLocks noChangeAspect="1"/>
        </xdr:cNvPicPr>
      </xdr:nvPicPr>
      <xdr:blipFill>
        <a:blip r:embed="rId50"/>
        <a:stretch>
          <a:fillRect/>
        </a:stretch>
      </xdr:blipFill>
      <xdr:spPr>
        <a:xfrm>
          <a:off x="2637155" y="437163210"/>
          <a:ext cx="1481455" cy="1042035"/>
        </a:xfrm>
        <a:prstGeom prst="rect">
          <a:avLst/>
        </a:prstGeom>
        <a:noFill/>
        <a:ln w="9525">
          <a:noFill/>
        </a:ln>
      </xdr:spPr>
    </xdr:pic>
  </etc:cellImage>
  <etc:cellImage>
    <xdr:pic>
      <xdr:nvPicPr>
        <xdr:cNvPr id="105" name="ID_BACBA5FDB9FF47B6BC376F2FD5459A0D"/>
        <xdr:cNvPicPr>
          <a:picLocks noChangeAspect="1"/>
        </xdr:cNvPicPr>
      </xdr:nvPicPr>
      <xdr:blipFill>
        <a:blip r:embed="rId51"/>
        <a:stretch>
          <a:fillRect/>
        </a:stretch>
      </xdr:blipFill>
      <xdr:spPr>
        <a:xfrm>
          <a:off x="2622550" y="438111265"/>
          <a:ext cx="3869690" cy="3283585"/>
        </a:xfrm>
        <a:prstGeom prst="rect">
          <a:avLst/>
        </a:prstGeom>
        <a:noFill/>
        <a:ln w="9525">
          <a:noFill/>
        </a:ln>
      </xdr:spPr>
    </xdr:pic>
  </etc:cellImage>
  <etc:cellImage>
    <xdr:pic>
      <xdr:nvPicPr>
        <xdr:cNvPr id="107" name="ID_9CD395FF813E4F009E653E28C8562E70" descr="7610aa90e09358052b5a18c247a10c0"/>
        <xdr:cNvPicPr>
          <a:picLocks noChangeAspect="1"/>
        </xdr:cNvPicPr>
      </xdr:nvPicPr>
      <xdr:blipFill>
        <a:blip r:embed="rId52"/>
        <a:stretch>
          <a:fillRect/>
        </a:stretch>
      </xdr:blipFill>
      <xdr:spPr>
        <a:xfrm>
          <a:off x="2760345" y="419878510"/>
          <a:ext cx="3394075" cy="2421255"/>
        </a:xfrm>
        <a:prstGeom prst="rect">
          <a:avLst/>
        </a:prstGeom>
        <a:noFill/>
        <a:ln w="9525">
          <a:noFill/>
        </a:ln>
      </xdr:spPr>
    </xdr:pic>
  </etc:cellImage>
  <etc:cellImage>
    <xdr:pic>
      <xdr:nvPicPr>
        <xdr:cNvPr id="108" name="ID_4D3B85D14CAB4E098B7F2A97E2E2D5B8"/>
        <xdr:cNvPicPr>
          <a:picLocks noChangeAspect="1"/>
        </xdr:cNvPicPr>
      </xdr:nvPicPr>
      <xdr:blipFill>
        <a:blip r:embed="rId53"/>
        <a:stretch>
          <a:fillRect/>
        </a:stretch>
      </xdr:blipFill>
      <xdr:spPr>
        <a:xfrm>
          <a:off x="2548255" y="42656760"/>
          <a:ext cx="2199005" cy="3017520"/>
        </a:xfrm>
        <a:prstGeom prst="rect">
          <a:avLst/>
        </a:prstGeom>
        <a:noFill/>
        <a:ln w="9525">
          <a:noFill/>
        </a:ln>
      </xdr:spPr>
    </xdr:pic>
  </etc:cellImage>
  <etc:cellImage>
    <xdr:pic>
      <xdr:nvPicPr>
        <xdr:cNvPr id="109" name="ID_FF451293A5BA424AB5B5A1D7DE18CB3C"/>
        <xdr:cNvPicPr>
          <a:picLocks noChangeAspect="1"/>
        </xdr:cNvPicPr>
      </xdr:nvPicPr>
      <xdr:blipFill>
        <a:blip r:embed="rId54"/>
        <a:stretch>
          <a:fillRect/>
        </a:stretch>
      </xdr:blipFill>
      <xdr:spPr>
        <a:xfrm>
          <a:off x="2644140" y="24711025"/>
          <a:ext cx="6429375" cy="5743575"/>
        </a:xfrm>
        <a:prstGeom prst="rect">
          <a:avLst/>
        </a:prstGeom>
        <a:noFill/>
        <a:ln w="9525">
          <a:noFill/>
        </a:ln>
      </xdr:spPr>
    </xdr:pic>
  </etc:cellImage>
  <etc:cellImage>
    <xdr:pic>
      <xdr:nvPicPr>
        <xdr:cNvPr id="2" name="ID_BF489B68396C4A08A2E3EAA42DC2DF68" descr="mmexport1563149824715"/>
        <xdr:cNvPicPr>
          <a:picLocks noChangeAspect="1"/>
        </xdr:cNvPicPr>
      </xdr:nvPicPr>
      <xdr:blipFill>
        <a:blip r:embed="rId55"/>
        <a:stretch>
          <a:fillRect/>
        </a:stretch>
      </xdr:blipFill>
      <xdr:spPr>
        <a:xfrm>
          <a:off x="2439670" y="400472275"/>
          <a:ext cx="4982210" cy="2054860"/>
        </a:xfrm>
        <a:prstGeom prst="rect">
          <a:avLst/>
        </a:prstGeom>
      </xdr:spPr>
    </xdr:pic>
  </etc:cellImage>
  <etc:cellImage>
    <xdr:pic>
      <xdr:nvPicPr>
        <xdr:cNvPr id="15" name="ID_6A876A6BFB524289A869FABA5B76F12C"/>
        <xdr:cNvPicPr>
          <a:picLocks noChangeAspect="1"/>
        </xdr:cNvPicPr>
      </xdr:nvPicPr>
      <xdr:blipFill>
        <a:blip r:embed="rId56"/>
        <a:stretch>
          <a:fillRect/>
        </a:stretch>
      </xdr:blipFill>
      <xdr:spPr>
        <a:xfrm>
          <a:off x="2098040" y="49773205"/>
          <a:ext cx="4524375" cy="3400425"/>
        </a:xfrm>
        <a:prstGeom prst="rect">
          <a:avLst/>
        </a:prstGeom>
        <a:noFill/>
        <a:ln w="9525">
          <a:noFill/>
        </a:ln>
      </xdr:spPr>
    </xdr:pic>
  </etc:cellImage>
  <etc:cellImage>
    <xdr:pic>
      <xdr:nvPicPr>
        <xdr:cNvPr id="37" name="ID_1E7D68B8A76F4314B0239D0728C796DC"/>
        <xdr:cNvPicPr>
          <a:picLocks noChangeAspect="1"/>
        </xdr:cNvPicPr>
      </xdr:nvPicPr>
      <xdr:blipFill>
        <a:blip r:embed="rId57"/>
        <a:stretch>
          <a:fillRect/>
        </a:stretch>
      </xdr:blipFill>
      <xdr:spPr>
        <a:xfrm>
          <a:off x="2264410" y="51402615"/>
          <a:ext cx="3019425" cy="2371725"/>
        </a:xfrm>
        <a:prstGeom prst="rect">
          <a:avLst/>
        </a:prstGeom>
        <a:noFill/>
        <a:ln w="9525">
          <a:noFill/>
        </a:ln>
      </xdr:spPr>
    </xdr:pic>
  </etc:cellImage>
  <etc:cellImage>
    <xdr:pic>
      <xdr:nvPicPr>
        <xdr:cNvPr id="38" name="ID_778973ADF9C64F2E954ACDE4BF934C71"/>
        <xdr:cNvPicPr>
          <a:picLocks noChangeAspect="1"/>
        </xdr:cNvPicPr>
      </xdr:nvPicPr>
      <xdr:blipFill>
        <a:blip r:embed="rId58"/>
        <a:stretch>
          <a:fillRect/>
        </a:stretch>
      </xdr:blipFill>
      <xdr:spPr>
        <a:xfrm>
          <a:off x="2376805" y="52578000"/>
          <a:ext cx="2628900" cy="2400300"/>
        </a:xfrm>
        <a:prstGeom prst="rect">
          <a:avLst/>
        </a:prstGeom>
        <a:noFill/>
        <a:ln w="9525">
          <a:noFill/>
        </a:ln>
      </xdr:spPr>
    </xdr:pic>
  </etc:cellImage>
  <etc:cellImage>
    <xdr:pic>
      <xdr:nvPicPr>
        <xdr:cNvPr id="42" name="ID_E40B1F6AA57C492DB676F3177DFBD6B0"/>
        <xdr:cNvPicPr>
          <a:picLocks noChangeAspect="1"/>
        </xdr:cNvPicPr>
      </xdr:nvPicPr>
      <xdr:blipFill>
        <a:blip r:embed="rId59"/>
        <a:stretch>
          <a:fillRect/>
        </a:stretch>
      </xdr:blipFill>
      <xdr:spPr>
        <a:xfrm>
          <a:off x="2448560" y="44782105"/>
          <a:ext cx="2466975" cy="4343400"/>
        </a:xfrm>
        <a:prstGeom prst="rect">
          <a:avLst/>
        </a:prstGeom>
        <a:noFill/>
        <a:ln w="9525">
          <a:noFill/>
        </a:ln>
      </xdr:spPr>
    </xdr:pic>
  </etc:cellImage>
  <etc:cellImage>
    <xdr:pic>
      <xdr:nvPicPr>
        <xdr:cNvPr id="6" name="ID_FE2818660B944157AD3B8D9426C135D1"/>
        <xdr:cNvPicPr>
          <a:picLocks noChangeAspect="1"/>
        </xdr:cNvPicPr>
      </xdr:nvPicPr>
      <xdr:blipFill>
        <a:blip r:embed="rId60"/>
        <a:stretch>
          <a:fillRect/>
        </a:stretch>
      </xdr:blipFill>
      <xdr:spPr>
        <a:xfrm>
          <a:off x="2320290" y="12981940"/>
          <a:ext cx="4095750" cy="3248025"/>
        </a:xfrm>
        <a:prstGeom prst="rect">
          <a:avLst/>
        </a:prstGeom>
        <a:noFill/>
        <a:ln w="9525">
          <a:noFill/>
        </a:ln>
      </xdr:spPr>
    </xdr:pic>
  </etc:cellImage>
  <etc:cellImage>
    <xdr:pic>
      <xdr:nvPicPr>
        <xdr:cNvPr id="45" name="ID_46AD6E95F30244D3934C753A60E03F37"/>
        <xdr:cNvPicPr>
          <a:picLocks noChangeAspect="1"/>
        </xdr:cNvPicPr>
      </xdr:nvPicPr>
      <xdr:blipFill>
        <a:blip r:embed="rId61"/>
        <a:stretch>
          <a:fillRect/>
        </a:stretch>
      </xdr:blipFill>
      <xdr:spPr>
        <a:xfrm>
          <a:off x="2589530" y="14034135"/>
          <a:ext cx="5305425" cy="4324350"/>
        </a:xfrm>
        <a:prstGeom prst="rect">
          <a:avLst/>
        </a:prstGeom>
        <a:noFill/>
        <a:ln w="9525">
          <a:noFill/>
        </a:ln>
      </xdr:spPr>
    </xdr:pic>
  </etc:cellImage>
  <etc:cellImage>
    <xdr:pic>
      <xdr:nvPicPr>
        <xdr:cNvPr id="50" name="ID_0AAAFB1A884343DCB0F3DD370E25D661"/>
        <xdr:cNvPicPr>
          <a:picLocks noChangeAspect="1"/>
        </xdr:cNvPicPr>
      </xdr:nvPicPr>
      <xdr:blipFill>
        <a:blip r:embed="rId62"/>
        <a:stretch>
          <a:fillRect/>
        </a:stretch>
      </xdr:blipFill>
      <xdr:spPr>
        <a:xfrm>
          <a:off x="2406015" y="1791970"/>
          <a:ext cx="4257675" cy="3552825"/>
        </a:xfrm>
        <a:prstGeom prst="rect">
          <a:avLst/>
        </a:prstGeom>
        <a:noFill/>
        <a:ln w="9525">
          <a:noFill/>
        </a:ln>
      </xdr:spPr>
    </xdr:pic>
  </etc:cellImage>
  <etc:cellImage>
    <xdr:pic>
      <xdr:nvPicPr>
        <xdr:cNvPr id="40" name="ID_B4E2ADB39D994800B7493715B0ADC90C"/>
        <xdr:cNvPicPr>
          <a:picLocks noChangeAspect="1"/>
        </xdr:cNvPicPr>
      </xdr:nvPicPr>
      <xdr:blipFill>
        <a:blip r:embed="rId63"/>
        <a:stretch>
          <a:fillRect/>
        </a:stretch>
      </xdr:blipFill>
      <xdr:spPr>
        <a:xfrm>
          <a:off x="2602230" y="39930705"/>
          <a:ext cx="2752725" cy="1771650"/>
        </a:xfrm>
        <a:prstGeom prst="rect">
          <a:avLst/>
        </a:prstGeom>
        <a:noFill/>
        <a:ln w="9525">
          <a:noFill/>
        </a:ln>
      </xdr:spPr>
    </xdr:pic>
  </etc:cellImage>
  <etc:cellImage>
    <xdr:pic>
      <xdr:nvPicPr>
        <xdr:cNvPr id="49" name="ID_EC82C10372884D5B88E9D60F44D1D49E"/>
        <xdr:cNvPicPr>
          <a:picLocks noChangeAspect="1"/>
        </xdr:cNvPicPr>
      </xdr:nvPicPr>
      <xdr:blipFill>
        <a:blip r:embed="rId64"/>
        <a:stretch>
          <a:fillRect/>
        </a:stretch>
      </xdr:blipFill>
      <xdr:spPr>
        <a:xfrm>
          <a:off x="2668270" y="33388300"/>
          <a:ext cx="9182100" cy="6753225"/>
        </a:xfrm>
        <a:prstGeom prst="rect">
          <a:avLst/>
        </a:prstGeom>
        <a:noFill/>
        <a:ln w="9525">
          <a:noFill/>
        </a:ln>
      </xdr:spPr>
    </xdr:pic>
  </etc:cellImage>
  <etc:cellImage>
    <xdr:pic>
      <xdr:nvPicPr>
        <xdr:cNvPr id="52" name="ID_3C6CB4C5663844ECA92228D945AB3F66"/>
        <xdr:cNvPicPr>
          <a:picLocks noChangeAspect="1"/>
        </xdr:cNvPicPr>
      </xdr:nvPicPr>
      <xdr:blipFill>
        <a:blip r:embed="rId65"/>
        <a:stretch>
          <a:fillRect/>
        </a:stretch>
      </xdr:blipFill>
      <xdr:spPr>
        <a:xfrm>
          <a:off x="2522220" y="28499435"/>
          <a:ext cx="3990975" cy="6048375"/>
        </a:xfrm>
        <a:prstGeom prst="rect">
          <a:avLst/>
        </a:prstGeom>
        <a:noFill/>
        <a:ln w="9525">
          <a:noFill/>
        </a:ln>
      </xdr:spPr>
    </xdr:pic>
  </etc:cellImage>
  <etc:cellImage>
    <xdr:pic>
      <xdr:nvPicPr>
        <xdr:cNvPr id="64" name="ID_F2363D6CA73C4E418C020A47AFD6E33E"/>
        <xdr:cNvPicPr>
          <a:picLocks noChangeAspect="1"/>
        </xdr:cNvPicPr>
      </xdr:nvPicPr>
      <xdr:blipFill>
        <a:blip r:embed="rId66"/>
        <a:stretch>
          <a:fillRect/>
        </a:stretch>
      </xdr:blipFill>
      <xdr:spPr>
        <a:xfrm>
          <a:off x="2232660" y="25584150"/>
          <a:ext cx="7210425" cy="5286375"/>
        </a:xfrm>
        <a:prstGeom prst="rect">
          <a:avLst/>
        </a:prstGeom>
        <a:noFill/>
        <a:ln w="9525">
          <a:noFill/>
        </a:ln>
      </xdr:spPr>
    </xdr:pic>
  </etc:cellImage>
  <etc:cellImage>
    <xdr:pic>
      <xdr:nvPicPr>
        <xdr:cNvPr id="65" name="ID_9DC2A2396DA640EF8EF3DE5ED5A5C571"/>
        <xdr:cNvPicPr>
          <a:picLocks noChangeAspect="1"/>
        </xdr:cNvPicPr>
      </xdr:nvPicPr>
      <xdr:blipFill>
        <a:blip r:embed="rId67"/>
        <a:stretch>
          <a:fillRect/>
        </a:stretch>
      </xdr:blipFill>
      <xdr:spPr>
        <a:xfrm>
          <a:off x="2564130" y="32785050"/>
          <a:ext cx="1724025" cy="2486025"/>
        </a:xfrm>
        <a:prstGeom prst="rect">
          <a:avLst/>
        </a:prstGeom>
        <a:noFill/>
        <a:ln w="9525">
          <a:noFill/>
        </a:ln>
      </xdr:spPr>
    </xdr:pic>
  </etc:cellImage>
  <etc:cellImage>
    <xdr:pic>
      <xdr:nvPicPr>
        <xdr:cNvPr id="68" name="ID_31A4B507B52F485C8302D230213D93B7"/>
        <xdr:cNvPicPr>
          <a:picLocks noChangeAspect="1"/>
        </xdr:cNvPicPr>
      </xdr:nvPicPr>
      <xdr:blipFill>
        <a:blip r:embed="rId68"/>
        <a:stretch>
          <a:fillRect/>
        </a:stretch>
      </xdr:blipFill>
      <xdr:spPr>
        <a:xfrm>
          <a:off x="2874645" y="449237100"/>
          <a:ext cx="3638550" cy="3000375"/>
        </a:xfrm>
        <a:prstGeom prst="rect">
          <a:avLst/>
        </a:prstGeom>
        <a:noFill/>
        <a:ln w="9525">
          <a:noFill/>
        </a:ln>
      </xdr:spPr>
    </xdr:pic>
  </etc:cellImage>
  <etc:cellImage>
    <xdr:pic>
      <xdr:nvPicPr>
        <xdr:cNvPr id="70" name="ID_904A372DFD374FE99318254475B05E9E"/>
        <xdr:cNvPicPr>
          <a:picLocks noChangeAspect="1"/>
        </xdr:cNvPicPr>
      </xdr:nvPicPr>
      <xdr:blipFill>
        <a:blip r:embed="rId69"/>
        <a:stretch>
          <a:fillRect/>
        </a:stretch>
      </xdr:blipFill>
      <xdr:spPr>
        <a:xfrm>
          <a:off x="3042285" y="449805425"/>
          <a:ext cx="5495925" cy="4010025"/>
        </a:xfrm>
        <a:prstGeom prst="rect">
          <a:avLst/>
        </a:prstGeom>
        <a:noFill/>
        <a:ln w="9525">
          <a:noFill/>
        </a:ln>
      </xdr:spPr>
    </xdr:pic>
  </etc:cellImage>
  <etc:cellImage>
    <xdr:pic>
      <xdr:nvPicPr>
        <xdr:cNvPr id="76" name="ID_AAFF46C29B38499FAF893B9A2B3F4EE3"/>
        <xdr:cNvPicPr>
          <a:picLocks noChangeAspect="1"/>
        </xdr:cNvPicPr>
      </xdr:nvPicPr>
      <xdr:blipFill>
        <a:blip r:embed="rId70"/>
        <a:stretch>
          <a:fillRect/>
        </a:stretch>
      </xdr:blipFill>
      <xdr:spPr>
        <a:xfrm>
          <a:off x="2556510" y="450573775"/>
          <a:ext cx="3724275" cy="2276475"/>
        </a:xfrm>
        <a:prstGeom prst="rect">
          <a:avLst/>
        </a:prstGeom>
        <a:noFill/>
        <a:ln w="9525">
          <a:noFill/>
        </a:ln>
      </xdr:spPr>
    </xdr:pic>
  </etc:cellImage>
</etc:cellImages>
</file>

<file path=xl/sharedStrings.xml><?xml version="1.0" encoding="utf-8"?>
<sst xmlns="http://schemas.openxmlformats.org/spreadsheetml/2006/main" count="340" uniqueCount="244">
  <si>
    <t>2025年南菁高中绮山湖校区家具采购项目清单</t>
  </si>
  <si>
    <t>序号</t>
  </si>
  <si>
    <t>名称</t>
  </si>
  <si>
    <t>图片</t>
  </si>
  <si>
    <t>规格</t>
  </si>
  <si>
    <t>材质说明</t>
  </si>
  <si>
    <t>数量</t>
  </si>
  <si>
    <t>单位</t>
  </si>
  <si>
    <t>课桌椅</t>
  </si>
  <si>
    <t>桌600*450*790
椅（圆弧靠背）380*380*460</t>
  </si>
  <si>
    <t>1.桌子尺寸：长600mmx宽450mmx高790mm，误差±10mm；
桌面采用25mm厚原木榉木，面板内置笔槽，围板、底板采用7mm榉木多层板，面板下料全部为榉木，桌腿大小为43mmx33mm,桌上横料大小为33mmx27mm桌撑为大小33mmx27mm。
2.椅子尺寸：长380mmx宽380mmx座高460mm/总高810mm；
椅面采用25mm厚原木榉木，面板下料全部为榉木，椅腿大小为43mmx33mm，下撑大小为33mmx27mm。
3.以上桌椅结构采用榫卯工艺。采用净味环保水性油漆，颜色为木本色补满面腻子三底两面。</t>
  </si>
  <si>
    <t>套</t>
  </si>
  <si>
    <t>桌600*450*760
椅（圆弧靠背）380*380*440</t>
  </si>
  <si>
    <t>1.桌子尺寸：长600mmx宽450mmx高760mm，误差±10mm；
桌面采用25mm厚原木榉木，面板内置笔槽，围板、底板采用7mm榉木多层板，面板下料全部为榉木，桌腿大小为43mmx33mm,桌上横料大小为33mmx27mm桌撑为大小33mmx27mm。
2.椅子尺寸：长380mmx宽380mmx座高440mm/总高810mm；
椅面采用25mm厚原木榉木，面板下料全部为榉木，椅腿大小为43mmx33mm，下撑大小为33mmx27mm。
3.以上桌椅结构采用榫卯工艺。采用净味环保水性油漆，颜色为木本色补满面腻子三底两面。</t>
  </si>
  <si>
    <t>桌600*450*730
椅（圆弧靠背）380*380*420</t>
  </si>
  <si>
    <t>1.桌子尺寸：长600mmx宽450mmx高730mm，误差±10mm；
桌面采用25mm厚原木榉木，面板内置笔槽，围板、底板采用7mm榉木多层板，面板下料全部为榉木，桌腿大小为43mmx33mm,桌上横料大小为33mmx27mm桌撑为大小33mmx27mm。
2.椅子尺寸：长380mmx宽380mmx座高420mm/总高810mm；
椅面采用25mm厚原木榉木，面板下料全部为榉木，椅腿大小为43mmx33mm，下撑大小为33mmx27mm。
3.以上桌椅结构采用榫卯工艺。采用净味环保水性油漆，颜色为木本色补满面腻子三底两面。</t>
  </si>
  <si>
    <t>abs书包柜</t>
  </si>
  <si>
    <t>单个尺寸325*455*329/320/370±10mm，需根据现场实际情况定制，保证一个班级有50个格子</t>
  </si>
  <si>
    <t>1.尺寸：325*455*329/320/370±10mm（组合后顶层H329mm，中间层H320mm，底层H370mm　　
2、材质采用ABS全新塑料工程制成，强度高、韧性好、耐冲击，不易腐蚀，无毒无味，环保耐用。 
3、门板：门板内侧选配多功能置物盒，可放置小物件，方便实用，柜门与柜体采用两组尼龙塑料铰链经久耐用。
4、连接方式：榫卯连接，牢固耐用，从而使产品吏牢固，结实耐用，每个门板与侧板连接采用高强度尼龙防水铰链和上下门轴加固，使门更结实耐用，门板与侧板并安装有防盗插销。
4、尼龙铰链：更结实，更耐用、彻底解决了铁制、不锈钢等材质易生锈、划伤的缺点。
5、锁：可配转舌挂锁。
6.功能：（1）榫接结构并合理布局加强筋，安装时不用胶水粘结，不用任何螺丝，使用产品自身相互连结，产品不变形，不扭曲，可重复拆装使用；
（2）柜门采用竖条纹设计，看起来更为美观立体，并起到加强柜门强度的作用；（3）柜体后侧需有斜出口式透气孔设计，起到透气的同时也能防止蚊虫的进入。</t>
  </si>
  <si>
    <t>个</t>
  </si>
  <si>
    <t>小方凳</t>
  </si>
  <si>
    <t>350*250*450</t>
  </si>
  <si>
    <t>1.尺寸：350*250*450mm±10mm；
2.材质：全部采用榉木原木制作，凳面厚度25mm；
3.工艺：现代工艺和传统工艺相结合，结构严谨，做工细腻；使用原料主要以梓油、亚麻油、苏子油、松油、棕榈蜡、植物树脂及天然色素融合而成，调色所用的颜料为环保型有机颜料的优质木蜡油经反复打磨、浸润、擦拭、上光制成，不含甲醛；</t>
  </si>
  <si>
    <t>阶梯椅a</t>
  </si>
  <si>
    <t>575*960*710</t>
  </si>
  <si>
    <t>椅背 背海绵： 采用高密度冷发泡定型绵，舒适耐用，密度高达45 -60 kg/m3 出厂带无纺布套
 背内板：采用优质多层板经模具成型，具有曲线，符合人体学原理
 背外板：采用多层硬木成型板，常规厚度15mm，表面压木皮，经高周波，高压制成，承托力强，抗变形。油漆颜色可选择证座椅的良好透气性能和整个会场无噪音。
椅座 座海绵：采用高密度冷发泡定型绵，舒适耐用，密度高达50-60 kg/m3
 座框架：采用（1.5mm厚）优质冷轧钢板，经模具冲压焊接组合成型，铁框+夹板结构，摒弃了市场上依然大范围使用的木框+夹板结构，承托力更强，不易变形断裂，更坚固耐用。
 座外板：采用铝合金成型板，常规厚度5mm，。油漆颜色可选择
布料 采用颐达牌优质耐磨麻绒面料，软硬适中，手感舒适，长时间使用无断裂、不起球、不褪色。可根据客户要求进行3M(防潮、防尘、防污)处理，可做阻燃处理。有多种颜色可供选择
扶手脚架 采用优质铝合金材质，经模具压铸成型，表面喷专用金属漆并经高温烤锔。铝合金脚框造型新颖特别。
扶手面 采用进口橡木或榉木，经6次油漆工艺精制而成
写字板 采用黑色PP塑料写字板。配置高档的铝合金旋转支架，旋转无声，写字板收藏于铝合金扶手脚内侧，美观大方，展开时一气呵成。
回复机构 采用弹簧加阻尼器自动回复装置，使椅座能缓慢自动复位，回位轻盈，无杂音，零故障。
主要规格 中心距：575； 座内宽：525；座深：500；座高：450；扶手高：640；
扶手宽：55；全高：960；全深（展开写字板）：790；全深（展开写字板中途）：850；整体深度：710（座包打开），误差：±5-10
建议最小行距：900-1000    (单位：mm)</t>
  </si>
  <si>
    <t>张</t>
  </si>
  <si>
    <t>高低床A</t>
  </si>
  <si>
    <t>2040*1000*1900</t>
  </si>
  <si>
    <t>规格：2040*1000*1900mm（误差±10mm）；用料规格与用料材种：
护栏高度500mm，上铺缺口宽度400mm.安装固定墙面。
1、主体材料全部采用优质榉木实木制造；
2、床立柱采用：60*90mm；
3、床长横梁采用：120*35mm，床短横梁采用：90*32mm；
4、床护栏采用：47*30mm，床护栏竖料采用：47*25mm；
5、楼梯采用：47*35mm；
6、床板采用 15mm 厚杉木板，双面抛光，无缝拼接。
7、床排全部采用椭圆型带倒挂榫卯结构进行设计，增加安全美观，其中
床立柱和床横梁采用优质螺栓及螺帽紧密连接，使用寿命长。（床横梁至少5根）
8、一张床配一套蚊帐架；
9、油漆及表面处理：采用环保 UV 漆喷涂，五底三面，全部满刮透明腻
子，表面纹理清晰无颗粒，无气泡，无渣点，颜色均匀。整体经过防潮，
防腐，防虫，脱脂等化学处理，结构稳定，设计合理，美观大方，经久耐
用，所有拐角处圆弧处理，无尖锐菱角。
其中油漆甲醛释放量≤0.5mg/L，底脚平稳性≤1mm，耐湿热、耐干热、
附着力、耐磨性均符合相关检测标准要求（满足国家标准、行业标准、地方标准等标准之一。）</t>
  </si>
  <si>
    <t>高低床B</t>
  </si>
  <si>
    <t>2240*1000*1900</t>
  </si>
  <si>
    <t>规格：2240*1000*1900mm（误差±10mm）；用料规格与用料材种：
护栏高度500mm，上铺缺口宽度400mm.安装固定墙面。
1、主体材料全部采用优质榉木实木制造；
2、床立柱采用：60*90mm；
3、床长横梁采用：120*35mm，床短横梁采用：90*32mm；
4、床护栏采用：47*30mm，床护栏竖料采用：47*25mm；
5、楼梯采用：47*35mm；
6、床板采用 15mm 厚杉木板，双面抛光，无缝拼接。
7、床排全部采用椭圆型带倒挂榫卯结构进行设计，增加安全美观，其中
床立柱和床横梁采用优质螺栓及螺帽紧密连接，使用寿命长。（床横梁至少5根）
8、一张床配一套蚊帐架；
9、油漆及表面处理：采用环保 UV 漆喷涂，五底三面，全部满刮透明腻
子，表面纹理清晰无颗粒，无气泡，无渣点，颜色均匀。整体经过防潮，
防腐，防虫，脱脂等化学处理，结构稳定，设计合理，美观大方，经久耐
用，所有拐角处圆弧处理，无尖锐菱角。
其中油漆甲醛释放量≤0.5mg/L，底脚平稳性≤1mm，耐湿热、耐干热、
附着力、耐磨性均符合相关检测标准要求。（满足国家标准、行业标准、地方标准等标准之一）</t>
  </si>
  <si>
    <t>会议椅</t>
  </si>
  <si>
    <t>480*535*890</t>
  </si>
  <si>
    <t>1、椅架：采用25*15*1.5厚冷锻钢方管，220度高温静电喷涂、电镀工艺，牢固抗冲击不变形。
2、胶壳：材质采用PP+纤，环保不褪色，质地轻、抗裂性强。
3、靠背双层网，高密度高回弹力原生纯棉，弹力布面料，回弹好，坐感舒适，不塌陷，耐磨抗皱。                
4、功能：可层叠收纳，节省空间。</t>
  </si>
  <si>
    <t>衣柜a</t>
  </si>
  <si>
    <t>1200*600*2200</t>
  </si>
  <si>
    <t>1.尺寸：1200*2200*600mm（误差±10mm）。
2.材质：优质实木多层板厚18mm。
3.结构：每组衣柜6扇门，上3门为衣物叠放区，下3门为挂衣区，挂衣区设衣杆一个。
4.五金：采用优质导轨和铰链，铰链具备慢关缓存功能。</t>
  </si>
  <si>
    <t>学生餐桌椅（四人连体）</t>
  </si>
  <si>
    <t>桌面：1200*600mm
凳面：1200*400mm</t>
  </si>
  <si>
    <t>桌面：1200mm*600mm 橡木实木整板，厚度25mm。
凳面：1200mm*400mm 橡木实木整板，厚度25mm。
钢架50mm*50mm方管1.2MM厚，表面静电喷塑。
占地：1400*1200*750mm
（误差±10mm）</t>
  </si>
  <si>
    <t>办公椅a</t>
  </si>
  <si>
    <t>常规</t>
  </si>
  <si>
    <t xml:space="preserve">1.规格：常规，面料：座面采用优质环保布，椅背采用优质3D透气网布，经过防污处理。可大角度放平午休
2.坐绵：采用优质高密度海绵或一次性压注PU成型发泡定型棉，软硬适中，回弹性强，抗变形能力强。
3.气压棒：采用优质品牌气压棒，气压杆取得SGS、BIFMA、TUV、LANT或其他同类认证，安全等级3级以上，加厚防爆底盘。
4.五轮脚架：优质尼龙纤维五星脚，现场插拔式尼龙滚轮。
5.符合人体工学设计，有腰托，可调节扶手。
</t>
  </si>
  <si>
    <t>把</t>
  </si>
  <si>
    <t>阶梯椅b</t>
  </si>
  <si>
    <t>椅背 背海绵： 采用高密度冷发泡定型绵，舒适耐用，密度高达45 -60 kg/m3 发货前提供色卡
 背内板：采用优质多层板经模具成型，具有曲线，符合人体学原理
 背外板：采用多层硬木成型板，常规厚度15mm，表面压木皮，经高周波，高压制成，承托力强，抗变形。油漆颜色可选择
椅座 座海绵：采用高密度冷发泡定型绵，舒适耐用，密度高达50-60 kg/m3
 座框架：采用（1.5mm厚）优质冷轧钢板，经模具冲压焊接组合成型，铁框+夹板结构，摒弃了市场上依然大范围使用的木框+夹板结构，承托力更强，不易变形断裂，更坚固耐用。
 座外板：采用优质多层硬木成型板，常规厚度15mm，表面压木皮，经高周波，高压制成，承托力强，抗变形。附独特吸音气槽，整体吸音率0.5，全场能在0.1秒内消除回音，保证座椅的良好透气性能和整个会场无噪音。
布料 采用优质耐磨麻绒面料，软硬适中，手感舒适，长时间使用无断裂、不起球、不褪色。可根据客户要求进行3M(防潮、防尘、防污)处理，可做阻燃处理。有多种颜色可供选择
扶手脚架 采用优质铝合金材质，经模具压铸成型，表面喷专用金属漆并经高温烤锔。铝合金脚框造型新颖特别。
扶手面 采用进口橡木或榉木，经6次油漆工艺精制而成
写字板 采用黑色PP塑料写字板。配置高档的铝合金旋转支架，旋转无声，写字板收藏于铝合金扶手脚内侧，美观大方，展开时一气呵成。
回复机构 采用弹簧加阻尼器自动回复装置，使椅座能缓慢自动复位，回位轻盈，无杂音，零故障。
主要规格 中心距：575； 座内宽：525；座深：500；座高：450；扶手高：640；
扶手宽：55；全高：960；全深（展开写字板）：790；全深（展开写字板中途）：850；整体深度：710（座包打开），误差：±5-10
建议最小行距：900-1000    (单位：mm)</t>
  </si>
  <si>
    <t>书桌a</t>
  </si>
  <si>
    <t>1400*700*780</t>
  </si>
  <si>
    <t xml:space="preserve">尺寸：1400*700*780mm（误差±10mm）；
材质：全部采用橡木实木制作，桌面厚度25mm。
工艺：现代工艺和传统工艺相结合，结构严谨，做工细腻；使用原料主要以梓油、亚麻油、苏子油、松油、棕榈蜡、植物树脂及天然色素融合而成，调色所用的颜料为环保型有机颜料的优质木蜡油经反复打磨、浸润、擦拭、上光制成，不含甲醛；
</t>
  </si>
  <si>
    <t>半高边柜</t>
  </si>
  <si>
    <t>1600*300*1200</t>
  </si>
  <si>
    <t>1.尺寸1600*300*1200mm（误差±10mm）
2.柜体：柜体和门板面板采用18mm实木多层板；
3.工艺:现代工艺和传统工艺相结合，结构严谨，做工细腻；调色所用的颜料为环保型有机颜料的优质木蜡油经反复打磨、浸润、擦拭、上光制成； 
4.合页：采用优质不锈钢模具一体成型，强度必须达到</t>
  </si>
  <si>
    <t>会议桌</t>
  </si>
  <si>
    <t>1200*600*780</t>
  </si>
  <si>
    <t>1、尺寸：1200*600*780（误差±10mm）                                       面板：采用18mm双饰面板，基材多层板；挡板：15mm厚双饰面板，基材多层板。四周全自动机器近色封边，台面板颜色、规格按实际需要多选定做。可折叠，方便集中堆放。
2、架子：冷轧钢管方管60*30*1.5（mm)、220度高温静电喷涂。无滑轮。
3、二层书网：圆管4根，200度高温静电喷涂；两边塑料件组装结合，美观实用                                                         4、连接件：桌脚以及折叠机构采用铝合金连接件，坚固耐用，手工精抛，光滑度高，光泽好，持久光亮，防锈防腐性高。
5、外观设计以及特点：机械折叠调节控制，可以倾斜折叠桌面，堆叠节省空间；组合造型可以根据场景需求多种摆放方式；适用于培训室、办公会议室等多种场景。</t>
  </si>
  <si>
    <t>办公桌b</t>
  </si>
  <si>
    <t>1000*700*750</t>
  </si>
  <si>
    <t>1.总尺寸：宽1000*深700*高750mm（误差±10mm）；
桌面深度700mm
2、台面选用25mm原木橡木板，深度尺寸700mm
3、支撑采用方钢管，白色烤漆处理
4、桌面前加300mm挡板。</t>
  </si>
  <si>
    <t>计算机学生凳</t>
  </si>
  <si>
    <t>400*300*450mm</t>
  </si>
  <si>
    <t>1.凳面：采用25mm原木榉木板；四边采用PVC优质封边条机械封边。
2.凳腿：采用优质钢管，整体焊接成型，承重力强。表面经纯环氧树脂塑粉高温固化处理，平整光滑，不允许有喷涂层脱落、鼓泡、凹陷、压痕以及表面划伤、麻点、裂痕、崩角和刃口等，切割、钻孔和倒角应去毛刺，钢架底部配防滑脚垫。                                                  3.尺寸：400*300*450mm（误差±10mm）</t>
  </si>
  <si>
    <t>衣柜b</t>
  </si>
  <si>
    <t>800*600*2400</t>
  </si>
  <si>
    <t>1.尺寸800*600*2400mm（误差±10mm）
2.柜体：柜体和门板面板采用18mm实木多层板；
整体结构：4门结构，4门板尺寸相同，中间一层层板。
内部结构：每个对开门中间1块竖板，左边层板，放书，右边衣杆，挂衣。
交货前画图确认结构。
3.工艺:现代工艺和传统工艺相结合，结构严谨，做工细腻；调色所用的颜料为环保型有机颜料的优质木蜡油经反复打磨、浸润、擦拭、上光制成； 
4.合页：采用优质不锈钢模具一体成型，强度必须达到</t>
  </si>
  <si>
    <t>货架</t>
  </si>
  <si>
    <t>1200*600*2000</t>
  </si>
  <si>
    <t>尺寸：1200*600*2000mm（误差±10mm）；
1.货架原材料为优质201不锈钢；
2.框架由立柱、横梁及层板米组成；框架高度为2000mm，货架深度为600mm，货架长度1200mm，最大承重为200公斤。立柱采用厚度为0.68mm的优质201不锈钢，经辊轧成C型材，截面尺寸为40*80，在折弯边上有冲压孔立柱正面的每隔75mm的扇形孔用以支臂与龙门梁的连接。横梁采用厚度为0.65mm的优质201不锈钢P型梁，与立柱的连接均采用卡扣连接。                                              
3.层板厚度为0.38MM，每一块层板有加强筋，确定每一块层板的承重。</t>
  </si>
  <si>
    <t>组</t>
  </si>
  <si>
    <t>密集柜</t>
  </si>
  <si>
    <t>950*580*2400</t>
  </si>
  <si>
    <t>1.规格：950x580x2400m （误差±10mm）                                               整体全部采用0.8mm冷轧板,经剪板、折弯、冲压工艺，全部模具化生产。喷塑：所有产品环保材料全部达到国家相关行业标准或双方协议规定的标准。粉末喷塑厚度60-80nm，光泽度28-30%。喷塑前处理：前处理通过除油、清洗、表调、清洗、磷化、清洗、钝化、清洗、烘干等工艺</t>
  </si>
  <si>
    <t>m³</t>
  </si>
  <si>
    <t>定制弧度桌</t>
  </si>
  <si>
    <t>定制尺寸</t>
  </si>
  <si>
    <t xml:space="preserve">1. 具体根据现场弧度。
2.柜体：柜体采用18mm实木多层板；
3.工艺:现代工艺和传统工艺相结合，结构严谨，做工细腻；调色所用的颜料为环保型有机颜料的优质木蜡油经反复打磨、浸润、擦拭、上光制成； 
</t>
  </si>
  <si>
    <t>美术学生凳</t>
  </si>
  <si>
    <t>260*360*420mm</t>
  </si>
  <si>
    <t>规格：260*360*420mm（误差±10mm）
1、凳面材料：抗倍特板；
2、主干立杆：方钢管焊接成型；
3、四个支脚：优质工程塑料注塑成型；</t>
  </si>
  <si>
    <t>学生书写板椅</t>
  </si>
  <si>
    <r>
      <rPr>
        <sz val="10"/>
        <rFont val="宋体"/>
        <charset val="134"/>
      </rPr>
      <t>1.5厚折叠喷涂钢架，机械手外型尼龙后仰结构件，PP+GF背框，扶手为铝合金压铸件+ABS扶手装饰件；60密度定型海绵；加厚工程网布及座布；</t>
    </r>
    <r>
      <rPr>
        <b/>
        <sz val="10"/>
        <rFont val="宋体"/>
        <charset val="134"/>
      </rPr>
      <t>铝合金旋转件双层加强写字板</t>
    </r>
  </si>
  <si>
    <t>学生计算机桌</t>
  </si>
  <si>
    <t>1400*600*750mm</t>
  </si>
  <si>
    <t>1.规格：1400*600*750mm（误差±10mm），2.台面：采用≥25mm榉木原木；3.柜体：采用1.0mm优质镀锌钢板，采用CO2保护焊焊接，打磨处理，表面经耐酸碱粉末烤漆处理；4.防撞胶垫：装于门板内侧，减缓碰撞，保护柜体；5.固定桌脚：采用柜体内置可调ABS调整脚，保证调整脚前后都可以调节高低。
三面加围挡</t>
  </si>
  <si>
    <t>条桌</t>
  </si>
  <si>
    <t>1400*750*450</t>
  </si>
  <si>
    <r>
      <rPr>
        <sz val="10"/>
        <rFont val="宋体"/>
        <charset val="134"/>
      </rPr>
      <t>1.尺寸1400*750*450mm（误差±10mm）
2.桌面：</t>
    </r>
    <r>
      <rPr>
        <b/>
        <sz val="10"/>
        <rFont val="宋体"/>
        <charset val="134"/>
      </rPr>
      <t>柜体采用18mm松木板制作，轻便方便搬运</t>
    </r>
    <r>
      <rPr>
        <sz val="10"/>
        <rFont val="宋体"/>
        <charset val="134"/>
      </rPr>
      <t xml:space="preserve">；
3.支撑：金属烤漆支撑。
3.工艺:现代工艺和传统工艺相结合，结构严谨，做工细腻；调色所用的颜料为环保型有机颜料的优质木蜡油经反复打磨、浸润、擦拭、上光制成； 
</t>
    </r>
  </si>
  <si>
    <t>单人床</t>
  </si>
  <si>
    <t>2000*1500*900（靠背高）</t>
  </si>
  <si>
    <t>尺寸：1500*2000*900mm（误差±10mm）
1.采用优质榉木。靠背人体工学弧形处理。
干燥房烘干处理，含水率在11±1%，无明显结巴、腐
斑颜色木材纹理基本一致。
2.油漆采用环保油漆，五底三面油漆工艺。
含床垫</t>
  </si>
  <si>
    <t>2000*1200*900（靠背高）</t>
  </si>
  <si>
    <t>尺寸：1200*2000*900mm（误差±10mm）
1.采用优质榉木。靠背人体工学弧形处理。
干燥房烘干处理，含水率在11±1%，无明显结巴、腐
斑颜色木材纹理基本一致。
2.油漆采用环保水性油漆，五底三面油漆工艺。
含床垫</t>
  </si>
  <si>
    <t>2000*1000*900（靠背高）</t>
  </si>
  <si>
    <t>尺寸：1000*2000*900mm（误差±10mm）
1.采用优质榉木。靠背人体工学弧形处理。
干燥房烘干处理，含水率在11±1%，无明显结巴、腐
斑颜色木材纹理基本一致。
2.油漆采用环保水性油漆，五底三面油漆工艺。
含床垫</t>
  </si>
  <si>
    <t>办公桌a</t>
  </si>
  <si>
    <t>1200*700*750</t>
  </si>
  <si>
    <t>1.尺寸：宽1200*深700*高750mm（误差±10mm）
1、台面选用25mm厚实木橡木台面。
2、抽屉柜：尺寸宽400*深500*高600,3个抽屉，1大2小，如图。材质选用18mm实木多层板贴三聚氰胺饰面(E0级）；含水率≤6.4%，内结合强度≥0.35MPa，表面胶合强度≥0.8MPa，表面耐龟裂0级，甲醛释放量E0≤4mg/100g，所有板材截面均配制1.5mmPVC封边条、采用PUR工艺，胶水采用环保净味胶。具有粘力强、密封性好、外形美观、经久耐用等特点，五金配件：采用优质五金配件，连接牢靠，经久耐用。
所有抽屉安装抽屉锁。
配50mm穿线孔盖2个，配合弱电单位穿线。
桌面前加300mm挡板。</t>
  </si>
  <si>
    <t>课椅</t>
  </si>
  <si>
    <t>椅380*380*420</t>
  </si>
  <si>
    <t>椅子尺寸：长380mmx宽380mmx座高420mm/总高810mm（误差±10mm）；
椅面采用25mm厚原木榉木，面板下料全部为榉木，椅腿大小为43mmx33mm，下撑大小为33mmx27mm。
采用榫卯工艺。采用环保水性油漆。</t>
  </si>
  <si>
    <t>书桌b</t>
  </si>
  <si>
    <t>1500*600*780</t>
  </si>
  <si>
    <t xml:space="preserve">1.尺寸1500*600*780mm（误差±10mm）
2.桌面采用25mm厚橡木桌面；
3.工艺:现代工艺和传统工艺相结合，结构严谨，做工细腻；调色所用的颜料为环保型有机颜料的优质木蜡油经反复打磨、浸润、擦拭、上光制成； 
</t>
  </si>
  <si>
    <t>文件柜a</t>
  </si>
  <si>
    <t>800*400*2400</t>
  </si>
  <si>
    <t>1.总尺寸：宽800*深400*高2400mm（误差±10mm）；
2、柜体：选用18mm实木多层板贴三聚氰胺饰面(E0级）；含水率≤6.4%，内结合强度≥0.35MPa，表面胶合强度≥0.8MPa，表面耐龟裂0级，甲醛释放量E0≤4mg/100g，所有板材截面均配制1.5mmPVC封边条、采用PUR工艺，胶水采用环保净味胶。具有粘力强、密封性好、外形美观、经久耐用等特点。
3.优质金属拉手铰链，上玻璃门下木门，层板间距合理。</t>
  </si>
  <si>
    <t>床头柜</t>
  </si>
  <si>
    <t>420*400*500</t>
  </si>
  <si>
    <t>尺寸:420*400*500mm（误差±10mm）
1.采用优质榉木制作，木材经
干燥房烘干处理，含水率在11±1%，无明显结巴、腐
斑颜色木材纹理基本一致。
2.油漆采用环保水性油漆，五底三面油漆工艺。</t>
  </si>
  <si>
    <t>茶水柜</t>
  </si>
  <si>
    <t>1200*450*800</t>
  </si>
  <si>
    <t>1.尺寸1200*450*800mm（误差±10mm）
2.柜体：柜体和门板面板采用18mm实木多层板；
3.工艺:现代工艺和传统工艺相结合，结构严谨，做工细腻；调色所用的颜料为环保型有机颜料的优质木蜡油经反复打磨、浸润、擦拭、上光制成； 
4.合页：采用优质不锈钢模具一体成型，强度必须达到</t>
  </si>
  <si>
    <t>办公桌C</t>
  </si>
  <si>
    <t>1.总尺寸：宽1200*深700*高750mm（误差±10mm）；
桌面深度700mm
2、台面选用25mm原木橡木板，深度尺寸700mm其余部分采用18mm榉木。
3、支撑采用方钢管，白色烤漆处理
4、桌面前加300mm挡板。</t>
  </si>
  <si>
    <t>主席椅</t>
  </si>
  <si>
    <t xml:space="preserve">1.规格：常规，面材：采用优质科技布。
2.框架选用优质加粗金属框架。                                    3.坐垫：采用高密度海绵，软硬适中，回弹性强，抗变形能力强，根据人体工学原理设计，坐感舒适。                                                      </t>
  </si>
  <si>
    <t>教师餐桌椅</t>
  </si>
  <si>
    <t>桌子：1400*600*750mm
椅子：常规</t>
  </si>
  <si>
    <t xml:space="preserve">尺寸：1400*600*750mm（误差±10mm）
1.桌面：采用优质原木橡木25mm厚板制作。
干燥房烘干处理，含水率在11±1%，无明显结巴、腐
斑颜色木材纹理基本一致。
2.油漆采用环保水性油漆，五底三面油漆工艺。
3.一套=1桌4椅
</t>
  </si>
  <si>
    <t>讲台</t>
  </si>
  <si>
    <t>1500*600*1012mm</t>
  </si>
  <si>
    <t>1.尺寸：1500*600*1012mm±10mm；若有踏步高度则加180mm
2.材质：抗倍特板；
3.工艺：桌面尺寸：1450*600*12mm，采用抗倍特一体成型。耐80度以上高温。防水：浸水24小时后的膨胀指数不多于0.1mm，面板四周采CNC修边，四周倒角，圆润光滑无任何毛边。柜体尺寸:500*520*920mm,板厚0.8mm,柜体采用三维立体激光微缝切割，柜体一体成型，箱体精密度和牢固度强，经高温粉体烤漆，长时间使用也不会产生表面漆剥落现象。
4.功能：（1）可倾斜方便操作。</t>
  </si>
  <si>
    <t>批改桌</t>
  </si>
  <si>
    <t>900*600*750</t>
  </si>
  <si>
    <t xml:space="preserve">1、台面采用优质榉木25mm厚板制作。
2、支撑：铁艺烤漆桌腿
桌面前加300mm挡板。                                                 3、尺寸：900*600*750mm（误差±10mm）
</t>
  </si>
  <si>
    <t>教室边柜</t>
  </si>
  <si>
    <t>不锈钢清洁柜</t>
  </si>
  <si>
    <t xml:space="preserve">900*400*H1800mm；
</t>
  </si>
  <si>
    <t>1.尺寸：900*400*H1800mm（误差±10mm）；
材质：304不锈钢，1.0厚度，油磨拉丝工艺、智能激光切割、数控折弯、拼接电焊成型，内部大空间收纳，不锈钢贴膜。</t>
  </si>
  <si>
    <t>教室后黑板</t>
  </si>
  <si>
    <t>4000*1200</t>
  </si>
  <si>
    <t>规格：4000*1200mmm（误差±10mm），绒布面料+纤维板，铝合金边框。
结构：左右绒布板，中间绿板。</t>
  </si>
  <si>
    <t>双人课桌椅</t>
  </si>
  <si>
    <t>1200mm*400mm*760mm±10mm</t>
  </si>
  <si>
    <t xml:space="preserve"> 面板：采用符合国家环保2.5cm厚E0级三聚氰胺饰面板，PVC封边；
架脚：脚管：一级冷轧钢，顶板不小于3毫米冲压件，地脚不小于2毫米钢板冲压成型，立柱不小于30╳60毫米方管，厚度不小于1.2毫米，中间连接杆不小于50毫米直接厚度不小于1.2毫米；
上托：不小于3.0mm壁厚优质冷轧钢；
书网：不小于¢14mm优质圆形不锈钢管；
台架整体表面采用高温靜电酸洗磷化喷涂处理，表面光滑；</t>
  </si>
  <si>
    <t>阶梯观摩椅（单人）</t>
  </si>
  <si>
    <t>中心距520mm高度750mm深度300mm±10mm</t>
  </si>
  <si>
    <t xml:space="preserve">1）椅背和写字板：一体的，多层板贴防火面，厚度12mm；写字板，高度750mm，深度300mm，二层书网是铁线折弯焊接成型。
2）椅座：多层板贴防火面，厚度15mm。
3）回弹机构：弹簧+阻尼的慢回弹。
4）站脚：冷轧钢材质，立柱是1.5mm厚60mm*30mm的管，底板是4mm厚。
5）横梁：冷轧钢材质，2.0mm厚80mm*40mm。
6）尺寸：中心距520mm高度750mm深度300mm±10mm
</t>
  </si>
  <si>
    <t>木方凳</t>
  </si>
  <si>
    <t>1800*250*（高300mm）±10mm</t>
  </si>
  <si>
    <t>榉木长条凳
表面开放透明漆，整体木头原色。</t>
  </si>
  <si>
    <t>画架</t>
  </si>
  <si>
    <t>高度≥142cm，边框≥4cmx2cm</t>
  </si>
  <si>
    <t>1.高度≥142cm，边框≥4cmx2cm，优质木材，梯形≥12孔，表面光滑、无毛刺。</t>
  </si>
  <si>
    <t>画板</t>
  </si>
  <si>
    <t>≥45cm×32cm×1.8cm</t>
  </si>
  <si>
    <t>1.3#,≥45cm×32cm×1.8cm,优质木质。</t>
  </si>
  <si>
    <t>衣柜D</t>
  </si>
  <si>
    <t>2160*500*630</t>
  </si>
  <si>
    <t>尺寸：2160*500*630mm （误差±10mm）材质：采用金属烤漆为主体。
结构：上层衣杆，中层层板，下层周倜
五金：采用优质导轨和衣杆。</t>
  </si>
  <si>
    <t>衣柜C</t>
  </si>
  <si>
    <t>1700*600*220</t>
  </si>
  <si>
    <t>1.尺寸：1700*600*2000mm（误差±10mm）。
2.材质：优质实木多层板厚18mm。
3.结构：每组衣柜4扇门，内部层本和衣杆各1个。
4.五金：采用优质导轨和铰链，铰链具备慢关缓存功能。</t>
  </si>
  <si>
    <t>化妆桌凳</t>
  </si>
  <si>
    <t>尺寸：1200*400*800</t>
  </si>
  <si>
    <t xml:space="preserve">尺寸：1200*400*800（1350镜高）（误差±10mm）
2.柜体：柜体和门板面板采用18mm实木多层板；
3.工艺:现代工艺和传统工艺相结合，结构严谨，做工细腻；调色所用的颜料为环保型有机颜料的优质木蜡油经反复打磨、浸润、擦拭、上光制成； 
</t>
  </si>
  <si>
    <t>主席桌</t>
  </si>
  <si>
    <t>2100*600*760</t>
  </si>
  <si>
    <t xml:space="preserve">1.尺寸2100*600*760mm（误差±10mm）
2.桌面：柜体采用25mm松木板制作，轻便方便搬运；
3.支撑：金属烤漆支撑。
3.工艺:现代工艺和传统工艺相结合，结构严谨，做工细腻；调色所用的颜料为环保型有机颜料的优质木蜡油经反复打磨、浸润、擦拭、上光制成； 
</t>
  </si>
  <si>
    <t>实木书柜</t>
  </si>
  <si>
    <t>1200*400*2200</t>
  </si>
  <si>
    <t xml:space="preserve">1.尺寸：1200*400*2200mm（误差±10mm）；
2.材质：25mm榉木原木直接板；
3.工艺：现代工艺和传统工艺相结合，结构严谨，做工细腻；使用原料主要以梓油、亚麻油、苏子油、松油、棕榈蜡、植物树脂及天然色素融合而成，调色所用的颜料为环保型有机颜料的优质木蜡油经反复打磨、浸润、擦拭、上光制成，不含甲醛；
</t>
  </si>
  <si>
    <t>三人沙发b</t>
  </si>
  <si>
    <t>2360*760*1010±10mm</t>
  </si>
  <si>
    <t xml:space="preserve">全实木榉木制作，坐垫可拆，坐垫靠垫科技布材质，内填充定型海绵
工艺:现代工艺和传统工艺相结合，结构严谨，做工细腻；调色所用的颜料为环保型有机颜料的优质木蜡油经反复打磨、浸润、擦拭、上光制成； </t>
  </si>
  <si>
    <t>组合茶几</t>
  </si>
  <si>
    <t>1131*480*90±10mm</t>
  </si>
  <si>
    <t xml:space="preserve">全实木橡木制作，坐垫可拆，坐垫靠垫科技布材质，内填充定型海绵
工艺:现代工艺和传统工艺相结合，结构严谨，做工细腻；调色所用的颜料为环保型有机颜料的优质木蜡油经反复打磨、浸润、擦拭、上光制成； </t>
  </si>
  <si>
    <t>单人沙发a</t>
  </si>
  <si>
    <t>1160*760*1010±10mm</t>
  </si>
  <si>
    <t>更衣柜</t>
  </si>
  <si>
    <t>900*400*2000</t>
  </si>
  <si>
    <t xml:space="preserve">规格：900*400*2000mm（误差±10mm） 六开门型 每隔内附1块活动可调节层板+不锈钢挂衣杆                                                                                                            材质选用优质一级冷轧钢板
锁具选用优质品牌锁具：
常规钥匙锁，具有更换锁芯钥匙，可对问题锁（钥匙损坏、丢失等）进行快速更换，方便快捷。                                         </t>
  </si>
  <si>
    <t>学生美术桌</t>
  </si>
  <si>
    <t>1200*1200*780mm</t>
  </si>
  <si>
    <t>规格：1200*1200*780mm（误差±10mm）
1.台面：采用12.7mm 实芯理化板制作，周边成型厚度为25.4mm，具耐高温耐磨、耐热、抗老化、无毒、易清洁、耐冲击、污染性能；
2.结构：全钢结构，桌子两边设桌斗，中间为抽屉。短边桌腿之间采用钢制书籍放置槽连接。
3.踢脚板：采用厚1.8mm 优质一级冷轧钢板（SPCCT）经CNC机压成形、焊接制作，表面经环氧树脂粉体涂装处理（涂装厚度为0.75mm）。</t>
  </si>
  <si>
    <t>四人书桌套装</t>
  </si>
  <si>
    <t>1600*750*900</t>
  </si>
  <si>
    <t xml:space="preserve">1.尺寸：1600*750*900mm（误差±10mm）；
2.材质：25mm厚橡木原木直接板；
3.工艺：现代工艺和传统工艺相结合，结构严谨，做工细腻；使用原料主要以梓油、亚麻油、苏子油、松油、棕榈蜡、植物树脂及天然色素融合而成，调色所用的颜料为环保型有机颜料的优质木蜡油经反复打磨、浸润、擦拭、上光制成，不含甲醛；
4.椅子尺寸：常规 材质同书桌
5.一套=1桌4椅
</t>
  </si>
  <si>
    <t>文件柜b</t>
  </si>
  <si>
    <t>800*400*1850mm±10mm</t>
  </si>
  <si>
    <t>1.采用品牌冷轧钢板经剪切，冲压，折弯，焊接，装配而成。                                 
2.柜面：柜面采用先进的喷涂生产，高温塑化而成，防腐性好，环保耐用，色彩 柔和，光洁美观；                                                    
3.格板：格板为可调式，经过加强处理，坚固耐用，秉承性能好不变形；                            
4.锁具：精美的锁具更使产品的气度非凡，安全系数保障良好；                                        
5.上面为玻璃门对开门，下面为钢板对开门
6.符合GB/T 3325-2024 金属家具通用技术条件</t>
  </si>
  <si>
    <t>保密柜</t>
  </si>
  <si>
    <t>850*390*1850</t>
  </si>
  <si>
    <t xml:space="preserve">尺寸：850x390x1850mm（误差±10mm）
板材：采用优质国标钢板制作。
五金配件：采用优质五金配件，连接牢靠，经久耐用。上下双开门各配备1套双开保密钥匙
</t>
  </si>
  <si>
    <t>文件柜（衣柜）</t>
  </si>
  <si>
    <t>2800*400*2400</t>
  </si>
  <si>
    <t xml:space="preserve">1.规格：2800*400*2400mm（误差±10mm）                                            2.材料：全部采用18mmE0级AA级橡胶木实木指接板。甲醛释放量≤0.124mg/m³。
3.满墙柜，到顶，实际高度根据现场调整  
4.中间留一段中空，当茶水柜用。
</t>
  </si>
  <si>
    <t>办公桌e</t>
  </si>
  <si>
    <t>2400*1200*750</t>
  </si>
  <si>
    <t>尺寸：2400*1200*750mm；（误差±10mm）
材质：采用E0级环保MFC板（基材为刨花板）
桌腿：铁艺烤漆桌腿。</t>
  </si>
  <si>
    <t>储物柜</t>
  </si>
  <si>
    <t>1120W*300D*1060H</t>
  </si>
  <si>
    <t>1.外观尺寸：1120W*300D*1060H
2.材质：刨花板+PVC同色封边</t>
  </si>
  <si>
    <t>茶几a</t>
  </si>
  <si>
    <t>600*480*650</t>
  </si>
  <si>
    <t xml:space="preserve">1.规格：600x480x650mm （误差±10mm）                                            2.材料：全部采用16mmE0级AA级橡胶木实木指接板（不贴皮）。甲醛释放量≤0.124mg/m³。                                                                    3.组件制作：根据产品规格选出合适的大小的木料进行断料、开料，对逐个部件进行四面刨加工，然后精磨进行精切，加工，再进行部件整体钉制成型，坚久耐用。为保证产品耐久度，不允许三合一结构组装。
4.油漆工艺：先进行白坯精细打磨，检查组件是否有瑕疵或缺陷。精选后进入漆房进行头道喷底漆，烘干12小时待其充分干透，批灰补缝后进入二道细磨。细磨结束后，再次进入漆房进行二次喷底漆，总共需进行2次打磨，2次喷底漆，烘干后精磨进入面漆房，修色上面漆后，烘干，产品必须采用油漆工艺，不允许采用UV贴皮封边工艺。
5.五金配件：采用优质五金配件，连接牢靠，经久耐用。
                                   </t>
  </si>
  <si>
    <t>仪器柜</t>
  </si>
  <si>
    <t>1000*500*2000mm</t>
  </si>
  <si>
    <t>柜体尺寸：1000mm*500mm*2000mm（±5mm）。
1.全钢结构，每个柜体均应为完整独立的落地型全钢制柜体设计。柜体采用优质钢材裸板厚度大于1.0mm一级冷轧钢板冲折制作，表面经磷化等防腐处理后再经环氧树脂静电粉末喷涂。采用双开门型式，上部为玻璃开门（门框为整板开孔，双层门），下部为钢制开门（双层门）。上下柜各配置一块钢制层板，层板高度可以上下调节，不锈钢弓形拉手。</t>
  </si>
  <si>
    <t>计算机教师讲桌</t>
  </si>
  <si>
    <t>1800*600*750mm</t>
  </si>
  <si>
    <t>1.规格：1800*600*750mm（误差±10mm），2.台面：采用≥25mm橡木原木；3.柜体：采用1.0mm优质镀锌钢板，采用CO2保护焊焊接，打磨处理，表面经耐酸碱粉末烤漆处理；4.防撞胶垫：装于门板内侧，减缓碰撞，保护柜体；5.固定桌脚：采用柜体内置可调ABS调整脚，保证调整脚前后都可以调节高低。
三面加围挡</t>
  </si>
  <si>
    <t>电子阅览电脑桌</t>
  </si>
  <si>
    <t>1200W*600D*750H</t>
  </si>
  <si>
    <t>1.外观尺寸：1200W*600D*750H（±3mm）台面：25mm厚橡木实木桌面
2.材质：刨花板+钢架</t>
  </si>
  <si>
    <t>办公桌（定制）</t>
  </si>
  <si>
    <t>16000*600*780（误差±10mm）</t>
  </si>
  <si>
    <t xml:space="preserve">
1、采用环保E0级刨花板，桌板板厚25mm，符合国家E0级标准；                                                                   2、PVC同色直封边，封边条达到2MM厚度 ；桌面下装抽屉。
3、优质五金配件</t>
  </si>
  <si>
    <t>演讲台（木质）</t>
  </si>
  <si>
    <t>1100*500*600</t>
  </si>
  <si>
    <t xml:space="preserve">1.尺寸1100*500*600mm（误差±10mm）
2.柜体：柜体采用18mm实木多层板；
3.工艺:现代工艺和传统工艺相结合，结构严谨，做工细腻；调色所用的颜料为环保型有机颜料的优质木蜡油经反复打磨、浸润、擦拭、上光制成； 
</t>
  </si>
  <si>
    <t>查阅椅</t>
  </si>
  <si>
    <t xml:space="preserve">1.规格：420x440x780 mm（误差±10mm）                                               2.材料：台面：25mm厚榉木实木凳面，榉木框架。                                             3.组件制作：根据产品规格选出合适的大小的木料进行断料、开料，对逐个部件进行四面刨加工，然后精磨进行精切，加工，再进行部件整体钉制成型，坚久耐用。为保证产品耐久度，不允许三合一结构组装。
4.油漆工艺：先进行白坯精细打磨，检查组件是否有瑕疵或缺陷。精选后进入漆房进行头道喷底漆，烘干12小时待其充分干透，批灰补缝后进入二道细磨。细磨结束后，再次进入漆房进行二次喷底漆，总共需进行2次打磨，2次喷底漆，烘干后精磨进入面漆房，修色上面漆后，烘干，产品必须采用油漆工艺，不允许采用UV贴皮封边工艺。
5.五金配件：采用优质五金配件，连接牢靠，经久耐用。                        
</t>
  </si>
  <si>
    <t>大会议桌</t>
  </si>
  <si>
    <t>6600*1800*750</t>
  </si>
  <si>
    <t>尺寸：6600*1800*750mm；（误差±10mm）
材质：原木橡木板制作，桌面厚度18mm,边缘加厚，厚度50mm表面采用环保水性漆工艺，油漆牢固光泽度好；
走线：隐藏式走线，桌面翻盖，便于使用强弱电；</t>
  </si>
  <si>
    <t>演讲台(金属）</t>
  </si>
  <si>
    <t>1200*600*450（误差±10mm）</t>
  </si>
  <si>
    <t xml:space="preserve">1.采用优质冷轧钢板
2.表面选用静电喷涂进行处理。
3.自带话筒，音响
</t>
  </si>
  <si>
    <t>会议桌b</t>
  </si>
  <si>
    <t>5000*2000*750mm</t>
  </si>
  <si>
    <t>尺寸：5000*2000*750mm；（误差±10mm）
材质：原木橡木板制作，桌面厚度18mm,边缘加厚，厚度50mm表面采用环保水性漆工艺，油漆牢固光泽度好；
走线：隐藏式走线，桌面翻盖，便于使用强弱电；</t>
  </si>
  <si>
    <t>查阅桌</t>
  </si>
  <si>
    <t>1600*1000*750</t>
  </si>
  <si>
    <t xml:space="preserve">1.规格：1600x1000x750mm（误差±10mm）                                               2.材料：桌面采用50mm厚度，桌腿60*60木方，其他全部采用18mmE0级AA级橡胶木实木指接板（不贴皮）。甲醛释放量≤0.124mg/m³。                                                      3.组件制作：根据产品规格选出合适的大小的木料进行断料、开料，对逐个部件进行四面刨加工，然后精磨进行精切，加工，再进行部件整体钉制成型，坚久耐用。为保证产品耐久度，不允许三合一结构组装。
4.油漆工艺：先进行白坯精细打磨，检查组件是否有瑕疵或缺陷。精选后进入漆房进行头道喷底漆，烘干12小时待其充分干透，批灰补缝后进入二道细磨。细磨结束后，再次进入漆房进行二次喷底漆，总共需进行2次打磨，2次喷底漆，烘干后精磨进入面漆房，修色上面漆后，烘干，产品必须采用油漆工艺，不允许采用UV贴皮封边工艺。
5.五金配件：采用优质五金配件，连接牢靠，经久耐用。
                                   </t>
  </si>
  <si>
    <t>大会议桌a</t>
  </si>
  <si>
    <t>8800*1800*1800</t>
  </si>
  <si>
    <r>
      <rPr>
        <sz val="10"/>
        <rFont val="宋体"/>
        <charset val="134"/>
      </rPr>
      <t xml:space="preserve">尺寸：   8800*1800*1800 mm；（误差±10mm）
材质：原木橡木板制作，桌面厚度18mm,边缘加厚，厚度50mm表面采用环保水性漆工艺，油漆牢固光泽度好；
走线：隐藏式走线，桌面翻盖，便于使用强弱电；
</t>
    </r>
    <r>
      <rPr>
        <b/>
        <sz val="10"/>
        <rFont val="宋体"/>
        <charset val="134"/>
      </rPr>
      <t>生产前与弱电对接会议系统</t>
    </r>
  </si>
  <si>
    <t>大会议桌b</t>
  </si>
  <si>
    <t>6200*1800*750</t>
  </si>
  <si>
    <t>尺寸：   6200*1800*750 mm；（误差±10mm）
材质：原木橡木板制作，桌面厚度18mm,边缘加厚，厚度50mm表面采用环保水性漆工艺，油漆牢固光泽度好；
走线：隐藏式走线，桌面翻盖，便于使用强弱电；</t>
  </si>
  <si>
    <t>展示柜</t>
  </si>
  <si>
    <t>3700W*400D*2000H</t>
  </si>
  <si>
    <t>1.尺寸：3700*400*2000mm（±5mm）； 
2.材质：刨花板+钢架
3.工艺：左右柜顶板、层板均采用25mm厚的E0级环保饰面刨花板，其他采用16mm厚的E0级环保饰面刨花板，整体板面正负误差在0.3mm以内。左柜采用踢脚板做法，分为4个部分，左上敞格内置白色可书写板，左下敞格可用于放置摆件或雕塑等，右边上面分小敞格，共6个小敞格；右下方为4层抽屉，抽屉底板采用5厘中纤板，卡入式安装，门板上拉手为双面卡扣设计，PP抑菌材质，采用三节静音导轨，抽屉推拉顺畅。右柜也分为4个敞格，下方不设底板，下方两个敞格放置两个带轮移动框，可用于收纳物品；左上方敞格内置纵向小敞格架+钢架，钢架采用15mm*15mm*1.5mm（±0.5mm）的钢管满焊焊接而成，坚固牢靠，可用于挂放毛巾和布料等；右上方内置软木板，可图钉。
4.功能：该展示柜具有非常大的储物空间，储物及展示空间多样。</t>
  </si>
  <si>
    <t>设备操作桌1</t>
  </si>
  <si>
    <t>1600*700*750mm（误差±10mm）</t>
  </si>
  <si>
    <t>桌面部分
基材：E1 级环保高密度板 ，25mm。
表面处理：压贴仿木纹饰面（图中为橡木色 / 榉木色），或喷涂环保漆，具备防水、防烫、防污性能，部分型号做防火底漆处理。
环保指标：甲醛含量≤1.0mg/L（符合国标 E1 级）。
2. 柜体 / 框架部分
材质：优质冷轧钢板（鞍钢 A3 钢板），部件厚度为 1.2。
表面处理：经脱脂、酸洗、防锈磷化后静电喷塑，具备耐酸碱、抗腐蚀、防静电特性，颜色多为索尼灰 / 电脑灰。</t>
  </si>
  <si>
    <t>设备操作桌2</t>
  </si>
  <si>
    <t>1800mm*800mm*750mm（误差±10mm）</t>
  </si>
  <si>
    <t>桌面部分
基材：高密度防火板 ，厚度为 25mm，表面为耐磨哑光 / 防静电涂层。
性能：具备防火、防静电、耐磨、抗刮擦特性，适配机房 / 演播室的设备操作需求。
2. 柜体 / 框架部分
材质：优质冷轧钢板（厚度 1.2mm，承重部件如立梁可达 1.8mm），采用数控冲压 / 折弯工艺成型。
表面处理：经脱脂、磷化、静电喷塑（颜色多为深灰色 / 黑色），具备防锈、耐腐蚀、防静电性能，符合机房设备的电磁兼容环境要求。</t>
  </si>
  <si>
    <t>设备操作桌3</t>
  </si>
  <si>
    <t>桌面：采用仿木纹饰面板（基材为 E1 级密度板），表面耐磨易清洁，适配办公 / 设备操作场景；
柜体：冷轧钢材质，表面经静电喷塑处理，具备防锈、抗腐蚀特性，柜体设有镂空孔位，用于设备散热与线缆走线。</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</si>
</sst>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2][$-804]General"/>
    <numFmt numFmtId="177" formatCode="0_ "/>
  </numFmts>
  <fonts count="30">
    <font>
      <sz val="11"/>
      <color theme="1"/>
      <name val="宋体"/>
      <charset val="134"/>
      <scheme val="minor"/>
    </font>
    <font>
      <sz val="12"/>
      <name val="宋体"/>
      <charset val="134"/>
    </font>
    <font>
      <sz val="11"/>
      <name val="宋体"/>
      <charset val="134"/>
      <scheme val="minor"/>
    </font>
    <font>
      <b/>
      <sz val="16"/>
      <name val="宋体"/>
      <charset val="134"/>
    </font>
    <font>
      <b/>
      <sz val="12"/>
      <name val="宋体"/>
      <charset val="134"/>
    </font>
    <font>
      <sz val="10"/>
      <name val="宋体"/>
      <charset val="134"/>
    </font>
    <font>
      <sz val="10"/>
      <name val="宋体"/>
      <charset val="134"/>
      <scheme val="minor"/>
    </font>
    <font>
      <sz val="10"/>
      <name val="幼圆"/>
      <charset val="134"/>
    </font>
    <font>
      <b/>
      <sz val="10"/>
      <name val="宋体"/>
      <charset val="134"/>
    </font>
    <font>
      <b/>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29" fillId="0" borderId="0">
      <alignment vertical="center"/>
    </xf>
    <xf numFmtId="0" fontId="1" fillId="0" borderId="0"/>
    <xf numFmtId="0" fontId="29" fillId="0" borderId="0">
      <alignment vertical="center"/>
    </xf>
    <xf numFmtId="0" fontId="0" fillId="0" borderId="0">
      <alignment vertical="center"/>
    </xf>
    <xf numFmtId="0" fontId="1" fillId="0" borderId="0">
      <alignment vertical="center"/>
    </xf>
    <xf numFmtId="0" fontId="1" fillId="0" borderId="0">
      <alignment vertical="center"/>
    </xf>
  </cellStyleXfs>
  <cellXfs count="71">
    <xf numFmtId="0" fontId="0" fillId="0" borderId="0" xfId="0">
      <alignment vertical="center"/>
    </xf>
    <xf numFmtId="0" fontId="1" fillId="0" borderId="0" xfId="0" applyFont="1" applyFill="1" applyAlignment="1">
      <alignment horizontal="center" vertical="center" wrapText="1"/>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0" fontId="2" fillId="0" borderId="0" xfId="0" applyFont="1" applyFill="1">
      <alignment vertical="center"/>
    </xf>
    <xf numFmtId="0" fontId="1" fillId="0" borderId="0" xfId="0" applyFont="1" applyFill="1" applyAlignment="1">
      <alignment horizontal="lef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1" xfId="0" applyFont="1" applyFill="1" applyBorder="1" applyAlignment="1">
      <alignment vertical="center" wrapText="1"/>
    </xf>
    <xf numFmtId="0" fontId="1" fillId="0" borderId="0" xfId="0" applyFont="1" applyAlignment="1">
      <alignment horizontal="left" vertical="center" wrapText="1"/>
    </xf>
    <xf numFmtId="0" fontId="5" fillId="0" borderId="1" xfId="0" applyFont="1" applyBorder="1" applyAlignment="1">
      <alignment horizontal="left" vertical="center" wrapText="1"/>
    </xf>
    <xf numFmtId="0" fontId="1"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55"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left" vertical="top" wrapText="1"/>
    </xf>
    <xf numFmtId="0" fontId="6" fillId="0" borderId="1" xfId="0" applyFont="1" applyFill="1" applyBorder="1" applyAlignment="1"/>
    <xf numFmtId="0" fontId="5" fillId="0" borderId="1" xfId="0" applyNumberFormat="1" applyFont="1" applyFill="1" applyBorder="1" applyAlignment="1">
      <alignment vertical="center" wrapText="1"/>
    </xf>
    <xf numFmtId="0" fontId="1" fillId="0" borderId="0"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55" applyFont="1" applyFill="1" applyBorder="1" applyAlignment="1">
      <alignment horizontal="center" vertical="center" wrapText="1"/>
    </xf>
    <xf numFmtId="0" fontId="6" fillId="0" borderId="1" xfId="0" applyFont="1" applyFill="1" applyBorder="1" applyAlignment="1">
      <alignment vertical="center" wrapText="1"/>
    </xf>
    <xf numFmtId="0" fontId="4" fillId="0" borderId="0" xfId="0" applyFont="1" applyFill="1" applyBorder="1" applyAlignment="1">
      <alignment horizontal="center" vertical="center" wrapText="1"/>
    </xf>
    <xf numFmtId="0" fontId="6" fillId="0" borderId="1" xfId="52" applyFont="1" applyFill="1" applyBorder="1" applyAlignment="1">
      <alignment horizontal="center" vertical="center" wrapText="1"/>
    </xf>
    <xf numFmtId="0" fontId="5" fillId="0" borderId="1" xfId="52" applyFont="1" applyFill="1" applyBorder="1" applyAlignment="1">
      <alignment vertical="center" wrapText="1"/>
    </xf>
    <xf numFmtId="0" fontId="5" fillId="0" borderId="1" xfId="0" applyFont="1" applyFill="1" applyBorder="1" applyAlignment="1">
      <alignment horizontal="justify" vertical="center"/>
    </xf>
    <xf numFmtId="0" fontId="5" fillId="0" borderId="1" xfId="55" applyFont="1" applyFill="1" applyBorder="1" applyAlignment="1">
      <alignment horizontal="center" vertical="center" wrapText="1"/>
    </xf>
    <xf numFmtId="0" fontId="7" fillId="0" borderId="1" xfId="59" applyFont="1" applyFill="1" applyBorder="1" applyAlignment="1">
      <alignment horizontal="center" vertical="center"/>
    </xf>
    <xf numFmtId="0" fontId="5" fillId="0" borderId="1" xfId="54" applyFont="1" applyFill="1" applyBorder="1" applyAlignment="1">
      <alignment horizontal="left" vertical="center" wrapText="1"/>
    </xf>
    <xf numFmtId="0" fontId="1" fillId="0" borderId="0" xfId="0" applyFont="1" applyFill="1" applyBorder="1" applyAlignment="1">
      <alignment horizontal="left" vertical="top" wrapText="1"/>
    </xf>
    <xf numFmtId="0" fontId="6" fillId="0" borderId="1" xfId="0" applyFont="1" applyFill="1" applyBorder="1" applyAlignment="1">
      <alignment horizontal="center" vertical="center"/>
    </xf>
    <xf numFmtId="0" fontId="5" fillId="0" borderId="1" xfId="0" applyFont="1" applyFill="1" applyBorder="1" applyAlignment="1">
      <alignment horizontal="center" vertical="top"/>
    </xf>
    <xf numFmtId="0" fontId="5" fillId="0" borderId="1" xfId="0" applyFont="1" applyFill="1" applyBorder="1" applyAlignment="1">
      <alignment vertical="center" wrapText="1"/>
    </xf>
    <xf numFmtId="0" fontId="6"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6" fillId="0" borderId="1" xfId="0" applyFont="1" applyFill="1" applyBorder="1" applyAlignment="1">
      <alignment vertical="center"/>
    </xf>
    <xf numFmtId="0" fontId="6" fillId="0" borderId="1" xfId="55" applyFont="1" applyFill="1" applyBorder="1" applyAlignment="1">
      <alignment horizontal="left" vertical="center" wrapText="1"/>
    </xf>
    <xf numFmtId="0" fontId="5" fillId="0" borderId="1" xfId="59" applyFont="1" applyFill="1" applyBorder="1" applyAlignment="1">
      <alignment horizontal="left" vertical="center" wrapText="1"/>
    </xf>
    <xf numFmtId="177" fontId="5" fillId="0" borderId="1" xfId="0" applyNumberFormat="1" applyFont="1" applyFill="1" applyBorder="1" applyAlignment="1">
      <alignment horizontal="left" vertical="center" wrapText="1"/>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vertical="center" wrapText="1"/>
      <protection locked="0"/>
    </xf>
    <xf numFmtId="0" fontId="9" fillId="0" borderId="1" xfId="0" applyFont="1" applyFill="1" applyBorder="1" applyAlignment="1">
      <alignment vertical="center" wrapText="1"/>
    </xf>
    <xf numFmtId="0" fontId="5" fillId="0" borderId="1" xfId="0" applyFont="1" applyFill="1" applyBorder="1" applyAlignment="1">
      <alignment vertical="center" wrapText="1"/>
    </xf>
    <xf numFmtId="177"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xf>
    <xf numFmtId="0" fontId="6" fillId="0" borderId="1" xfId="0" applyFont="1" applyFill="1" applyBorder="1" applyAlignment="1">
      <alignment horizontal="left" vertical="center" wrapText="1" shrinkToFit="1"/>
    </xf>
    <xf numFmtId="0" fontId="6" fillId="0" borderId="1" xfId="55" applyFont="1" applyFill="1" applyBorder="1" applyAlignment="1">
      <alignment horizontal="center" vertical="center" wrapText="1"/>
    </xf>
    <xf numFmtId="0" fontId="5" fillId="0" borderId="1" xfId="0" applyFont="1" applyFill="1" applyBorder="1" applyAlignment="1">
      <alignment horizontal="justify" vertical="center"/>
    </xf>
    <xf numFmtId="0" fontId="6" fillId="0" borderId="1" xfId="0" applyFont="1" applyFill="1" applyBorder="1" applyAlignment="1">
      <alignment vertical="center"/>
    </xf>
    <xf numFmtId="177" fontId="6"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xf>
    <xf numFmtId="0" fontId="5" fillId="0" borderId="1" xfId="59" applyFont="1" applyFill="1" applyBorder="1" applyAlignment="1">
      <alignment vertical="center" wrapText="1"/>
    </xf>
    <xf numFmtId="0" fontId="6" fillId="0" borderId="1" xfId="0" applyNumberFormat="1" applyFont="1" applyFill="1" applyBorder="1" applyAlignment="1">
      <alignment horizontal="center" vertical="center" wrapText="1"/>
    </xf>
    <xf numFmtId="0" fontId="3" fillId="0" borderId="0" xfId="0" applyFont="1" applyFill="1" applyAlignment="1">
      <alignment horizontal="left" vertical="center" wrapText="1"/>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3" xfId="49"/>
    <cellStyle name="常规 2" xfId="50"/>
    <cellStyle name="常规 2 2" xfId="51"/>
    <cellStyle name="常规 3" xfId="52"/>
    <cellStyle name="常规_Sheet1_18" xfId="53"/>
    <cellStyle name="常规_塑钢结构" xfId="54"/>
    <cellStyle name="40% - 强调文字颜色 4 3 2 4 2" xfId="55"/>
    <cellStyle name="常规_塑钢结构 12" xfId="56"/>
    <cellStyle name="40% - 强调文字颜色 4 3 2 4 2 2" xfId="57"/>
    <cellStyle name="常规 4" xfId="58"/>
    <cellStyle name="常规_Sheet1" xfId="59"/>
    <cellStyle name="常规_FOB PRICE FOR SM-D SERIES" xfId="6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0" Type="http://schemas.openxmlformats.org/officeDocument/2006/relationships/image" Target="media/image70.png"/><Relationship Id="rId7" Type="http://schemas.openxmlformats.org/officeDocument/2006/relationships/image" Target="media/image7.png"/><Relationship Id="rId69" Type="http://schemas.openxmlformats.org/officeDocument/2006/relationships/image" Target="media/image69.png"/><Relationship Id="rId68" Type="http://schemas.openxmlformats.org/officeDocument/2006/relationships/image" Target="media/image68.png"/><Relationship Id="rId67" Type="http://schemas.openxmlformats.org/officeDocument/2006/relationships/image" Target="media/image67.png"/><Relationship Id="rId66" Type="http://schemas.openxmlformats.org/officeDocument/2006/relationships/image" Target="media/image66.png"/><Relationship Id="rId65" Type="http://schemas.openxmlformats.org/officeDocument/2006/relationships/image" Target="media/image65.png"/><Relationship Id="rId64" Type="http://schemas.openxmlformats.org/officeDocument/2006/relationships/image" Target="media/image64.png"/><Relationship Id="rId63" Type="http://schemas.openxmlformats.org/officeDocument/2006/relationships/image" Target="media/image63.png"/><Relationship Id="rId62" Type="http://schemas.openxmlformats.org/officeDocument/2006/relationships/image" Target="media/image62.png"/><Relationship Id="rId61" Type="http://schemas.openxmlformats.org/officeDocument/2006/relationships/image" Target="media/image61.png"/><Relationship Id="rId60" Type="http://schemas.openxmlformats.org/officeDocument/2006/relationships/image" Target="media/image60.png"/><Relationship Id="rId6" Type="http://schemas.openxmlformats.org/officeDocument/2006/relationships/image" Target="media/image6.png"/><Relationship Id="rId59" Type="http://schemas.openxmlformats.org/officeDocument/2006/relationships/image" Target="media/image59.png"/><Relationship Id="rId58" Type="http://schemas.openxmlformats.org/officeDocument/2006/relationships/image" Target="media/image58.png"/><Relationship Id="rId57" Type="http://schemas.openxmlformats.org/officeDocument/2006/relationships/image" Target="media/image57.png"/><Relationship Id="rId56" Type="http://schemas.openxmlformats.org/officeDocument/2006/relationships/image" Target="media/image56.png"/><Relationship Id="rId55" Type="http://schemas.openxmlformats.org/officeDocument/2006/relationships/image" Target="media/image55.png"/><Relationship Id="rId54" Type="http://schemas.openxmlformats.org/officeDocument/2006/relationships/image" Target="media/image54.png"/><Relationship Id="rId53" Type="http://schemas.openxmlformats.org/officeDocument/2006/relationships/image" Target="media/image53.png"/><Relationship Id="rId52" Type="http://schemas.openxmlformats.org/officeDocument/2006/relationships/image" Target="media/image52.jpeg"/><Relationship Id="rId51" Type="http://schemas.openxmlformats.org/officeDocument/2006/relationships/image" Target="media/image51.png"/><Relationship Id="rId50" Type="http://schemas.openxmlformats.org/officeDocument/2006/relationships/image" Target="media/image50.png"/><Relationship Id="rId5" Type="http://schemas.openxmlformats.org/officeDocument/2006/relationships/image" Target="media/image5.png"/><Relationship Id="rId49" Type="http://schemas.openxmlformats.org/officeDocument/2006/relationships/image" Target="media/image49.png"/><Relationship Id="rId48" Type="http://schemas.openxmlformats.org/officeDocument/2006/relationships/image" Target="media/image48.png"/><Relationship Id="rId47" Type="http://schemas.openxmlformats.org/officeDocument/2006/relationships/image" Target="media/image47.png"/><Relationship Id="rId46" Type="http://schemas.openxmlformats.org/officeDocument/2006/relationships/image" Target="media/image46.png"/><Relationship Id="rId45" Type="http://schemas.openxmlformats.org/officeDocument/2006/relationships/image" Target="media/image45.png"/><Relationship Id="rId44" Type="http://schemas.openxmlformats.org/officeDocument/2006/relationships/image" Target="media/image44.png"/><Relationship Id="rId43" Type="http://schemas.openxmlformats.org/officeDocument/2006/relationships/image" Target="media/image43.png"/><Relationship Id="rId42" Type="http://schemas.openxmlformats.org/officeDocument/2006/relationships/image" Target="media/image42.png"/><Relationship Id="rId41" Type="http://schemas.openxmlformats.org/officeDocument/2006/relationships/image" Target="media/image41.png"/><Relationship Id="rId40" Type="http://schemas.openxmlformats.org/officeDocument/2006/relationships/image" Target="media/image40.png"/><Relationship Id="rId4" Type="http://schemas.openxmlformats.org/officeDocument/2006/relationships/image" Target="media/image4.png"/><Relationship Id="rId39" Type="http://schemas.openxmlformats.org/officeDocument/2006/relationships/image" Target="media/image39.png"/><Relationship Id="rId38" Type="http://schemas.openxmlformats.org/officeDocument/2006/relationships/image" Target="media/image38.png"/><Relationship Id="rId37" Type="http://schemas.openxmlformats.org/officeDocument/2006/relationships/image" Target="media/image37.png"/><Relationship Id="rId36" Type="http://schemas.openxmlformats.org/officeDocument/2006/relationships/image" Target="media/image36.png"/><Relationship Id="rId35" Type="http://schemas.openxmlformats.org/officeDocument/2006/relationships/image" Target="media/image35.png"/><Relationship Id="rId34" Type="http://schemas.openxmlformats.org/officeDocument/2006/relationships/image" Target="media/image34.png"/><Relationship Id="rId33" Type="http://schemas.openxmlformats.org/officeDocument/2006/relationships/image" Target="media/image33.png"/><Relationship Id="rId32" Type="http://schemas.openxmlformats.org/officeDocument/2006/relationships/image" Target="media/image32.png"/><Relationship Id="rId31" Type="http://schemas.openxmlformats.org/officeDocument/2006/relationships/image" Target="media/image31.png"/><Relationship Id="rId30" Type="http://schemas.openxmlformats.org/officeDocument/2006/relationships/image" Target="media/image30.png"/><Relationship Id="rId3" Type="http://schemas.openxmlformats.org/officeDocument/2006/relationships/image" Target="media/image3.png"/><Relationship Id="rId29" Type="http://schemas.openxmlformats.org/officeDocument/2006/relationships/image" Target="media/image29.png"/><Relationship Id="rId28" Type="http://schemas.openxmlformats.org/officeDocument/2006/relationships/image" Target="media/image28.png"/><Relationship Id="rId27" Type="http://schemas.openxmlformats.org/officeDocument/2006/relationships/image" Target="media/image27.png"/><Relationship Id="rId26" Type="http://schemas.openxmlformats.org/officeDocument/2006/relationships/image" Target="media/image26.png"/><Relationship Id="rId25" Type="http://schemas.openxmlformats.org/officeDocument/2006/relationships/image" Target="media/image25.png"/><Relationship Id="rId24" Type="http://schemas.openxmlformats.org/officeDocument/2006/relationships/image" Target="media/image24.png"/><Relationship Id="rId23" Type="http://schemas.openxmlformats.org/officeDocument/2006/relationships/image" Target="media/image23.png"/><Relationship Id="rId22" Type="http://schemas.openxmlformats.org/officeDocument/2006/relationships/image" Target="media/image22.png"/><Relationship Id="rId21" Type="http://schemas.openxmlformats.org/officeDocument/2006/relationships/image" Target="media/image21.jpeg"/><Relationship Id="rId20" Type="http://schemas.openxmlformats.org/officeDocument/2006/relationships/image" Target="media/image20.png"/><Relationship Id="rId2" Type="http://schemas.openxmlformats.org/officeDocument/2006/relationships/image" Target="media/image2.jpeg"/><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pn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6"/>
  <sheetViews>
    <sheetView tabSelected="1" workbookViewId="0">
      <selection activeCell="K77" sqref="K77"/>
    </sheetView>
  </sheetViews>
  <sheetFormatPr defaultColWidth="9" defaultRowHeight="50" customHeight="1"/>
  <cols>
    <col min="1" max="1" width="6.88333333333333" style="1" customWidth="1"/>
    <col min="2" max="2" width="12.6333333333333" style="1" customWidth="1"/>
    <col min="3" max="3" width="18.8" style="1" customWidth="1"/>
    <col min="4" max="4" width="17.25" style="5" customWidth="1"/>
    <col min="5" max="5" width="50.8583333333333" style="5" customWidth="1"/>
    <col min="6" max="6" width="11.3833333333333" style="1" customWidth="1"/>
    <col min="7" max="7" width="10.75" style="1" customWidth="1"/>
    <col min="8" max="8" width="8.63333333333333" style="5" customWidth="1"/>
    <col min="9" max="9" width="8.63333333333333" style="1" customWidth="1"/>
    <col min="10" max="16384" width="9" style="1"/>
  </cols>
  <sheetData>
    <row r="1" s="1" customFormat="1" ht="57" customHeight="1" spans="1:9">
      <c r="A1" s="6" t="s">
        <v>0</v>
      </c>
      <c r="B1" s="6"/>
      <c r="C1" s="6"/>
      <c r="D1" s="7"/>
      <c r="E1" s="8"/>
      <c r="F1" s="6"/>
      <c r="G1" s="6"/>
      <c r="H1" s="5"/>
      <c r="I1" s="9"/>
    </row>
    <row r="2" s="1" customFormat="1" ht="34" customHeight="1" spans="1:9">
      <c r="A2" s="10" t="s">
        <v>1</v>
      </c>
      <c r="B2" s="11" t="s">
        <v>2</v>
      </c>
      <c r="C2" s="10" t="s">
        <v>3</v>
      </c>
      <c r="D2" s="12" t="s">
        <v>4</v>
      </c>
      <c r="E2" s="13" t="s">
        <v>5</v>
      </c>
      <c r="F2" s="10" t="s">
        <v>6</v>
      </c>
      <c r="G2" s="10" t="s">
        <v>7</v>
      </c>
      <c r="H2" s="5"/>
    </row>
    <row r="3" s="2" customFormat="1" ht="131" customHeight="1" spans="1:9">
      <c r="A3" s="10">
        <v>1</v>
      </c>
      <c r="B3" s="10" t="s">
        <v>8</v>
      </c>
      <c r="C3" s="14" t="str">
        <f>_xlfn.DISPIMG("ID_0AAAFB1A884343DCB0F3DD370E25D661",1)</f>
        <v>=DISPIMG("ID_0AAAFB1A884343DCB0F3DD370E25D661",1)</v>
      </c>
      <c r="D3" s="10" t="s">
        <v>9</v>
      </c>
      <c r="E3" s="15" t="s">
        <v>10</v>
      </c>
      <c r="F3" s="10">
        <v>100</v>
      </c>
      <c r="G3" s="10" t="s">
        <v>11</v>
      </c>
      <c r="H3" s="16"/>
    </row>
    <row r="4" s="2" customFormat="1" ht="117" customHeight="1" spans="1:9">
      <c r="A4" s="10">
        <v>2</v>
      </c>
      <c r="B4" s="10" t="s">
        <v>8</v>
      </c>
      <c r="C4" s="14" t="str">
        <f>_xlfn.DISPIMG("ID_0AAAFB1A884343DCB0F3DD370E25D661",1)</f>
        <v>=DISPIMG("ID_0AAAFB1A884343DCB0F3DD370E25D661",1)</v>
      </c>
      <c r="D4" s="10" t="s">
        <v>12</v>
      </c>
      <c r="E4" s="15" t="s">
        <v>13</v>
      </c>
      <c r="F4" s="10">
        <v>700</v>
      </c>
      <c r="G4" s="10" t="s">
        <v>11</v>
      </c>
      <c r="H4" s="16"/>
    </row>
    <row r="5" s="2" customFormat="1" ht="117" customHeight="1" spans="1:9">
      <c r="A5" s="10">
        <v>3</v>
      </c>
      <c r="B5" s="10" t="s">
        <v>8</v>
      </c>
      <c r="C5" s="14" t="str">
        <f>_xlfn.DISPIMG("ID_0AAAFB1A884343DCB0F3DD370E25D661",1)</f>
        <v>=DISPIMG("ID_0AAAFB1A884343DCB0F3DD370E25D661",1)</v>
      </c>
      <c r="D5" s="10" t="s">
        <v>14</v>
      </c>
      <c r="E5" s="15" t="s">
        <v>15</v>
      </c>
      <c r="F5" s="10">
        <v>200</v>
      </c>
      <c r="G5" s="10" t="s">
        <v>11</v>
      </c>
      <c r="H5" s="16"/>
    </row>
    <row r="6" s="1" customFormat="1" ht="232" customHeight="1" spans="1:9">
      <c r="A6" s="10">
        <v>4</v>
      </c>
      <c r="B6" s="10" t="s">
        <v>16</v>
      </c>
      <c r="C6" s="14" t="str">
        <f>_xlfn.DISPIMG("ID_598A284069834BC7AC6A83E4814EC7F2",1)</f>
        <v>=DISPIMG("ID_598A284069834BC7AC6A83E4814EC7F2",1)</v>
      </c>
      <c r="D6" s="10" t="s">
        <v>17</v>
      </c>
      <c r="E6" s="15" t="s">
        <v>18</v>
      </c>
      <c r="F6" s="10">
        <v>1000</v>
      </c>
      <c r="G6" s="10" t="s">
        <v>19</v>
      </c>
      <c r="H6" s="5"/>
    </row>
    <row r="7" s="2" customFormat="1" ht="91" customHeight="1" spans="1:9">
      <c r="A7" s="10">
        <v>5</v>
      </c>
      <c r="B7" s="10" t="s">
        <v>20</v>
      </c>
      <c r="C7" s="10" t="str">
        <f>_xlfn.DISPIMG("ID_76DFF98F64BB4658B09BA58CBE9071F2",1)</f>
        <v>=DISPIMG("ID_76DFF98F64BB4658B09BA58CBE9071F2",1)</v>
      </c>
      <c r="D7" s="10" t="s">
        <v>21</v>
      </c>
      <c r="E7" s="17" t="s">
        <v>22</v>
      </c>
      <c r="F7" s="10">
        <v>500</v>
      </c>
      <c r="G7" s="10" t="s">
        <v>19</v>
      </c>
      <c r="H7" s="16"/>
    </row>
    <row r="8" s="2" customFormat="1" ht="354" customHeight="1" spans="1:9">
      <c r="A8" s="10">
        <v>6</v>
      </c>
      <c r="B8" s="10" t="s">
        <v>23</v>
      </c>
      <c r="C8" s="10" t="str">
        <f>_xlfn.DISPIMG("ID_831A6FB3417C4EBD90ED336A348C630F",1)</f>
        <v>=DISPIMG("ID_831A6FB3417C4EBD90ED336A348C630F",1)</v>
      </c>
      <c r="D8" s="10" t="s">
        <v>24</v>
      </c>
      <c r="E8" s="12" t="s">
        <v>25</v>
      </c>
      <c r="F8" s="10">
        <v>1170</v>
      </c>
      <c r="G8" s="10" t="s">
        <v>26</v>
      </c>
      <c r="H8" s="18"/>
      <c r="I8" s="18"/>
    </row>
    <row r="9" s="3" customFormat="1" ht="313" customHeight="1" spans="1:9">
      <c r="A9" s="19">
        <v>7</v>
      </c>
      <c r="B9" s="20" t="s">
        <v>27</v>
      </c>
      <c r="C9" s="19" t="str">
        <f>_xlfn.DISPIMG("ID_1D82C57568E84AB7A696876F5EEDB193",1)</f>
        <v>=DISPIMG("ID_1D82C57568E84AB7A696876F5EEDB193",1)</v>
      </c>
      <c r="D9" s="19" t="s">
        <v>28</v>
      </c>
      <c r="E9" s="21" t="s">
        <v>29</v>
      </c>
      <c r="F9" s="19">
        <v>300</v>
      </c>
      <c r="G9" s="19" t="s">
        <v>19</v>
      </c>
      <c r="H9" s="22"/>
    </row>
    <row r="10" s="3" customFormat="1" ht="307" customHeight="1" spans="1:9">
      <c r="A10" s="19">
        <v>8</v>
      </c>
      <c r="B10" s="20" t="s">
        <v>30</v>
      </c>
      <c r="C10" s="19" t="str">
        <f>_xlfn.DISPIMG("ID_1D82C57568E84AB7A696876F5EEDB193",1)</f>
        <v>=DISPIMG("ID_1D82C57568E84AB7A696876F5EEDB193",1)</v>
      </c>
      <c r="D10" s="21" t="s">
        <v>31</v>
      </c>
      <c r="E10" s="21" t="s">
        <v>32</v>
      </c>
      <c r="F10" s="19">
        <v>200</v>
      </c>
      <c r="G10" s="19" t="s">
        <v>19</v>
      </c>
      <c r="H10" s="22"/>
    </row>
    <row r="11" s="3" customFormat="1" ht="81" customHeight="1" spans="1:9">
      <c r="A11" s="23">
        <v>9</v>
      </c>
      <c r="B11" s="23" t="s">
        <v>33</v>
      </c>
      <c r="C11" s="23" t="str">
        <f>_xlfn.DISPIMG("ID_B9CDA356FEDF466CB8D514251AF86F05",1)</f>
        <v>=DISPIMG("ID_B9CDA356FEDF466CB8D514251AF86F05",1)</v>
      </c>
      <c r="D11" s="24" t="s">
        <v>34</v>
      </c>
      <c r="E11" s="25" t="s">
        <v>35</v>
      </c>
      <c r="F11" s="23">
        <v>300</v>
      </c>
      <c r="G11" s="23" t="s">
        <v>26</v>
      </c>
      <c r="H11" s="22"/>
    </row>
    <row r="12" s="3" customFormat="1" ht="82" customHeight="1" spans="1:9">
      <c r="A12" s="23">
        <v>10</v>
      </c>
      <c r="B12" s="23" t="s">
        <v>36</v>
      </c>
      <c r="C12" s="23" t="str">
        <f>_xlfn.DISPIMG("ID_AB2EAFFA8EEF449E9A59F335F5185414",1)</f>
        <v>=DISPIMG("ID_AB2EAFFA8EEF449E9A59F335F5185414",1)</v>
      </c>
      <c r="D12" s="23" t="s">
        <v>37</v>
      </c>
      <c r="E12" s="26" t="s">
        <v>38</v>
      </c>
      <c r="F12" s="23">
        <v>170</v>
      </c>
      <c r="G12" s="23" t="s">
        <v>19</v>
      </c>
      <c r="H12" s="22"/>
    </row>
    <row r="13" s="3" customFormat="1" ht="66" customHeight="1" spans="1:9">
      <c r="A13" s="19">
        <v>11</v>
      </c>
      <c r="B13" s="19" t="s">
        <v>39</v>
      </c>
      <c r="C13" s="19" t="str">
        <f>_xlfn.DISPIMG("ID_CEBC766BA6CF46E48A89EB05B6CF9554",1)</f>
        <v>=DISPIMG("ID_CEBC766BA6CF46E48A89EB05B6CF9554",1)</v>
      </c>
      <c r="D13" s="27" t="s">
        <v>40</v>
      </c>
      <c r="E13" s="28" t="s">
        <v>41</v>
      </c>
      <c r="F13" s="19">
        <v>200</v>
      </c>
      <c r="G13" s="19" t="s">
        <v>11</v>
      </c>
      <c r="H13" s="22"/>
    </row>
    <row r="14" s="3" customFormat="1" ht="109" customHeight="1" spans="1:9">
      <c r="A14" s="23">
        <v>12</v>
      </c>
      <c r="B14" s="23" t="s">
        <v>42</v>
      </c>
      <c r="C14" s="29" t="str">
        <f>_xlfn.DISPIMG("ID_3AC60F65386C472AAE50DF64675D126C",1)</f>
        <v>=DISPIMG("ID_3AC60F65386C472AAE50DF64675D126C",1)</v>
      </c>
      <c r="D14" s="23" t="s">
        <v>43</v>
      </c>
      <c r="E14" s="30" t="s">
        <v>44</v>
      </c>
      <c r="F14" s="23">
        <v>120</v>
      </c>
      <c r="G14" s="23" t="s">
        <v>45</v>
      </c>
      <c r="H14" s="22"/>
    </row>
    <row r="15" s="3" customFormat="1" ht="409" customHeight="1" spans="1:9">
      <c r="A15" s="19">
        <v>13</v>
      </c>
      <c r="B15" s="19" t="s">
        <v>46</v>
      </c>
      <c r="C15" s="19" t="str">
        <f>_xlfn.DISPIMG("ID_831A6FB3417C4EBD90ED336A348C630F",1)</f>
        <v>=DISPIMG("ID_831A6FB3417C4EBD90ED336A348C630F",1)</v>
      </c>
      <c r="D15" s="19" t="s">
        <v>24</v>
      </c>
      <c r="E15" s="21" t="s">
        <v>47</v>
      </c>
      <c r="F15" s="19">
        <v>358</v>
      </c>
      <c r="G15" s="19" t="s">
        <v>26</v>
      </c>
      <c r="H15" s="31"/>
    </row>
    <row r="16" s="3" customFormat="1" ht="91" customHeight="1" spans="1:9">
      <c r="A16" s="19">
        <v>14</v>
      </c>
      <c r="B16" s="19" t="s">
        <v>48</v>
      </c>
      <c r="C16" s="32" t="str">
        <f>_xlfn.DISPIMG("ID_79B1102A23F242C5969D36508675795B",1)</f>
        <v>=DISPIMG("ID_79B1102A23F242C5969D36508675795B",1)</v>
      </c>
      <c r="D16" s="21" t="s">
        <v>49</v>
      </c>
      <c r="E16" s="21" t="s">
        <v>50</v>
      </c>
      <c r="F16" s="19">
        <v>170</v>
      </c>
      <c r="G16" s="19" t="s">
        <v>26</v>
      </c>
      <c r="H16" s="22"/>
    </row>
    <row r="17" s="3" customFormat="1" ht="94" customHeight="1" spans="1:8">
      <c r="A17" s="23">
        <v>15</v>
      </c>
      <c r="B17" s="23" t="s">
        <v>51</v>
      </c>
      <c r="C17" s="23" t="str">
        <f>_xlfn.DISPIMG("ID_FE2818660B944157AD3B8D9426C135D1",1)</f>
        <v>=DISPIMG("ID_FE2818660B944157AD3B8D9426C135D1",1)</v>
      </c>
      <c r="D17" s="24" t="s">
        <v>52</v>
      </c>
      <c r="E17" s="26" t="s">
        <v>53</v>
      </c>
      <c r="F17" s="33">
        <v>104</v>
      </c>
      <c r="G17" s="23" t="s">
        <v>19</v>
      </c>
      <c r="H17" s="22"/>
    </row>
    <row r="18" s="3" customFormat="1" ht="165" customHeight="1" spans="1:8">
      <c r="A18" s="23">
        <v>16</v>
      </c>
      <c r="B18" s="23" t="s">
        <v>54</v>
      </c>
      <c r="C18" s="23" t="str">
        <f>_xlfn.DISPIMG("ID_46AD6E95F30244D3934C753A60E03F37",1)</f>
        <v>=DISPIMG("ID_46AD6E95F30244D3934C753A60E03F37",1)</v>
      </c>
      <c r="D18" s="26" t="s">
        <v>55</v>
      </c>
      <c r="E18" s="26" t="s">
        <v>56</v>
      </c>
      <c r="F18" s="23">
        <v>100</v>
      </c>
      <c r="G18" s="23" t="s">
        <v>26</v>
      </c>
      <c r="H18" s="22"/>
    </row>
    <row r="19" s="3" customFormat="1" ht="92" customHeight="1" spans="1:8">
      <c r="A19" s="19">
        <v>17</v>
      </c>
      <c r="B19" s="19" t="s">
        <v>57</v>
      </c>
      <c r="C19" s="19" t="str">
        <f>_xlfn.DISPIMG("ID_C96DC3336B36483F9BF5E027A3FC2E18",1)</f>
        <v>=DISPIMG("ID_C96DC3336B36483F9BF5E027A3FC2E18",1)</v>
      </c>
      <c r="D19" s="27" t="s">
        <v>58</v>
      </c>
      <c r="E19" s="21" t="s">
        <v>59</v>
      </c>
      <c r="F19" s="34">
        <v>80</v>
      </c>
      <c r="G19" s="19" t="s">
        <v>26</v>
      </c>
      <c r="H19" s="22"/>
    </row>
    <row r="20" s="3" customFormat="1" ht="95" customHeight="1" spans="1:8">
      <c r="A20" s="23">
        <v>18</v>
      </c>
      <c r="B20" s="35" t="s">
        <v>60</v>
      </c>
      <c r="C20" s="36" t="str">
        <f>_xlfn.DISPIMG("ID_F508426963794C63B83163C404047080",1)</f>
        <v>=DISPIMG("ID_F508426963794C63B83163C404047080",1)</v>
      </c>
      <c r="D20" s="24" t="s">
        <v>61</v>
      </c>
      <c r="E20" s="25" t="s">
        <v>62</v>
      </c>
      <c r="F20" s="23">
        <v>240</v>
      </c>
      <c r="G20" s="35" t="s">
        <v>26</v>
      </c>
      <c r="H20" s="22"/>
    </row>
    <row r="21" s="3" customFormat="1" ht="132" customHeight="1" spans="1:8">
      <c r="A21" s="23">
        <v>19</v>
      </c>
      <c r="B21" s="23" t="s">
        <v>63</v>
      </c>
      <c r="C21" s="33" t="str">
        <f>_xlfn.DISPIMG("ID_633EF6A8A9674896893D73AA32EC0166",1)</f>
        <v>=DISPIMG("ID_633EF6A8A9674896893D73AA32EC0166",1)</v>
      </c>
      <c r="D21" s="26" t="s">
        <v>64</v>
      </c>
      <c r="E21" s="26" t="s">
        <v>65</v>
      </c>
      <c r="F21" s="33">
        <v>139</v>
      </c>
      <c r="G21" s="23" t="s">
        <v>19</v>
      </c>
      <c r="H21" s="31"/>
    </row>
    <row r="22" s="3" customFormat="1" ht="138" customHeight="1" spans="1:8">
      <c r="A22" s="23">
        <v>20</v>
      </c>
      <c r="B22" s="23" t="s">
        <v>66</v>
      </c>
      <c r="C22" s="23" t="str">
        <f>_xlfn.DISPIMG("ID_E97B240E891B4712B09C08C8E03EA07C",1)</f>
        <v>=DISPIMG("ID_E97B240E891B4712B09C08C8E03EA07C",1)</v>
      </c>
      <c r="D22" s="26" t="s">
        <v>67</v>
      </c>
      <c r="E22" s="26" t="s">
        <v>68</v>
      </c>
      <c r="F22" s="23">
        <v>100</v>
      </c>
      <c r="G22" s="23" t="s">
        <v>69</v>
      </c>
      <c r="H22" s="22"/>
    </row>
    <row r="23" s="3" customFormat="1" ht="88" customHeight="1" spans="1:8">
      <c r="A23" s="23">
        <v>21</v>
      </c>
      <c r="B23" s="23" t="s">
        <v>70</v>
      </c>
      <c r="C23" s="29" t="str">
        <f>_xlfn.DISPIMG("ID_7C57261E99C548A5B5C65ABCA8B165EC",1)</f>
        <v>=DISPIMG("ID_7C57261E99C548A5B5C65ABCA8B165EC",1)</v>
      </c>
      <c r="D23" s="23" t="s">
        <v>71</v>
      </c>
      <c r="E23" s="26" t="s">
        <v>72</v>
      </c>
      <c r="F23" s="23">
        <v>139</v>
      </c>
      <c r="G23" s="23" t="s">
        <v>73</v>
      </c>
      <c r="H23" s="22"/>
    </row>
    <row r="24" s="3" customFormat="1" ht="82" customHeight="1" spans="1:8">
      <c r="A24" s="23">
        <v>22</v>
      </c>
      <c r="B24" s="23" t="s">
        <v>74</v>
      </c>
      <c r="C24" s="23" t="str">
        <f>_xlfn.DISPIMG("ID_E0CCB74EFD78430C9E9D0DC0B43B32D8",1)</f>
        <v>=DISPIMG("ID_E0CCB74EFD78430C9E9D0DC0B43B32D8",1)</v>
      </c>
      <c r="D24" s="23" t="s">
        <v>75</v>
      </c>
      <c r="E24" s="26" t="s">
        <v>76</v>
      </c>
      <c r="F24" s="33">
        <v>120</v>
      </c>
      <c r="G24" s="23" t="s">
        <v>26</v>
      </c>
      <c r="H24" s="37"/>
    </row>
    <row r="25" s="3" customFormat="1" ht="67" customHeight="1" spans="1:8">
      <c r="A25" s="23">
        <v>23</v>
      </c>
      <c r="B25" s="35" t="s">
        <v>77</v>
      </c>
      <c r="C25" s="36" t="str">
        <f>_xlfn.DISPIMG("ID_95992003EEF642AB82C74F2B5E6BB915",1)</f>
        <v>=DISPIMG("ID_95992003EEF642AB82C74F2B5E6BB915",1)</v>
      </c>
      <c r="D25" s="24" t="s">
        <v>78</v>
      </c>
      <c r="E25" s="25" t="s">
        <v>79</v>
      </c>
      <c r="F25" s="23">
        <v>120</v>
      </c>
      <c r="G25" s="35" t="s">
        <v>26</v>
      </c>
      <c r="H25" s="22"/>
    </row>
    <row r="26" s="3" customFormat="1" ht="68" customHeight="1" spans="1:8">
      <c r="A26" s="23">
        <v>24</v>
      </c>
      <c r="B26" s="38" t="s">
        <v>80</v>
      </c>
      <c r="C26" s="23" t="str">
        <f>_xlfn.DISPIMG("ID_4D3B85D14CAB4E098B7F2A97E2E2D5B8",1)</f>
        <v>=DISPIMG("ID_4D3B85D14CAB4E098B7F2A97E2E2D5B8",1)</v>
      </c>
      <c r="D26" s="23" t="s">
        <v>43</v>
      </c>
      <c r="E26" s="39" t="s">
        <v>81</v>
      </c>
      <c r="F26" s="33">
        <v>120</v>
      </c>
      <c r="G26" s="35" t="s">
        <v>26</v>
      </c>
      <c r="H26" s="37"/>
    </row>
    <row r="27" s="3" customFormat="1" ht="100" customHeight="1" spans="1:8">
      <c r="A27" s="23">
        <v>25</v>
      </c>
      <c r="B27" s="35" t="s">
        <v>82</v>
      </c>
      <c r="C27" s="40" t="str">
        <f>_xlfn.DISPIMG("ID_9CD395FF813E4F009E653E28C8562E70",1)</f>
        <v>=DISPIMG("ID_9CD395FF813E4F009E653E28C8562E70",1)</v>
      </c>
      <c r="D27" s="41" t="s">
        <v>83</v>
      </c>
      <c r="E27" s="26" t="s">
        <v>84</v>
      </c>
      <c r="F27" s="23">
        <v>120</v>
      </c>
      <c r="G27" s="35" t="s">
        <v>26</v>
      </c>
      <c r="H27" s="22"/>
    </row>
    <row r="28" s="3" customFormat="1" ht="90" customHeight="1" spans="1:8">
      <c r="A28" s="23">
        <v>26</v>
      </c>
      <c r="B28" s="23" t="s">
        <v>85</v>
      </c>
      <c r="C28" s="23" t="str">
        <f>_xlfn.DISPIMG("ID_FF451293A5BA424AB5B5A1D7DE18CB3C",1)</f>
        <v>=DISPIMG("ID_FF451293A5BA424AB5B5A1D7DE18CB3C",1)</v>
      </c>
      <c r="D28" s="23" t="s">
        <v>86</v>
      </c>
      <c r="E28" s="26" t="s">
        <v>87</v>
      </c>
      <c r="F28" s="23">
        <v>32</v>
      </c>
      <c r="G28" s="23" t="s">
        <v>26</v>
      </c>
      <c r="H28" s="22"/>
    </row>
    <row r="29" s="3" customFormat="1" ht="106" customHeight="1" spans="1:8">
      <c r="A29" s="23">
        <v>27</v>
      </c>
      <c r="B29" s="41" t="s">
        <v>88</v>
      </c>
      <c r="C29" s="42" t="str">
        <f>_xlfn.DISPIMG("ID_F2363D6CA73C4E418C020A47AFD6E33E",1)</f>
        <v>=DISPIMG("ID_F2363D6CA73C4E418C020A47AFD6E33E",1)</v>
      </c>
      <c r="D29" s="43" t="s">
        <v>89</v>
      </c>
      <c r="E29" s="26" t="s">
        <v>90</v>
      </c>
      <c r="F29" s="23">
        <v>34</v>
      </c>
      <c r="G29" s="23" t="s">
        <v>26</v>
      </c>
      <c r="H29" s="22"/>
    </row>
    <row r="30" s="3" customFormat="1" ht="109" customHeight="1" spans="1:8">
      <c r="A30" s="23">
        <v>28</v>
      </c>
      <c r="B30" s="41" t="s">
        <v>88</v>
      </c>
      <c r="C30" s="42" t="str">
        <f>_xlfn.DISPIMG("ID_F2363D6CA73C4E418C020A47AFD6E33E",1)</f>
        <v>=DISPIMG("ID_F2363D6CA73C4E418C020A47AFD6E33E",1)</v>
      </c>
      <c r="D30" s="43" t="s">
        <v>91</v>
      </c>
      <c r="E30" s="26" t="s">
        <v>92</v>
      </c>
      <c r="F30" s="23">
        <v>7</v>
      </c>
      <c r="G30" s="23" t="s">
        <v>26</v>
      </c>
      <c r="H30" s="22"/>
    </row>
    <row r="31" s="3" customFormat="1" ht="109" customHeight="1" spans="1:8">
      <c r="A31" s="23">
        <v>29</v>
      </c>
      <c r="B31" s="41" t="s">
        <v>88</v>
      </c>
      <c r="C31" s="42" t="str">
        <f>_xlfn.DISPIMG("ID_F2363D6CA73C4E418C020A47AFD6E33E",1)</f>
        <v>=DISPIMG("ID_F2363D6CA73C4E418C020A47AFD6E33E",1)</v>
      </c>
      <c r="D31" s="43" t="s">
        <v>93</v>
      </c>
      <c r="E31" s="26" t="s">
        <v>94</v>
      </c>
      <c r="F31" s="23">
        <v>6</v>
      </c>
      <c r="G31" s="23" t="s">
        <v>26</v>
      </c>
      <c r="H31" s="22"/>
    </row>
    <row r="32" s="3" customFormat="1" ht="159" customHeight="1" spans="1:8">
      <c r="A32" s="19">
        <v>30</v>
      </c>
      <c r="B32" s="19" t="s">
        <v>95</v>
      </c>
      <c r="C32" s="19" t="str">
        <f>_xlfn.DISPIMG("ID_EDAEEFF859B942A6B4151E7D98B66BB5",1)</f>
        <v>=DISPIMG("ID_EDAEEFF859B942A6B4151E7D98B66BB5",1)</v>
      </c>
      <c r="D32" s="27" t="s">
        <v>96</v>
      </c>
      <c r="E32" s="21" t="s">
        <v>97</v>
      </c>
      <c r="F32" s="19">
        <v>30</v>
      </c>
      <c r="G32" s="19" t="s">
        <v>26</v>
      </c>
      <c r="H32" s="22"/>
    </row>
    <row r="33" s="3" customFormat="1" ht="90" customHeight="1" spans="1:8">
      <c r="A33" s="23">
        <v>31</v>
      </c>
      <c r="B33" s="23" t="s">
        <v>98</v>
      </c>
      <c r="C33" s="23" t="str">
        <f>_xlfn.DISPIMG("ID_3C6CB4C5663844ECA92228D945AB3F66",1)</f>
        <v>=DISPIMG("ID_3C6CB4C5663844ECA92228D945AB3F66",1)</v>
      </c>
      <c r="D33" s="24" t="s">
        <v>99</v>
      </c>
      <c r="E33" s="25" t="s">
        <v>100</v>
      </c>
      <c r="F33" s="23">
        <v>57</v>
      </c>
      <c r="G33" s="23" t="s">
        <v>19</v>
      </c>
      <c r="H33" s="44"/>
    </row>
    <row r="34" s="3" customFormat="1" ht="75" customHeight="1" spans="1:8">
      <c r="A34" s="19">
        <v>32</v>
      </c>
      <c r="B34" s="19" t="s">
        <v>101</v>
      </c>
      <c r="C34" s="19" t="str">
        <f>_xlfn.DISPIMG("ID_824C33CD54264ABFB67D4F19C11C7BFC",1)</f>
        <v>=DISPIMG("ID_824C33CD54264ABFB67D4F19C11C7BFC",1)</v>
      </c>
      <c r="D34" s="19" t="s">
        <v>102</v>
      </c>
      <c r="E34" s="21" t="s">
        <v>103</v>
      </c>
      <c r="F34" s="19">
        <v>36</v>
      </c>
      <c r="G34" s="19" t="s">
        <v>26</v>
      </c>
      <c r="H34" s="22"/>
    </row>
    <row r="35" s="3" customFormat="1" ht="103" customHeight="1" spans="1:8">
      <c r="A35" s="23">
        <v>33</v>
      </c>
      <c r="B35" s="23" t="s">
        <v>104</v>
      </c>
      <c r="C35" s="33" t="str">
        <f>_xlfn.DISPIMG("ID_5A83DDF30E1A4F8C80B973DE27554607",1)</f>
        <v>=DISPIMG("ID_5A83DDF30E1A4F8C80B973DE27554607",1)</v>
      </c>
      <c r="D35" s="26" t="s">
        <v>105</v>
      </c>
      <c r="E35" s="26" t="s">
        <v>106</v>
      </c>
      <c r="F35" s="23">
        <v>54</v>
      </c>
      <c r="G35" s="23" t="s">
        <v>69</v>
      </c>
      <c r="H35" s="22"/>
    </row>
    <row r="36" s="3" customFormat="1" ht="78" customHeight="1" spans="1:8">
      <c r="A36" s="23">
        <v>34</v>
      </c>
      <c r="B36" s="41" t="s">
        <v>107</v>
      </c>
      <c r="C36" s="42" t="str">
        <f>_xlfn.DISPIMG("ID_9DC2A2396DA640EF8EF3DE5ED5A5C571",1)</f>
        <v>=DISPIMG("ID_9DC2A2396DA640EF8EF3DE5ED5A5C571",1)</v>
      </c>
      <c r="D36" s="23" t="s">
        <v>108</v>
      </c>
      <c r="E36" s="26" t="s">
        <v>109</v>
      </c>
      <c r="F36" s="23">
        <v>34</v>
      </c>
      <c r="G36" s="23" t="s">
        <v>69</v>
      </c>
      <c r="H36" s="31"/>
    </row>
    <row r="37" s="3" customFormat="1" ht="91" customHeight="1" spans="1:8">
      <c r="A37" s="23">
        <v>35</v>
      </c>
      <c r="B37" s="23" t="s">
        <v>110</v>
      </c>
      <c r="C37" s="23" t="str">
        <f>_xlfn.DISPIMG("ID_E955BC7629254C93A11A4ED79F7AF6BF",1)</f>
        <v>=DISPIMG("ID_E955BC7629254C93A11A4ED79F7AF6BF",1)</v>
      </c>
      <c r="D37" s="26" t="s">
        <v>111</v>
      </c>
      <c r="E37" s="26" t="s">
        <v>112</v>
      </c>
      <c r="F37" s="23">
        <v>40</v>
      </c>
      <c r="G37" s="23" t="s">
        <v>19</v>
      </c>
      <c r="H37" s="22"/>
    </row>
    <row r="38" s="3" customFormat="1" ht="105" customHeight="1" spans="1:8">
      <c r="A38" s="19">
        <v>36</v>
      </c>
      <c r="B38" s="19" t="s">
        <v>113</v>
      </c>
      <c r="C38" s="19" t="str">
        <f>_xlfn.DISPIMG("ID_EC82C10372884D5B88E9D60F44D1D49E",1)</f>
        <v>=DISPIMG("ID_EC82C10372884D5B88E9D60F44D1D49E",1)</v>
      </c>
      <c r="D38" s="27" t="s">
        <v>96</v>
      </c>
      <c r="E38" s="21" t="s">
        <v>114</v>
      </c>
      <c r="F38" s="19">
        <v>24</v>
      </c>
      <c r="G38" s="19" t="s">
        <v>26</v>
      </c>
    </row>
    <row r="39" s="3" customFormat="1" ht="77" customHeight="1" spans="1:8">
      <c r="A39" s="23">
        <v>37</v>
      </c>
      <c r="B39" s="23" t="s">
        <v>115</v>
      </c>
      <c r="C39" s="23" t="str">
        <f>_xlfn.DISPIMG("ID_F9B80159ADCB4B3DA5EC57D011D0A533",1)</f>
        <v>=DISPIMG("ID_F9B80159ADCB4B3DA5EC57D011D0A533",1)</v>
      </c>
      <c r="D39" s="24" t="s">
        <v>43</v>
      </c>
      <c r="E39" s="26" t="s">
        <v>116</v>
      </c>
      <c r="F39" s="23">
        <v>50</v>
      </c>
      <c r="G39" s="23" t="s">
        <v>45</v>
      </c>
      <c r="H39" s="37"/>
    </row>
    <row r="40" s="3" customFormat="1" ht="96" customHeight="1" spans="1:8">
      <c r="A40" s="19">
        <v>38</v>
      </c>
      <c r="B40" s="19" t="s">
        <v>117</v>
      </c>
      <c r="C40" s="19" t="str">
        <f>_xlfn.DISPIMG("ID_5E62B2BF92BE492CAC72EB138DE02363",1)</f>
        <v>=DISPIMG("ID_5E62B2BF92BE492CAC72EB138DE02363",1)</v>
      </c>
      <c r="D40" s="27" t="s">
        <v>118</v>
      </c>
      <c r="E40" s="21" t="s">
        <v>119</v>
      </c>
      <c r="F40" s="19">
        <v>20</v>
      </c>
      <c r="G40" s="19" t="s">
        <v>11</v>
      </c>
      <c r="H40" s="37"/>
    </row>
    <row r="41" s="3" customFormat="1" ht="121" customHeight="1" spans="1:8">
      <c r="A41" s="23">
        <v>39</v>
      </c>
      <c r="B41" s="23" t="s">
        <v>120</v>
      </c>
      <c r="C41" s="45" t="str">
        <f>_xlfn.DISPIMG("ID_EDDAAA9280144D7189C4B7997D881AFE",1)</f>
        <v>=DISPIMG("ID_EDDAAA9280144D7189C4B7997D881AFE",1)</v>
      </c>
      <c r="D41" s="45" t="s">
        <v>121</v>
      </c>
      <c r="E41" s="25" t="s">
        <v>122</v>
      </c>
      <c r="F41" s="23">
        <v>22</v>
      </c>
      <c r="G41" s="23" t="s">
        <v>19</v>
      </c>
      <c r="H41" s="22"/>
    </row>
    <row r="42" s="3" customFormat="1" ht="56" customHeight="1" spans="1:8">
      <c r="A42" s="23">
        <v>40</v>
      </c>
      <c r="B42" s="23" t="s">
        <v>123</v>
      </c>
      <c r="C42" s="23" t="str">
        <f>_xlfn.DISPIMG("ID_E62479DCD5604DA9962C7F92C9A5A2EF",1)</f>
        <v>=DISPIMG("ID_E62479DCD5604DA9962C7F92C9A5A2EF",1)</v>
      </c>
      <c r="D42" s="26" t="s">
        <v>124</v>
      </c>
      <c r="E42" s="26" t="s">
        <v>125</v>
      </c>
      <c r="F42" s="23">
        <v>20</v>
      </c>
      <c r="G42" s="23" t="s">
        <v>19</v>
      </c>
      <c r="H42" s="22"/>
    </row>
    <row r="43" s="3" customFormat="1" ht="86" customHeight="1" spans="1:8">
      <c r="A43" s="23">
        <v>41</v>
      </c>
      <c r="B43" s="23" t="s">
        <v>126</v>
      </c>
      <c r="C43" s="23" t="str">
        <f>_xlfn.DISPIMG("ID_55FAEF6C89AC426998BA7FAC8635B47D",1)</f>
        <v>=DISPIMG("ID_55FAEF6C89AC426998BA7FAC8635B47D",1)</v>
      </c>
      <c r="D43" s="26" t="s">
        <v>52</v>
      </c>
      <c r="E43" s="26" t="s">
        <v>53</v>
      </c>
      <c r="F43" s="23">
        <v>20</v>
      </c>
      <c r="G43" s="23" t="s">
        <v>19</v>
      </c>
      <c r="H43" s="22"/>
    </row>
    <row r="44" s="3" customFormat="1" ht="71" customHeight="1" spans="1:8">
      <c r="A44" s="23">
        <v>42</v>
      </c>
      <c r="B44" s="23" t="s">
        <v>127</v>
      </c>
      <c r="C44" s="46" t="str">
        <f>_xlfn.DISPIMG("ID_772E9F31A914444D90F37ED9155E25D6",1)</f>
        <v>=DISPIMG("ID_772E9F31A914444D90F37ED9155E25D6",1)</v>
      </c>
      <c r="D44" s="26" t="s">
        <v>128</v>
      </c>
      <c r="E44" s="26" t="s">
        <v>129</v>
      </c>
      <c r="F44" s="23">
        <v>20</v>
      </c>
      <c r="G44" s="23" t="s">
        <v>19</v>
      </c>
      <c r="H44" s="22"/>
    </row>
    <row r="45" s="3" customFormat="1" ht="71" customHeight="1" spans="1:8">
      <c r="A45" s="23">
        <v>43</v>
      </c>
      <c r="B45" s="23" t="s">
        <v>130</v>
      </c>
      <c r="C45" s="46" t="str">
        <f>_xlfn.DISPIMG("ID_BF489B68396C4A08A2E3EAA42DC2DF68",1)</f>
        <v>=DISPIMG("ID_BF489B68396C4A08A2E3EAA42DC2DF68",1)</v>
      </c>
      <c r="D45" s="26" t="s">
        <v>131</v>
      </c>
      <c r="E45" s="47" t="s">
        <v>132</v>
      </c>
      <c r="F45" s="23">
        <v>20</v>
      </c>
      <c r="G45" s="23" t="s">
        <v>19</v>
      </c>
      <c r="H45" s="22"/>
    </row>
    <row r="46" s="3" customFormat="1" ht="105" customHeight="1" spans="1:8">
      <c r="A46" s="23">
        <v>44</v>
      </c>
      <c r="B46" s="23" t="s">
        <v>133</v>
      </c>
      <c r="C46" s="23" t="str">
        <f>_xlfn.DISPIMG("ID_B4E2ADB39D994800B7493715B0ADC90C",1)</f>
        <v>=DISPIMG("ID_B4E2ADB39D994800B7493715B0ADC90C",1)</v>
      </c>
      <c r="D46" s="24" t="s">
        <v>134</v>
      </c>
      <c r="E46" s="48" t="s">
        <v>135</v>
      </c>
      <c r="F46" s="23">
        <v>110</v>
      </c>
      <c r="G46" s="23" t="s">
        <v>26</v>
      </c>
      <c r="H46" s="22"/>
    </row>
    <row r="47" s="3" customFormat="1" ht="142" customHeight="1" spans="1:8">
      <c r="A47" s="23">
        <v>45</v>
      </c>
      <c r="B47" s="23" t="s">
        <v>136</v>
      </c>
      <c r="C47" s="26" t="str">
        <f>_xlfn.DISPIMG("ID_4CCCFD5B1B754D00B83003B05A276665",1)</f>
        <v>=DISPIMG("ID_4CCCFD5B1B754D00B83003B05A276665",1)</v>
      </c>
      <c r="D47" s="26" t="s">
        <v>137</v>
      </c>
      <c r="E47" s="26" t="s">
        <v>138</v>
      </c>
      <c r="F47" s="23">
        <v>66</v>
      </c>
      <c r="G47" s="23" t="s">
        <v>26</v>
      </c>
      <c r="H47" s="22"/>
    </row>
    <row r="48" s="3" customFormat="1" ht="58" customHeight="1" spans="1:8">
      <c r="A48" s="23">
        <v>46</v>
      </c>
      <c r="B48" s="24" t="s">
        <v>139</v>
      </c>
      <c r="C48" s="23" t="str">
        <f>_xlfn.DISPIMG("ID_774C0E8DF56F43A5AC226C6C72125C81",1)</f>
        <v>=DISPIMG("ID_774C0E8DF56F43A5AC226C6C72125C81",1)</v>
      </c>
      <c r="D48" s="23" t="s">
        <v>140</v>
      </c>
      <c r="E48" s="49" t="s">
        <v>141</v>
      </c>
      <c r="F48" s="23">
        <v>20</v>
      </c>
      <c r="G48" s="23" t="s">
        <v>26</v>
      </c>
      <c r="H48" s="22"/>
    </row>
    <row r="49" s="3" customFormat="1" customHeight="1" spans="1:8">
      <c r="A49" s="23">
        <v>47</v>
      </c>
      <c r="B49" s="24" t="s">
        <v>142</v>
      </c>
      <c r="C49" s="50" t="str">
        <f>_xlfn.DISPIMG("ID_DC0E0E8BAC424773807602C87BBA8E10",1)</f>
        <v>=DISPIMG("ID_DC0E0E8BAC424773807602C87BBA8E10",1)</v>
      </c>
      <c r="D49" s="35" t="s">
        <v>143</v>
      </c>
      <c r="E49" s="51" t="s">
        <v>144</v>
      </c>
      <c r="F49" s="23">
        <v>60</v>
      </c>
      <c r="G49" s="35" t="s">
        <v>19</v>
      </c>
      <c r="H49" s="22"/>
    </row>
    <row r="50" s="3" customFormat="1" customHeight="1" spans="1:8">
      <c r="A50" s="23">
        <v>48</v>
      </c>
      <c r="B50" s="24" t="s">
        <v>145</v>
      </c>
      <c r="C50" s="50" t="str">
        <f>_xlfn.DISPIMG("ID_13432BE6E71E48458012F4C6DF080974",1)</f>
        <v>=DISPIMG("ID_13432BE6E71E48458012F4C6DF080974",1)</v>
      </c>
      <c r="D50" s="24" t="s">
        <v>146</v>
      </c>
      <c r="E50" s="25" t="s">
        <v>147</v>
      </c>
      <c r="F50" s="23">
        <v>60</v>
      </c>
      <c r="G50" s="35" t="s">
        <v>19</v>
      </c>
      <c r="H50" s="22"/>
    </row>
    <row r="51" s="3" customFormat="1" ht="67" customHeight="1" spans="1:8">
      <c r="A51" s="23">
        <v>49</v>
      </c>
      <c r="B51" s="23" t="s">
        <v>148</v>
      </c>
      <c r="C51" s="42" t="str">
        <f>_xlfn.DISPIMG("ID_E40B1F6AA57C492DB676F3177DFBD6B0",1)</f>
        <v>=DISPIMG("ID_E40B1F6AA57C492DB676F3177DFBD6B0",1)</v>
      </c>
      <c r="D51" s="26" t="s">
        <v>149</v>
      </c>
      <c r="E51" s="52" t="s">
        <v>150</v>
      </c>
      <c r="F51" s="23">
        <v>2</v>
      </c>
      <c r="G51" s="23" t="s">
        <v>69</v>
      </c>
      <c r="H51" s="22"/>
    </row>
    <row r="52" s="3" customFormat="1" ht="59" customHeight="1" spans="1:8">
      <c r="A52" s="23">
        <v>50</v>
      </c>
      <c r="B52" s="23" t="s">
        <v>151</v>
      </c>
      <c r="C52" s="42" t="str">
        <f>_xlfn.DISPIMG("ID_F6E36606A0F5450D92E607CC9EE4F0DF",1)</f>
        <v>=DISPIMG("ID_F6E36606A0F5450D92E607CC9EE4F0DF",1)</v>
      </c>
      <c r="D52" s="23" t="s">
        <v>152</v>
      </c>
      <c r="E52" s="26" t="s">
        <v>153</v>
      </c>
      <c r="F52" s="23">
        <v>18</v>
      </c>
      <c r="G52" s="23" t="s">
        <v>69</v>
      </c>
      <c r="H52" s="22"/>
    </row>
    <row r="53" s="3" customFormat="1" ht="63" customHeight="1" spans="1:8">
      <c r="A53" s="23">
        <v>51</v>
      </c>
      <c r="B53" s="23" t="s">
        <v>154</v>
      </c>
      <c r="C53" s="23" t="str">
        <f>_xlfn.DISPIMG("ID_22FC5431F1154EEE9500A835CD617442",1)</f>
        <v>=DISPIMG("ID_22FC5431F1154EEE9500A835CD617442",1)</v>
      </c>
      <c r="D53" s="26" t="s">
        <v>155</v>
      </c>
      <c r="E53" s="26" t="s">
        <v>156</v>
      </c>
      <c r="F53" s="23">
        <v>2</v>
      </c>
      <c r="G53" s="23" t="s">
        <v>69</v>
      </c>
      <c r="H53" s="22"/>
    </row>
    <row r="54" s="3" customFormat="1" ht="75" customHeight="1" spans="1:8">
      <c r="A54" s="23">
        <v>52</v>
      </c>
      <c r="B54" s="23" t="s">
        <v>157</v>
      </c>
      <c r="C54" s="23" t="str">
        <f>_xlfn.DISPIMG("ID_FF451293A5BA424AB5B5A1D7DE18CB3C",1)</f>
        <v>=DISPIMG("ID_FF451293A5BA424AB5B5A1D7DE18CB3C",1)</v>
      </c>
      <c r="D54" s="24" t="s">
        <v>158</v>
      </c>
      <c r="E54" s="26" t="s">
        <v>159</v>
      </c>
      <c r="F54" s="23">
        <v>12</v>
      </c>
      <c r="G54" s="23" t="s">
        <v>26</v>
      </c>
      <c r="H54" s="22"/>
    </row>
    <row r="55" s="3" customFormat="1" ht="76" customHeight="1" spans="1:8">
      <c r="A55" s="23">
        <v>53</v>
      </c>
      <c r="B55" s="23" t="s">
        <v>160</v>
      </c>
      <c r="C55" s="47" t="str">
        <f>_xlfn.DISPIMG("ID_A73EFC3044124A04AE3F8A746504EC29",1)</f>
        <v>=DISPIMG("ID_A73EFC3044124A04AE3F8A746504EC29",1)</v>
      </c>
      <c r="D55" s="23" t="s">
        <v>161</v>
      </c>
      <c r="E55" s="53" t="s">
        <v>162</v>
      </c>
      <c r="F55" s="23">
        <v>15</v>
      </c>
      <c r="G55" s="23" t="s">
        <v>69</v>
      </c>
      <c r="H55" s="22"/>
    </row>
    <row r="56" s="3" customFormat="1" ht="153" customHeight="1" spans="1:8">
      <c r="A56" s="19">
        <v>54</v>
      </c>
      <c r="B56" s="19" t="s">
        <v>95</v>
      </c>
      <c r="C56" s="19" t="str">
        <f>_xlfn.DISPIMG("ID_EDAEEFF859B942A6B4151E7D98B66BB5",1)</f>
        <v>=DISPIMG("ID_EDAEEFF859B942A6B4151E7D98B66BB5",1)</v>
      </c>
      <c r="D56" s="27" t="s">
        <v>96</v>
      </c>
      <c r="E56" s="21" t="s">
        <v>97</v>
      </c>
      <c r="F56" s="19">
        <v>11</v>
      </c>
      <c r="G56" s="19" t="s">
        <v>26</v>
      </c>
      <c r="H56" s="22"/>
    </row>
    <row r="57" s="3" customFormat="1" ht="124" customHeight="1" spans="1:8">
      <c r="A57" s="23">
        <v>55</v>
      </c>
      <c r="B57" s="24" t="s">
        <v>163</v>
      </c>
      <c r="C57" s="23" t="str">
        <f>_xlfn.DISPIMG("ID_6A876A6BFB524289A869FABA5B76F12C",1)</f>
        <v>=DISPIMG("ID_6A876A6BFB524289A869FABA5B76F12C",1)</v>
      </c>
      <c r="D57" s="23" t="s">
        <v>164</v>
      </c>
      <c r="E57" s="26" t="s">
        <v>165</v>
      </c>
      <c r="F57" s="33">
        <v>15</v>
      </c>
      <c r="G57" s="23" t="s">
        <v>19</v>
      </c>
      <c r="H57" s="22"/>
    </row>
    <row r="58" s="3" customFormat="1" ht="89" customHeight="1" spans="1:8">
      <c r="A58" s="19">
        <v>56</v>
      </c>
      <c r="B58" s="27" t="s">
        <v>166</v>
      </c>
      <c r="C58" s="19" t="str">
        <f>_xlfn.DISPIMG("ID_1E7D68B8A76F4314B0239D0728C796DC",1)</f>
        <v>=DISPIMG("ID_1E7D68B8A76F4314B0239D0728C796DC",1)</v>
      </c>
      <c r="D58" s="19" t="s">
        <v>167</v>
      </c>
      <c r="E58" s="21" t="s">
        <v>168</v>
      </c>
      <c r="F58" s="19">
        <v>18</v>
      </c>
      <c r="G58" s="19" t="s">
        <v>19</v>
      </c>
      <c r="H58" s="22"/>
    </row>
    <row r="59" s="3" customFormat="1" ht="76" customHeight="1" spans="1:8">
      <c r="A59" s="23">
        <v>57</v>
      </c>
      <c r="B59" s="54" t="s">
        <v>169</v>
      </c>
      <c r="C59" s="55" t="str">
        <f>_xlfn.DISPIMG("ID_778973ADF9C64F2E954ACDE4BF934C71",1)</f>
        <v>=DISPIMG("ID_778973ADF9C64F2E954ACDE4BF934C71",1)</v>
      </c>
      <c r="D59" s="55" t="s">
        <v>170</v>
      </c>
      <c r="E59" s="26" t="s">
        <v>165</v>
      </c>
      <c r="F59" s="23">
        <v>47</v>
      </c>
      <c r="G59" s="23" t="s">
        <v>19</v>
      </c>
      <c r="H59" s="22"/>
    </row>
    <row r="60" s="3" customFormat="1" ht="87" customHeight="1" spans="1:8">
      <c r="A60" s="23">
        <v>58</v>
      </c>
      <c r="B60" s="23" t="s">
        <v>171</v>
      </c>
      <c r="C60" s="23" t="str">
        <f>_xlfn.DISPIMG("ID_D65905685CB44D0690B0028D4BC8D6AF",1)</f>
        <v>=DISPIMG("ID_D65905685CB44D0690B0028D4BC8D6AF",1)</v>
      </c>
      <c r="D60" s="26" t="s">
        <v>172</v>
      </c>
      <c r="E60" s="26" t="s">
        <v>173</v>
      </c>
      <c r="F60" s="23">
        <v>9</v>
      </c>
      <c r="G60" s="23" t="s">
        <v>69</v>
      </c>
      <c r="H60" s="22"/>
    </row>
    <row r="61" s="3" customFormat="1" ht="109" customHeight="1" spans="1:8">
      <c r="A61" s="23">
        <v>59</v>
      </c>
      <c r="B61" s="35" t="s">
        <v>174</v>
      </c>
      <c r="C61" s="56" t="str">
        <f>_xlfn.DISPIMG("ID_62A7B207869D4F06B75B01ACAD84B3E4",1)</f>
        <v>=DISPIMG("ID_62A7B207869D4F06B75B01ACAD84B3E4",1)</v>
      </c>
      <c r="D61" s="35" t="s">
        <v>175</v>
      </c>
      <c r="E61" s="51" t="s">
        <v>176</v>
      </c>
      <c r="F61" s="23">
        <v>15</v>
      </c>
      <c r="G61" s="35" t="s">
        <v>26</v>
      </c>
      <c r="H61" s="22"/>
    </row>
    <row r="62" s="3" customFormat="1" ht="102" customHeight="1" spans="1:8">
      <c r="A62" s="19">
        <v>60</v>
      </c>
      <c r="B62" s="19" t="s">
        <v>177</v>
      </c>
      <c r="C62" s="57" t="str">
        <f>_xlfn.DISPIMG("ID_BACBA5FDB9FF47B6BC376F2FD5459A0D",1)</f>
        <v>=DISPIMG("ID_BACBA5FDB9FF47B6BC376F2FD5459A0D",1)</v>
      </c>
      <c r="D62" s="57" t="s">
        <v>178</v>
      </c>
      <c r="E62" s="58" t="s">
        <v>179</v>
      </c>
      <c r="F62" s="19">
        <v>30</v>
      </c>
      <c r="G62" s="19" t="s">
        <v>11</v>
      </c>
      <c r="H62" s="22"/>
    </row>
    <row r="63" s="3" customFormat="1" ht="120" customHeight="1" spans="1:8">
      <c r="A63" s="19">
        <v>61</v>
      </c>
      <c r="B63" s="19" t="s">
        <v>180</v>
      </c>
      <c r="C63" s="34" t="str">
        <f>_xlfn.DISPIMG("ID_DDDD2B6BA21F45E1A1FEA6EB82164DD0",1)</f>
        <v>=DISPIMG("ID_DDDD2B6BA21F45E1A1FEA6EB82164DD0",1)</v>
      </c>
      <c r="D63" s="21" t="s">
        <v>181</v>
      </c>
      <c r="E63" s="57" t="s">
        <v>182</v>
      </c>
      <c r="F63" s="19">
        <v>14</v>
      </c>
      <c r="G63" s="19" t="s">
        <v>19</v>
      </c>
      <c r="H63" s="22"/>
    </row>
    <row r="64" s="3" customFormat="1" ht="54" customHeight="1" spans="1:8">
      <c r="A64" s="19">
        <v>62</v>
      </c>
      <c r="B64" s="19" t="s">
        <v>183</v>
      </c>
      <c r="C64" s="19" t="str">
        <f>_xlfn.DISPIMG("ID_4F3FDF0FA0CB41C990753C62152D9596",1)</f>
        <v>=DISPIMG("ID_4F3FDF0FA0CB41C990753C62152D9596",1)</v>
      </c>
      <c r="D64" s="21" t="s">
        <v>184</v>
      </c>
      <c r="E64" s="59" t="s">
        <v>185</v>
      </c>
      <c r="F64" s="19">
        <v>11</v>
      </c>
      <c r="G64" s="19" t="s">
        <v>69</v>
      </c>
      <c r="H64" s="22"/>
    </row>
    <row r="65" s="3" customFormat="1" ht="74" customHeight="1" spans="1:9">
      <c r="A65" s="23">
        <v>63</v>
      </c>
      <c r="B65" s="41" t="s">
        <v>107</v>
      </c>
      <c r="C65" s="42" t="str">
        <f>_xlfn.DISPIMG("ID_6CB9050AF8CF4FB3B73A7A19B402D42B",1)</f>
        <v>=DISPIMG("ID_6CB9050AF8CF4FB3B73A7A19B402D42B",1)</v>
      </c>
      <c r="D65" s="23" t="s">
        <v>108</v>
      </c>
      <c r="E65" s="26" t="s">
        <v>109</v>
      </c>
      <c r="F65" s="23">
        <v>8</v>
      </c>
      <c r="G65" s="23" t="s">
        <v>19</v>
      </c>
      <c r="H65" s="22"/>
    </row>
    <row r="66" s="3" customFormat="1" ht="66" customHeight="1" spans="1:9">
      <c r="A66" s="23">
        <v>64</v>
      </c>
      <c r="B66" s="23" t="s">
        <v>186</v>
      </c>
      <c r="C66" s="29" t="str">
        <f>_xlfn.DISPIMG("ID_3DE62EE8E8CA4318A8ED60B28CE0BB0B",1)</f>
        <v>=DISPIMG("ID_3DE62EE8E8CA4318A8ED60B28CE0BB0B",1)</v>
      </c>
      <c r="D66" s="26" t="s">
        <v>187</v>
      </c>
      <c r="E66" s="60" t="s">
        <v>188</v>
      </c>
      <c r="F66" s="23">
        <v>8</v>
      </c>
      <c r="G66" s="23" t="s">
        <v>69</v>
      </c>
      <c r="H66" s="31"/>
    </row>
    <row r="67" s="3" customFormat="1" customHeight="1" spans="1:9">
      <c r="A67" s="23">
        <v>65</v>
      </c>
      <c r="B67" s="23" t="s">
        <v>189</v>
      </c>
      <c r="C67" s="61" t="str">
        <f>_xlfn.DISPIMG("ID_F796A561B3AB44EDB45672988233BC23",1)</f>
        <v>=DISPIMG("ID_F796A561B3AB44EDB45672988233BC23",1)</v>
      </c>
      <c r="D67" s="26" t="s">
        <v>190</v>
      </c>
      <c r="E67" s="26" t="s">
        <v>191</v>
      </c>
      <c r="F67" s="23">
        <v>6</v>
      </c>
      <c r="G67" s="23" t="s">
        <v>26</v>
      </c>
      <c r="H67" s="22"/>
    </row>
    <row r="68" s="3" customFormat="1" customHeight="1" spans="1:9">
      <c r="A68" s="23">
        <v>66</v>
      </c>
      <c r="B68" s="24" t="s">
        <v>192</v>
      </c>
      <c r="C68" s="50" t="str">
        <f>_xlfn.DISPIMG("ID_CA073A657CFF43F786496D6DB5C4404D",1)</f>
        <v>=DISPIMG("ID_CA073A657CFF43F786496D6DB5C4404D",1)</v>
      </c>
      <c r="D68" s="24" t="s">
        <v>193</v>
      </c>
      <c r="E68" s="62" t="s">
        <v>194</v>
      </c>
      <c r="F68" s="23">
        <v>6</v>
      </c>
      <c r="G68" s="45" t="s">
        <v>69</v>
      </c>
      <c r="H68" s="22"/>
    </row>
    <row r="69" s="3" customFormat="1" ht="177" customHeight="1" spans="1:9">
      <c r="A69" s="23">
        <v>67</v>
      </c>
      <c r="B69" s="23" t="s">
        <v>195</v>
      </c>
      <c r="C69" s="23" t="str">
        <f>_xlfn.DISPIMG("ID_1E7D68B8A76F4314B0239D0728C796DC",1)</f>
        <v>=DISPIMG("ID_1E7D68B8A76F4314B0239D0728C796DC",1)</v>
      </c>
      <c r="D69" s="23" t="s">
        <v>196</v>
      </c>
      <c r="E69" s="30" t="s">
        <v>197</v>
      </c>
      <c r="F69" s="23">
        <v>5</v>
      </c>
      <c r="G69" s="23" t="s">
        <v>19</v>
      </c>
      <c r="H69" s="22"/>
    </row>
    <row r="70" s="3" customFormat="1" ht="88" customHeight="1" spans="1:9">
      <c r="A70" s="23">
        <v>68</v>
      </c>
      <c r="B70" s="24" t="s">
        <v>198</v>
      </c>
      <c r="C70" s="36" t="str">
        <f>_xlfn.DISPIMG("ID_B317C020E9854682BA7A3C1DC22F152F",1)</f>
        <v>=DISPIMG("ID_B317C020E9854682BA7A3C1DC22F152F",1)</v>
      </c>
      <c r="D70" s="24" t="s">
        <v>199</v>
      </c>
      <c r="E70" s="48" t="s">
        <v>200</v>
      </c>
      <c r="F70" s="23">
        <v>4</v>
      </c>
      <c r="G70" s="35" t="s">
        <v>19</v>
      </c>
      <c r="H70" s="22"/>
    </row>
    <row r="71" s="3" customFormat="1" ht="89" customHeight="1" spans="1:9">
      <c r="A71" s="19">
        <v>69</v>
      </c>
      <c r="B71" s="63" t="s">
        <v>201</v>
      </c>
      <c r="C71" s="64" t="str">
        <f>_xlfn.DISPIMG("ID_9CD395FF813E4F009E653E28C8562E70",1)</f>
        <v>=DISPIMG("ID_9CD395FF813E4F009E653E28C8562E70",1)</v>
      </c>
      <c r="D71" s="20" t="s">
        <v>202</v>
      </c>
      <c r="E71" s="21" t="s">
        <v>203</v>
      </c>
      <c r="F71" s="19">
        <v>4</v>
      </c>
      <c r="G71" s="63" t="s">
        <v>26</v>
      </c>
      <c r="H71" s="22"/>
    </row>
    <row r="72" s="3" customFormat="1" customHeight="1" spans="1:9">
      <c r="A72" s="19">
        <v>70</v>
      </c>
      <c r="B72" s="27" t="s">
        <v>204</v>
      </c>
      <c r="C72" s="65" t="str">
        <f>_xlfn.DISPIMG("ID_76705C5E433C4F5BA1138EC5C2F7D502",1)</f>
        <v>=DISPIMG("ID_76705C5E433C4F5BA1138EC5C2F7D502",1)</v>
      </c>
      <c r="D72" s="27" t="s">
        <v>205</v>
      </c>
      <c r="E72" s="66" t="s">
        <v>206</v>
      </c>
      <c r="F72" s="19">
        <v>3</v>
      </c>
      <c r="G72" s="67" t="s">
        <v>26</v>
      </c>
      <c r="H72" s="22"/>
    </row>
    <row r="73" s="3" customFormat="1" ht="89" customHeight="1" spans="1:9">
      <c r="A73" s="23">
        <v>71</v>
      </c>
      <c r="B73" s="23" t="s">
        <v>207</v>
      </c>
      <c r="C73" s="29" t="str">
        <f>_xlfn.DISPIMG("ID_B1D18597818B4AA9B1F1FD17CE3E4C87",1)</f>
        <v>=DISPIMG("ID_B1D18597818B4AA9B1F1FD17CE3E4C87",1)</v>
      </c>
      <c r="D73" s="26" t="s">
        <v>208</v>
      </c>
      <c r="E73" s="26" t="s">
        <v>209</v>
      </c>
      <c r="F73" s="23">
        <v>2</v>
      </c>
      <c r="G73" s="23" t="s">
        <v>26</v>
      </c>
      <c r="H73" s="22"/>
    </row>
    <row r="74" s="3" customFormat="1" ht="69" customHeight="1" spans="1:9">
      <c r="A74" s="23">
        <v>72</v>
      </c>
      <c r="B74" s="23" t="s">
        <v>210</v>
      </c>
      <c r="C74" s="23" t="str">
        <f>_xlfn.DISPIMG("ID_EC078FF981544AB6BDE023ADCF2BBB2F",1)</f>
        <v>=DISPIMG("ID_EC078FF981544AB6BDE023ADCF2BBB2F",1)</v>
      </c>
      <c r="D74" s="24" t="s">
        <v>211</v>
      </c>
      <c r="E74" s="26" t="s">
        <v>212</v>
      </c>
      <c r="F74" s="23">
        <v>2</v>
      </c>
      <c r="G74" s="23" t="s">
        <v>19</v>
      </c>
      <c r="H74" s="22"/>
    </row>
    <row r="75" s="3" customFormat="1" ht="152" customHeight="1" spans="1:9">
      <c r="A75" s="23">
        <v>73</v>
      </c>
      <c r="B75" s="23" t="s">
        <v>213</v>
      </c>
      <c r="C75" s="29" t="str">
        <f>_xlfn.DISPIMG("ID_9E69E0A57AFF4B19B90310D3CE567622",1)</f>
        <v>=DISPIMG("ID_9E69E0A57AFF4B19B90310D3CE567622",1)</v>
      </c>
      <c r="D75" s="23" t="s">
        <v>43</v>
      </c>
      <c r="E75" s="60" t="s">
        <v>214</v>
      </c>
      <c r="F75" s="23">
        <v>4</v>
      </c>
      <c r="G75" s="23" t="s">
        <v>45</v>
      </c>
      <c r="H75" s="22"/>
    </row>
    <row r="76" s="3" customFormat="1" ht="70" customHeight="1" spans="1:9">
      <c r="A76" s="19">
        <v>74</v>
      </c>
      <c r="B76" s="19" t="s">
        <v>215</v>
      </c>
      <c r="C76" s="19" t="str">
        <f>_xlfn.DISPIMG("ID_DAB8FF6A85A442E1A1AD6E8F47BEEA98",1)</f>
        <v>=DISPIMG("ID_DAB8FF6A85A442E1A1AD6E8F47BEEA98",1)</v>
      </c>
      <c r="D76" s="19" t="s">
        <v>216</v>
      </c>
      <c r="E76" s="57" t="s">
        <v>217</v>
      </c>
      <c r="F76" s="19">
        <v>2</v>
      </c>
      <c r="G76" s="19" t="s">
        <v>26</v>
      </c>
      <c r="H76" s="22"/>
    </row>
    <row r="77" s="3" customFormat="1" ht="65" customHeight="1" spans="1:9">
      <c r="A77" s="23">
        <v>75</v>
      </c>
      <c r="B77" s="23" t="s">
        <v>218</v>
      </c>
      <c r="C77" s="23" t="str">
        <f>_xlfn.DISPIMG("ID_B48D35D4044B4EF9B34BAD9E74D157E7",1)</f>
        <v>=DISPIMG("ID_B48D35D4044B4EF9B34BAD9E74D157E7",1)</v>
      </c>
      <c r="D77" s="24" t="s">
        <v>219</v>
      </c>
      <c r="E77" s="68" t="s">
        <v>220</v>
      </c>
      <c r="F77" s="23">
        <v>2</v>
      </c>
      <c r="G77" s="23" t="s">
        <v>19</v>
      </c>
      <c r="H77" s="22"/>
    </row>
    <row r="78" s="3" customFormat="1" ht="67" customHeight="1" spans="1:9">
      <c r="A78" s="19">
        <v>76</v>
      </c>
      <c r="B78" s="19" t="s">
        <v>221</v>
      </c>
      <c r="C78" s="19" t="str">
        <f t="shared" ref="C78:C81" si="0">_xlfn.DISPIMG("ID_DAB8FF6A85A442E1A1AD6E8F47BEEA98",1)</f>
        <v>=DISPIMG("ID_DAB8FF6A85A442E1A1AD6E8F47BEEA98",1)</v>
      </c>
      <c r="D78" s="19" t="s">
        <v>222</v>
      </c>
      <c r="E78" s="57" t="s">
        <v>223</v>
      </c>
      <c r="F78" s="19">
        <v>1</v>
      </c>
      <c r="G78" s="19" t="s">
        <v>26</v>
      </c>
      <c r="H78" s="22"/>
    </row>
    <row r="79" s="3" customFormat="1" ht="168" customHeight="1" spans="1:9">
      <c r="A79" s="23">
        <v>77</v>
      </c>
      <c r="B79" s="41" t="s">
        <v>224</v>
      </c>
      <c r="C79" s="29" t="str">
        <f>_xlfn.DISPIMG("ID_11098654A13348B7B060911AB827913A",1)</f>
        <v>=DISPIMG("ID_11098654A13348B7B060911AB827913A",1)</v>
      </c>
      <c r="D79" s="23" t="s">
        <v>225</v>
      </c>
      <c r="E79" s="30" t="s">
        <v>226</v>
      </c>
      <c r="F79" s="23">
        <v>1</v>
      </c>
      <c r="G79" s="23" t="s">
        <v>26</v>
      </c>
      <c r="I79" s="22"/>
    </row>
    <row r="80" s="3" customFormat="1" ht="69" customHeight="1" spans="1:9">
      <c r="A80" s="19">
        <v>78</v>
      </c>
      <c r="B80" s="19" t="s">
        <v>227</v>
      </c>
      <c r="C80" s="19" t="str">
        <f t="shared" si="0"/>
        <v>=DISPIMG("ID_DAB8FF6A85A442E1A1AD6E8F47BEEA98",1)</v>
      </c>
      <c r="D80" s="19" t="s">
        <v>228</v>
      </c>
      <c r="E80" s="57" t="s">
        <v>229</v>
      </c>
      <c r="F80" s="19">
        <v>1</v>
      </c>
      <c r="G80" s="19" t="s">
        <v>26</v>
      </c>
      <c r="I80" s="22"/>
    </row>
    <row r="81" s="3" customFormat="1" ht="67" customHeight="1" spans="1:9">
      <c r="A81" s="19">
        <v>79</v>
      </c>
      <c r="B81" s="19" t="s">
        <v>230</v>
      </c>
      <c r="C81" s="19" t="str">
        <f t="shared" si="0"/>
        <v>=DISPIMG("ID_DAB8FF6A85A442E1A1AD6E8F47BEEA98",1)</v>
      </c>
      <c r="D81" s="19" t="s">
        <v>231</v>
      </c>
      <c r="E81" s="57" t="s">
        <v>232</v>
      </c>
      <c r="F81" s="19">
        <v>1</v>
      </c>
      <c r="G81" s="19" t="s">
        <v>26</v>
      </c>
      <c r="I81" s="22"/>
    </row>
    <row r="82" s="3" customFormat="1" ht="179" customHeight="1" spans="1:9">
      <c r="A82" s="23">
        <v>80</v>
      </c>
      <c r="B82" s="35" t="s">
        <v>233</v>
      </c>
      <c r="C82" s="50" t="str">
        <f>_xlfn.DISPIMG("ID_F95404F9B5164974A28227F1FCEF8D0F",1)</f>
        <v>=DISPIMG("ID_F95404F9B5164974A28227F1FCEF8D0F",1)</v>
      </c>
      <c r="D82" s="69" t="s">
        <v>234</v>
      </c>
      <c r="E82" s="51" t="s">
        <v>235</v>
      </c>
      <c r="F82" s="35">
        <v>1</v>
      </c>
      <c r="G82" s="69" t="s">
        <v>69</v>
      </c>
      <c r="H82" s="22"/>
    </row>
    <row r="83" s="4" customFormat="1" ht="129" customHeight="1" spans="1:9">
      <c r="A83" s="23">
        <v>81</v>
      </c>
      <c r="B83" s="23" t="s">
        <v>236</v>
      </c>
      <c r="C83" s="23" t="str">
        <f>_xlfn.DISPIMG("ID_31A4B507B52F485C8302D230213D93B7",1)</f>
        <v>=DISPIMG("ID_31A4B507B52F485C8302D230213D93B7",1)</v>
      </c>
      <c r="D83" s="24" t="s">
        <v>237</v>
      </c>
      <c r="E83" s="25" t="s">
        <v>238</v>
      </c>
      <c r="F83" s="23">
        <v>1</v>
      </c>
      <c r="G83" s="23" t="s">
        <v>26</v>
      </c>
      <c r="H83" s="22"/>
    </row>
    <row r="84" s="4" customFormat="1" ht="136" customHeight="1" spans="1:9">
      <c r="A84" s="23">
        <v>82</v>
      </c>
      <c r="B84" s="23" t="s">
        <v>239</v>
      </c>
      <c r="C84" s="23" t="str">
        <f>_xlfn.DISPIMG("ID_904A372DFD374FE99318254475B05E9E",1)</f>
        <v>=DISPIMG("ID_904A372DFD374FE99318254475B05E9E",1)</v>
      </c>
      <c r="D84" s="24" t="s">
        <v>240</v>
      </c>
      <c r="E84" s="25" t="s">
        <v>241</v>
      </c>
      <c r="F84" s="23">
        <v>2</v>
      </c>
      <c r="G84" s="23" t="s">
        <v>26</v>
      </c>
      <c r="H84" s="22"/>
    </row>
    <row r="85" s="4" customFormat="1" ht="70" customHeight="1" spans="1:9">
      <c r="A85" s="23">
        <v>83</v>
      </c>
      <c r="B85" s="23" t="s">
        <v>242</v>
      </c>
      <c r="C85" s="23" t="str">
        <f>_xlfn.DISPIMG("ID_AAFF46C29B38499FAF893B9A2B3F4EE3",1)</f>
        <v>=DISPIMG("ID_AAFF46C29B38499FAF893B9A2B3F4EE3",1)</v>
      </c>
      <c r="D85" s="47" t="s">
        <v>240</v>
      </c>
      <c r="E85" s="25" t="s">
        <v>243</v>
      </c>
      <c r="F85" s="23">
        <v>1</v>
      </c>
      <c r="G85" s="23" t="s">
        <v>26</v>
      </c>
      <c r="H85" s="22"/>
    </row>
    <row r="86" ht="129" customHeight="1" spans="1:9">
      <c r="A86" s="70"/>
      <c r="B86" s="5"/>
      <c r="C86" s="5"/>
      <c r="F86" s="5"/>
      <c r="G86" s="5"/>
    </row>
  </sheetData>
  <autoFilter xmlns:etc="http://www.wps.cn/officeDocument/2017/etCustomData" ref="A1:G86" etc:filterBottomFollowUsedRange="0">
    <sortState ref="A1:G86">
      <sortCondition ref="F2" descending="1"/>
    </sortState>
    <extLst/>
  </autoFilter>
  <mergeCells count="2">
    <mergeCell ref="A1:G1"/>
    <mergeCell ref="A86:G86"/>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 简化合并版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波波</cp:lastModifiedBy>
  <dcterms:created xsi:type="dcterms:W3CDTF">2023-05-12T11:15:00Z</dcterms:created>
  <cp:lastPrinted>2024-06-03T05:14:00Z</cp:lastPrinted>
  <dcterms:modified xsi:type="dcterms:W3CDTF">2026-02-13T05:07:04Z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C3368C1EA63145E9B689F49F34FC0997_13</vt:lpwstr>
  </property>
  <property fmtid="{D5CDD505-2E9C-101B-9397-08002B2CF9AE}" pid="4" name="CalculationRule">
    <vt:i4>0</vt:i4>
  </property>
</Properties>
</file>