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activeTab="1"/>
  </bookViews>
  <sheets>
    <sheet name="总表" sheetId="1" r:id="rId1"/>
    <sheet name="面积表" sheetId="2" r:id="rId2"/>
    <sheet name="行道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<sst xmlns="http://schemas.openxmlformats.org/spreadsheetml/2006/main" count="682" uniqueCount="177">
  <si>
    <t>2026-2028年新吴区绿化养护项目（六标段）总价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</si>
  <si>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</si>
  <si>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</si>
  <si>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</si>
  <si>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</si>
  <si>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</si>
  <si>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</si>
  <si>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</si>
  <si>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</si>
  <si>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</si>
  <si>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六标</t>
  </si>
  <si>
    <t xml:space="preserve">    2026-2028年新吴区绿化养护项目（六标段）绿地养护路段明细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</si>
  <si>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</si>
  <si>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</si>
  <si>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</si>
  <si>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</si>
  <si>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</si>
  <si>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</si>
  <si>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</si>
  <si>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</si>
  <si>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</si>
  <si>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</si>
  <si>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</si>
  <si>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</si>
  <si>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</si>
  <si>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</si>
  <si>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</si>
  <si>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</si>
  <si>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</si>
  <si>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</si>
  <si>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</si>
  <si>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</si>
  <si>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</si>
  <si>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</si>
  <si>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</si>
  <si>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</si>
  <si>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薛典路(泰伯大道-薛典路跨沪宁高速桥)</t>
  </si>
  <si>
    <t>一级道路</t>
  </si>
  <si>
    <t>锡梅路(新韵路-飞凤路)</t>
  </si>
  <si>
    <t>锡协路(新荣路-华光锅炉)</t>
  </si>
  <si>
    <t>飞凤路（锦鸿东路-泰伯大道)</t>
  </si>
  <si>
    <t>飞凤路（泰伯大道-锡山界）</t>
  </si>
  <si>
    <t>鸿山遗址博物馆</t>
  </si>
  <si>
    <t>泰伯大道(锡东大道-
区界(青荡园艺铁路附近)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</si>
  <si>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</si>
  <si>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</si>
  <si>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</si>
  <si>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</si>
  <si>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锡协路(鸿山路-飞凤路)</t>
  </si>
  <si>
    <t>二级道路</t>
  </si>
  <si>
    <t>梅里路(新韵路-新畅南路)</t>
  </si>
  <si>
    <t>锡梅路北侧银杏大道及主
入口北侧临时绿地(鸿山路
与锡梅路东北侧交叉口加
油站)</t>
  </si>
  <si>
    <t>新硕路(梅育路-锡梅路)</t>
  </si>
  <si>
    <t>新秦路(梅育路-锡勤路)</t>
  </si>
  <si>
    <t>梅育路(薛典路-新鸿路)</t>
  </si>
  <si>
    <t>梅育路京瓷化工景观绿化</t>
  </si>
  <si>
    <t>生态保障中心薛典路锡协
路东南角</t>
  </si>
  <si>
    <t>隐鸿路(飞凤路-鸿奥路)</t>
  </si>
  <si>
    <t>中通支路(锦鸿路-欣鸿路)</t>
  </si>
  <si>
    <t>新通路(锡协路-欣鸿路)</t>
  </si>
  <si>
    <t>鸿达路(鸿山路-桥边)</t>
  </si>
  <si>
    <t>环普路(新鸿路-普洛斯出入口以西)</t>
  </si>
  <si>
    <t>锡勤路(新锦路-新鸿路)</t>
  </si>
  <si>
    <t>安鸿路（飞凤路-鸿山路）</t>
  </si>
  <si>
    <t>新畅南路(锡协路-梅里路)</t>
  </si>
  <si>
    <t>梅育路南侧、薛典北路东侧
空闲地块</t>
  </si>
  <si>
    <t>梅育路南侧、新硕路东侧空
闲地块</t>
  </si>
  <si>
    <t>锡梅路北侧、新鸿路西侧地
块</t>
  </si>
  <si>
    <t>新鸿路(泰伯大道--经九路)</t>
  </si>
  <si>
    <t>新庆路(梅育路-锡协路)</t>
  </si>
  <si>
    <t>新荣路(锡协路-梅里路)</t>
  </si>
  <si>
    <t>鸿海路（锦鸿路-隐鸿路）</t>
  </si>
  <si>
    <t>鸿奥路（经十路-锦鸿路）</t>
  </si>
  <si>
    <t>欣鸿路（飞凤路-鸿山路）</t>
  </si>
  <si>
    <t>S19高速鸿山出入口</t>
  </si>
  <si>
    <t>二级养护单价限价（元/㎡或盆）</t>
  </si>
  <si>
    <t>二级养护单价报价（元/㎡或盆）</t>
  </si>
  <si>
    <t>二级养护合计面积（㎡、盆）</t>
  </si>
  <si>
    <t>二级养护合计（元）</t>
  </si>
  <si>
    <t>一级、二级合计总面积（㎡、盆）</t>
  </si>
  <si>
    <t>一级、二级合计年养护费（元）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</si>
  <si>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</si>
  <si>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</si>
  <si>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</si>
  <si>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</si>
  <si>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</si>
  <si>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</si>
  <si>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</si>
  <si>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</si>
  <si>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</si>
  <si>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</si>
  <si>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</si>
  <si>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</si>
  <si>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</si>
  <si>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</si>
  <si>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 xml:space="preserve"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
</t>
  </si>
  <si>
    <t>2026-2028年新吴区绿化养护项目（六标段）行道树明细</t>
  </si>
  <si>
    <t>绿地名称</t>
  </si>
  <si>
    <t>泰伯大道(锡东大道-锡张
高速)</t>
  </si>
  <si>
    <t>单位</t>
  </si>
  <si>
    <t>苗木分类</t>
  </si>
  <si>
    <t>规格</t>
  </si>
  <si>
    <t>现场苗木品种及数量</t>
  </si>
  <si>
    <t>小计</t>
  </si>
  <si>
    <t>1级养护限价（元）</t>
  </si>
  <si>
    <t>1级养护报价（元）</t>
  </si>
  <si>
    <t>总价（元）</t>
  </si>
  <si>
    <t>常绿行道树（株）</t>
  </si>
  <si>
    <t>胸径10cm以下</t>
  </si>
  <si>
    <t>落叶行道树（株）</t>
  </si>
  <si>
    <t>樱花184</t>
  </si>
  <si>
    <t>20cm以下</t>
  </si>
  <si>
    <t>松树16</t>
  </si>
  <si>
    <t>无患子327</t>
  </si>
  <si>
    <t>30cm以下</t>
  </si>
  <si>
    <t>40cm以下</t>
  </si>
  <si>
    <t>50cm以下</t>
  </si>
  <si>
    <t>锡梅路（薛典路-飞风路）</t>
  </si>
  <si>
    <t>独杆女贞160</t>
  </si>
  <si>
    <t xml:space="preserve">
无患子73
香樟60
</t>
  </si>
  <si>
    <t>朴树43</t>
  </si>
  <si>
    <t>香樟49</t>
  </si>
  <si>
    <t>榉树31</t>
  </si>
  <si>
    <t>锡协路（新荣路-中通路）</t>
  </si>
  <si>
    <t>香樟543</t>
  </si>
  <si>
    <t>飞凤路（新宅路-泰伯大道）</t>
  </si>
  <si>
    <t xml:space="preserve">
</t>
  </si>
  <si>
    <t xml:space="preserve">香樟252
</t>
  </si>
  <si>
    <t xml:space="preserve">
无患子184
</t>
  </si>
  <si>
    <t>香樟129</t>
  </si>
  <si>
    <t>泰伯大道（锡张高速-区界）</t>
  </si>
  <si>
    <t>五针松10</t>
  </si>
  <si>
    <t>樱花223</t>
  </si>
  <si>
    <t>无患子314</t>
  </si>
  <si>
    <t>锡协路（鸿山路-飞凤路）</t>
  </si>
  <si>
    <t>2级养护限价（元）</t>
  </si>
  <si>
    <t>2级养护报价（元）</t>
  </si>
  <si>
    <t xml:space="preserve">栾树26
无患子47
</t>
  </si>
  <si>
    <t>栾树58
无患子86</t>
  </si>
  <si>
    <t>无患子27
栾树36</t>
  </si>
  <si>
    <t>梅里路（新韵路-新畅南路）</t>
  </si>
  <si>
    <t>香樟3</t>
  </si>
  <si>
    <t>香樟167</t>
  </si>
  <si>
    <t>香樟132</t>
  </si>
  <si>
    <t>新硕路（梅育路-锡梅路）</t>
  </si>
  <si>
    <t>榉树140</t>
  </si>
  <si>
    <t>新秦路（梅育路-锡勤路）</t>
  </si>
  <si>
    <t>栾树316</t>
  </si>
  <si>
    <t>梅育路（薛典路-新鸿路）</t>
  </si>
  <si>
    <t>香樟30</t>
  </si>
  <si>
    <t xml:space="preserve">
香樟300</t>
  </si>
  <si>
    <t>新通路（锡协路-欣鸿路）</t>
  </si>
  <si>
    <t>朴树207</t>
  </si>
  <si>
    <t>香樟133</t>
  </si>
  <si>
    <t>新鸿路（泰伯大道-锡协路）</t>
  </si>
  <si>
    <t>香樟450</t>
  </si>
  <si>
    <t>乌桕170</t>
  </si>
  <si>
    <t>新鸿路延申（锡协路-经九路）</t>
  </si>
  <si>
    <t>乌桕470</t>
  </si>
  <si>
    <t>锡勤路（新锦路-新鸿路）</t>
  </si>
  <si>
    <t>香樟326</t>
  </si>
  <si>
    <t>香樟151</t>
  </si>
  <si>
    <t>新畅南路（锡协路-梅里路）</t>
  </si>
  <si>
    <t>香樟5</t>
  </si>
  <si>
    <t>栾树165</t>
  </si>
  <si>
    <t>香樟81</t>
  </si>
  <si>
    <t>香樟148</t>
  </si>
  <si>
    <t>新庆路(梅里路-锡协路)</t>
  </si>
  <si>
    <t>香樟239</t>
  </si>
  <si>
    <t>香樟153</t>
  </si>
  <si>
    <t>新荣路（锡协路-梅里路）</t>
  </si>
  <si>
    <t>香樟16</t>
  </si>
  <si>
    <t>香樟168</t>
  </si>
  <si>
    <t>香樟174</t>
  </si>
  <si>
    <t>行道树数量合计</t>
  </si>
  <si>
    <t>总价合计（元）</t>
  </si>
  <si>
    <r>
      <rPr>
        <b/>
        <sz val="11"/>
        <rFont val="宋体"/>
        <charset val="134"/>
        <scheme val="minor"/>
      </rP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</si>
</sst>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_ "/>
    <numFmt numFmtId="179" formatCode="0.00_);[Red]\(0.00\)"/>
    <numFmt numFmtId="180" formatCode="0_);[Red]\(0\)"/>
  </numFmts>
  <fonts count="3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7" fillId="0" borderId="0"/>
  </cellStyleXfs>
  <cellXfs count="6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177" fontId="7" fillId="0" borderId="2" xfId="0" applyNumberFormat="1" applyFont="1" applyFill="1" applyBorder="1" applyAlignment="1" applyProtection="1">
      <alignment horizontal="center" vertical="center" wrapText="1" readingOrder="1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9" fontId="10" fillId="0" borderId="2" xfId="49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6" fontId="10" fillId="2" borderId="2" xfId="49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179" fontId="9" fillId="0" borderId="3" xfId="0" applyNumberFormat="1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  <protection locked="0"/>
    </xf>
    <xf numFmtId="179" fontId="13" fillId="0" borderId="2" xfId="5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9" fontId="14" fillId="0" borderId="2" xfId="51" applyNumberFormat="1" applyFont="1" applyFill="1" applyBorder="1" applyAlignment="1" applyProtection="1">
      <alignment horizontal="center" vertical="center" wrapText="1"/>
      <protection locked="0"/>
    </xf>
    <xf numFmtId="179" fontId="10" fillId="2" borderId="2" xfId="49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中标单价汇总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4" sqref="E4"/>
    </sheetView>
  </sheetViews>
  <sheetFormatPr defaultColWidth="9" defaultRowHeight="14" outlineLevelRow="2"/>
  <cols>
    <col min="1" max="1" width="9.44545454545455" style="28" customWidth="1"/>
    <col min="2" max="2" width="11.1272727272727" style="28" customWidth="1"/>
    <col min="3" max="4" width="24.6272727272727" style="28" customWidth="1"/>
    <col min="5" max="7" width="21.6636363636364" style="28" customWidth="1"/>
    <col min="8" max="8" width="26.2545454545455" style="28" customWidth="1"/>
    <col min="9" max="9" width="22.4545454545455" style="28" customWidth="1"/>
    <col min="10" max="16384" width="9" style="28"/>
  </cols>
  <sheetData>
    <row r="1" s="28" customFormat="1" ht="33" customHeight="1" spans="1:9">
      <c r="A1" s="63" t="s">
        <v>0</v>
      </c>
      <c r="B1" s="63"/>
      <c r="C1" s="63"/>
      <c r="D1" s="63"/>
      <c r="E1" s="63"/>
      <c r="F1" s="63"/>
      <c r="G1" s="63"/>
      <c r="H1" s="63"/>
    </row>
    <row r="2" s="28" customFormat="1" ht="76.5" spans="1:9">
      <c r="A2" s="63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</row>
    <row r="3" s="28" customFormat="1" ht="42" customHeight="1" spans="1:9">
      <c r="A3" s="63">
        <v>1</v>
      </c>
      <c r="B3" s="63" t="s">
        <v>10</v>
      </c>
      <c r="C3" s="65">
        <f>面积表!S46</f>
        <v>1272816.884</v>
      </c>
      <c r="D3" s="66"/>
      <c r="E3" s="67"/>
      <c r="F3" s="67">
        <v>240000</v>
      </c>
      <c r="G3" s="68"/>
      <c r="H3" s="67">
        <v>720000</v>
      </c>
      <c r="I3" s="68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5"/>
  <sheetViews>
    <sheetView tabSelected="1" zoomScale="70" zoomScaleNormal="70" topLeftCell="A25" workbookViewId="0">
      <selection activeCell="T16" sqref="T16:T41"/>
    </sheetView>
  </sheetViews>
  <sheetFormatPr defaultColWidth="8.87272727272727" defaultRowHeight="14"/>
  <cols>
    <col min="1" max="1" width="6.5" style="30" customWidth="1"/>
    <col min="2" max="2" width="38.8727272727273" style="28" customWidth="1"/>
    <col min="3" max="3" width="11.8727272727273" style="28" customWidth="1"/>
    <col min="4" max="4" width="13.7545454545455" style="28" customWidth="1"/>
    <col min="5" max="5" width="13.1272727272727" style="28" customWidth="1"/>
    <col min="6" max="6" width="14.2545454545455" style="28" customWidth="1"/>
    <col min="7" max="7" width="10.7545454545455" style="28" customWidth="1"/>
    <col min="8" max="9" width="13.8727272727273" style="28" customWidth="1"/>
    <col min="10" max="10" width="10.5" style="28" customWidth="1"/>
    <col min="11" max="11" width="9.75454545454545" style="28" customWidth="1"/>
    <col min="12" max="12" width="8.5" style="28" customWidth="1"/>
    <col min="13" max="13" width="10.8181818181818" style="28" customWidth="1"/>
    <col min="14" max="14" width="11.3727272727273" style="28" customWidth="1"/>
    <col min="15" max="15" width="10.3727272727273" style="28" customWidth="1"/>
    <col min="16" max="16" width="9.5" style="28" customWidth="1"/>
    <col min="17" max="17" width="12.5" style="28" customWidth="1"/>
    <col min="18" max="18" width="11.8727272727273" style="28" customWidth="1"/>
    <col min="19" max="19" width="18.7545454545455" style="28" customWidth="1"/>
    <col min="20" max="20" width="12.2727272727273" style="28" customWidth="1"/>
    <col min="21" max="21" width="27.8727272727273" style="28" customWidth="1"/>
    <col min="22" max="16384" width="8.87272727272727" style="28"/>
  </cols>
  <sheetData>
    <row r="1" s="28" customFormat="1" ht="60" customHeight="1" spans="1:21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="28" customFormat="1" ht="28.5" customHeight="1" spans="1:21">
      <c r="A2" s="32" t="s">
        <v>12</v>
      </c>
      <c r="B2" s="32"/>
      <c r="C2" s="33"/>
      <c r="D2" s="33"/>
      <c r="E2" s="33"/>
      <c r="F2" s="33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="28" customFormat="1" ht="70" spans="1:21">
      <c r="A3" s="20" t="s">
        <v>1</v>
      </c>
      <c r="B3" s="20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22</v>
      </c>
      <c r="L3" s="35" t="s">
        <v>23</v>
      </c>
      <c r="M3" s="35" t="s">
        <v>24</v>
      </c>
      <c r="N3" s="35" t="s">
        <v>25</v>
      </c>
      <c r="O3" s="35" t="s">
        <v>26</v>
      </c>
      <c r="P3" s="35" t="s">
        <v>27</v>
      </c>
      <c r="Q3" s="35" t="s">
        <v>28</v>
      </c>
      <c r="R3" s="35" t="s">
        <v>29</v>
      </c>
      <c r="S3" s="35" t="s">
        <v>30</v>
      </c>
      <c r="T3" s="20" t="s">
        <v>31</v>
      </c>
      <c r="U3" s="20" t="s">
        <v>32</v>
      </c>
    </row>
    <row r="4" s="28" customFormat="1" ht="24" customHeight="1" spans="1:21">
      <c r="A4" s="20"/>
      <c r="B4" s="20"/>
      <c r="C4" s="20" t="s">
        <v>33</v>
      </c>
      <c r="D4" s="20" t="s">
        <v>33</v>
      </c>
      <c r="E4" s="20" t="s">
        <v>33</v>
      </c>
      <c r="F4" s="20" t="s">
        <v>33</v>
      </c>
      <c r="G4" s="20" t="s">
        <v>33</v>
      </c>
      <c r="H4" s="20" t="s">
        <v>34</v>
      </c>
      <c r="I4" s="20" t="s">
        <v>34</v>
      </c>
      <c r="J4" s="36" t="s">
        <v>35</v>
      </c>
      <c r="K4" s="20" t="s">
        <v>33</v>
      </c>
      <c r="L4" s="20" t="s">
        <v>33</v>
      </c>
      <c r="M4" s="20" t="s">
        <v>33</v>
      </c>
      <c r="N4" s="20" t="s">
        <v>33</v>
      </c>
      <c r="O4" s="20" t="s">
        <v>33</v>
      </c>
      <c r="P4" s="20" t="s">
        <v>33</v>
      </c>
      <c r="Q4" s="20" t="s">
        <v>33</v>
      </c>
      <c r="R4" s="20" t="s">
        <v>35</v>
      </c>
      <c r="S4" s="20" t="s">
        <v>33</v>
      </c>
      <c r="T4" s="20"/>
      <c r="U4" s="20"/>
    </row>
    <row r="5" s="28" customFormat="1" ht="27.95" customHeight="1" spans="1:21">
      <c r="A5" s="20">
        <v>1</v>
      </c>
      <c r="B5" s="35" t="s">
        <v>36</v>
      </c>
      <c r="C5" s="20">
        <v>82221.75</v>
      </c>
      <c r="D5" s="20">
        <v>7942</v>
      </c>
      <c r="E5" s="20">
        <v>2443</v>
      </c>
      <c r="F5" s="20">
        <v>2859</v>
      </c>
      <c r="G5" s="20"/>
      <c r="H5" s="20"/>
      <c r="I5" s="20"/>
      <c r="J5" s="20"/>
      <c r="K5" s="20"/>
      <c r="L5" s="20"/>
      <c r="M5" s="20"/>
      <c r="N5" s="20"/>
      <c r="O5" s="20"/>
      <c r="P5" s="20">
        <v>1032.18</v>
      </c>
      <c r="Q5" s="20"/>
      <c r="R5" s="20"/>
      <c r="S5" s="20">
        <f t="shared" ref="S5:S11" si="0">SUM(C5:Q5)-H5-I5+(H5+I5)*0.66*0.33-J5</f>
        <v>96497.93</v>
      </c>
      <c r="T5" s="20" t="s">
        <v>37</v>
      </c>
      <c r="U5" s="20"/>
    </row>
    <row r="6" s="28" customFormat="1" ht="27.95" customHeight="1" spans="1:21">
      <c r="A6" s="20">
        <v>2</v>
      </c>
      <c r="B6" s="35" t="s">
        <v>38</v>
      </c>
      <c r="C6" s="20">
        <v>149960.99</v>
      </c>
      <c r="D6" s="20">
        <v>11581.81</v>
      </c>
      <c r="E6" s="20">
        <v>5695.8</v>
      </c>
      <c r="F6" s="20">
        <v>9362.72</v>
      </c>
      <c r="G6" s="20">
        <v>117</v>
      </c>
      <c r="H6" s="20"/>
      <c r="I6" s="20"/>
      <c r="J6" s="20"/>
      <c r="K6" s="20"/>
      <c r="L6" s="20"/>
      <c r="M6" s="20"/>
      <c r="N6" s="20"/>
      <c r="O6" s="20">
        <v>330</v>
      </c>
      <c r="P6" s="20"/>
      <c r="Q6" s="20">
        <v>250</v>
      </c>
      <c r="R6" s="20"/>
      <c r="S6" s="20">
        <f t="shared" si="0"/>
        <v>177298.32</v>
      </c>
      <c r="T6" s="20" t="s">
        <v>37</v>
      </c>
      <c r="U6" s="20"/>
    </row>
    <row r="7" s="28" customFormat="1" ht="27.95" customHeight="1" spans="1:21">
      <c r="A7" s="20">
        <v>3</v>
      </c>
      <c r="B7" s="35" t="s">
        <v>39</v>
      </c>
      <c r="C7" s="20">
        <v>45738</v>
      </c>
      <c r="D7" s="20">
        <v>4371.45</v>
      </c>
      <c r="E7" s="20">
        <v>6468.57</v>
      </c>
      <c r="F7" s="20">
        <v>22327</v>
      </c>
      <c r="G7" s="20"/>
      <c r="H7" s="20"/>
      <c r="I7" s="20"/>
      <c r="J7" s="20"/>
      <c r="K7" s="20"/>
      <c r="L7" s="20"/>
      <c r="M7" s="20"/>
      <c r="N7" s="20"/>
      <c r="O7" s="20"/>
      <c r="P7" s="20">
        <v>2259.56</v>
      </c>
      <c r="Q7" s="20">
        <v>156.97</v>
      </c>
      <c r="R7" s="20">
        <v>194.6</v>
      </c>
      <c r="S7" s="20">
        <f t="shared" si="0"/>
        <v>81321.55</v>
      </c>
      <c r="T7" s="20" t="s">
        <v>37</v>
      </c>
      <c r="U7" s="20"/>
    </row>
    <row r="8" s="28" customFormat="1" ht="27.95" customHeight="1" spans="1:21">
      <c r="A8" s="20">
        <v>4</v>
      </c>
      <c r="B8" s="35" t="s">
        <v>40</v>
      </c>
      <c r="C8" s="20">
        <v>68080</v>
      </c>
      <c r="D8" s="20"/>
      <c r="E8" s="20">
        <v>1920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>
        <f t="shared" si="0"/>
        <v>70000</v>
      </c>
      <c r="T8" s="20" t="s">
        <v>37</v>
      </c>
      <c r="U8" s="20"/>
    </row>
    <row r="9" s="28" customFormat="1" ht="27.95" customHeight="1" spans="1:21">
      <c r="A9" s="20">
        <v>5</v>
      </c>
      <c r="B9" s="35" t="s">
        <v>41</v>
      </c>
      <c r="C9" s="20">
        <v>12160</v>
      </c>
      <c r="D9" s="20">
        <v>8539</v>
      </c>
      <c r="E9" s="20">
        <v>1272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v>265</v>
      </c>
      <c r="Q9" s="20">
        <v>76</v>
      </c>
      <c r="R9" s="20"/>
      <c r="S9" s="20">
        <f t="shared" si="0"/>
        <v>22312</v>
      </c>
      <c r="T9" s="20" t="s">
        <v>37</v>
      </c>
      <c r="U9" s="20"/>
    </row>
    <row r="10" s="28" customFormat="1" ht="27.95" customHeight="1" spans="1:21">
      <c r="A10" s="20">
        <v>5</v>
      </c>
      <c r="B10" s="35" t="s">
        <v>42</v>
      </c>
      <c r="C10" s="20">
        <v>55751</v>
      </c>
      <c r="D10" s="20"/>
      <c r="E10" s="20">
        <v>613</v>
      </c>
      <c r="F10" s="20">
        <v>2642</v>
      </c>
      <c r="G10" s="20"/>
      <c r="H10" s="20"/>
      <c r="I10" s="20"/>
      <c r="J10" s="20"/>
      <c r="K10" s="20"/>
      <c r="L10" s="20"/>
      <c r="M10" s="20"/>
      <c r="N10" s="20"/>
      <c r="O10" s="20"/>
      <c r="P10" s="20">
        <v>2008</v>
      </c>
      <c r="Q10" s="20"/>
      <c r="R10" s="20"/>
      <c r="S10" s="20">
        <f t="shared" si="0"/>
        <v>61014</v>
      </c>
      <c r="T10" s="20" t="s">
        <v>37</v>
      </c>
      <c r="U10" s="20"/>
    </row>
    <row r="11" s="28" customFormat="1" ht="27.95" customHeight="1" spans="1:21">
      <c r="A11" s="20">
        <v>6</v>
      </c>
      <c r="B11" s="35" t="s">
        <v>43</v>
      </c>
      <c r="C11" s="20">
        <v>81961</v>
      </c>
      <c r="D11" s="20">
        <v>22147.63</v>
      </c>
      <c r="E11" s="20">
        <v>34380.37</v>
      </c>
      <c r="F11" s="20"/>
      <c r="G11" s="20"/>
      <c r="H11" s="20"/>
      <c r="I11" s="20"/>
      <c r="J11" s="20"/>
      <c r="K11" s="20"/>
      <c r="L11" s="20"/>
      <c r="M11" s="20">
        <v>744</v>
      </c>
      <c r="N11" s="20"/>
      <c r="O11" s="20">
        <v>622</v>
      </c>
      <c r="P11" s="20"/>
      <c r="Q11" s="20"/>
      <c r="R11" s="20"/>
      <c r="S11" s="20">
        <f t="shared" si="0"/>
        <v>139855</v>
      </c>
      <c r="T11" s="20" t="s">
        <v>37</v>
      </c>
      <c r="U11" s="20"/>
    </row>
    <row r="12" s="28" customFormat="1" ht="24" customHeight="1" spans="1:21">
      <c r="A12" s="37" t="s">
        <v>44</v>
      </c>
      <c r="B12" s="37"/>
      <c r="C12" s="38">
        <v>5.68</v>
      </c>
      <c r="D12" s="38">
        <v>2.19</v>
      </c>
      <c r="E12" s="38">
        <v>4.51</v>
      </c>
      <c r="F12" s="38">
        <v>3.09</v>
      </c>
      <c r="G12" s="38">
        <v>6.16</v>
      </c>
      <c r="H12" s="38">
        <v>18</v>
      </c>
      <c r="I12" s="38">
        <v>35</v>
      </c>
      <c r="J12" s="38">
        <v>0.89</v>
      </c>
      <c r="K12" s="38">
        <v>1.77</v>
      </c>
      <c r="L12" s="38">
        <v>1.68</v>
      </c>
      <c r="M12" s="38">
        <v>1.77</v>
      </c>
      <c r="N12" s="38">
        <v>4.9</v>
      </c>
      <c r="O12" s="38">
        <v>1.22</v>
      </c>
      <c r="P12" s="38">
        <v>5.77</v>
      </c>
      <c r="Q12" s="38">
        <v>337.43</v>
      </c>
      <c r="R12" s="38">
        <v>10</v>
      </c>
      <c r="S12" s="39"/>
      <c r="T12" s="20"/>
      <c r="U12" s="20"/>
    </row>
    <row r="13" s="28" customFormat="1" ht="24.75" customHeight="1" spans="1:21">
      <c r="A13" s="37" t="s">
        <v>45</v>
      </c>
      <c r="B13" s="37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20"/>
      <c r="U13" s="20"/>
    </row>
    <row r="14" s="28" customFormat="1" ht="24.75" customHeight="1" spans="1:21">
      <c r="A14" s="42" t="s">
        <v>46</v>
      </c>
      <c r="B14" s="43"/>
      <c r="C14" s="39">
        <f t="shared" ref="C14:R14" si="1">SUM(C5:C11)</f>
        <v>495872.74</v>
      </c>
      <c r="D14" s="39">
        <f t="shared" si="1"/>
        <v>54581.89</v>
      </c>
      <c r="E14" s="39">
        <f t="shared" si="1"/>
        <v>52792.74</v>
      </c>
      <c r="F14" s="39">
        <f t="shared" si="1"/>
        <v>37190.72</v>
      </c>
      <c r="G14" s="39">
        <f t="shared" si="1"/>
        <v>117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744</v>
      </c>
      <c r="N14" s="39">
        <f t="shared" si="1"/>
        <v>0</v>
      </c>
      <c r="O14" s="39">
        <f t="shared" si="1"/>
        <v>952</v>
      </c>
      <c r="P14" s="39">
        <f t="shared" si="1"/>
        <v>5564.74</v>
      </c>
      <c r="Q14" s="39">
        <f t="shared" si="1"/>
        <v>482.97</v>
      </c>
      <c r="R14" s="39">
        <f t="shared" si="1"/>
        <v>194.6</v>
      </c>
      <c r="S14" s="39">
        <f>SUM(C14:Q14)-H14+H14*0.66*0.33</f>
        <v>648298.8</v>
      </c>
      <c r="T14" s="20"/>
      <c r="U14" s="20"/>
    </row>
    <row r="15" s="28" customFormat="1" ht="24.75" customHeight="1" spans="1:21">
      <c r="A15" s="42" t="s">
        <v>47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0"/>
      <c r="U15" s="20"/>
    </row>
    <row r="16" s="28" customFormat="1" ht="24.75" customHeight="1" spans="1:21">
      <c r="A16" s="20">
        <v>1</v>
      </c>
      <c r="B16" s="45" t="s">
        <v>48</v>
      </c>
      <c r="C16" s="39">
        <v>8436</v>
      </c>
      <c r="D16" s="39"/>
      <c r="E16" s="39">
        <v>3054</v>
      </c>
      <c r="F16" s="39"/>
      <c r="G16" s="39"/>
      <c r="H16" s="39"/>
      <c r="I16" s="39"/>
      <c r="J16" s="39"/>
      <c r="K16" s="39"/>
      <c r="L16" s="39"/>
      <c r="M16" s="39">
        <v>42</v>
      </c>
      <c r="N16" s="39"/>
      <c r="O16" s="39"/>
      <c r="P16" s="39"/>
      <c r="Q16" s="39"/>
      <c r="R16" s="20"/>
      <c r="S16" s="20">
        <f t="shared" ref="S16:S41" si="2">SUM(C16:Q16)-H16-I16+(H16+I16)*0.66*0.33-J16</f>
        <v>11532</v>
      </c>
      <c r="T16" s="39" t="s">
        <v>49</v>
      </c>
      <c r="U16" s="20"/>
    </row>
    <row r="17" s="28" customFormat="1" ht="24.75" customHeight="1" spans="1:21">
      <c r="A17" s="20">
        <v>2</v>
      </c>
      <c r="B17" s="45" t="s">
        <v>50</v>
      </c>
      <c r="C17" s="39">
        <f>2396.7-62-24-56.6</f>
        <v>2254.1</v>
      </c>
      <c r="D17" s="39">
        <v>3409.76</v>
      </c>
      <c r="E17" s="39">
        <f>6995.29-18-24</f>
        <v>6953.29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20"/>
      <c r="S17" s="20">
        <f t="shared" si="2"/>
        <v>12617.15</v>
      </c>
      <c r="T17" s="39" t="s">
        <v>49</v>
      </c>
      <c r="U17" s="20"/>
    </row>
    <row r="18" s="28" customFormat="1" ht="27.95" customHeight="1" spans="1:21">
      <c r="A18" s="20">
        <v>3</v>
      </c>
      <c r="B18" s="45" t="s">
        <v>51</v>
      </c>
      <c r="C18" s="39">
        <v>4000</v>
      </c>
      <c r="D18" s="39"/>
      <c r="E18" s="39">
        <v>0</v>
      </c>
      <c r="F18" s="39"/>
      <c r="G18" s="39"/>
      <c r="H18" s="39"/>
      <c r="I18" s="39"/>
      <c r="J18" s="39"/>
      <c r="K18" s="39"/>
      <c r="L18" s="39"/>
      <c r="M18" s="39">
        <v>965</v>
      </c>
      <c r="N18" s="39"/>
      <c r="O18" s="39"/>
      <c r="P18" s="39"/>
      <c r="Q18" s="39"/>
      <c r="R18" s="20"/>
      <c r="S18" s="20">
        <f t="shared" si="2"/>
        <v>4965</v>
      </c>
      <c r="T18" s="39" t="s">
        <v>49</v>
      </c>
      <c r="U18" s="20"/>
    </row>
    <row r="19" s="28" customFormat="1" ht="27.95" customHeight="1" spans="1:21">
      <c r="A19" s="20">
        <v>4</v>
      </c>
      <c r="B19" s="45" t="s">
        <v>52</v>
      </c>
      <c r="C19" s="39">
        <f>2682-60</f>
        <v>2622</v>
      </c>
      <c r="D19" s="39">
        <v>1463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20"/>
      <c r="S19" s="20">
        <f t="shared" si="2"/>
        <v>4085</v>
      </c>
      <c r="T19" s="39" t="s">
        <v>49</v>
      </c>
      <c r="U19" s="20"/>
    </row>
    <row r="20" s="28" customFormat="1" ht="27.95" customHeight="1" spans="1:21">
      <c r="A20" s="20">
        <v>5</v>
      </c>
      <c r="B20" s="45" t="s">
        <v>53</v>
      </c>
      <c r="C20" s="39">
        <v>15242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>
        <v>2279</v>
      </c>
      <c r="Q20" s="39"/>
      <c r="R20" s="20"/>
      <c r="S20" s="20">
        <f t="shared" si="2"/>
        <v>17521</v>
      </c>
      <c r="T20" s="39" t="s">
        <v>49</v>
      </c>
      <c r="U20" s="20"/>
    </row>
    <row r="21" s="28" customFormat="1" ht="27.95" customHeight="1" spans="1:21">
      <c r="A21" s="20">
        <v>6</v>
      </c>
      <c r="B21" s="45" t="s">
        <v>54</v>
      </c>
      <c r="C21" s="39">
        <f>9874-30</f>
        <v>9844</v>
      </c>
      <c r="D21" s="39"/>
      <c r="E21" s="39">
        <f>2697-46.2</f>
        <v>2650.8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20"/>
      <c r="S21" s="20">
        <f t="shared" si="2"/>
        <v>12494.8</v>
      </c>
      <c r="T21" s="39" t="s">
        <v>49</v>
      </c>
      <c r="U21" s="20"/>
    </row>
    <row r="22" s="28" customFormat="1" ht="27.95" customHeight="1" spans="1:21">
      <c r="A22" s="20">
        <v>7</v>
      </c>
      <c r="B22" s="45" t="s">
        <v>55</v>
      </c>
      <c r="C22" s="39">
        <v>2528</v>
      </c>
      <c r="D22" s="39"/>
      <c r="E22" s="39">
        <v>343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20"/>
      <c r="S22" s="20">
        <f t="shared" si="2"/>
        <v>2871</v>
      </c>
      <c r="T22" s="39" t="s">
        <v>49</v>
      </c>
      <c r="U22" s="20"/>
    </row>
    <row r="23" s="28" customFormat="1" ht="27.95" customHeight="1" spans="1:21">
      <c r="A23" s="20">
        <v>8</v>
      </c>
      <c r="B23" s="45" t="s">
        <v>56</v>
      </c>
      <c r="C23" s="39">
        <v>38654</v>
      </c>
      <c r="D23" s="39">
        <v>9801.43</v>
      </c>
      <c r="E23" s="39">
        <v>2328.47</v>
      </c>
      <c r="F23" s="39"/>
      <c r="G23" s="39"/>
      <c r="H23" s="39"/>
      <c r="I23" s="39"/>
      <c r="J23" s="39"/>
      <c r="K23" s="39"/>
      <c r="L23" s="39"/>
      <c r="M23" s="39"/>
      <c r="N23" s="39"/>
      <c r="O23" s="39">
        <v>1850</v>
      </c>
      <c r="P23" s="39">
        <v>1604</v>
      </c>
      <c r="Q23" s="39"/>
      <c r="R23" s="20"/>
      <c r="S23" s="20">
        <f t="shared" si="2"/>
        <v>54237.9</v>
      </c>
      <c r="T23" s="39" t="s">
        <v>49</v>
      </c>
      <c r="U23" s="20"/>
    </row>
    <row r="24" s="28" customFormat="1" ht="27.95" customHeight="1" spans="1:21">
      <c r="A24" s="20">
        <v>9</v>
      </c>
      <c r="B24" s="45" t="s">
        <v>57</v>
      </c>
      <c r="C24" s="39">
        <v>747</v>
      </c>
      <c r="D24" s="39"/>
      <c r="E24" s="39">
        <v>214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>
        <v>0</v>
      </c>
      <c r="R24" s="20"/>
      <c r="S24" s="20">
        <f t="shared" si="2"/>
        <v>961</v>
      </c>
      <c r="T24" s="39" t="s">
        <v>49</v>
      </c>
      <c r="U24" s="20"/>
    </row>
    <row r="25" s="28" customFormat="1" ht="27.95" customHeight="1" spans="1:21">
      <c r="A25" s="20">
        <v>10</v>
      </c>
      <c r="B25" s="45" t="s">
        <v>58</v>
      </c>
      <c r="C25" s="39">
        <v>7348</v>
      </c>
      <c r="D25" s="39"/>
      <c r="E25" s="39">
        <v>1161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20"/>
      <c r="S25" s="20">
        <f t="shared" si="2"/>
        <v>8509</v>
      </c>
      <c r="T25" s="39" t="s">
        <v>49</v>
      </c>
      <c r="U25" s="20"/>
    </row>
    <row r="26" s="28" customFormat="1" ht="27.95" customHeight="1" spans="1:21">
      <c r="A26" s="20">
        <v>11</v>
      </c>
      <c r="B26" s="45" t="s">
        <v>59</v>
      </c>
      <c r="C26" s="39">
        <f>13343-60-47.7-107.7-79.2</f>
        <v>13048.4</v>
      </c>
      <c r="D26" s="39"/>
      <c r="E26" s="39">
        <f>408-98</f>
        <v>310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20"/>
      <c r="S26" s="20">
        <f t="shared" si="2"/>
        <v>13358.4</v>
      </c>
      <c r="T26" s="39" t="s">
        <v>49</v>
      </c>
      <c r="U26" s="20"/>
    </row>
    <row r="27" s="28" customFormat="1" ht="27.95" customHeight="1" spans="1:21">
      <c r="A27" s="20">
        <v>12</v>
      </c>
      <c r="B27" s="45" t="s">
        <v>60</v>
      </c>
      <c r="C27" s="39">
        <f>1980+1430</f>
        <v>3410</v>
      </c>
      <c r="D27" s="39"/>
      <c r="E27" s="39">
        <v>880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20"/>
      <c r="S27" s="20">
        <f t="shared" si="2"/>
        <v>4290</v>
      </c>
      <c r="T27" s="39" t="s">
        <v>49</v>
      </c>
      <c r="U27" s="20"/>
    </row>
    <row r="28" s="28" customFormat="1" ht="27.95" customHeight="1" spans="1:21">
      <c r="A28" s="20">
        <v>13</v>
      </c>
      <c r="B28" s="45" t="s">
        <v>61</v>
      </c>
      <c r="C28" s="39">
        <v>6533</v>
      </c>
      <c r="D28" s="39"/>
      <c r="E28" s="39">
        <v>2016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20"/>
      <c r="S28" s="20">
        <f t="shared" si="2"/>
        <v>8549</v>
      </c>
      <c r="T28" s="39" t="s">
        <v>49</v>
      </c>
      <c r="U28" s="20"/>
    </row>
    <row r="29" s="28" customFormat="1" ht="27.95" customHeight="1" spans="1:21">
      <c r="A29" s="20">
        <v>14</v>
      </c>
      <c r="B29" s="45" t="s">
        <v>62</v>
      </c>
      <c r="C29" s="39">
        <v>17319.22</v>
      </c>
      <c r="D29" s="39">
        <v>2142.09</v>
      </c>
      <c r="E29" s="39">
        <v>2943</v>
      </c>
      <c r="F29" s="39">
        <v>2880</v>
      </c>
      <c r="G29" s="39"/>
      <c r="H29" s="39"/>
      <c r="I29" s="39"/>
      <c r="J29" s="39"/>
      <c r="K29" s="39"/>
      <c r="L29" s="39"/>
      <c r="M29" s="39"/>
      <c r="N29" s="39"/>
      <c r="O29" s="39"/>
      <c r="P29" s="39">
        <v>254.03</v>
      </c>
      <c r="Q29" s="39">
        <v>228.5</v>
      </c>
      <c r="R29" s="20"/>
      <c r="S29" s="20">
        <f t="shared" si="2"/>
        <v>25766.84</v>
      </c>
      <c r="T29" s="39" t="s">
        <v>49</v>
      </c>
      <c r="U29" s="20"/>
    </row>
    <row r="30" s="28" customFormat="1" ht="27.95" customHeight="1" spans="1:21">
      <c r="A30" s="20">
        <v>15</v>
      </c>
      <c r="B30" s="45" t="s">
        <v>63</v>
      </c>
      <c r="C30" s="39">
        <f>7463.66-263.2</f>
        <v>7200.46</v>
      </c>
      <c r="D30" s="39">
        <v>5209.96</v>
      </c>
      <c r="E30" s="39">
        <f>271.37-11</f>
        <v>260.37</v>
      </c>
      <c r="F30" s="39"/>
      <c r="G30" s="39"/>
      <c r="H30" s="39"/>
      <c r="I30" s="39"/>
      <c r="J30" s="39"/>
      <c r="K30" s="39"/>
      <c r="L30" s="39"/>
      <c r="M30" s="39"/>
      <c r="N30" s="39">
        <v>210.43</v>
      </c>
      <c r="O30" s="39"/>
      <c r="P30" s="39">
        <v>362.892</v>
      </c>
      <c r="Q30" s="39"/>
      <c r="R30" s="20">
        <v>211.5</v>
      </c>
      <c r="S30" s="20">
        <f t="shared" si="2"/>
        <v>13244.112</v>
      </c>
      <c r="T30" s="39" t="s">
        <v>49</v>
      </c>
      <c r="U30" s="20"/>
    </row>
    <row r="31" s="28" customFormat="1" ht="27.95" customHeight="1" spans="1:21">
      <c r="A31" s="20">
        <v>16</v>
      </c>
      <c r="B31" s="45" t="s">
        <v>64</v>
      </c>
      <c r="C31" s="39">
        <f>9685-37.75</f>
        <v>9647.25</v>
      </c>
      <c r="D31" s="39">
        <v>446</v>
      </c>
      <c r="E31" s="39">
        <v>4842</v>
      </c>
      <c r="F31" s="39">
        <v>8533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20"/>
      <c r="S31" s="20">
        <f t="shared" si="2"/>
        <v>23468.25</v>
      </c>
      <c r="T31" s="39" t="s">
        <v>49</v>
      </c>
      <c r="U31" s="20"/>
    </row>
    <row r="32" s="28" customFormat="1" ht="27.95" customHeight="1" spans="1:21">
      <c r="A32" s="20">
        <v>17</v>
      </c>
      <c r="B32" s="45" t="s">
        <v>65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>
        <v>25812.44</v>
      </c>
      <c r="N32" s="39"/>
      <c r="O32" s="39"/>
      <c r="P32" s="39"/>
      <c r="Q32" s="39"/>
      <c r="R32" s="20"/>
      <c r="S32" s="20">
        <f t="shared" si="2"/>
        <v>25812.44</v>
      </c>
      <c r="T32" s="39" t="s">
        <v>49</v>
      </c>
      <c r="U32" s="20"/>
    </row>
    <row r="33" s="28" customFormat="1" ht="27.95" customHeight="1" spans="1:21">
      <c r="A33" s="20">
        <v>18</v>
      </c>
      <c r="B33" s="45" t="s">
        <v>66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>
        <v>16430.5</v>
      </c>
      <c r="N33" s="39"/>
      <c r="O33" s="39"/>
      <c r="P33" s="39"/>
      <c r="Q33" s="39"/>
      <c r="R33" s="20"/>
      <c r="S33" s="20">
        <f t="shared" si="2"/>
        <v>16430.5</v>
      </c>
      <c r="T33" s="39" t="s">
        <v>49</v>
      </c>
      <c r="U33" s="20"/>
    </row>
    <row r="34" s="28" customFormat="1" ht="27.95" customHeight="1" spans="1:21">
      <c r="A34" s="20">
        <v>19</v>
      </c>
      <c r="B34" s="45" t="s">
        <v>67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>
        <v>30196.85</v>
      </c>
      <c r="N34" s="39"/>
      <c r="O34" s="39"/>
      <c r="P34" s="39"/>
      <c r="Q34" s="39"/>
      <c r="R34" s="20"/>
      <c r="S34" s="20">
        <f t="shared" si="2"/>
        <v>30196.85</v>
      </c>
      <c r="T34" s="39" t="s">
        <v>49</v>
      </c>
      <c r="U34" s="20"/>
    </row>
    <row r="35" s="28" customFormat="1" ht="27.95" customHeight="1" spans="1:21">
      <c r="A35" s="20">
        <v>20</v>
      </c>
      <c r="B35" s="45" t="s">
        <v>68</v>
      </c>
      <c r="C35" s="39">
        <v>65773.17</v>
      </c>
      <c r="D35" s="39"/>
      <c r="E35" s="39">
        <v>13271</v>
      </c>
      <c r="F35" s="39"/>
      <c r="G35" s="39">
        <v>475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20"/>
      <c r="S35" s="20">
        <f t="shared" si="2"/>
        <v>79519.17</v>
      </c>
      <c r="T35" s="39" t="s">
        <v>49</v>
      </c>
      <c r="U35" s="20"/>
    </row>
    <row r="36" s="28" customFormat="1" ht="27.95" customHeight="1" spans="1:21">
      <c r="A36" s="20">
        <v>21</v>
      </c>
      <c r="B36" s="45" t="s">
        <v>69</v>
      </c>
      <c r="C36" s="39">
        <v>41861</v>
      </c>
      <c r="D36" s="39"/>
      <c r="E36" s="39">
        <v>1912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20"/>
      <c r="S36" s="20">
        <f t="shared" si="2"/>
        <v>43773</v>
      </c>
      <c r="T36" s="39" t="s">
        <v>49</v>
      </c>
      <c r="U36" s="20"/>
    </row>
    <row r="37" s="28" customFormat="1" ht="27.95" customHeight="1" spans="1:21">
      <c r="A37" s="20">
        <v>22</v>
      </c>
      <c r="B37" s="45" t="s">
        <v>70</v>
      </c>
      <c r="C37" s="39">
        <f>26514.28+6.53</f>
        <v>26520.81</v>
      </c>
      <c r="D37" s="39">
        <v>2150.05</v>
      </c>
      <c r="E37" s="39">
        <v>643.3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>
        <v>118.41</v>
      </c>
      <c r="Q37" s="39"/>
      <c r="R37" s="20"/>
      <c r="S37" s="20">
        <f t="shared" si="2"/>
        <v>29432.57</v>
      </c>
      <c r="T37" s="39" t="s">
        <v>49</v>
      </c>
      <c r="U37" s="20"/>
    </row>
    <row r="38" s="28" customFormat="1" ht="27.95" customHeight="1" spans="1:21">
      <c r="A38" s="20">
        <v>23</v>
      </c>
      <c r="B38" s="45" t="s">
        <v>71</v>
      </c>
      <c r="C38" s="39">
        <v>329.72</v>
      </c>
      <c r="D38" s="39"/>
      <c r="E38" s="39">
        <v>72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20"/>
      <c r="S38" s="20">
        <f t="shared" si="2"/>
        <v>401.72</v>
      </c>
      <c r="T38" s="39" t="s">
        <v>49</v>
      </c>
      <c r="U38" s="20"/>
    </row>
    <row r="39" s="28" customFormat="1" ht="27.95" customHeight="1" spans="1:21">
      <c r="A39" s="20">
        <v>24</v>
      </c>
      <c r="B39" s="45" t="s">
        <v>72</v>
      </c>
      <c r="C39" s="39">
        <v>2840</v>
      </c>
      <c r="D39" s="39"/>
      <c r="E39" s="39">
        <v>1924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20"/>
      <c r="S39" s="20">
        <f t="shared" si="2"/>
        <v>4764</v>
      </c>
      <c r="T39" s="39" t="s">
        <v>49</v>
      </c>
      <c r="U39" s="20"/>
    </row>
    <row r="40" s="28" customFormat="1" ht="27.95" customHeight="1" spans="1:21">
      <c r="A40" s="20">
        <v>25</v>
      </c>
      <c r="B40" s="45" t="s">
        <v>73</v>
      </c>
      <c r="C40" s="39">
        <v>18772.832</v>
      </c>
      <c r="D40" s="39"/>
      <c r="E40" s="39">
        <v>39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20"/>
      <c r="S40" s="20">
        <f t="shared" si="2"/>
        <v>18811.832</v>
      </c>
      <c r="T40" s="39" t="s">
        <v>49</v>
      </c>
      <c r="U40" s="20"/>
    </row>
    <row r="41" s="28" customFormat="1" ht="27.95" customHeight="1" spans="1:21">
      <c r="A41" s="20">
        <v>26</v>
      </c>
      <c r="B41" s="46" t="s">
        <v>74</v>
      </c>
      <c r="C41" s="47">
        <v>100756</v>
      </c>
      <c r="D41" s="47"/>
      <c r="E41" s="47">
        <v>36024</v>
      </c>
      <c r="F41" s="47">
        <v>350</v>
      </c>
      <c r="G41" s="47"/>
      <c r="H41" s="47"/>
      <c r="I41" s="47"/>
      <c r="J41" s="47"/>
      <c r="K41" s="47"/>
      <c r="L41" s="47"/>
      <c r="M41" s="47"/>
      <c r="N41" s="47"/>
      <c r="O41" s="47">
        <v>19177</v>
      </c>
      <c r="P41" s="47">
        <v>504.55</v>
      </c>
      <c r="Q41" s="47">
        <v>94</v>
      </c>
      <c r="R41" s="47"/>
      <c r="S41" s="20">
        <f t="shared" si="2"/>
        <v>156905.55</v>
      </c>
      <c r="T41" s="39" t="s">
        <v>49</v>
      </c>
      <c r="U41" s="20"/>
    </row>
    <row r="42" s="28" customFormat="1" ht="24.75" customHeight="1" spans="1:21">
      <c r="A42" s="48" t="s">
        <v>75</v>
      </c>
      <c r="B42" s="49"/>
      <c r="C42" s="50">
        <v>4.87</v>
      </c>
      <c r="D42" s="50">
        <v>1.69</v>
      </c>
      <c r="E42" s="50">
        <v>3.54</v>
      </c>
      <c r="F42" s="50">
        <v>3.09</v>
      </c>
      <c r="G42" s="50">
        <v>3.53</v>
      </c>
      <c r="H42" s="50">
        <v>18</v>
      </c>
      <c r="I42" s="50">
        <v>35</v>
      </c>
      <c r="J42" s="38">
        <v>0.87</v>
      </c>
      <c r="K42" s="38">
        <v>1.77</v>
      </c>
      <c r="L42" s="38">
        <v>1.68</v>
      </c>
      <c r="M42" s="38">
        <v>1.76</v>
      </c>
      <c r="N42" s="50">
        <v>3.77</v>
      </c>
      <c r="O42" s="50">
        <v>0.95</v>
      </c>
      <c r="P42" s="38">
        <v>5.77</v>
      </c>
      <c r="Q42" s="50">
        <v>313.68</v>
      </c>
      <c r="R42" s="38">
        <v>10</v>
      </c>
      <c r="S42" s="39"/>
      <c r="T42" s="20"/>
      <c r="U42" s="20"/>
    </row>
    <row r="43" s="28" customFormat="1" ht="24.75" customHeight="1" spans="1:21">
      <c r="A43" s="37" t="s">
        <v>76</v>
      </c>
      <c r="B43" s="3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44"/>
      <c r="T43" s="20"/>
      <c r="U43" s="20"/>
    </row>
    <row r="44" s="28" customFormat="1" ht="24.75" customHeight="1" spans="1:21">
      <c r="A44" s="42" t="s">
        <v>77</v>
      </c>
      <c r="B44" s="43"/>
      <c r="C44" s="39">
        <f>SUM(C16:C41)</f>
        <v>405686.962</v>
      </c>
      <c r="D44" s="39">
        <f t="shared" ref="D44:S44" si="3">SUM(D16:D41)</f>
        <v>24622.29</v>
      </c>
      <c r="E44" s="39">
        <f t="shared" si="3"/>
        <v>81841.23</v>
      </c>
      <c r="F44" s="39">
        <f t="shared" si="3"/>
        <v>11763</v>
      </c>
      <c r="G44" s="39">
        <f t="shared" si="3"/>
        <v>475</v>
      </c>
      <c r="H44" s="39">
        <f t="shared" si="3"/>
        <v>0</v>
      </c>
      <c r="I44" s="39">
        <f t="shared" si="3"/>
        <v>0</v>
      </c>
      <c r="J44" s="39">
        <f t="shared" si="3"/>
        <v>0</v>
      </c>
      <c r="K44" s="39">
        <f t="shared" si="3"/>
        <v>0</v>
      </c>
      <c r="L44" s="39">
        <f t="shared" si="3"/>
        <v>0</v>
      </c>
      <c r="M44" s="39">
        <f t="shared" si="3"/>
        <v>73446.79</v>
      </c>
      <c r="N44" s="39">
        <f t="shared" si="3"/>
        <v>210.43</v>
      </c>
      <c r="O44" s="39">
        <f t="shared" si="3"/>
        <v>21027</v>
      </c>
      <c r="P44" s="39">
        <f t="shared" si="3"/>
        <v>5122.882</v>
      </c>
      <c r="Q44" s="39">
        <f t="shared" si="3"/>
        <v>322.5</v>
      </c>
      <c r="R44" s="39">
        <f t="shared" si="3"/>
        <v>211.5</v>
      </c>
      <c r="S44" s="39">
        <f t="shared" si="3"/>
        <v>624518.084</v>
      </c>
      <c r="T44" s="20"/>
      <c r="U44" s="20"/>
    </row>
    <row r="45" s="28" customFormat="1" ht="24.75" customHeight="1" spans="1:21">
      <c r="A45" s="42" t="s">
        <v>78</v>
      </c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0"/>
      <c r="U45" s="20"/>
    </row>
    <row r="46" s="28" customFormat="1" ht="24.75" customHeight="1" spans="1:21">
      <c r="A46" s="52" t="s">
        <v>79</v>
      </c>
      <c r="B46" s="53"/>
      <c r="C46" s="39">
        <f t="shared" ref="C46:H46" si="4">C14+C44</f>
        <v>901559.702</v>
      </c>
      <c r="D46" s="39">
        <f t="shared" si="4"/>
        <v>79204.18</v>
      </c>
      <c r="E46" s="39">
        <f t="shared" si="4"/>
        <v>134633.97</v>
      </c>
      <c r="F46" s="39">
        <f t="shared" si="4"/>
        <v>48953.72</v>
      </c>
      <c r="G46" s="39">
        <f t="shared" si="4"/>
        <v>592</v>
      </c>
      <c r="H46" s="39">
        <f t="shared" si="4"/>
        <v>0</v>
      </c>
      <c r="I46" s="39"/>
      <c r="J46" s="39">
        <f t="shared" ref="J46:R46" si="5">J14+J44</f>
        <v>0</v>
      </c>
      <c r="K46" s="39">
        <f t="shared" si="5"/>
        <v>0</v>
      </c>
      <c r="L46" s="39">
        <f t="shared" si="5"/>
        <v>0</v>
      </c>
      <c r="M46" s="39">
        <f t="shared" si="5"/>
        <v>74190.79</v>
      </c>
      <c r="N46" s="39">
        <f t="shared" si="5"/>
        <v>210.43</v>
      </c>
      <c r="O46" s="39">
        <f t="shared" si="5"/>
        <v>21979</v>
      </c>
      <c r="P46" s="39">
        <f t="shared" si="5"/>
        <v>10687.622</v>
      </c>
      <c r="Q46" s="39">
        <f t="shared" si="5"/>
        <v>805.47</v>
      </c>
      <c r="R46" s="39">
        <f t="shared" si="5"/>
        <v>406.1</v>
      </c>
      <c r="S46" s="39">
        <f>S44+S14</f>
        <v>1272816.884</v>
      </c>
      <c r="T46" s="20"/>
      <c r="U46" s="20"/>
    </row>
    <row r="47" s="28" customFormat="1" ht="24.75" customHeight="1" spans="1:21">
      <c r="A47" s="52" t="s">
        <v>80</v>
      </c>
      <c r="B47" s="5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0"/>
      <c r="U47" s="20"/>
    </row>
    <row r="48" s="28" customFormat="1" ht="24.75" customHeight="1" spans="1:21">
      <c r="A48" s="30"/>
      <c r="B48" s="54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55"/>
      <c r="T48" s="30"/>
      <c r="U48" s="30"/>
    </row>
    <row r="49" s="29" customFormat="1" spans="1:20">
      <c r="A49" s="56" t="s">
        <v>81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="29" customFormat="1" spans="1:20">
      <c r="A50" s="56" t="s">
        <v>82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="29" customFormat="1" spans="1:20">
      <c r="A51" s="56" t="s">
        <v>83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="29" customFormat="1" spans="1:20">
      <c r="A52" s="57" t="s">
        <v>84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="29" customFormat="1" spans="1:20">
      <c r="A53" s="57" t="s">
        <v>85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="29" customFormat="1" spans="1:20">
      <c r="A54" s="57" t="s">
        <v>86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="29" customFormat="1" spans="1:20">
      <c r="A55" s="57" t="s">
        <v>87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="29" customFormat="1" spans="1:20">
      <c r="A56" s="57" t="s">
        <v>88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</row>
    <row r="57" s="29" customFormat="1" spans="1:20">
      <c r="A57" s="57" t="s">
        <v>89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="29" customFormat="1" spans="1:20">
      <c r="A58" s="57" t="s">
        <v>90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</row>
    <row r="59" s="29" customFormat="1" spans="1:20">
      <c r="A59" s="57" t="s">
        <v>91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="29" customFormat="1" spans="1:20">
      <c r="A60" s="57" t="s">
        <v>92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</row>
    <row r="61" s="29" customFormat="1" spans="1:20">
      <c r="A61" s="58" t="s">
        <v>93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60"/>
    </row>
    <row r="62" s="29" customFormat="1" spans="1:20">
      <c r="A62" s="56" t="s">
        <v>94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</row>
    <row r="64" s="28" customFormat="1" spans="1:20">
      <c r="A64" s="61" t="s">
        <v>95</v>
      </c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="28" customFormat="1" ht="110" customHeight="1" spans="1:14">
      <c r="A65" s="62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</row>
  </sheetData>
  <sheetProtection sheet="1" objects="1"/>
  <mergeCells count="30">
    <mergeCell ref="A1:U1"/>
    <mergeCell ref="A12:B12"/>
    <mergeCell ref="A13:B13"/>
    <mergeCell ref="A14:B14"/>
    <mergeCell ref="A15:B15"/>
    <mergeCell ref="A42:B42"/>
    <mergeCell ref="A43:B43"/>
    <mergeCell ref="A44:B44"/>
    <mergeCell ref="A45:B45"/>
    <mergeCell ref="A46:B46"/>
    <mergeCell ref="A47:B47"/>
    <mergeCell ref="A49:T49"/>
    <mergeCell ref="A50:T50"/>
    <mergeCell ref="A51:T51"/>
    <mergeCell ref="A52:T52"/>
    <mergeCell ref="A53:T53"/>
    <mergeCell ref="A54:T54"/>
    <mergeCell ref="A55:T55"/>
    <mergeCell ref="A56:T56"/>
    <mergeCell ref="A57:T57"/>
    <mergeCell ref="A58:T58"/>
    <mergeCell ref="A59:T59"/>
    <mergeCell ref="A60:T60"/>
    <mergeCell ref="A61:T61"/>
    <mergeCell ref="A62:T62"/>
    <mergeCell ref="A3:A4"/>
    <mergeCell ref="B3:B4"/>
    <mergeCell ref="T3:T4"/>
    <mergeCell ref="U3:U4"/>
    <mergeCell ref="A64:N65"/>
  </mergeCells>
  <conditionalFormatting sqref="S16 S18:S41">
    <cfRule type="duplicateValues" dxfId="0" priority="1"/>
  </conditionalFormatting>
  <pageMargins left="0.2125" right="0.2125" top="0.2125" bottom="0.2125" header="0.511805555555556" footer="0.212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3"/>
  <sheetViews>
    <sheetView topLeftCell="A101" workbookViewId="0">
      <selection activeCell="K116" sqref="K116"/>
    </sheetView>
  </sheetViews>
  <sheetFormatPr defaultColWidth="9" defaultRowHeight="14"/>
  <cols>
    <col min="7" max="7" width="9.72727272727273"/>
    <col min="14" max="14" width="9.72727272727273"/>
    <col min="15" max="15" width="9.37272727272727"/>
  </cols>
  <sheetData>
    <row r="1" ht="27.5" spans="1:14">
      <c r="A1" s="1" t="s">
        <v>96</v>
      </c>
      <c r="B1" s="1"/>
      <c r="C1" s="2"/>
      <c r="D1" s="2"/>
      <c r="E1" s="1"/>
      <c r="F1" s="2"/>
      <c r="G1" s="2"/>
      <c r="H1" s="1"/>
      <c r="I1" s="1"/>
      <c r="J1" s="2"/>
      <c r="K1" s="2"/>
      <c r="L1" s="1"/>
      <c r="M1" s="2"/>
      <c r="N1" s="2"/>
    </row>
    <row r="2" ht="30" spans="1:14">
      <c r="A2" s="3" t="s">
        <v>97</v>
      </c>
      <c r="B2" s="4" t="s">
        <v>98</v>
      </c>
      <c r="C2" s="5"/>
      <c r="D2" s="5"/>
      <c r="E2" s="5"/>
      <c r="F2" s="5"/>
      <c r="G2" s="6"/>
      <c r="H2" s="3" t="s">
        <v>99</v>
      </c>
      <c r="I2" s="7"/>
      <c r="J2" s="8"/>
      <c r="K2" s="8"/>
      <c r="L2" s="9"/>
      <c r="M2" s="10"/>
      <c r="N2" s="10"/>
    </row>
    <row r="3" ht="45" spans="1:14">
      <c r="A3" s="3" t="s">
        <v>100</v>
      </c>
      <c r="B3" s="3" t="s">
        <v>101</v>
      </c>
      <c r="C3" s="3" t="s">
        <v>102</v>
      </c>
      <c r="D3" s="3" t="s">
        <v>103</v>
      </c>
      <c r="E3" s="9" t="s">
        <v>104</v>
      </c>
      <c r="F3" s="11" t="s">
        <v>105</v>
      </c>
      <c r="G3" s="12" t="s">
        <v>106</v>
      </c>
      <c r="H3" s="3" t="s">
        <v>100</v>
      </c>
      <c r="I3" s="3" t="s">
        <v>101</v>
      </c>
      <c r="J3" s="3" t="s">
        <v>102</v>
      </c>
      <c r="K3" s="3" t="s">
        <v>103</v>
      </c>
      <c r="L3" s="9" t="s">
        <v>104</v>
      </c>
      <c r="M3" s="11" t="s">
        <v>105</v>
      </c>
      <c r="N3" s="12" t="s">
        <v>106</v>
      </c>
    </row>
    <row r="4" ht="26" spans="1:14">
      <c r="A4" s="13" t="s">
        <v>107</v>
      </c>
      <c r="B4" s="14" t="s">
        <v>108</v>
      </c>
      <c r="C4" s="14"/>
      <c r="D4" s="15"/>
      <c r="E4" s="16">
        <v>18.04</v>
      </c>
      <c r="F4" s="17"/>
      <c r="G4" s="17"/>
      <c r="H4" s="13" t="s">
        <v>109</v>
      </c>
      <c r="I4" s="14" t="s">
        <v>108</v>
      </c>
      <c r="J4" s="14" t="s">
        <v>110</v>
      </c>
      <c r="K4" s="14">
        <v>184</v>
      </c>
      <c r="L4" s="14">
        <v>22.345</v>
      </c>
      <c r="M4" s="17"/>
      <c r="N4" s="17"/>
    </row>
    <row r="5" spans="1:14">
      <c r="A5" s="8"/>
      <c r="B5" s="14" t="s">
        <v>111</v>
      </c>
      <c r="C5" s="14" t="s">
        <v>112</v>
      </c>
      <c r="D5" s="15">
        <v>16</v>
      </c>
      <c r="E5" s="16">
        <v>23.66</v>
      </c>
      <c r="F5" s="17"/>
      <c r="G5" s="17"/>
      <c r="H5" s="8"/>
      <c r="I5" s="14" t="s">
        <v>111</v>
      </c>
      <c r="J5" s="14" t="s">
        <v>113</v>
      </c>
      <c r="K5" s="14">
        <v>325</v>
      </c>
      <c r="L5" s="16">
        <v>29.68</v>
      </c>
      <c r="M5" s="17"/>
      <c r="N5" s="17"/>
    </row>
    <row r="6" spans="1:14">
      <c r="A6" s="8"/>
      <c r="B6" s="14" t="s">
        <v>114</v>
      </c>
      <c r="C6" s="14"/>
      <c r="D6" s="15"/>
      <c r="E6" s="16">
        <v>28.38</v>
      </c>
      <c r="F6" s="17"/>
      <c r="G6" s="17"/>
      <c r="H6" s="8"/>
      <c r="I6" s="14" t="s">
        <v>114</v>
      </c>
      <c r="J6" s="14"/>
      <c r="K6" s="14"/>
      <c r="L6" s="16">
        <v>35.705</v>
      </c>
      <c r="M6" s="17"/>
      <c r="N6" s="17"/>
    </row>
    <row r="7" spans="1:14">
      <c r="A7" s="8"/>
      <c r="B7" s="14" t="s">
        <v>115</v>
      </c>
      <c r="C7" s="14"/>
      <c r="D7" s="15"/>
      <c r="E7" s="16">
        <v>41.02</v>
      </c>
      <c r="F7" s="17"/>
      <c r="G7" s="17"/>
      <c r="H7" s="8"/>
      <c r="I7" s="14" t="s">
        <v>115</v>
      </c>
      <c r="J7" s="14"/>
      <c r="K7" s="15"/>
      <c r="L7" s="16">
        <v>50.12</v>
      </c>
      <c r="M7" s="17"/>
      <c r="N7" s="17"/>
    </row>
    <row r="8" spans="1:14">
      <c r="A8" s="8"/>
      <c r="B8" s="14" t="s">
        <v>116</v>
      </c>
      <c r="C8" s="14"/>
      <c r="D8" s="15"/>
      <c r="E8" s="16">
        <v>51.01</v>
      </c>
      <c r="F8" s="17"/>
      <c r="G8" s="17"/>
      <c r="H8" s="8"/>
      <c r="I8" s="14" t="s">
        <v>116</v>
      </c>
      <c r="J8" s="14"/>
      <c r="K8" s="15"/>
      <c r="L8" s="16">
        <v>63.47</v>
      </c>
      <c r="M8" s="17"/>
      <c r="N8" s="17"/>
    </row>
    <row r="9" ht="30" spans="1:14">
      <c r="A9" s="3" t="s">
        <v>97</v>
      </c>
      <c r="B9" s="4" t="s">
        <v>117</v>
      </c>
      <c r="C9" s="5"/>
      <c r="D9" s="5"/>
      <c r="E9" s="5"/>
      <c r="F9" s="5"/>
      <c r="G9" s="6"/>
      <c r="H9" s="3" t="s">
        <v>99</v>
      </c>
      <c r="I9" s="7"/>
      <c r="J9" s="8"/>
      <c r="K9" s="8"/>
      <c r="L9" s="9"/>
      <c r="M9" s="10"/>
      <c r="N9" s="10" t="s">
        <v>106</v>
      </c>
    </row>
    <row r="10" ht="45" spans="1:14">
      <c r="A10" s="3" t="s">
        <v>100</v>
      </c>
      <c r="B10" s="3" t="s">
        <v>101</v>
      </c>
      <c r="C10" s="3" t="s">
        <v>102</v>
      </c>
      <c r="D10" s="3" t="s">
        <v>103</v>
      </c>
      <c r="E10" s="9" t="s">
        <v>104</v>
      </c>
      <c r="F10" s="11" t="s">
        <v>105</v>
      </c>
      <c r="G10" s="12" t="s">
        <v>106</v>
      </c>
      <c r="H10" s="3" t="s">
        <v>100</v>
      </c>
      <c r="I10" s="3" t="s">
        <v>101</v>
      </c>
      <c r="J10" s="3" t="s">
        <v>102</v>
      </c>
      <c r="K10" s="3" t="s">
        <v>103</v>
      </c>
      <c r="L10" s="9" t="s">
        <v>104</v>
      </c>
      <c r="M10" s="11" t="s">
        <v>105</v>
      </c>
      <c r="N10" s="12" t="s">
        <v>106</v>
      </c>
    </row>
    <row r="11" ht="26" spans="1:14">
      <c r="A11" s="13" t="s">
        <v>107</v>
      </c>
      <c r="B11" s="14" t="s">
        <v>108</v>
      </c>
      <c r="C11" s="14" t="s">
        <v>118</v>
      </c>
      <c r="D11" s="15">
        <v>160</v>
      </c>
      <c r="E11" s="16">
        <v>18.04</v>
      </c>
      <c r="F11" s="17"/>
      <c r="G11" s="17"/>
      <c r="H11" s="13" t="s">
        <v>109</v>
      </c>
      <c r="I11" s="14" t="s">
        <v>108</v>
      </c>
      <c r="J11" s="14"/>
      <c r="K11" s="14"/>
      <c r="L11" s="14">
        <v>22.345</v>
      </c>
      <c r="M11" s="17"/>
      <c r="N11" s="17"/>
    </row>
    <row r="12" ht="65" spans="1:14">
      <c r="A12" s="8"/>
      <c r="B12" s="14" t="s">
        <v>111</v>
      </c>
      <c r="C12" s="14" t="s">
        <v>119</v>
      </c>
      <c r="D12" s="15">
        <v>133</v>
      </c>
      <c r="E12" s="16">
        <v>23.66</v>
      </c>
      <c r="F12" s="17"/>
      <c r="G12" s="17"/>
      <c r="H12" s="8"/>
      <c r="I12" s="14" t="s">
        <v>111</v>
      </c>
      <c r="J12" s="14" t="s">
        <v>120</v>
      </c>
      <c r="K12" s="14">
        <v>41</v>
      </c>
      <c r="L12" s="16">
        <v>29.68</v>
      </c>
      <c r="M12" s="17"/>
      <c r="N12" s="17"/>
    </row>
    <row r="13" spans="1:14">
      <c r="A13" s="8"/>
      <c r="B13" s="14" t="s">
        <v>114</v>
      </c>
      <c r="C13" s="14" t="s">
        <v>121</v>
      </c>
      <c r="D13" s="15">
        <v>52</v>
      </c>
      <c r="E13" s="16">
        <v>28.38</v>
      </c>
      <c r="F13" s="17"/>
      <c r="G13" s="17"/>
      <c r="H13" s="8"/>
      <c r="I13" s="14" t="s">
        <v>114</v>
      </c>
      <c r="J13" s="14"/>
      <c r="K13" s="14"/>
      <c r="L13" s="16">
        <v>35.705</v>
      </c>
      <c r="M13" s="17"/>
      <c r="N13" s="17"/>
    </row>
    <row r="14" spans="1:14">
      <c r="A14" s="8"/>
      <c r="B14" s="14" t="s">
        <v>115</v>
      </c>
      <c r="C14" s="14"/>
      <c r="D14" s="15"/>
      <c r="E14" s="16">
        <v>41.02</v>
      </c>
      <c r="F14" s="17"/>
      <c r="G14" s="17"/>
      <c r="H14" s="8"/>
      <c r="I14" s="14" t="s">
        <v>115</v>
      </c>
      <c r="J14" s="14" t="s">
        <v>122</v>
      </c>
      <c r="K14" s="15">
        <v>31</v>
      </c>
      <c r="L14" s="16">
        <v>50.12</v>
      </c>
      <c r="M14" s="17"/>
      <c r="N14" s="17"/>
    </row>
    <row r="15" spans="1:14">
      <c r="A15" s="8"/>
      <c r="B15" s="14" t="s">
        <v>116</v>
      </c>
      <c r="C15" s="14"/>
      <c r="D15" s="15"/>
      <c r="E15" s="16">
        <v>51.01</v>
      </c>
      <c r="F15" s="17"/>
      <c r="G15" s="17"/>
      <c r="H15" s="8"/>
      <c r="I15" s="14" t="s">
        <v>116</v>
      </c>
      <c r="J15" s="14"/>
      <c r="K15" s="15"/>
      <c r="L15" s="16">
        <v>63.47</v>
      </c>
      <c r="M15" s="17"/>
      <c r="N15" s="17"/>
    </row>
    <row r="16" ht="30" spans="1:14">
      <c r="A16" s="3" t="s">
        <v>97</v>
      </c>
      <c r="B16" s="4" t="s">
        <v>123</v>
      </c>
      <c r="C16" s="5"/>
      <c r="D16" s="5"/>
      <c r="E16" s="5"/>
      <c r="F16" s="5"/>
      <c r="G16" s="6"/>
      <c r="H16" s="3" t="s">
        <v>99</v>
      </c>
      <c r="I16" s="7"/>
      <c r="J16" s="8"/>
      <c r="K16" s="8"/>
      <c r="L16" s="9"/>
      <c r="M16" s="10"/>
      <c r="N16" s="10"/>
    </row>
    <row r="17" ht="45" spans="1:14">
      <c r="A17" s="3" t="s">
        <v>100</v>
      </c>
      <c r="B17" s="3" t="s">
        <v>101</v>
      </c>
      <c r="C17" s="3" t="s">
        <v>102</v>
      </c>
      <c r="D17" s="3" t="s">
        <v>103</v>
      </c>
      <c r="E17" s="9" t="s">
        <v>104</v>
      </c>
      <c r="F17" s="11" t="s">
        <v>105</v>
      </c>
      <c r="G17" s="12" t="s">
        <v>106</v>
      </c>
      <c r="H17" s="3" t="s">
        <v>100</v>
      </c>
      <c r="I17" s="3" t="s">
        <v>101</v>
      </c>
      <c r="J17" s="3" t="s">
        <v>102</v>
      </c>
      <c r="K17" s="3" t="s">
        <v>103</v>
      </c>
      <c r="L17" s="9" t="s">
        <v>104</v>
      </c>
      <c r="M17" s="11" t="s">
        <v>105</v>
      </c>
      <c r="N17" s="12" t="s">
        <v>106</v>
      </c>
    </row>
    <row r="18" ht="26" spans="1:14">
      <c r="A18" s="13" t="s">
        <v>107</v>
      </c>
      <c r="B18" s="14" t="s">
        <v>108</v>
      </c>
      <c r="C18" s="14"/>
      <c r="D18" s="15"/>
      <c r="E18" s="16">
        <v>18.04</v>
      </c>
      <c r="F18" s="17"/>
      <c r="G18" s="17"/>
      <c r="H18" s="13" t="s">
        <v>109</v>
      </c>
      <c r="I18" s="14" t="s">
        <v>108</v>
      </c>
      <c r="J18" s="14"/>
      <c r="K18" s="14"/>
      <c r="L18" s="14">
        <v>22.345</v>
      </c>
      <c r="M18" s="17"/>
      <c r="N18" s="17"/>
    </row>
    <row r="19" spans="1:14">
      <c r="A19" s="8"/>
      <c r="B19" s="14" t="s">
        <v>111</v>
      </c>
      <c r="C19" s="14"/>
      <c r="D19" s="15"/>
      <c r="E19" s="16">
        <v>23.66</v>
      </c>
      <c r="F19" s="17"/>
      <c r="G19" s="17"/>
      <c r="H19" s="8"/>
      <c r="I19" s="14" t="s">
        <v>111</v>
      </c>
      <c r="J19" s="14"/>
      <c r="K19" s="14"/>
      <c r="L19" s="16">
        <v>29.68</v>
      </c>
      <c r="M19" s="17"/>
      <c r="N19" s="17"/>
    </row>
    <row r="20" spans="1:14">
      <c r="A20" s="8"/>
      <c r="B20" s="14" t="s">
        <v>114</v>
      </c>
      <c r="C20" s="14"/>
      <c r="D20" s="15"/>
      <c r="E20" s="16">
        <v>28.38</v>
      </c>
      <c r="F20" s="17"/>
      <c r="G20" s="17"/>
      <c r="H20" s="8"/>
      <c r="I20" s="14" t="s">
        <v>114</v>
      </c>
      <c r="J20" s="14"/>
      <c r="K20" s="14"/>
      <c r="L20" s="16">
        <v>35.705</v>
      </c>
      <c r="M20" s="17"/>
      <c r="N20" s="17"/>
    </row>
    <row r="21" spans="1:14">
      <c r="A21" s="8"/>
      <c r="B21" s="14" t="s">
        <v>115</v>
      </c>
      <c r="C21" s="14" t="s">
        <v>124</v>
      </c>
      <c r="D21" s="15">
        <v>543</v>
      </c>
      <c r="E21" s="16">
        <v>41.02</v>
      </c>
      <c r="F21" s="17"/>
      <c r="G21" s="17"/>
      <c r="H21" s="8"/>
      <c r="I21" s="14" t="s">
        <v>115</v>
      </c>
      <c r="J21" s="14"/>
      <c r="K21" s="15"/>
      <c r="L21" s="16">
        <v>50.12</v>
      </c>
      <c r="M21" s="17"/>
      <c r="N21" s="17"/>
    </row>
    <row r="22" spans="1:14">
      <c r="A22" s="8"/>
      <c r="B22" s="14" t="s">
        <v>116</v>
      </c>
      <c r="C22" s="14"/>
      <c r="D22" s="15"/>
      <c r="E22" s="16">
        <v>51.01</v>
      </c>
      <c r="F22" s="17"/>
      <c r="G22" s="17"/>
      <c r="H22" s="8"/>
      <c r="I22" s="14" t="s">
        <v>116</v>
      </c>
      <c r="J22" s="14"/>
      <c r="K22" s="15"/>
      <c r="L22" s="16">
        <v>63.47</v>
      </c>
      <c r="M22" s="17"/>
      <c r="N22" s="17"/>
    </row>
    <row r="23" ht="30" spans="1:14">
      <c r="A23" s="3" t="s">
        <v>97</v>
      </c>
      <c r="B23" s="4" t="s">
        <v>125</v>
      </c>
      <c r="C23" s="5"/>
      <c r="D23" s="5"/>
      <c r="E23" s="5"/>
      <c r="F23" s="5"/>
      <c r="G23" s="6"/>
      <c r="H23" s="3" t="s">
        <v>99</v>
      </c>
      <c r="I23" s="7"/>
      <c r="J23" s="8"/>
      <c r="K23" s="8"/>
      <c r="L23" s="9"/>
      <c r="M23" s="10"/>
      <c r="N23" s="10"/>
    </row>
    <row r="24" ht="45" spans="1:14">
      <c r="A24" s="3" t="s">
        <v>100</v>
      </c>
      <c r="B24" s="3" t="s">
        <v>101</v>
      </c>
      <c r="C24" s="3" t="s">
        <v>102</v>
      </c>
      <c r="D24" s="3" t="s">
        <v>103</v>
      </c>
      <c r="E24" s="9" t="s">
        <v>104</v>
      </c>
      <c r="F24" s="11" t="s">
        <v>105</v>
      </c>
      <c r="G24" s="12" t="s">
        <v>106</v>
      </c>
      <c r="H24" s="3" t="s">
        <v>100</v>
      </c>
      <c r="I24" s="3" t="s">
        <v>101</v>
      </c>
      <c r="J24" s="3" t="s">
        <v>102</v>
      </c>
      <c r="K24" s="3" t="s">
        <v>103</v>
      </c>
      <c r="L24" s="9" t="s">
        <v>104</v>
      </c>
      <c r="M24" s="11" t="s">
        <v>105</v>
      </c>
      <c r="N24" s="12" t="s">
        <v>106</v>
      </c>
    </row>
    <row r="25" ht="26" spans="1:14">
      <c r="A25" s="13" t="s">
        <v>107</v>
      </c>
      <c r="B25" s="14" t="s">
        <v>108</v>
      </c>
      <c r="C25" s="14"/>
      <c r="D25" s="15"/>
      <c r="E25" s="16">
        <v>18.04</v>
      </c>
      <c r="F25" s="17"/>
      <c r="G25" s="17"/>
      <c r="H25" s="13" t="s">
        <v>109</v>
      </c>
      <c r="I25" s="14" t="s">
        <v>108</v>
      </c>
      <c r="J25" s="14" t="s">
        <v>126</v>
      </c>
      <c r="K25" s="14"/>
      <c r="L25" s="14">
        <v>22.345</v>
      </c>
      <c r="M25" s="17"/>
      <c r="N25" s="17"/>
    </row>
    <row r="26" ht="39" spans="1:14">
      <c r="A26" s="8"/>
      <c r="B26" s="14" t="s">
        <v>111</v>
      </c>
      <c r="C26" s="14" t="s">
        <v>127</v>
      </c>
      <c r="D26" s="15">
        <v>252</v>
      </c>
      <c r="E26" s="16">
        <v>23.66</v>
      </c>
      <c r="F26" s="17"/>
      <c r="G26" s="17"/>
      <c r="H26" s="8"/>
      <c r="I26" s="14" t="s">
        <v>111</v>
      </c>
      <c r="J26" s="14" t="s">
        <v>128</v>
      </c>
      <c r="K26" s="14">
        <v>184</v>
      </c>
      <c r="L26" s="16">
        <v>29.68</v>
      </c>
      <c r="M26" s="17"/>
      <c r="N26" s="17"/>
    </row>
    <row r="27" spans="1:14">
      <c r="A27" s="8"/>
      <c r="B27" s="14" t="s">
        <v>114</v>
      </c>
      <c r="C27" s="14" t="s">
        <v>129</v>
      </c>
      <c r="D27" s="15">
        <v>129</v>
      </c>
      <c r="E27" s="16">
        <v>28.38</v>
      </c>
      <c r="F27" s="17"/>
      <c r="G27" s="17"/>
      <c r="H27" s="8"/>
      <c r="I27" s="14" t="s">
        <v>114</v>
      </c>
      <c r="J27" s="14"/>
      <c r="K27" s="14"/>
      <c r="L27" s="16">
        <v>35.705</v>
      </c>
      <c r="M27" s="17"/>
      <c r="N27" s="17"/>
    </row>
    <row r="28" spans="1:14">
      <c r="A28" s="8"/>
      <c r="B28" s="14" t="s">
        <v>115</v>
      </c>
      <c r="C28" s="14"/>
      <c r="D28" s="15"/>
      <c r="E28" s="16">
        <v>41.02</v>
      </c>
      <c r="F28" s="17"/>
      <c r="G28" s="17"/>
      <c r="H28" s="8"/>
      <c r="I28" s="14" t="s">
        <v>115</v>
      </c>
      <c r="J28" s="14"/>
      <c r="K28" s="15"/>
      <c r="L28" s="16">
        <v>50.12</v>
      </c>
      <c r="M28" s="17"/>
      <c r="N28" s="17"/>
    </row>
    <row r="29" spans="1:14">
      <c r="A29" s="8"/>
      <c r="B29" s="14" t="s">
        <v>116</v>
      </c>
      <c r="C29" s="14"/>
      <c r="D29" s="15"/>
      <c r="E29" s="16">
        <v>51.01</v>
      </c>
      <c r="F29" s="17"/>
      <c r="G29" s="17"/>
      <c r="H29" s="8"/>
      <c r="I29" s="14" t="s">
        <v>116</v>
      </c>
      <c r="J29" s="14"/>
      <c r="K29" s="15"/>
      <c r="L29" s="16">
        <v>63.47</v>
      </c>
      <c r="M29" s="17"/>
      <c r="N29" s="17"/>
    </row>
    <row r="30" ht="30" spans="1:14">
      <c r="A30" s="3" t="s">
        <v>97</v>
      </c>
      <c r="B30" s="4" t="s">
        <v>130</v>
      </c>
      <c r="C30" s="5"/>
      <c r="D30" s="5"/>
      <c r="E30" s="5"/>
      <c r="F30" s="5"/>
      <c r="G30" s="6"/>
      <c r="H30" s="3" t="s">
        <v>99</v>
      </c>
      <c r="I30" s="7"/>
      <c r="J30" s="8"/>
      <c r="K30" s="8"/>
      <c r="L30" s="9"/>
      <c r="M30" s="10"/>
      <c r="N30" s="10"/>
    </row>
    <row r="31" ht="45" spans="1:14">
      <c r="A31" s="3" t="s">
        <v>100</v>
      </c>
      <c r="B31" s="3" t="s">
        <v>101</v>
      </c>
      <c r="C31" s="3" t="s">
        <v>102</v>
      </c>
      <c r="D31" s="3" t="s">
        <v>103</v>
      </c>
      <c r="E31" s="9" t="s">
        <v>104</v>
      </c>
      <c r="F31" s="11" t="s">
        <v>105</v>
      </c>
      <c r="G31" s="12" t="s">
        <v>106</v>
      </c>
      <c r="H31" s="3" t="s">
        <v>100</v>
      </c>
      <c r="I31" s="3" t="s">
        <v>101</v>
      </c>
      <c r="J31" s="3" t="s">
        <v>102</v>
      </c>
      <c r="K31" s="3" t="s">
        <v>103</v>
      </c>
      <c r="L31" s="9" t="s">
        <v>104</v>
      </c>
      <c r="M31" s="11" t="s">
        <v>105</v>
      </c>
      <c r="N31" s="12" t="s">
        <v>106</v>
      </c>
    </row>
    <row r="32" ht="26" spans="1:14">
      <c r="A32" s="13" t="s">
        <v>107</v>
      </c>
      <c r="B32" s="14" t="s">
        <v>108</v>
      </c>
      <c r="C32" s="14" t="s">
        <v>131</v>
      </c>
      <c r="D32" s="15">
        <v>10</v>
      </c>
      <c r="E32" s="16">
        <v>18.04</v>
      </c>
      <c r="F32" s="17"/>
      <c r="G32" s="17"/>
      <c r="H32" s="13" t="s">
        <v>109</v>
      </c>
      <c r="I32" s="14" t="s">
        <v>108</v>
      </c>
      <c r="J32" s="14" t="s">
        <v>132</v>
      </c>
      <c r="K32" s="14">
        <v>223</v>
      </c>
      <c r="L32" s="14">
        <v>22.345</v>
      </c>
      <c r="M32" s="17"/>
      <c r="N32" s="17"/>
    </row>
    <row r="33" spans="1:14">
      <c r="A33" s="8"/>
      <c r="B33" s="14" t="s">
        <v>111</v>
      </c>
      <c r="C33" s="14"/>
      <c r="D33" s="15"/>
      <c r="E33" s="16">
        <v>23.66</v>
      </c>
      <c r="F33" s="17"/>
      <c r="G33" s="17"/>
      <c r="H33" s="8"/>
      <c r="I33" s="14" t="s">
        <v>111</v>
      </c>
      <c r="J33" s="14" t="s">
        <v>133</v>
      </c>
      <c r="K33" s="14">
        <v>312</v>
      </c>
      <c r="L33" s="16">
        <v>29.68</v>
      </c>
      <c r="M33" s="17"/>
      <c r="N33" s="17"/>
    </row>
    <row r="34" spans="1:14">
      <c r="A34" s="8"/>
      <c r="B34" s="14" t="s">
        <v>114</v>
      </c>
      <c r="C34" s="14"/>
      <c r="D34" s="15"/>
      <c r="E34" s="16">
        <v>28.38</v>
      </c>
      <c r="F34" s="17"/>
      <c r="G34" s="17"/>
      <c r="H34" s="8"/>
      <c r="I34" s="14" t="s">
        <v>114</v>
      </c>
      <c r="J34" s="14"/>
      <c r="K34" s="14"/>
      <c r="L34" s="16">
        <v>35.705</v>
      </c>
      <c r="M34" s="17"/>
      <c r="N34" s="17"/>
    </row>
    <row r="35" spans="1:14">
      <c r="A35" s="8"/>
      <c r="B35" s="14" t="s">
        <v>115</v>
      </c>
      <c r="C35" s="14"/>
      <c r="D35" s="15"/>
      <c r="E35" s="16">
        <v>41.02</v>
      </c>
      <c r="F35" s="17"/>
      <c r="G35" s="17"/>
      <c r="H35" s="8"/>
      <c r="I35" s="14" t="s">
        <v>115</v>
      </c>
      <c r="J35" s="14"/>
      <c r="K35" s="15"/>
      <c r="L35" s="16">
        <v>50.12</v>
      </c>
      <c r="M35" s="17"/>
      <c r="N35" s="17"/>
    </row>
    <row r="36" spans="1:14">
      <c r="A36" s="8"/>
      <c r="B36" s="14" t="s">
        <v>116</v>
      </c>
      <c r="C36" s="14"/>
      <c r="D36" s="15"/>
      <c r="E36" s="16">
        <v>51.01</v>
      </c>
      <c r="F36" s="17"/>
      <c r="G36" s="17"/>
      <c r="H36" s="8"/>
      <c r="I36" s="14" t="s">
        <v>116</v>
      </c>
      <c r="J36" s="14"/>
      <c r="K36" s="15"/>
      <c r="L36" s="16">
        <v>63.47</v>
      </c>
      <c r="M36" s="17"/>
      <c r="N36" s="17"/>
    </row>
    <row r="37" ht="30" spans="1:14">
      <c r="A37" s="3" t="s">
        <v>97</v>
      </c>
      <c r="B37" s="4" t="s">
        <v>134</v>
      </c>
      <c r="C37" s="5"/>
      <c r="D37" s="5"/>
      <c r="E37" s="5"/>
      <c r="F37" s="5"/>
      <c r="G37" s="6"/>
      <c r="H37" s="3" t="s">
        <v>99</v>
      </c>
      <c r="I37" s="7"/>
      <c r="J37" s="8"/>
      <c r="K37" s="8"/>
      <c r="L37" s="9"/>
      <c r="M37" s="10"/>
      <c r="N37" s="10"/>
    </row>
    <row r="38" ht="45" spans="1:14">
      <c r="A38" s="3" t="s">
        <v>100</v>
      </c>
      <c r="B38" s="3" t="s">
        <v>101</v>
      </c>
      <c r="C38" s="3" t="s">
        <v>102</v>
      </c>
      <c r="D38" s="3" t="s">
        <v>103</v>
      </c>
      <c r="E38" s="9" t="s">
        <v>135</v>
      </c>
      <c r="F38" s="11" t="s">
        <v>136</v>
      </c>
      <c r="G38" s="12" t="s">
        <v>106</v>
      </c>
      <c r="H38" s="3" t="s">
        <v>100</v>
      </c>
      <c r="I38" s="3" t="s">
        <v>101</v>
      </c>
      <c r="J38" s="3" t="s">
        <v>102</v>
      </c>
      <c r="K38" s="3" t="s">
        <v>103</v>
      </c>
      <c r="L38" s="9" t="s">
        <v>135</v>
      </c>
      <c r="M38" s="11" t="s">
        <v>136</v>
      </c>
      <c r="N38" s="12" t="s">
        <v>106</v>
      </c>
    </row>
    <row r="39" ht="39" spans="1:14">
      <c r="A39" s="13" t="s">
        <v>107</v>
      </c>
      <c r="B39" s="14" t="s">
        <v>108</v>
      </c>
      <c r="C39" s="14"/>
      <c r="D39" s="15">
        <v>0</v>
      </c>
      <c r="E39" s="16">
        <v>14.6</v>
      </c>
      <c r="F39" s="17"/>
      <c r="G39" s="17"/>
      <c r="H39" s="13" t="s">
        <v>109</v>
      </c>
      <c r="I39" s="14" t="s">
        <v>108</v>
      </c>
      <c r="J39" s="14" t="s">
        <v>137</v>
      </c>
      <c r="K39" s="14">
        <v>73</v>
      </c>
      <c r="L39" s="14">
        <v>18.82</v>
      </c>
      <c r="M39" s="17"/>
      <c r="N39" s="17"/>
    </row>
    <row r="40" ht="26" spans="1:14">
      <c r="A40" s="8"/>
      <c r="B40" s="14" t="s">
        <v>111</v>
      </c>
      <c r="C40" s="14"/>
      <c r="D40" s="15">
        <v>0</v>
      </c>
      <c r="E40" s="16">
        <v>19.515</v>
      </c>
      <c r="F40" s="17"/>
      <c r="G40" s="17"/>
      <c r="H40" s="8"/>
      <c r="I40" s="14" t="s">
        <v>111</v>
      </c>
      <c r="J40" s="14" t="s">
        <v>138</v>
      </c>
      <c r="K40" s="14">
        <v>144</v>
      </c>
      <c r="L40" s="16">
        <v>25.42</v>
      </c>
      <c r="M40" s="17"/>
      <c r="N40" s="17"/>
    </row>
    <row r="41" ht="26" spans="1:14">
      <c r="A41" s="8"/>
      <c r="B41" s="14" t="s">
        <v>114</v>
      </c>
      <c r="C41" s="14"/>
      <c r="D41" s="15"/>
      <c r="E41" s="16">
        <v>23.465</v>
      </c>
      <c r="F41" s="17"/>
      <c r="G41" s="17"/>
      <c r="H41" s="8"/>
      <c r="I41" s="14" t="s">
        <v>114</v>
      </c>
      <c r="J41" s="14" t="s">
        <v>139</v>
      </c>
      <c r="K41" s="14">
        <v>64</v>
      </c>
      <c r="L41" s="16">
        <v>30.775</v>
      </c>
      <c r="M41" s="17"/>
      <c r="N41" s="17"/>
    </row>
    <row r="42" spans="1:14">
      <c r="A42" s="8"/>
      <c r="B42" s="14" t="s">
        <v>115</v>
      </c>
      <c r="C42" s="14"/>
      <c r="D42" s="15"/>
      <c r="E42" s="16">
        <v>34.94</v>
      </c>
      <c r="F42" s="17"/>
      <c r="G42" s="17"/>
      <c r="H42" s="8"/>
      <c r="I42" s="14" t="s">
        <v>115</v>
      </c>
      <c r="J42" s="14"/>
      <c r="K42" s="15"/>
      <c r="L42" s="16">
        <v>42.6</v>
      </c>
      <c r="M42" s="17"/>
      <c r="N42" s="17"/>
    </row>
    <row r="43" spans="1:14">
      <c r="A43" s="8"/>
      <c r="B43" s="14" t="s">
        <v>116</v>
      </c>
      <c r="C43" s="14"/>
      <c r="D43" s="15"/>
      <c r="E43" s="16">
        <v>43.925</v>
      </c>
      <c r="F43" s="17"/>
      <c r="G43" s="17"/>
      <c r="H43" s="8"/>
      <c r="I43" s="14" t="s">
        <v>116</v>
      </c>
      <c r="J43" s="14"/>
      <c r="K43" s="15"/>
      <c r="L43" s="16">
        <v>53.95</v>
      </c>
      <c r="M43" s="17"/>
      <c r="N43" s="17"/>
    </row>
    <row r="44" ht="30" spans="1:14">
      <c r="A44" s="3" t="s">
        <v>97</v>
      </c>
      <c r="B44" s="4" t="s">
        <v>140</v>
      </c>
      <c r="C44" s="5"/>
      <c r="D44" s="5"/>
      <c r="E44" s="5"/>
      <c r="F44" s="5"/>
      <c r="G44" s="6"/>
      <c r="H44" s="3" t="s">
        <v>99</v>
      </c>
      <c r="I44" s="7"/>
      <c r="J44" s="8"/>
      <c r="K44" s="8"/>
      <c r="L44" s="9"/>
      <c r="M44" s="10"/>
      <c r="N44" s="10"/>
    </row>
    <row r="45" ht="45" spans="1:14">
      <c r="A45" s="3" t="s">
        <v>100</v>
      </c>
      <c r="B45" s="3" t="s">
        <v>101</v>
      </c>
      <c r="C45" s="3" t="s">
        <v>102</v>
      </c>
      <c r="D45" s="3" t="s">
        <v>103</v>
      </c>
      <c r="E45" s="9" t="s">
        <v>135</v>
      </c>
      <c r="F45" s="11" t="s">
        <v>136</v>
      </c>
      <c r="G45" s="12" t="s">
        <v>106</v>
      </c>
      <c r="H45" s="3" t="s">
        <v>100</v>
      </c>
      <c r="I45" s="3" t="s">
        <v>101</v>
      </c>
      <c r="J45" s="3" t="s">
        <v>102</v>
      </c>
      <c r="K45" s="3" t="s">
        <v>103</v>
      </c>
      <c r="L45" s="9" t="s">
        <v>135</v>
      </c>
      <c r="M45" s="11" t="s">
        <v>136</v>
      </c>
      <c r="N45" s="12" t="s">
        <v>106</v>
      </c>
    </row>
    <row r="46" ht="26" spans="1:14">
      <c r="A46" s="13" t="s">
        <v>107</v>
      </c>
      <c r="B46" s="14" t="s">
        <v>108</v>
      </c>
      <c r="C46" s="14"/>
      <c r="D46" s="15"/>
      <c r="E46" s="16">
        <v>14.6</v>
      </c>
      <c r="F46" s="17"/>
      <c r="G46" s="17"/>
      <c r="H46" s="13" t="s">
        <v>109</v>
      </c>
      <c r="I46" s="14" t="s">
        <v>108</v>
      </c>
      <c r="J46" s="14"/>
      <c r="K46" s="14"/>
      <c r="L46" s="14">
        <v>18.82</v>
      </c>
      <c r="M46" s="17"/>
      <c r="N46" s="17"/>
    </row>
    <row r="47" spans="1:14">
      <c r="A47" s="8"/>
      <c r="B47" s="14" t="s">
        <v>111</v>
      </c>
      <c r="C47" s="14"/>
      <c r="D47" s="15"/>
      <c r="E47" s="16">
        <v>19.515</v>
      </c>
      <c r="F47" s="17"/>
      <c r="G47" s="17"/>
      <c r="H47" s="8"/>
      <c r="I47" s="14" t="s">
        <v>111</v>
      </c>
      <c r="J47" s="14"/>
      <c r="K47" s="14"/>
      <c r="L47" s="16">
        <v>25.42</v>
      </c>
      <c r="M47" s="17"/>
      <c r="N47" s="17"/>
    </row>
    <row r="48" spans="1:14">
      <c r="A48" s="8"/>
      <c r="B48" s="14" t="s">
        <v>114</v>
      </c>
      <c r="C48" s="14" t="s">
        <v>141</v>
      </c>
      <c r="D48" s="15">
        <v>3</v>
      </c>
      <c r="E48" s="16">
        <v>23.465</v>
      </c>
      <c r="F48" s="17"/>
      <c r="G48" s="17"/>
      <c r="H48" s="8"/>
      <c r="I48" s="14" t="s">
        <v>114</v>
      </c>
      <c r="J48" s="14"/>
      <c r="K48" s="14"/>
      <c r="L48" s="16">
        <v>30.775</v>
      </c>
      <c r="M48" s="17"/>
      <c r="N48" s="17"/>
    </row>
    <row r="49" spans="1:14">
      <c r="A49" s="8"/>
      <c r="B49" s="14" t="s">
        <v>115</v>
      </c>
      <c r="C49" s="14" t="s">
        <v>142</v>
      </c>
      <c r="D49" s="15">
        <v>167</v>
      </c>
      <c r="E49" s="16">
        <v>34.94</v>
      </c>
      <c r="F49" s="17"/>
      <c r="G49" s="17"/>
      <c r="H49" s="8"/>
      <c r="I49" s="14" t="s">
        <v>115</v>
      </c>
      <c r="J49" s="14"/>
      <c r="K49" s="15"/>
      <c r="L49" s="16">
        <v>42.6</v>
      </c>
      <c r="M49" s="17"/>
      <c r="N49" s="17"/>
    </row>
    <row r="50" spans="1:14">
      <c r="A50" s="8"/>
      <c r="B50" s="14" t="s">
        <v>116</v>
      </c>
      <c r="C50" s="14" t="s">
        <v>143</v>
      </c>
      <c r="D50" s="15">
        <v>132</v>
      </c>
      <c r="E50" s="16">
        <v>43.925</v>
      </c>
      <c r="F50" s="17"/>
      <c r="G50" s="17"/>
      <c r="H50" s="8"/>
      <c r="I50" s="14" t="s">
        <v>116</v>
      </c>
      <c r="J50" s="14"/>
      <c r="K50" s="15"/>
      <c r="L50" s="16">
        <v>53.95</v>
      </c>
      <c r="M50" s="17"/>
      <c r="N50" s="17"/>
    </row>
    <row r="51" ht="30" spans="1:14">
      <c r="A51" s="3" t="s">
        <v>97</v>
      </c>
      <c r="B51" s="4" t="s">
        <v>144</v>
      </c>
      <c r="C51" s="5"/>
      <c r="D51" s="5"/>
      <c r="E51" s="5"/>
      <c r="F51" s="5"/>
      <c r="G51" s="6"/>
      <c r="H51" s="3" t="s">
        <v>99</v>
      </c>
      <c r="I51" s="7"/>
      <c r="J51" s="8"/>
      <c r="K51" s="8"/>
      <c r="L51" s="9"/>
      <c r="M51" s="10"/>
      <c r="N51" s="10"/>
    </row>
    <row r="52" ht="45" spans="1:14">
      <c r="A52" s="3" t="s">
        <v>100</v>
      </c>
      <c r="B52" s="3" t="s">
        <v>101</v>
      </c>
      <c r="C52" s="3" t="s">
        <v>102</v>
      </c>
      <c r="D52" s="3" t="s">
        <v>103</v>
      </c>
      <c r="E52" s="9" t="s">
        <v>135</v>
      </c>
      <c r="F52" s="11" t="s">
        <v>136</v>
      </c>
      <c r="G52" s="12" t="s">
        <v>106</v>
      </c>
      <c r="H52" s="3" t="s">
        <v>100</v>
      </c>
      <c r="I52" s="3" t="s">
        <v>101</v>
      </c>
      <c r="J52" s="3" t="s">
        <v>102</v>
      </c>
      <c r="K52" s="3" t="s">
        <v>103</v>
      </c>
      <c r="L52" s="9" t="s">
        <v>135</v>
      </c>
      <c r="M52" s="11" t="s">
        <v>136</v>
      </c>
      <c r="N52" s="12" t="s">
        <v>106</v>
      </c>
    </row>
    <row r="53" ht="26" spans="1:14">
      <c r="A53" s="13" t="s">
        <v>107</v>
      </c>
      <c r="B53" s="14" t="s">
        <v>108</v>
      </c>
      <c r="C53" s="14"/>
      <c r="D53" s="15"/>
      <c r="E53" s="16">
        <v>14.6</v>
      </c>
      <c r="F53" s="17"/>
      <c r="G53" s="17"/>
      <c r="H53" s="13" t="s">
        <v>109</v>
      </c>
      <c r="I53" s="14" t="s">
        <v>108</v>
      </c>
      <c r="J53" s="14"/>
      <c r="K53" s="14"/>
      <c r="L53" s="14">
        <v>18.82</v>
      </c>
      <c r="M53" s="17"/>
      <c r="N53" s="17"/>
    </row>
    <row r="54" spans="1:14">
      <c r="A54" s="8"/>
      <c r="B54" s="14" t="s">
        <v>111</v>
      </c>
      <c r="C54" s="14"/>
      <c r="D54" s="15"/>
      <c r="E54" s="16">
        <v>19.515</v>
      </c>
      <c r="F54" s="17"/>
      <c r="G54" s="17"/>
      <c r="H54" s="8"/>
      <c r="I54" s="14" t="s">
        <v>111</v>
      </c>
      <c r="J54" s="14"/>
      <c r="K54" s="14"/>
      <c r="L54" s="16">
        <v>25.42</v>
      </c>
      <c r="M54" s="17"/>
      <c r="N54" s="17"/>
    </row>
    <row r="55" spans="1:14">
      <c r="A55" s="8"/>
      <c r="B55" s="14" t="s">
        <v>114</v>
      </c>
      <c r="C55" s="14"/>
      <c r="D55" s="15"/>
      <c r="E55" s="16">
        <v>23.465</v>
      </c>
      <c r="F55" s="17"/>
      <c r="G55" s="17"/>
      <c r="H55" s="8"/>
      <c r="I55" s="14" t="s">
        <v>114</v>
      </c>
      <c r="J55" s="14" t="s">
        <v>145</v>
      </c>
      <c r="K55" s="14">
        <v>140</v>
      </c>
      <c r="L55" s="16">
        <v>30.775</v>
      </c>
      <c r="M55" s="17"/>
      <c r="N55" s="17"/>
    </row>
    <row r="56" spans="1:14">
      <c r="A56" s="8"/>
      <c r="B56" s="14" t="s">
        <v>115</v>
      </c>
      <c r="C56" s="14"/>
      <c r="D56" s="15"/>
      <c r="E56" s="16">
        <v>34.94</v>
      </c>
      <c r="F56" s="17"/>
      <c r="G56" s="17"/>
      <c r="H56" s="8"/>
      <c r="I56" s="14" t="s">
        <v>115</v>
      </c>
      <c r="J56" s="14"/>
      <c r="K56" s="15"/>
      <c r="L56" s="16">
        <v>42.6</v>
      </c>
      <c r="M56" s="17"/>
      <c r="N56" s="17"/>
    </row>
    <row r="57" spans="1:14">
      <c r="A57" s="8"/>
      <c r="B57" s="14" t="s">
        <v>116</v>
      </c>
      <c r="C57" s="14"/>
      <c r="D57" s="15"/>
      <c r="E57" s="16">
        <v>43.925</v>
      </c>
      <c r="F57" s="17"/>
      <c r="G57" s="17"/>
      <c r="H57" s="8"/>
      <c r="I57" s="14" t="s">
        <v>116</v>
      </c>
      <c r="J57" s="14"/>
      <c r="K57" s="15"/>
      <c r="L57" s="16">
        <v>53.95</v>
      </c>
      <c r="M57" s="17"/>
      <c r="N57" s="17"/>
    </row>
    <row r="58" ht="30" spans="1:14">
      <c r="A58" s="3" t="s">
        <v>97</v>
      </c>
      <c r="B58" s="4" t="s">
        <v>146</v>
      </c>
      <c r="C58" s="5"/>
      <c r="D58" s="5"/>
      <c r="E58" s="5"/>
      <c r="F58" s="5"/>
      <c r="G58" s="6"/>
      <c r="H58" s="3" t="s">
        <v>99</v>
      </c>
      <c r="I58" s="7"/>
      <c r="J58" s="8"/>
      <c r="K58" s="8"/>
      <c r="L58" s="9"/>
      <c r="M58" s="10"/>
      <c r="N58" s="10"/>
    </row>
    <row r="59" ht="45" spans="1:14">
      <c r="A59" s="3" t="s">
        <v>100</v>
      </c>
      <c r="B59" s="3" t="s">
        <v>101</v>
      </c>
      <c r="C59" s="3" t="s">
        <v>102</v>
      </c>
      <c r="D59" s="3" t="s">
        <v>103</v>
      </c>
      <c r="E59" s="9" t="s">
        <v>135</v>
      </c>
      <c r="F59" s="11" t="s">
        <v>136</v>
      </c>
      <c r="G59" s="12" t="s">
        <v>106</v>
      </c>
      <c r="H59" s="3" t="s">
        <v>100</v>
      </c>
      <c r="I59" s="3" t="s">
        <v>101</v>
      </c>
      <c r="J59" s="3" t="s">
        <v>102</v>
      </c>
      <c r="K59" s="3" t="s">
        <v>103</v>
      </c>
      <c r="L59" s="9" t="s">
        <v>135</v>
      </c>
      <c r="M59" s="11" t="s">
        <v>136</v>
      </c>
      <c r="N59" s="12" t="s">
        <v>106</v>
      </c>
    </row>
    <row r="60" ht="26" spans="1:14">
      <c r="A60" s="13" t="s">
        <v>107</v>
      </c>
      <c r="B60" s="14" t="s">
        <v>108</v>
      </c>
      <c r="C60" s="14"/>
      <c r="D60" s="15"/>
      <c r="E60" s="16">
        <v>14.6</v>
      </c>
      <c r="F60" s="17"/>
      <c r="G60" s="17"/>
      <c r="H60" s="13" t="s">
        <v>109</v>
      </c>
      <c r="I60" s="14" t="s">
        <v>108</v>
      </c>
      <c r="J60" s="14"/>
      <c r="K60" s="14"/>
      <c r="L60" s="14">
        <v>18.82</v>
      </c>
      <c r="M60" s="17"/>
      <c r="N60" s="17"/>
    </row>
    <row r="61" spans="1:14">
      <c r="A61" s="8"/>
      <c r="B61" s="14" t="s">
        <v>111</v>
      </c>
      <c r="C61" s="14"/>
      <c r="D61" s="15"/>
      <c r="E61" s="16">
        <v>19.515</v>
      </c>
      <c r="F61" s="17"/>
      <c r="G61" s="17"/>
      <c r="H61" s="8"/>
      <c r="I61" s="14" t="s">
        <v>111</v>
      </c>
      <c r="J61" s="14"/>
      <c r="K61" s="14"/>
      <c r="L61" s="16">
        <v>25.42</v>
      </c>
      <c r="M61" s="17"/>
      <c r="N61" s="17"/>
    </row>
    <row r="62" spans="1:14">
      <c r="A62" s="8"/>
      <c r="B62" s="14" t="s">
        <v>114</v>
      </c>
      <c r="C62" s="14"/>
      <c r="D62" s="15"/>
      <c r="E62" s="16">
        <v>23.465</v>
      </c>
      <c r="F62" s="17"/>
      <c r="G62" s="17"/>
      <c r="H62" s="8"/>
      <c r="I62" s="14" t="s">
        <v>114</v>
      </c>
      <c r="J62" s="14" t="s">
        <v>147</v>
      </c>
      <c r="K62" s="14">
        <v>316</v>
      </c>
      <c r="L62" s="16">
        <v>30.775</v>
      </c>
      <c r="M62" s="17"/>
      <c r="N62" s="17"/>
    </row>
    <row r="63" spans="1:14">
      <c r="A63" s="8"/>
      <c r="B63" s="14" t="s">
        <v>115</v>
      </c>
      <c r="C63" s="14"/>
      <c r="D63" s="15"/>
      <c r="E63" s="16">
        <v>34.94</v>
      </c>
      <c r="F63" s="17"/>
      <c r="G63" s="17"/>
      <c r="H63" s="8"/>
      <c r="I63" s="14" t="s">
        <v>115</v>
      </c>
      <c r="J63" s="14"/>
      <c r="K63" s="15"/>
      <c r="L63" s="16">
        <v>42.6</v>
      </c>
      <c r="M63" s="17"/>
      <c r="N63" s="17"/>
    </row>
    <row r="64" spans="1:14">
      <c r="A64" s="8"/>
      <c r="B64" s="14" t="s">
        <v>116</v>
      </c>
      <c r="C64" s="14"/>
      <c r="D64" s="15"/>
      <c r="E64" s="16">
        <v>43.925</v>
      </c>
      <c r="F64" s="17"/>
      <c r="G64" s="17"/>
      <c r="H64" s="8"/>
      <c r="I64" s="14" t="s">
        <v>116</v>
      </c>
      <c r="J64" s="14"/>
      <c r="K64" s="15"/>
      <c r="L64" s="16">
        <v>53.95</v>
      </c>
      <c r="M64" s="17"/>
      <c r="N64" s="17"/>
    </row>
    <row r="65" ht="30" spans="1:14">
      <c r="A65" s="3" t="s">
        <v>97</v>
      </c>
      <c r="B65" s="4" t="s">
        <v>148</v>
      </c>
      <c r="C65" s="5"/>
      <c r="D65" s="5"/>
      <c r="E65" s="5"/>
      <c r="F65" s="5"/>
      <c r="G65" s="6"/>
      <c r="H65" s="3" t="s">
        <v>99</v>
      </c>
      <c r="I65" s="7"/>
      <c r="J65" s="8"/>
      <c r="K65" s="8"/>
      <c r="L65" s="9"/>
      <c r="M65" s="10"/>
      <c r="N65" s="10"/>
    </row>
    <row r="66" ht="45" spans="1:14">
      <c r="A66" s="3" t="s">
        <v>100</v>
      </c>
      <c r="B66" s="3" t="s">
        <v>101</v>
      </c>
      <c r="C66" s="3" t="s">
        <v>102</v>
      </c>
      <c r="D66" s="3" t="s">
        <v>103</v>
      </c>
      <c r="E66" s="9" t="s">
        <v>135</v>
      </c>
      <c r="F66" s="11" t="s">
        <v>136</v>
      </c>
      <c r="G66" s="12" t="s">
        <v>106</v>
      </c>
      <c r="H66" s="3" t="s">
        <v>100</v>
      </c>
      <c r="I66" s="3" t="s">
        <v>101</v>
      </c>
      <c r="J66" s="3" t="s">
        <v>102</v>
      </c>
      <c r="K66" s="3" t="s">
        <v>103</v>
      </c>
      <c r="L66" s="9" t="s">
        <v>135</v>
      </c>
      <c r="M66" s="11" t="s">
        <v>136</v>
      </c>
      <c r="N66" s="12" t="s">
        <v>106</v>
      </c>
    </row>
    <row r="67" ht="26" spans="1:14">
      <c r="A67" s="13" t="s">
        <v>107</v>
      </c>
      <c r="B67" s="14" t="s">
        <v>108</v>
      </c>
      <c r="C67" s="14"/>
      <c r="D67" s="15">
        <v>0</v>
      </c>
      <c r="E67" s="16">
        <v>14.6</v>
      </c>
      <c r="F67" s="17"/>
      <c r="G67" s="17"/>
      <c r="H67" s="13" t="s">
        <v>109</v>
      </c>
      <c r="I67" s="14" t="s">
        <v>108</v>
      </c>
      <c r="J67" s="14"/>
      <c r="K67" s="14">
        <v>0</v>
      </c>
      <c r="L67" s="14">
        <v>18.82</v>
      </c>
      <c r="M67" s="17"/>
      <c r="N67" s="17"/>
    </row>
    <row r="68" spans="1:14">
      <c r="A68" s="8"/>
      <c r="B68" s="14" t="s">
        <v>111</v>
      </c>
      <c r="C68" s="14" t="s">
        <v>149</v>
      </c>
      <c r="D68" s="15">
        <v>30</v>
      </c>
      <c r="E68" s="16">
        <v>19.515</v>
      </c>
      <c r="F68" s="17"/>
      <c r="G68" s="17"/>
      <c r="H68" s="8"/>
      <c r="I68" s="14" t="s">
        <v>111</v>
      </c>
      <c r="J68" s="14"/>
      <c r="K68" s="14"/>
      <c r="L68" s="16">
        <v>25.42</v>
      </c>
      <c r="M68" s="17"/>
      <c r="N68" s="17"/>
    </row>
    <row r="69" ht="26" spans="1:14">
      <c r="A69" s="8"/>
      <c r="B69" s="14" t="s">
        <v>114</v>
      </c>
      <c r="C69" s="14" t="s">
        <v>150</v>
      </c>
      <c r="D69" s="15">
        <v>300</v>
      </c>
      <c r="E69" s="16">
        <v>23.465</v>
      </c>
      <c r="F69" s="17"/>
      <c r="G69" s="17"/>
      <c r="H69" s="8"/>
      <c r="I69" s="14" t="s">
        <v>114</v>
      </c>
      <c r="J69" s="14"/>
      <c r="K69" s="14"/>
      <c r="L69" s="16">
        <v>30.775</v>
      </c>
      <c r="M69" s="17"/>
      <c r="N69" s="17"/>
    </row>
    <row r="70" spans="1:14">
      <c r="A70" s="8"/>
      <c r="B70" s="14" t="s">
        <v>115</v>
      </c>
      <c r="C70" s="14"/>
      <c r="D70" s="15"/>
      <c r="E70" s="16">
        <v>34.94</v>
      </c>
      <c r="F70" s="17"/>
      <c r="G70" s="17"/>
      <c r="H70" s="8"/>
      <c r="I70" s="14" t="s">
        <v>115</v>
      </c>
      <c r="J70" s="14"/>
      <c r="K70" s="15"/>
      <c r="L70" s="16">
        <v>42.6</v>
      </c>
      <c r="M70" s="17"/>
      <c r="N70" s="17"/>
    </row>
    <row r="71" spans="1:14">
      <c r="A71" s="8"/>
      <c r="B71" s="14" t="s">
        <v>116</v>
      </c>
      <c r="C71" s="14"/>
      <c r="D71" s="15"/>
      <c r="E71" s="16">
        <v>43.925</v>
      </c>
      <c r="F71" s="17"/>
      <c r="G71" s="17"/>
      <c r="H71" s="8"/>
      <c r="I71" s="14" t="s">
        <v>116</v>
      </c>
      <c r="J71" s="14"/>
      <c r="K71" s="15"/>
      <c r="L71" s="16">
        <v>53.95</v>
      </c>
      <c r="M71" s="17"/>
      <c r="N71" s="17"/>
    </row>
    <row r="72" ht="30" spans="1:14">
      <c r="A72" s="3" t="s">
        <v>97</v>
      </c>
      <c r="B72" s="3" t="s">
        <v>151</v>
      </c>
      <c r="C72" s="18"/>
      <c r="D72" s="18"/>
      <c r="E72" s="9"/>
      <c r="F72" s="10"/>
      <c r="G72" s="19"/>
      <c r="H72" s="3" t="s">
        <v>99</v>
      </c>
      <c r="I72" s="7"/>
      <c r="J72" s="8"/>
      <c r="K72" s="8"/>
      <c r="L72" s="9"/>
      <c r="M72" s="10"/>
      <c r="N72" s="19"/>
    </row>
    <row r="73" ht="45" spans="1:14">
      <c r="A73" s="3" t="s">
        <v>100</v>
      </c>
      <c r="B73" s="3" t="s">
        <v>101</v>
      </c>
      <c r="C73" s="3" t="s">
        <v>102</v>
      </c>
      <c r="D73" s="3" t="s">
        <v>103</v>
      </c>
      <c r="E73" s="9" t="s">
        <v>135</v>
      </c>
      <c r="F73" s="11" t="s">
        <v>136</v>
      </c>
      <c r="G73" s="12" t="s">
        <v>106</v>
      </c>
      <c r="H73" s="3" t="s">
        <v>100</v>
      </c>
      <c r="I73" s="3" t="s">
        <v>101</v>
      </c>
      <c r="J73" s="3" t="s">
        <v>102</v>
      </c>
      <c r="K73" s="3" t="s">
        <v>103</v>
      </c>
      <c r="L73" s="9" t="s">
        <v>135</v>
      </c>
      <c r="M73" s="11" t="s">
        <v>136</v>
      </c>
      <c r="N73" s="12" t="s">
        <v>106</v>
      </c>
    </row>
    <row r="74" ht="26" spans="1:14">
      <c r="A74" s="13" t="s">
        <v>107</v>
      </c>
      <c r="B74" s="14" t="s">
        <v>108</v>
      </c>
      <c r="C74" s="14" t="s">
        <v>152</v>
      </c>
      <c r="D74" s="15">
        <v>207</v>
      </c>
      <c r="E74" s="16">
        <v>14.6</v>
      </c>
      <c r="F74" s="17"/>
      <c r="G74" s="17"/>
      <c r="H74" s="13" t="s">
        <v>109</v>
      </c>
      <c r="I74" s="14" t="s">
        <v>108</v>
      </c>
      <c r="J74" s="14"/>
      <c r="K74" s="14"/>
      <c r="L74" s="14">
        <v>18.82</v>
      </c>
      <c r="M74" s="17"/>
      <c r="N74" s="17"/>
    </row>
    <row r="75" spans="1:14">
      <c r="A75" s="8"/>
      <c r="B75" s="14" t="s">
        <v>111</v>
      </c>
      <c r="C75" s="14" t="s">
        <v>153</v>
      </c>
      <c r="D75" s="15">
        <v>133</v>
      </c>
      <c r="E75" s="16">
        <v>19.515</v>
      </c>
      <c r="F75" s="17"/>
      <c r="G75" s="17"/>
      <c r="H75" s="8"/>
      <c r="I75" s="14" t="s">
        <v>111</v>
      </c>
      <c r="J75" s="14"/>
      <c r="K75" s="14"/>
      <c r="L75" s="16">
        <v>25.42</v>
      </c>
      <c r="M75" s="17"/>
      <c r="N75" s="17"/>
    </row>
    <row r="76" spans="1:14">
      <c r="A76" s="8"/>
      <c r="B76" s="14" t="s">
        <v>114</v>
      </c>
      <c r="C76" s="14"/>
      <c r="D76" s="15"/>
      <c r="E76" s="16">
        <v>23.465</v>
      </c>
      <c r="F76" s="17"/>
      <c r="G76" s="17"/>
      <c r="H76" s="8"/>
      <c r="I76" s="14" t="s">
        <v>114</v>
      </c>
      <c r="J76" s="14"/>
      <c r="K76" s="14"/>
      <c r="L76" s="16">
        <v>30.775</v>
      </c>
      <c r="M76" s="17"/>
      <c r="N76" s="17"/>
    </row>
    <row r="77" spans="1:14">
      <c r="A77" s="8"/>
      <c r="B77" s="14" t="s">
        <v>115</v>
      </c>
      <c r="C77" s="14"/>
      <c r="D77" s="15"/>
      <c r="E77" s="16">
        <v>34.94</v>
      </c>
      <c r="F77" s="17"/>
      <c r="G77" s="17"/>
      <c r="H77" s="8"/>
      <c r="I77" s="14" t="s">
        <v>115</v>
      </c>
      <c r="J77" s="14"/>
      <c r="K77" s="15"/>
      <c r="L77" s="16">
        <v>42.6</v>
      </c>
      <c r="M77" s="17"/>
      <c r="N77" s="17"/>
    </row>
    <row r="78" spans="1:14">
      <c r="A78" s="8"/>
      <c r="B78" s="14" t="s">
        <v>116</v>
      </c>
      <c r="C78" s="14"/>
      <c r="D78" s="15"/>
      <c r="E78" s="16">
        <v>43.925</v>
      </c>
      <c r="F78" s="17"/>
      <c r="G78" s="17"/>
      <c r="H78" s="8"/>
      <c r="I78" s="14" t="s">
        <v>116</v>
      </c>
      <c r="J78" s="14"/>
      <c r="K78" s="15"/>
      <c r="L78" s="16">
        <v>53.95</v>
      </c>
      <c r="M78" s="17"/>
      <c r="N78" s="17"/>
    </row>
    <row r="79" ht="30" spans="1:14">
      <c r="A79" s="3" t="s">
        <v>97</v>
      </c>
      <c r="B79" s="4" t="s">
        <v>154</v>
      </c>
      <c r="C79" s="5"/>
      <c r="D79" s="5"/>
      <c r="E79" s="5"/>
      <c r="F79" s="5"/>
      <c r="G79" s="6"/>
      <c r="H79" s="3" t="s">
        <v>99</v>
      </c>
      <c r="I79" s="7"/>
      <c r="J79" s="8"/>
      <c r="K79" s="8"/>
      <c r="L79" s="9"/>
      <c r="M79" s="10"/>
      <c r="N79" s="10"/>
    </row>
    <row r="80" ht="45" spans="1:14">
      <c r="A80" s="3" t="s">
        <v>100</v>
      </c>
      <c r="B80" s="3" t="s">
        <v>101</v>
      </c>
      <c r="C80" s="3" t="s">
        <v>102</v>
      </c>
      <c r="D80" s="3" t="s">
        <v>103</v>
      </c>
      <c r="E80" s="9" t="s">
        <v>135</v>
      </c>
      <c r="F80" s="11" t="s">
        <v>136</v>
      </c>
      <c r="G80" s="12" t="s">
        <v>106</v>
      </c>
      <c r="H80" s="3" t="s">
        <v>100</v>
      </c>
      <c r="I80" s="3" t="s">
        <v>101</v>
      </c>
      <c r="J80" s="3" t="s">
        <v>102</v>
      </c>
      <c r="K80" s="3" t="s">
        <v>103</v>
      </c>
      <c r="L80" s="9" t="s">
        <v>135</v>
      </c>
      <c r="M80" s="11" t="s">
        <v>136</v>
      </c>
      <c r="N80" s="12" t="s">
        <v>106</v>
      </c>
    </row>
    <row r="81" ht="26" spans="1:14">
      <c r="A81" s="13" t="s">
        <v>107</v>
      </c>
      <c r="B81" s="14" t="s">
        <v>108</v>
      </c>
      <c r="C81" s="14"/>
      <c r="D81" s="15"/>
      <c r="E81" s="16">
        <v>14.6</v>
      </c>
      <c r="F81" s="17"/>
      <c r="G81" s="17"/>
      <c r="H81" s="13" t="s">
        <v>109</v>
      </c>
      <c r="I81" s="14" t="s">
        <v>108</v>
      </c>
      <c r="J81" s="14"/>
      <c r="K81" s="14">
        <v>0</v>
      </c>
      <c r="L81" s="14">
        <v>18.82</v>
      </c>
      <c r="M81" s="17"/>
      <c r="N81" s="17"/>
    </row>
    <row r="82" spans="1:14">
      <c r="A82" s="8"/>
      <c r="B82" s="14" t="s">
        <v>111</v>
      </c>
      <c r="C82" s="14" t="s">
        <v>155</v>
      </c>
      <c r="D82" s="15">
        <v>450</v>
      </c>
      <c r="E82" s="16">
        <v>19.515</v>
      </c>
      <c r="F82" s="17"/>
      <c r="G82" s="17"/>
      <c r="H82" s="8"/>
      <c r="I82" s="14" t="s">
        <v>111</v>
      </c>
      <c r="J82" s="14" t="s">
        <v>156</v>
      </c>
      <c r="K82" s="14">
        <v>170</v>
      </c>
      <c r="L82" s="16">
        <v>25.42</v>
      </c>
      <c r="M82" s="17"/>
      <c r="N82" s="17"/>
    </row>
    <row r="83" spans="1:14">
      <c r="A83" s="8"/>
      <c r="B83" s="14" t="s">
        <v>114</v>
      </c>
      <c r="C83" s="14"/>
      <c r="D83" s="15"/>
      <c r="E83" s="16">
        <v>23.465</v>
      </c>
      <c r="F83" s="17"/>
      <c r="G83" s="17"/>
      <c r="H83" s="8"/>
      <c r="I83" s="14" t="s">
        <v>114</v>
      </c>
      <c r="J83" s="14"/>
      <c r="K83" s="14"/>
      <c r="L83" s="16">
        <v>30.775</v>
      </c>
      <c r="M83" s="17"/>
      <c r="N83" s="17"/>
    </row>
    <row r="84" spans="1:14">
      <c r="A84" s="8"/>
      <c r="B84" s="14" t="s">
        <v>115</v>
      </c>
      <c r="C84" s="14"/>
      <c r="D84" s="15"/>
      <c r="E84" s="16">
        <v>34.94</v>
      </c>
      <c r="F84" s="17"/>
      <c r="G84" s="17"/>
      <c r="H84" s="8"/>
      <c r="I84" s="14" t="s">
        <v>115</v>
      </c>
      <c r="J84" s="14"/>
      <c r="K84" s="15"/>
      <c r="L84" s="16">
        <v>42.6</v>
      </c>
      <c r="M84" s="17"/>
      <c r="N84" s="17"/>
    </row>
    <row r="85" spans="1:14">
      <c r="A85" s="8"/>
      <c r="B85" s="14" t="s">
        <v>116</v>
      </c>
      <c r="C85" s="14"/>
      <c r="D85" s="15"/>
      <c r="E85" s="16">
        <v>43.925</v>
      </c>
      <c r="F85" s="17"/>
      <c r="G85" s="17"/>
      <c r="H85" s="8"/>
      <c r="I85" s="14" t="s">
        <v>116</v>
      </c>
      <c r="J85" s="14"/>
      <c r="K85" s="15"/>
      <c r="L85" s="16">
        <v>53.95</v>
      </c>
      <c r="M85" s="17"/>
      <c r="N85" s="17"/>
    </row>
    <row r="86" ht="32" customHeight="1" spans="1:14">
      <c r="A86" s="3" t="s">
        <v>97</v>
      </c>
      <c r="B86" s="4" t="s">
        <v>157</v>
      </c>
      <c r="C86" s="5"/>
      <c r="D86" s="5"/>
      <c r="E86" s="5"/>
      <c r="F86" s="5"/>
      <c r="G86" s="6"/>
      <c r="H86" s="3" t="s">
        <v>99</v>
      </c>
      <c r="I86" s="7"/>
      <c r="J86" s="8"/>
      <c r="K86" s="8"/>
      <c r="L86" s="9"/>
      <c r="M86" s="10"/>
      <c r="N86" s="10"/>
    </row>
    <row r="87" ht="45" spans="1:14">
      <c r="A87" s="3" t="s">
        <v>100</v>
      </c>
      <c r="B87" s="3" t="s">
        <v>101</v>
      </c>
      <c r="C87" s="3" t="s">
        <v>102</v>
      </c>
      <c r="D87" s="3" t="s">
        <v>103</v>
      </c>
      <c r="E87" s="9" t="s">
        <v>135</v>
      </c>
      <c r="F87" s="11" t="s">
        <v>136</v>
      </c>
      <c r="G87" s="12" t="s">
        <v>106</v>
      </c>
      <c r="H87" s="3" t="s">
        <v>100</v>
      </c>
      <c r="I87" s="3" t="s">
        <v>101</v>
      </c>
      <c r="J87" s="3" t="s">
        <v>102</v>
      </c>
      <c r="K87" s="3" t="s">
        <v>103</v>
      </c>
      <c r="L87" s="9" t="s">
        <v>135</v>
      </c>
      <c r="M87" s="11" t="s">
        <v>136</v>
      </c>
      <c r="N87" s="12" t="s">
        <v>106</v>
      </c>
    </row>
    <row r="88" ht="26" spans="1:14">
      <c r="A88" s="13" t="s">
        <v>107</v>
      </c>
      <c r="B88" s="14" t="s">
        <v>108</v>
      </c>
      <c r="C88" s="14"/>
      <c r="D88" s="15">
        <v>0</v>
      </c>
      <c r="E88" s="16">
        <v>14.6</v>
      </c>
      <c r="F88" s="17"/>
      <c r="G88" s="17"/>
      <c r="H88" s="13" t="s">
        <v>109</v>
      </c>
      <c r="I88" s="14" t="s">
        <v>108</v>
      </c>
      <c r="J88" s="14"/>
      <c r="K88" s="14"/>
      <c r="L88" s="14">
        <v>18.82</v>
      </c>
      <c r="M88" s="17"/>
      <c r="N88" s="17"/>
    </row>
    <row r="89" spans="1:14">
      <c r="A89" s="8"/>
      <c r="B89" s="14" t="s">
        <v>111</v>
      </c>
      <c r="C89" s="14"/>
      <c r="D89" s="15"/>
      <c r="E89" s="16">
        <v>19.515</v>
      </c>
      <c r="F89" s="17"/>
      <c r="G89" s="17"/>
      <c r="H89" s="8"/>
      <c r="I89" s="14" t="s">
        <v>111</v>
      </c>
      <c r="J89" s="14"/>
      <c r="K89" s="14"/>
      <c r="L89" s="16">
        <v>25.42</v>
      </c>
      <c r="M89" s="17"/>
      <c r="N89" s="17"/>
    </row>
    <row r="90" spans="1:14">
      <c r="A90" s="8"/>
      <c r="B90" s="14" t="s">
        <v>114</v>
      </c>
      <c r="C90" s="14"/>
      <c r="D90" s="15">
        <v>0</v>
      </c>
      <c r="E90" s="16">
        <v>23.465</v>
      </c>
      <c r="F90" s="17"/>
      <c r="G90" s="17"/>
      <c r="H90" s="8"/>
      <c r="I90" s="14" t="s">
        <v>114</v>
      </c>
      <c r="J90" s="14" t="s">
        <v>158</v>
      </c>
      <c r="K90" s="14">
        <v>470</v>
      </c>
      <c r="L90" s="16">
        <v>30.775</v>
      </c>
      <c r="M90" s="17"/>
      <c r="N90" s="17"/>
    </row>
    <row r="91" spans="1:14">
      <c r="A91" s="8"/>
      <c r="B91" s="14" t="s">
        <v>115</v>
      </c>
      <c r="C91" s="14"/>
      <c r="D91" s="15"/>
      <c r="E91" s="16">
        <v>34.94</v>
      </c>
      <c r="F91" s="17"/>
      <c r="G91" s="17"/>
      <c r="H91" s="8"/>
      <c r="I91" s="14" t="s">
        <v>115</v>
      </c>
      <c r="J91" s="14"/>
      <c r="K91" s="15"/>
      <c r="L91" s="16">
        <v>42.6</v>
      </c>
      <c r="M91" s="17"/>
      <c r="N91" s="17"/>
    </row>
    <row r="92" spans="1:14">
      <c r="A92" s="8"/>
      <c r="B92" s="14" t="s">
        <v>116</v>
      </c>
      <c r="C92" s="14"/>
      <c r="D92" s="15"/>
      <c r="E92" s="16">
        <v>43.925</v>
      </c>
      <c r="F92" s="17"/>
      <c r="G92" s="17"/>
      <c r="H92" s="8"/>
      <c r="I92" s="14" t="s">
        <v>116</v>
      </c>
      <c r="J92" s="14"/>
      <c r="K92" s="15"/>
      <c r="L92" s="16">
        <v>53.95</v>
      </c>
      <c r="M92" s="17"/>
      <c r="N92" s="17"/>
    </row>
    <row r="93" ht="35" customHeight="1" spans="1:14">
      <c r="A93" s="3" t="s">
        <v>97</v>
      </c>
      <c r="B93" s="4" t="s">
        <v>159</v>
      </c>
      <c r="C93" s="5"/>
      <c r="D93" s="5"/>
      <c r="E93" s="5"/>
      <c r="F93" s="5"/>
      <c r="G93" s="6"/>
      <c r="H93" s="3" t="s">
        <v>99</v>
      </c>
      <c r="I93" s="7"/>
      <c r="J93" s="8"/>
      <c r="K93" s="8"/>
      <c r="L93" s="9"/>
      <c r="M93" s="10"/>
      <c r="N93" s="10"/>
    </row>
    <row r="94" ht="45" spans="1:14">
      <c r="A94" s="3" t="s">
        <v>100</v>
      </c>
      <c r="B94" s="3" t="s">
        <v>101</v>
      </c>
      <c r="C94" s="3" t="s">
        <v>102</v>
      </c>
      <c r="D94" s="3" t="s">
        <v>103</v>
      </c>
      <c r="E94" s="9" t="s">
        <v>135</v>
      </c>
      <c r="F94" s="11" t="s">
        <v>136</v>
      </c>
      <c r="G94" s="12" t="s">
        <v>106</v>
      </c>
      <c r="H94" s="3" t="s">
        <v>100</v>
      </c>
      <c r="I94" s="3" t="s">
        <v>101</v>
      </c>
      <c r="J94" s="3" t="s">
        <v>102</v>
      </c>
      <c r="K94" s="3" t="s">
        <v>103</v>
      </c>
      <c r="L94" s="9" t="s">
        <v>104</v>
      </c>
      <c r="M94" s="11" t="s">
        <v>105</v>
      </c>
      <c r="N94" s="12"/>
    </row>
    <row r="95" ht="26" spans="1:14">
      <c r="A95" s="13" t="s">
        <v>107</v>
      </c>
      <c r="B95" s="14" t="s">
        <v>108</v>
      </c>
      <c r="C95" s="14"/>
      <c r="D95" s="15"/>
      <c r="E95" s="16">
        <v>14.6</v>
      </c>
      <c r="F95" s="17"/>
      <c r="G95" s="17"/>
      <c r="H95" s="13" t="s">
        <v>109</v>
      </c>
      <c r="I95" s="14" t="s">
        <v>108</v>
      </c>
      <c r="J95" s="14"/>
      <c r="K95" s="14"/>
      <c r="L95" s="14">
        <v>18.82</v>
      </c>
      <c r="M95" s="17"/>
      <c r="N95" s="17"/>
    </row>
    <row r="96" spans="1:14">
      <c r="A96" s="8"/>
      <c r="B96" s="14" t="s">
        <v>111</v>
      </c>
      <c r="C96" s="14"/>
      <c r="D96" s="15"/>
      <c r="E96" s="16">
        <v>19.515</v>
      </c>
      <c r="F96" s="17"/>
      <c r="G96" s="17"/>
      <c r="H96" s="8"/>
      <c r="I96" s="14" t="s">
        <v>111</v>
      </c>
      <c r="J96" s="14"/>
      <c r="K96" s="14">
        <v>0</v>
      </c>
      <c r="L96" s="16">
        <v>25.42</v>
      </c>
      <c r="M96" s="17"/>
      <c r="N96" s="17"/>
    </row>
    <row r="97" spans="1:14">
      <c r="A97" s="8"/>
      <c r="B97" s="14" t="s">
        <v>114</v>
      </c>
      <c r="C97" s="14" t="s">
        <v>129</v>
      </c>
      <c r="D97" s="15">
        <v>129</v>
      </c>
      <c r="E97" s="16">
        <v>23.465</v>
      </c>
      <c r="F97" s="17"/>
      <c r="G97" s="17"/>
      <c r="H97" s="8"/>
      <c r="I97" s="14" t="s">
        <v>114</v>
      </c>
      <c r="J97" s="14"/>
      <c r="K97" s="14"/>
      <c r="L97" s="16">
        <v>30.775</v>
      </c>
      <c r="M97" s="17"/>
      <c r="N97" s="17"/>
    </row>
    <row r="98" spans="1:14">
      <c r="A98" s="8"/>
      <c r="B98" s="14" t="s">
        <v>115</v>
      </c>
      <c r="C98" s="14" t="s">
        <v>160</v>
      </c>
      <c r="D98" s="15">
        <v>326</v>
      </c>
      <c r="E98" s="16">
        <v>34.94</v>
      </c>
      <c r="F98" s="17"/>
      <c r="G98" s="17"/>
      <c r="H98" s="8"/>
      <c r="I98" s="14" t="s">
        <v>115</v>
      </c>
      <c r="J98" s="14"/>
      <c r="K98" s="15">
        <v>0</v>
      </c>
      <c r="L98" s="16">
        <v>42.6</v>
      </c>
      <c r="M98" s="17"/>
      <c r="N98" s="17"/>
    </row>
    <row r="99" spans="1:14">
      <c r="A99" s="8"/>
      <c r="B99" s="14" t="s">
        <v>116</v>
      </c>
      <c r="C99" s="14" t="s">
        <v>161</v>
      </c>
      <c r="D99" s="15">
        <v>151</v>
      </c>
      <c r="E99" s="16">
        <v>43.925</v>
      </c>
      <c r="F99" s="17"/>
      <c r="G99" s="17"/>
      <c r="H99" s="8"/>
      <c r="I99" s="14" t="s">
        <v>116</v>
      </c>
      <c r="J99" s="14"/>
      <c r="K99" s="15"/>
      <c r="L99" s="16">
        <v>53.95</v>
      </c>
      <c r="M99" s="17"/>
      <c r="N99" s="17"/>
    </row>
    <row r="100" ht="30" customHeight="1" spans="1:14">
      <c r="A100" s="3" t="s">
        <v>97</v>
      </c>
      <c r="B100" s="4" t="s">
        <v>162</v>
      </c>
      <c r="C100" s="5"/>
      <c r="D100" s="5"/>
      <c r="E100" s="5"/>
      <c r="F100" s="5"/>
      <c r="G100" s="6"/>
      <c r="H100" s="3" t="s">
        <v>99</v>
      </c>
      <c r="I100" s="7"/>
      <c r="J100" s="8"/>
      <c r="K100" s="8"/>
      <c r="L100" s="9"/>
      <c r="M100" s="10"/>
      <c r="N100" s="10"/>
    </row>
    <row r="101" ht="45" spans="1:14">
      <c r="A101" s="3" t="s">
        <v>100</v>
      </c>
      <c r="B101" s="3" t="s">
        <v>101</v>
      </c>
      <c r="C101" s="3" t="s">
        <v>102</v>
      </c>
      <c r="D101" s="3" t="s">
        <v>103</v>
      </c>
      <c r="E101" s="9" t="s">
        <v>135</v>
      </c>
      <c r="F101" s="11" t="s">
        <v>136</v>
      </c>
      <c r="G101" s="12" t="s">
        <v>106</v>
      </c>
      <c r="H101" s="3" t="s">
        <v>100</v>
      </c>
      <c r="I101" s="3" t="s">
        <v>101</v>
      </c>
      <c r="J101" s="3" t="s">
        <v>102</v>
      </c>
      <c r="K101" s="3" t="s">
        <v>103</v>
      </c>
      <c r="L101" s="9" t="s">
        <v>135</v>
      </c>
      <c r="M101" s="11" t="s">
        <v>136</v>
      </c>
      <c r="N101" s="12" t="s">
        <v>106</v>
      </c>
    </row>
    <row r="102" ht="26" spans="1:14">
      <c r="A102" s="13" t="s">
        <v>107</v>
      </c>
      <c r="B102" s="14" t="s">
        <v>108</v>
      </c>
      <c r="C102" s="14"/>
      <c r="D102" s="15"/>
      <c r="E102" s="16">
        <v>14.6</v>
      </c>
      <c r="F102" s="17"/>
      <c r="G102" s="17"/>
      <c r="H102" s="13" t="s">
        <v>109</v>
      </c>
      <c r="I102" s="14" t="s">
        <v>108</v>
      </c>
      <c r="J102" s="14"/>
      <c r="K102" s="14"/>
      <c r="L102" s="14">
        <v>18.82</v>
      </c>
      <c r="M102" s="17"/>
      <c r="N102" s="17"/>
    </row>
    <row r="103" spans="1:14">
      <c r="A103" s="8"/>
      <c r="B103" s="14" t="s">
        <v>111</v>
      </c>
      <c r="C103" s="14"/>
      <c r="D103" s="15"/>
      <c r="E103" s="16">
        <v>19.515</v>
      </c>
      <c r="F103" s="17"/>
      <c r="G103" s="17"/>
      <c r="H103" s="8"/>
      <c r="I103" s="14" t="s">
        <v>111</v>
      </c>
      <c r="J103" s="14"/>
      <c r="K103" s="14"/>
      <c r="L103" s="16">
        <v>25.42</v>
      </c>
      <c r="M103" s="17"/>
      <c r="N103" s="17"/>
    </row>
    <row r="104" spans="1:14">
      <c r="A104" s="8"/>
      <c r="B104" s="14" t="s">
        <v>114</v>
      </c>
      <c r="C104" s="14" t="s">
        <v>163</v>
      </c>
      <c r="D104" s="15">
        <v>6</v>
      </c>
      <c r="E104" s="16">
        <v>23.465</v>
      </c>
      <c r="F104" s="17"/>
      <c r="G104" s="17"/>
      <c r="H104" s="8"/>
      <c r="I104" s="14" t="s">
        <v>114</v>
      </c>
      <c r="J104" s="14" t="s">
        <v>164</v>
      </c>
      <c r="K104" s="14">
        <v>166</v>
      </c>
      <c r="L104" s="16">
        <v>30.775</v>
      </c>
      <c r="M104" s="17"/>
      <c r="N104" s="17"/>
    </row>
    <row r="105" spans="1:14">
      <c r="A105" s="8"/>
      <c r="B105" s="14" t="s">
        <v>115</v>
      </c>
      <c r="C105" s="14" t="s">
        <v>165</v>
      </c>
      <c r="D105" s="15">
        <v>81</v>
      </c>
      <c r="E105" s="16">
        <v>34.94</v>
      </c>
      <c r="F105" s="17"/>
      <c r="G105" s="17"/>
      <c r="H105" s="8"/>
      <c r="I105" s="14" t="s">
        <v>115</v>
      </c>
      <c r="J105" s="14"/>
      <c r="K105" s="15"/>
      <c r="L105" s="16">
        <v>42.6</v>
      </c>
      <c r="M105" s="17"/>
      <c r="N105" s="17"/>
    </row>
    <row r="106" spans="1:14">
      <c r="A106" s="8"/>
      <c r="B106" s="14" t="s">
        <v>116</v>
      </c>
      <c r="C106" s="14" t="s">
        <v>166</v>
      </c>
      <c r="D106" s="15">
        <v>148</v>
      </c>
      <c r="E106" s="16">
        <v>43.925</v>
      </c>
      <c r="F106" s="17"/>
      <c r="G106" s="17"/>
      <c r="H106" s="8"/>
      <c r="I106" s="14" t="s">
        <v>116</v>
      </c>
      <c r="J106" s="14"/>
      <c r="K106" s="15"/>
      <c r="L106" s="16">
        <v>53.95</v>
      </c>
      <c r="M106" s="17"/>
      <c r="N106" s="17"/>
    </row>
    <row r="107" ht="30" spans="1:14">
      <c r="A107" s="3" t="s">
        <v>97</v>
      </c>
      <c r="B107" s="4" t="s">
        <v>167</v>
      </c>
      <c r="C107" s="5"/>
      <c r="D107" s="5"/>
      <c r="E107" s="5"/>
      <c r="F107" s="5"/>
      <c r="G107" s="6"/>
      <c r="H107" s="3" t="s">
        <v>99</v>
      </c>
      <c r="I107" s="7"/>
      <c r="J107" s="8"/>
      <c r="K107" s="8"/>
      <c r="L107" s="9"/>
      <c r="M107" s="10"/>
      <c r="N107" s="10"/>
    </row>
    <row r="108" ht="45" spans="1:14">
      <c r="A108" s="3" t="s">
        <v>100</v>
      </c>
      <c r="B108" s="3" t="s">
        <v>101</v>
      </c>
      <c r="C108" s="3" t="s">
        <v>102</v>
      </c>
      <c r="D108" s="3" t="s">
        <v>103</v>
      </c>
      <c r="E108" s="9" t="s">
        <v>135</v>
      </c>
      <c r="F108" s="11" t="s">
        <v>136</v>
      </c>
      <c r="G108" s="12" t="s">
        <v>106</v>
      </c>
      <c r="H108" s="3" t="s">
        <v>100</v>
      </c>
      <c r="I108" s="3" t="s">
        <v>101</v>
      </c>
      <c r="J108" s="3" t="s">
        <v>102</v>
      </c>
      <c r="K108" s="3" t="s">
        <v>103</v>
      </c>
      <c r="L108" s="9" t="s">
        <v>135</v>
      </c>
      <c r="M108" s="11" t="s">
        <v>136</v>
      </c>
      <c r="N108" s="12" t="s">
        <v>106</v>
      </c>
    </row>
    <row r="109" ht="26" spans="1:14">
      <c r="A109" s="3" t="s">
        <v>107</v>
      </c>
      <c r="B109" s="14" t="s">
        <v>108</v>
      </c>
      <c r="C109" s="14"/>
      <c r="D109" s="15"/>
      <c r="E109" s="16">
        <v>14.6</v>
      </c>
      <c r="F109" s="17"/>
      <c r="G109" s="17"/>
      <c r="H109" s="3" t="s">
        <v>109</v>
      </c>
      <c r="I109" s="14" t="s">
        <v>108</v>
      </c>
      <c r="J109" s="14"/>
      <c r="K109" s="14"/>
      <c r="L109" s="14">
        <v>18.82</v>
      </c>
      <c r="M109" s="17"/>
      <c r="N109" s="17"/>
    </row>
    <row r="110" spans="1:14">
      <c r="A110" s="8"/>
      <c r="B110" s="14" t="s">
        <v>111</v>
      </c>
      <c r="C110" s="14"/>
      <c r="D110" s="15"/>
      <c r="E110" s="16">
        <v>19.515</v>
      </c>
      <c r="F110" s="17"/>
      <c r="G110" s="17"/>
      <c r="H110" s="8"/>
      <c r="I110" s="14" t="s">
        <v>111</v>
      </c>
      <c r="J110" s="14"/>
      <c r="K110" s="14"/>
      <c r="L110" s="16">
        <v>25.42</v>
      </c>
      <c r="M110" s="17"/>
      <c r="N110" s="17"/>
    </row>
    <row r="111" spans="1:14">
      <c r="A111" s="8"/>
      <c r="B111" s="14" t="s">
        <v>114</v>
      </c>
      <c r="C111" s="14" t="s">
        <v>168</v>
      </c>
      <c r="D111" s="15">
        <v>209</v>
      </c>
      <c r="E111" s="16">
        <v>23.465</v>
      </c>
      <c r="F111" s="17"/>
      <c r="G111" s="17"/>
      <c r="H111" s="8"/>
      <c r="I111" s="14" t="s">
        <v>114</v>
      </c>
      <c r="J111" s="14"/>
      <c r="K111" s="14"/>
      <c r="L111" s="16">
        <v>30.775</v>
      </c>
      <c r="M111" s="17"/>
      <c r="N111" s="17"/>
    </row>
    <row r="112" spans="1:14">
      <c r="A112" s="8"/>
      <c r="B112" s="14" t="s">
        <v>115</v>
      </c>
      <c r="C112" s="14" t="s">
        <v>169</v>
      </c>
      <c r="D112" s="15">
        <v>152</v>
      </c>
      <c r="E112" s="16">
        <v>34.94</v>
      </c>
      <c r="F112" s="17"/>
      <c r="G112" s="17"/>
      <c r="H112" s="8"/>
      <c r="I112" s="14" t="s">
        <v>115</v>
      </c>
      <c r="J112" s="14"/>
      <c r="K112" s="15"/>
      <c r="L112" s="16">
        <v>42.6</v>
      </c>
      <c r="M112" s="17"/>
      <c r="N112" s="17"/>
    </row>
    <row r="113" spans="1:14">
      <c r="A113" s="8"/>
      <c r="B113" s="14" t="s">
        <v>116</v>
      </c>
      <c r="C113" s="14"/>
      <c r="D113" s="15"/>
      <c r="E113" s="16">
        <v>43.925</v>
      </c>
      <c r="F113" s="17"/>
      <c r="G113" s="17"/>
      <c r="H113" s="8"/>
      <c r="I113" s="14" t="s">
        <v>116</v>
      </c>
      <c r="J113" s="14"/>
      <c r="K113" s="15"/>
      <c r="L113" s="16">
        <v>53.95</v>
      </c>
      <c r="M113" s="17"/>
      <c r="N113" s="17"/>
    </row>
    <row r="114" ht="30" spans="1:14">
      <c r="A114" s="3" t="s">
        <v>97</v>
      </c>
      <c r="B114" s="4" t="s">
        <v>170</v>
      </c>
      <c r="C114" s="5"/>
      <c r="D114" s="5"/>
      <c r="E114" s="5"/>
      <c r="F114" s="5"/>
      <c r="G114" s="6"/>
      <c r="H114" s="3" t="s">
        <v>99</v>
      </c>
      <c r="I114" s="7"/>
      <c r="J114" s="8"/>
      <c r="K114" s="8"/>
      <c r="L114" s="9"/>
      <c r="M114" s="10"/>
      <c r="N114" s="10"/>
    </row>
    <row r="115" ht="45" spans="1:14">
      <c r="A115" s="3" t="s">
        <v>100</v>
      </c>
      <c r="B115" s="3" t="s">
        <v>101</v>
      </c>
      <c r="C115" s="3" t="s">
        <v>102</v>
      </c>
      <c r="D115" s="3" t="s">
        <v>103</v>
      </c>
      <c r="E115" s="9" t="s">
        <v>135</v>
      </c>
      <c r="F115" s="11" t="s">
        <v>136</v>
      </c>
      <c r="G115" s="12" t="s">
        <v>106</v>
      </c>
      <c r="H115" s="3" t="s">
        <v>100</v>
      </c>
      <c r="I115" s="3" t="s">
        <v>101</v>
      </c>
      <c r="J115" s="3" t="s">
        <v>102</v>
      </c>
      <c r="K115" s="3" t="s">
        <v>103</v>
      </c>
      <c r="L115" s="9" t="s">
        <v>135</v>
      </c>
      <c r="M115" s="11" t="s">
        <v>136</v>
      </c>
      <c r="N115" s="12" t="s">
        <v>106</v>
      </c>
    </row>
    <row r="116" ht="26" spans="1:14">
      <c r="A116" s="13" t="s">
        <v>107</v>
      </c>
      <c r="B116" s="14" t="s">
        <v>108</v>
      </c>
      <c r="C116" s="14"/>
      <c r="D116" s="15"/>
      <c r="E116" s="16">
        <v>14.6</v>
      </c>
      <c r="F116" s="17"/>
      <c r="G116" s="17"/>
      <c r="H116" s="13" t="s">
        <v>109</v>
      </c>
      <c r="I116" s="14" t="s">
        <v>108</v>
      </c>
      <c r="J116" s="14"/>
      <c r="K116" s="14"/>
      <c r="L116" s="14">
        <v>18.82</v>
      </c>
      <c r="M116" s="17"/>
      <c r="N116" s="17"/>
    </row>
    <row r="117" spans="1:14">
      <c r="A117" s="8"/>
      <c r="B117" s="14" t="s">
        <v>111</v>
      </c>
      <c r="C117" s="14" t="s">
        <v>171</v>
      </c>
      <c r="D117" s="15">
        <v>16</v>
      </c>
      <c r="E117" s="16">
        <v>19.515</v>
      </c>
      <c r="F117" s="17"/>
      <c r="G117" s="17"/>
      <c r="H117" s="8"/>
      <c r="I117" s="14" t="s">
        <v>111</v>
      </c>
      <c r="J117" s="14"/>
      <c r="K117" s="14"/>
      <c r="L117" s="16">
        <v>25.42</v>
      </c>
      <c r="M117" s="17"/>
      <c r="N117" s="17"/>
    </row>
    <row r="118" spans="1:14">
      <c r="A118" s="8"/>
      <c r="B118" s="14" t="s">
        <v>114</v>
      </c>
      <c r="C118" s="14" t="s">
        <v>172</v>
      </c>
      <c r="D118" s="15">
        <v>168</v>
      </c>
      <c r="E118" s="16">
        <v>23.465</v>
      </c>
      <c r="F118" s="17"/>
      <c r="G118" s="17"/>
      <c r="H118" s="8"/>
      <c r="I118" s="14" t="s">
        <v>114</v>
      </c>
      <c r="J118" s="14"/>
      <c r="K118" s="14"/>
      <c r="L118" s="16">
        <v>30.775</v>
      </c>
      <c r="M118" s="17"/>
      <c r="N118" s="17"/>
    </row>
    <row r="119" spans="1:14">
      <c r="A119" s="8"/>
      <c r="B119" s="14" t="s">
        <v>115</v>
      </c>
      <c r="C119" s="14" t="s">
        <v>173</v>
      </c>
      <c r="D119" s="15">
        <v>174</v>
      </c>
      <c r="E119" s="16">
        <v>34.94</v>
      </c>
      <c r="F119" s="17"/>
      <c r="G119" s="17"/>
      <c r="H119" s="8"/>
      <c r="I119" s="14" t="s">
        <v>115</v>
      </c>
      <c r="J119" s="14"/>
      <c r="K119" s="15"/>
      <c r="L119" s="16">
        <v>42.6</v>
      </c>
      <c r="M119" s="17"/>
      <c r="N119" s="17"/>
    </row>
    <row r="120" spans="1:14">
      <c r="A120" s="8"/>
      <c r="B120" s="14" t="s">
        <v>116</v>
      </c>
      <c r="C120" s="14"/>
      <c r="D120" s="15"/>
      <c r="E120" s="16">
        <v>43.925</v>
      </c>
      <c r="F120" s="17"/>
      <c r="G120" s="17"/>
      <c r="H120" s="8"/>
      <c r="I120" s="14" t="s">
        <v>116</v>
      </c>
      <c r="J120" s="14"/>
      <c r="K120" s="15"/>
      <c r="L120" s="16">
        <v>53.95</v>
      </c>
      <c r="M120" s="17"/>
      <c r="N120" s="17"/>
    </row>
    <row r="121" ht="27" customHeight="1" spans="1:14">
      <c r="A121" s="13" t="s">
        <v>174</v>
      </c>
      <c r="B121" s="13"/>
      <c r="C121" s="20">
        <f>SUM(D4:D8,K4:K8,D11:D15,K11:K15,D18:D22,K18:K22,D25:D29,K25:K29,D32:D36,K32:K36,D39:D43,K39:K43,D46:D50,K46:K50,K53:K57,D53:D57,D60:D64,K60:K64,D67:D71,K67:K71,D74:D78,D81:D85,D88:D92,D95:D99,D102:D106,D109:D113,D116:D120,K116:K120,K109:K113,K102:K106,K95:K99,K88:K92,K81:K85,K74:K78)</f>
        <v>7120</v>
      </c>
      <c r="D121" s="20"/>
      <c r="E121" s="20"/>
      <c r="F121" s="20"/>
      <c r="G121" s="20"/>
      <c r="H121" s="21" t="s">
        <v>175</v>
      </c>
      <c r="I121" s="21"/>
      <c r="J121" s="22"/>
      <c r="K121" s="23"/>
      <c r="L121" s="22"/>
      <c r="M121" s="22"/>
      <c r="N121" s="22"/>
    </row>
    <row r="122" spans="1:14">
      <c r="A122" s="24" t="s">
        <v>176</v>
      </c>
      <c r="B122" s="25"/>
      <c r="C122" s="26"/>
      <c r="D122" s="26"/>
      <c r="E122" s="27"/>
      <c r="F122" s="26"/>
      <c r="G122" s="26"/>
      <c r="H122" s="25"/>
      <c r="I122" s="25"/>
      <c r="J122" s="26"/>
      <c r="K122" s="26"/>
      <c r="L122" s="27"/>
      <c r="M122" s="26"/>
      <c r="N122" s="26"/>
    </row>
    <row r="123" ht="45" customHeight="1" spans="1:14">
      <c r="A123" s="25"/>
      <c r="B123" s="25"/>
      <c r="C123" s="26"/>
      <c r="D123" s="26"/>
      <c r="E123" s="27"/>
      <c r="F123" s="26"/>
      <c r="G123" s="26"/>
      <c r="H123" s="25"/>
      <c r="I123" s="25"/>
      <c r="J123" s="26"/>
      <c r="K123" s="26"/>
      <c r="L123" s="27"/>
      <c r="M123" s="26"/>
      <c r="N123" s="26"/>
    </row>
  </sheetData>
  <sheetProtection sheet="1" objects="1"/>
  <mergeCells count="74">
    <mergeCell ref="A1:N1"/>
    <mergeCell ref="B2:G2"/>
    <mergeCell ref="I2:K2"/>
    <mergeCell ref="B9:G9"/>
    <mergeCell ref="I9:K9"/>
    <mergeCell ref="B16:G16"/>
    <mergeCell ref="I16:K16"/>
    <mergeCell ref="B23:G23"/>
    <mergeCell ref="I23:K23"/>
    <mergeCell ref="B30:G30"/>
    <mergeCell ref="I30:K30"/>
    <mergeCell ref="B37:G37"/>
    <mergeCell ref="I37:K37"/>
    <mergeCell ref="B44:G44"/>
    <mergeCell ref="I44:K44"/>
    <mergeCell ref="B51:G51"/>
    <mergeCell ref="I51:K51"/>
    <mergeCell ref="B58:G58"/>
    <mergeCell ref="I58:K58"/>
    <mergeCell ref="B65:G65"/>
    <mergeCell ref="I65:K65"/>
    <mergeCell ref="B72:D72"/>
    <mergeCell ref="I72:K72"/>
    <mergeCell ref="B79:G79"/>
    <mergeCell ref="I79:K79"/>
    <mergeCell ref="B86:G86"/>
    <mergeCell ref="I86:K86"/>
    <mergeCell ref="B93:G93"/>
    <mergeCell ref="I93:K93"/>
    <mergeCell ref="B100:G100"/>
    <mergeCell ref="I100:K100"/>
    <mergeCell ref="B107:G107"/>
    <mergeCell ref="I107:K107"/>
    <mergeCell ref="B114:G114"/>
    <mergeCell ref="I114:K114"/>
    <mergeCell ref="A121:B121"/>
    <mergeCell ref="C121:G121"/>
    <mergeCell ref="H121:I121"/>
    <mergeCell ref="J121:N121"/>
    <mergeCell ref="A4:A8"/>
    <mergeCell ref="A11:A15"/>
    <mergeCell ref="A18:A22"/>
    <mergeCell ref="A25:A29"/>
    <mergeCell ref="A32:A36"/>
    <mergeCell ref="A39:A43"/>
    <mergeCell ref="A46:A50"/>
    <mergeCell ref="A53:A57"/>
    <mergeCell ref="A60:A64"/>
    <mergeCell ref="A67:A71"/>
    <mergeCell ref="A74:A78"/>
    <mergeCell ref="A81:A85"/>
    <mergeCell ref="A88:A92"/>
    <mergeCell ref="A95:A99"/>
    <mergeCell ref="A102:A106"/>
    <mergeCell ref="A109:A113"/>
    <mergeCell ref="A116:A120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H109:H113"/>
    <mergeCell ref="H116:H120"/>
    <mergeCell ref="A122:N123"/>
  </mergeCells>
  <pageMargins left="0.2125" right="0.2125" top="0.2125" bottom="0.2125" header="0.511805555555556" footer="0.2125"/>
  <pageSetup paperSize="9" scale="81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2025-11-18T07:32:00Z</dcterms:created>
  <dcterms:modified xsi:type="dcterms:W3CDTF">2026-02-04T05:20:10Z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6BA99A6E5D20422E90D2E8A66581A2FA_11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