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 activeTab="1"/>
  </bookViews>
  <sheets>
    <sheet name="总表" sheetId="2" r:id="rId1"/>
    <sheet name="面积表" sheetId="1" r:id="rId2"/>
    <sheet name="行道树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3条带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5条带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3条带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5条带</t>
        </r>
      </text>
    </comment>
  </commentList>
</comments>
</file>

<file path=xl/sharedStrings.xml><?xml version="1.0" encoding="utf-8"?>
<sst xmlns="http://schemas.openxmlformats.org/spreadsheetml/2006/main" count="703" uniqueCount="151">
  <si>
    <t>2026-2028年新吴区绿化养护项目（七标段）面积明细</t>
  </si>
  <si>
    <t>编号</t>
  </si>
  <si>
    <t>标段</t>
  </si>
  <si>
    <t>养护面积
（平方米）</t>
  </si>
  <si>
    <t>养护费（不含行道树养护）（元）</t>
  </si>
  <si>
    <t>行道树养护费（元）</t>
  </si>
  <si>
    <t>暂列金（一年）</t>
  </si>
  <si>
    <t>一年养护费（元）</t>
  </si>
  <si>
    <t>暂列金（三年）</t>
  </si>
  <si>
    <t>三年养护费（元）</t>
  </si>
  <si>
    <t>七标</t>
  </si>
  <si>
    <t xml:space="preserve">    2026-2028年新吴区绿化养护项目（七标段）绿地养护路段明细</t>
  </si>
  <si>
    <t>养护单位：</t>
  </si>
  <si>
    <t>养护地段名称</t>
  </si>
  <si>
    <t>草坪（混播黑麦草）</t>
  </si>
  <si>
    <t>无修剪草坪</t>
  </si>
  <si>
    <t>绿篱、色块</t>
  </si>
  <si>
    <t>景观林带</t>
  </si>
  <si>
    <t>高架桥
下</t>
  </si>
  <si>
    <t>高架上花箱（黄馨）备注：花箱面积=盆数*0.66*0.33</t>
  </si>
  <si>
    <t>高架上花箱（月季）备注：花箱面积=盆数*0.66*0.33</t>
  </si>
  <si>
    <t>滴灌管道长度</t>
  </si>
  <si>
    <t>防护林</t>
  </si>
  <si>
    <t>意杨林</t>
  </si>
  <si>
    <t>临时绿化</t>
  </si>
  <si>
    <t>花境（花卉组合）</t>
  </si>
  <si>
    <t>水体</t>
  </si>
  <si>
    <t>设施量</t>
  </si>
  <si>
    <t>四季草花</t>
  </si>
  <si>
    <t>藤本月季</t>
  </si>
  <si>
    <t>合计面积</t>
  </si>
  <si>
    <t>道路分级</t>
  </si>
  <si>
    <t>备注</t>
  </si>
  <si>
    <t>面积㎡</t>
  </si>
  <si>
    <t>盆</t>
  </si>
  <si>
    <t>米</t>
  </si>
  <si>
    <t>长江东路（雪梅路-鸿运路）</t>
  </si>
  <si>
    <t>一级道路</t>
  </si>
  <si>
    <t>鸿运路（锡宅路-飞凤路）</t>
  </si>
  <si>
    <t>飞凤南路（华友中路-312国道）</t>
  </si>
  <si>
    <t>飞凤路（312国道-锦鸿路南侧）</t>
  </si>
  <si>
    <t>经一路延伸段（东环路-金马路）</t>
  </si>
  <si>
    <t>一级养护单价限价（元/㎡或盆）</t>
  </si>
  <si>
    <t>一级养护单价报价（元/㎡或盆）</t>
  </si>
  <si>
    <t>一级养护合计面积（㎡、盆）</t>
  </si>
  <si>
    <t>一级养护合计（元）</t>
  </si>
  <si>
    <t>金马路（经一路延伸段-飞凤路）</t>
  </si>
  <si>
    <t>二级道路</t>
  </si>
  <si>
    <t>展鸿路（东环路—空港路）</t>
  </si>
  <si>
    <t>鸿祥路(飞凤路-新农路)</t>
  </si>
  <si>
    <t>鸿江路（长江东路-里河路）</t>
  </si>
  <si>
    <t>里河路（空港路—东环路）</t>
  </si>
  <si>
    <t>空港路（金马路—飞凤路）</t>
  </si>
  <si>
    <t>经一路垃圾中转站</t>
  </si>
  <si>
    <t>鸿新路（振发路-鸿运路）</t>
  </si>
  <si>
    <t>梁鸿路（梁鸿湿地公园-锡宅路）</t>
  </si>
  <si>
    <t>银杏大道（飞凤路-梁鸿农场）</t>
  </si>
  <si>
    <t>占吴路（梁鸿路-坊吴路）</t>
  </si>
  <si>
    <t>纺吴路（占吴路-锡宅路）</t>
  </si>
  <si>
    <t>鸿业道（梁鸿路-梁鸿湿地公园后门）</t>
  </si>
  <si>
    <t>环鸿北路（梁鸿路-飞凤路）</t>
  </si>
  <si>
    <t>望虞河大桥护坡及后港公路（梁鸿南路老路-望虞河大桥）</t>
  </si>
  <si>
    <t>硕放枢纽</t>
  </si>
  <si>
    <t>二级养护单价限价（元/㎡或盆）</t>
  </si>
  <si>
    <t>二级养护单价报价（元/㎡或盆）</t>
  </si>
  <si>
    <t>二级养护合计面积（㎡、盆）</t>
  </si>
  <si>
    <t>二级养护合计（元）</t>
  </si>
  <si>
    <t>一级、二级合计总面积（㎡、盆）</t>
  </si>
  <si>
    <t>一级、二级合计年养护费（元）</t>
  </si>
  <si>
    <t>草坪：          指除临时绿化以外的狗牙根、马尼拉、天堂草、天富道、果岭草等暖季型需定期修剪草坪</t>
  </si>
  <si>
    <t>无修剪草坪：    指除临时绿化以外的白三叶、麦冬、鸢尾、二月兰等无需定期修剪整形的草本地被</t>
  </si>
  <si>
    <t>绿篱、色块：    指除高架桥上下植物以外的片植的灌木绿篱、色块等</t>
  </si>
  <si>
    <t>景观林带：      指除防护林、意杨林以外的道路绿化中无地被的片植乔木林带</t>
  </si>
  <si>
    <t>高架桥下植物：  指高架道路和桥梁投影面积内的所有植物</t>
  </si>
  <si>
    <t>高架桥上植物：  指高架道路和桥梁上种植、摆放或悬挂的所有植物</t>
  </si>
  <si>
    <t>防护林：        指除临时绿化以外的高速、国道、铁路、河流等沿线防护林及其他道路绿化以外地块内成片种植林带</t>
  </si>
  <si>
    <t>意杨林：        指成片种植的意杨林带</t>
  </si>
  <si>
    <t>临时绿化：      指临时覆绿的未开发地块内所有植物</t>
  </si>
  <si>
    <t>四季草花：      指道路绿化和游园中节点、岛头、花坛等种植的季节性草本花卉，一年四换。</t>
  </si>
  <si>
    <t>花境：          指道路绿化和游园中多品种花卉或观赏草的组图</t>
  </si>
  <si>
    <t>水体：          指开放性绿地中的水域和水生植物</t>
  </si>
  <si>
    <t>园林设施：      绿地中满足服务功能的各类构筑及设施。包括园路、景墙、假山、廊架、亭子、铺装、花坛、木栈道及其他设施等</t>
  </si>
  <si>
    <t>籽播黑麦草：    秋季草坪进入休眠期之前，追加播种保持草坪冬季绿色</t>
  </si>
  <si>
    <t xml:space="preserve">备注：1、不论单项工作量多少，即使数量为0的，也需要报单价，如不报价，在实际养护过程中新增的工作量单价按“0元”结算。面积清单以实际移交面积或有资质的第三方测绘面积为准，养护时间以甲方指定移交进场时间为准。
2、草坪养护包括冷季型草坪和暖季型草坪的养护管理：
冷季型草坪养护
A、播种：
冷季型草坪应在每年的10月10日前完成播种，播种种子应选用多年生黑麦草，并确保出芽率90%以上。10月25日前冷季型草坪出芽率达不到90%的，乙方应在11月上旬完成补播。再次播种发芽率达不到成坪要求，乙方应重新铺设混播黑麦草的暖季型草坪，若黑麦草仍然不成坪，甲方有权按照不成坪比例额外扣除养护费。特殊天气情况根据甲方指令播种。
B、修剪：10月至12月，根据冷季型草坪的生长情况，每月不少于1次修剪；3月-6月，根据冷季型草坪的生长情况，每月不少于2次修剪；冷季型草坪留茬高度不超过6-7cm。
3、清单中工程量不得修改，否则按无效投标处理。
</t>
  </si>
  <si>
    <t>2026-2028年新吴区绿化养护项目（七标段）行道树明细</t>
  </si>
  <si>
    <t>绿地名称</t>
  </si>
  <si>
    <t>1.长江东路（雪梅路-鸿运路）</t>
  </si>
  <si>
    <t>单位</t>
  </si>
  <si>
    <t>苗木分类</t>
  </si>
  <si>
    <t>规格</t>
  </si>
  <si>
    <t>苗木品种及数量</t>
  </si>
  <si>
    <t>小计</t>
  </si>
  <si>
    <t>1级养护限价（元）</t>
  </si>
  <si>
    <t>1级养护报价（元）</t>
  </si>
  <si>
    <t>总价（元）</t>
  </si>
  <si>
    <t>常绿行道树（株）</t>
  </si>
  <si>
    <t>胸径10cm以下</t>
  </si>
  <si>
    <t>不论品种</t>
  </si>
  <si>
    <t>落叶行道树（株）</t>
  </si>
  <si>
    <t>20cm以下</t>
  </si>
  <si>
    <t>香樟2190+红果冬青194</t>
  </si>
  <si>
    <t>无患子362+栾树503</t>
  </si>
  <si>
    <t>30cm以下</t>
  </si>
  <si>
    <t>香樟192</t>
  </si>
  <si>
    <t>40cm以下</t>
  </si>
  <si>
    <t>50cm以下</t>
  </si>
  <si>
    <t>2.鸿运路（后宅路-飞凤路）</t>
  </si>
  <si>
    <t>无患子17</t>
  </si>
  <si>
    <t>香樟275</t>
  </si>
  <si>
    <t>无患子213</t>
  </si>
  <si>
    <t>3.飞凤南路（华友中路-新东安路）</t>
  </si>
  <si>
    <r>
      <rPr>
        <b/>
        <sz val="12"/>
        <color rgb="FF000000"/>
        <rFont val="SimSun"/>
        <charset val="134"/>
      </rPr>
      <t>常绿行道树（株）</t>
    </r>
  </si>
  <si>
    <r>
      <rPr>
        <b/>
        <sz val="12"/>
        <color rgb="FF000000"/>
        <rFont val="SimSun"/>
        <charset val="134"/>
      </rPr>
      <t>落叶行道树（株）</t>
    </r>
  </si>
  <si>
    <t>无患子470+早樱240</t>
  </si>
  <si>
    <t>4.飞凤路（鸿运路-后宅东路）</t>
  </si>
  <si>
    <t>香樟182</t>
  </si>
  <si>
    <t>无患子622</t>
  </si>
  <si>
    <t>5.经一路延伸段（经一路-空港路）</t>
  </si>
  <si>
    <t>栾树3</t>
  </si>
  <si>
    <t>广玉兰25+香樟24</t>
  </si>
  <si>
    <t>栾树11</t>
  </si>
  <si>
    <t>广玉兰1+香樟10</t>
  </si>
  <si>
    <t>6.金马路（经一路延伸段-飞凤路）</t>
  </si>
  <si>
    <t>2级养护限价（元）</t>
  </si>
  <si>
    <t>2级养护报价（元）</t>
  </si>
  <si>
    <t>香樟219</t>
  </si>
  <si>
    <t>栾树183</t>
  </si>
  <si>
    <t>栾树76</t>
  </si>
  <si>
    <t>7.展鸿路（经一路-空港路）</t>
  </si>
  <si>
    <t>枫香358</t>
  </si>
  <si>
    <t>枫香10</t>
  </si>
  <si>
    <t>8.鸿祥路（新农路-飞凤路）</t>
  </si>
  <si>
    <t>玉兰104</t>
  </si>
  <si>
    <t>玉兰304</t>
  </si>
  <si>
    <t>9.里河路（经一路-空港路）</t>
  </si>
  <si>
    <t>臭椿68</t>
  </si>
  <si>
    <t>臭椿445</t>
  </si>
  <si>
    <t>臭椿46</t>
  </si>
  <si>
    <t>10.空港路（金马路-飞凤路）</t>
  </si>
  <si>
    <t>刺槐40</t>
  </si>
  <si>
    <t>刺槐112</t>
  </si>
  <si>
    <t>11.银杏大道（飞凤路-梁鸿农场）</t>
  </si>
  <si>
    <t>现场苗木品种及数量</t>
  </si>
  <si>
    <t>银杏256</t>
  </si>
  <si>
    <t>12.占吴路（梁鸿路-坊吴路）</t>
  </si>
  <si>
    <t>13.坊吴路（占吴路-锡宅路）</t>
  </si>
  <si>
    <t>14.鸿业道（梁鸿路-梁鸿湿地公园后门）</t>
  </si>
  <si>
    <t>15.梁鸿路（梁鸿湿地公园-锡宅路）</t>
  </si>
  <si>
    <t>行道树数量合计</t>
  </si>
  <si>
    <t>总价合计（元）</t>
  </si>
  <si>
    <r>
      <rPr>
        <b/>
        <sz val="11"/>
        <rFont val="宋体"/>
        <charset val="134"/>
        <scheme val="minor"/>
      </rPr>
      <t xml:space="preserve">备注：1、不论单项工作量多少，即使数量为0的，也需要报单价，如不报价（元），在实际养护过程中新增的工作量单价按“0元”结算。
      </t>
    </r>
    <r>
      <rPr>
        <b/>
        <sz val="11"/>
        <color rgb="FFFF0000"/>
        <rFont val="宋体"/>
        <charset val="134"/>
        <scheme val="minor"/>
      </rPr>
      <t xml:space="preserve">2、同一标段中相同规格、相同养护等级的树木报价必须相同，否则按无效投标处理。 </t>
    </r>
    <r>
      <rPr>
        <b/>
        <sz val="11"/>
        <rFont val="宋体"/>
        <charset val="134"/>
        <scheme val="minor"/>
      </rPr>
      <t xml:space="preserve">
      3、清单中工程量不得修改，否则按无效投标处理。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</si>
</sst>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\-0.00;"/>
    <numFmt numFmtId="178" formatCode="0_ "/>
    <numFmt numFmtId="179" formatCode="0.00_);[Red]\(0.00\)"/>
    <numFmt numFmtId="180" formatCode="0_);[Red]\(0\)"/>
  </numFmts>
  <fonts count="45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color rgb="FF000000"/>
      <name val="SimSun"/>
      <charset val="134"/>
    </font>
    <font>
      <sz val="10"/>
      <color indexed="8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SimSun"/>
      <charset val="134"/>
    </font>
    <font>
      <b/>
      <sz val="12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  <xf numFmtId="0" fontId="41" fillId="0" borderId="0"/>
  </cellStyleXfs>
  <cellXfs count="7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 readingOrder="1"/>
    </xf>
    <xf numFmtId="176" fontId="6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7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 readingOrder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 applyProtection="1">
      <alignment horizontal="center" vertical="center"/>
      <protection locked="0"/>
    </xf>
    <xf numFmtId="178" fontId="0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176" fontId="12" fillId="0" borderId="2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9" fontId="12" fillId="0" borderId="2" xfId="49" applyNumberFormat="1" applyFont="1" applyFill="1" applyBorder="1" applyAlignment="1">
      <alignment horizontal="center" vertical="center"/>
    </xf>
    <xf numFmtId="179" fontId="13" fillId="0" borderId="2" xfId="0" applyNumberFormat="1" applyFont="1" applyFill="1" applyBorder="1" applyAlignment="1">
      <alignment horizontal="center" vertical="center"/>
    </xf>
    <xf numFmtId="176" fontId="12" fillId="2" borderId="2" xfId="49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179" fontId="13" fillId="0" borderId="3" xfId="0" applyNumberFormat="1" applyFont="1" applyFill="1" applyBorder="1" applyAlignment="1">
      <alignment horizontal="center" vertical="center"/>
    </xf>
    <xf numFmtId="179" fontId="13" fillId="0" borderId="5" xfId="0" applyNumberFormat="1" applyFont="1" applyFill="1" applyBorder="1" applyAlignment="1">
      <alignment horizontal="center" vertical="center"/>
    </xf>
    <xf numFmtId="179" fontId="13" fillId="2" borderId="2" xfId="0" applyNumberFormat="1" applyFont="1" applyFill="1" applyBorder="1" applyAlignment="1" applyProtection="1">
      <alignment horizontal="center" vertical="center"/>
      <protection locked="0"/>
    </xf>
    <xf numFmtId="179" fontId="16" fillId="0" borderId="2" xfId="5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79" fontId="17" fillId="0" borderId="2" xfId="51" applyNumberFormat="1" applyFont="1" applyFill="1" applyBorder="1" applyAlignment="1" applyProtection="1">
      <alignment horizontal="center" vertical="center" wrapText="1"/>
      <protection locked="0"/>
    </xf>
    <xf numFmtId="179" fontId="12" fillId="2" borderId="2" xfId="49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 wrapText="1"/>
    </xf>
    <xf numFmtId="180" fontId="19" fillId="0" borderId="2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中标单价汇总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F2" sqref="F2:I3"/>
    </sheetView>
  </sheetViews>
  <sheetFormatPr defaultColWidth="9" defaultRowHeight="14" outlineLevelRow="2"/>
  <cols>
    <col min="1" max="1" width="9.44545454545455" style="33" customWidth="1"/>
    <col min="2" max="2" width="11.1272727272727" style="33" customWidth="1"/>
    <col min="3" max="4" width="24.6272727272727" style="33" customWidth="1"/>
    <col min="5" max="7" width="21.6636363636364" style="33" customWidth="1"/>
    <col min="8" max="8" width="26.2545454545455" style="33" customWidth="1"/>
    <col min="9" max="9" width="26.2727272727273" style="33" customWidth="1"/>
    <col min="10" max="16384" width="9" style="33"/>
  </cols>
  <sheetData>
    <row r="1" s="33" customFormat="1" ht="33" customHeight="1" spans="1:9">
      <c r="A1" s="72" t="s">
        <v>0</v>
      </c>
      <c r="B1" s="72"/>
      <c r="C1" s="72"/>
      <c r="D1" s="72"/>
      <c r="E1" s="72"/>
      <c r="F1" s="72"/>
      <c r="G1" s="72"/>
      <c r="H1" s="72"/>
    </row>
    <row r="2" s="33" customFormat="1" ht="76.5" spans="1:9">
      <c r="A2" s="72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</row>
    <row r="3" s="33" customFormat="1" ht="42" customHeight="1" spans="1:9">
      <c r="A3" s="72">
        <v>1</v>
      </c>
      <c r="B3" s="72" t="s">
        <v>10</v>
      </c>
      <c r="C3" s="74">
        <f>面积表!S34</f>
        <v>1368821.296</v>
      </c>
      <c r="D3" s="75"/>
      <c r="E3" s="76"/>
      <c r="F3" s="76">
        <v>240000</v>
      </c>
      <c r="G3" s="77"/>
      <c r="H3" s="76">
        <v>720000</v>
      </c>
      <c r="I3" s="77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3"/>
  <sheetViews>
    <sheetView tabSelected="1" zoomScale="80" zoomScaleNormal="80" workbookViewId="0">
      <selection activeCell="T29" sqref="T29"/>
    </sheetView>
  </sheetViews>
  <sheetFormatPr defaultColWidth="8.87272727272727" defaultRowHeight="14"/>
  <cols>
    <col min="1" max="1" width="6.5" style="35" customWidth="1"/>
    <col min="2" max="2" width="38.8727272727273" style="33" customWidth="1"/>
    <col min="3" max="3" width="11.8727272727273" style="33" customWidth="1"/>
    <col min="4" max="4" width="13.7545454545455" style="33" customWidth="1"/>
    <col min="5" max="5" width="13.1272727272727" style="33" customWidth="1"/>
    <col min="6" max="6" width="14.2545454545455" style="33" customWidth="1"/>
    <col min="7" max="7" width="10.7545454545455" style="33" customWidth="1"/>
    <col min="8" max="9" width="13.8727272727273" style="33" customWidth="1"/>
    <col min="10" max="10" width="10.5" style="33" customWidth="1"/>
    <col min="11" max="11" width="11.8181818181818" style="33" customWidth="1"/>
    <col min="12" max="12" width="8.5" style="33" customWidth="1"/>
    <col min="13" max="13" width="9.62727272727273" style="33" customWidth="1"/>
    <col min="14" max="14" width="11.3727272727273" style="33" customWidth="1"/>
    <col min="15" max="15" width="10.3727272727273" style="33" customWidth="1"/>
    <col min="16" max="16" width="9.5" style="33" customWidth="1"/>
    <col min="17" max="17" width="12.5" style="33" customWidth="1"/>
    <col min="18" max="18" width="11.8727272727273" style="33" customWidth="1"/>
    <col min="19" max="19" width="18.7545454545455" style="33" customWidth="1"/>
    <col min="20" max="20" width="12.2727272727273" style="33" customWidth="1"/>
    <col min="21" max="21" width="27.8727272727273" style="33" customWidth="1"/>
    <col min="22" max="16384" width="8.87272727272727" style="33"/>
  </cols>
  <sheetData>
    <row r="1" s="33" customFormat="1" ht="60" customHeight="1" spans="1:21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="33" customFormat="1" ht="28.5" customHeight="1" spans="1:21">
      <c r="A2" s="37" t="s">
        <v>12</v>
      </c>
      <c r="B2" s="37"/>
      <c r="C2" s="38"/>
      <c r="D2" s="38"/>
      <c r="E2" s="38"/>
      <c r="F2" s="38"/>
      <c r="G2" s="38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="33" customFormat="1" ht="70" spans="1:21">
      <c r="A3" s="40" t="s">
        <v>1</v>
      </c>
      <c r="B3" s="40" t="s">
        <v>13</v>
      </c>
      <c r="C3" s="41" t="s">
        <v>14</v>
      </c>
      <c r="D3" s="41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1" t="s">
        <v>21</v>
      </c>
      <c r="K3" s="41" t="s">
        <v>22</v>
      </c>
      <c r="L3" s="41" t="s">
        <v>23</v>
      </c>
      <c r="M3" s="41" t="s">
        <v>24</v>
      </c>
      <c r="N3" s="41" t="s">
        <v>25</v>
      </c>
      <c r="O3" s="41" t="s">
        <v>26</v>
      </c>
      <c r="P3" s="41" t="s">
        <v>27</v>
      </c>
      <c r="Q3" s="41" t="s">
        <v>28</v>
      </c>
      <c r="R3" s="41" t="s">
        <v>29</v>
      </c>
      <c r="S3" s="41" t="s">
        <v>30</v>
      </c>
      <c r="T3" s="40" t="s">
        <v>31</v>
      </c>
      <c r="U3" s="40" t="s">
        <v>32</v>
      </c>
    </row>
    <row r="4" s="33" customFormat="1" ht="24" customHeight="1" spans="1:21">
      <c r="A4" s="40"/>
      <c r="B4" s="40"/>
      <c r="C4" s="40" t="s">
        <v>33</v>
      </c>
      <c r="D4" s="40" t="s">
        <v>33</v>
      </c>
      <c r="E4" s="40" t="s">
        <v>33</v>
      </c>
      <c r="F4" s="40" t="s">
        <v>33</v>
      </c>
      <c r="G4" s="40" t="s">
        <v>33</v>
      </c>
      <c r="H4" s="40" t="s">
        <v>34</v>
      </c>
      <c r="I4" s="40" t="s">
        <v>34</v>
      </c>
      <c r="J4" s="42" t="s">
        <v>35</v>
      </c>
      <c r="K4" s="40" t="s">
        <v>33</v>
      </c>
      <c r="L4" s="40" t="s">
        <v>33</v>
      </c>
      <c r="M4" s="40" t="s">
        <v>33</v>
      </c>
      <c r="N4" s="40" t="s">
        <v>33</v>
      </c>
      <c r="O4" s="40" t="s">
        <v>33</v>
      </c>
      <c r="P4" s="40" t="s">
        <v>33</v>
      </c>
      <c r="Q4" s="40" t="s">
        <v>33</v>
      </c>
      <c r="R4" s="40" t="s">
        <v>35</v>
      </c>
      <c r="S4" s="40" t="s">
        <v>33</v>
      </c>
      <c r="T4" s="40"/>
      <c r="U4" s="40"/>
    </row>
    <row r="5" s="33" customFormat="1" ht="27.95" customHeight="1" spans="1:21">
      <c r="A5" s="43">
        <v>1</v>
      </c>
      <c r="B5" s="41" t="s">
        <v>36</v>
      </c>
      <c r="C5" s="40">
        <v>177595.63</v>
      </c>
      <c r="D5" s="40">
        <v>4929.318</v>
      </c>
      <c r="E5" s="40">
        <f>17255.532+330</f>
        <v>17585.532</v>
      </c>
      <c r="F5" s="40">
        <v>34439.458</v>
      </c>
      <c r="G5" s="40">
        <v>9235.395</v>
      </c>
      <c r="H5" s="40"/>
      <c r="I5" s="40"/>
      <c r="J5" s="40"/>
      <c r="K5" s="40"/>
      <c r="L5" s="40"/>
      <c r="M5" s="40"/>
      <c r="N5" s="40">
        <v>89.5</v>
      </c>
      <c r="O5" s="40">
        <v>17690.872</v>
      </c>
      <c r="P5" s="40">
        <v>1004.22</v>
      </c>
      <c r="Q5" s="40">
        <v>1142</v>
      </c>
      <c r="R5" s="40"/>
      <c r="S5" s="40">
        <f>SUM(C5:Q5)-H5-I5+(H5+I5)*0.66*0.33-J5</f>
        <v>263711.925</v>
      </c>
      <c r="T5" s="40" t="s">
        <v>37</v>
      </c>
      <c r="U5" s="40"/>
    </row>
    <row r="6" s="33" customFormat="1" ht="27.95" customHeight="1" spans="1:21">
      <c r="A6" s="40">
        <v>2</v>
      </c>
      <c r="B6" s="41" t="s">
        <v>38</v>
      </c>
      <c r="C6" s="40">
        <v>45468.343</v>
      </c>
      <c r="D6" s="40"/>
      <c r="E6" s="40">
        <v>3619.583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>
        <f>SUM(C6:Q6)-H6-I6+(H6+I6)*0.66*0.33-J6</f>
        <v>49087.926</v>
      </c>
      <c r="T6" s="40" t="s">
        <v>37</v>
      </c>
      <c r="U6" s="40"/>
    </row>
    <row r="7" s="33" customFormat="1" ht="27.95" customHeight="1" spans="1:21">
      <c r="A7" s="40">
        <v>3</v>
      </c>
      <c r="B7" s="41" t="s">
        <v>39</v>
      </c>
      <c r="C7" s="40">
        <v>121176.69</v>
      </c>
      <c r="D7" s="40">
        <v>6942.76</v>
      </c>
      <c r="E7" s="40">
        <v>19247.33</v>
      </c>
      <c r="F7" s="40"/>
      <c r="G7" s="40">
        <v>300</v>
      </c>
      <c r="H7" s="40"/>
      <c r="I7" s="40">
        <v>2485</v>
      </c>
      <c r="J7" s="40">
        <v>2700</v>
      </c>
      <c r="K7" s="40"/>
      <c r="L7" s="40"/>
      <c r="M7" s="40"/>
      <c r="N7" s="40">
        <v>2622.25</v>
      </c>
      <c r="O7" s="40">
        <v>800</v>
      </c>
      <c r="P7" s="40"/>
      <c r="Q7" s="40">
        <v>280</v>
      </c>
      <c r="R7" s="40"/>
      <c r="S7" s="40">
        <f>SUM(C7:Q7)-H7-I7+(H7+I7)*0.66*0.33-J7</f>
        <v>151910.263</v>
      </c>
      <c r="T7" s="40" t="s">
        <v>37</v>
      </c>
      <c r="U7" s="40"/>
    </row>
    <row r="8" s="33" customFormat="1" ht="27.95" customHeight="1" spans="1:21">
      <c r="A8" s="40">
        <v>4</v>
      </c>
      <c r="B8" s="41" t="s">
        <v>40</v>
      </c>
      <c r="C8" s="40">
        <v>65959.283</v>
      </c>
      <c r="D8" s="40">
        <v>2426</v>
      </c>
      <c r="E8" s="40">
        <v>8461.023</v>
      </c>
      <c r="F8" s="40"/>
      <c r="G8" s="40">
        <v>7815.15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>
        <f>SUM(C8:Q8)-H8-I8+(H8+I8)*0.66*0.33-J8</f>
        <v>84661.456</v>
      </c>
      <c r="T8" s="40" t="s">
        <v>37</v>
      </c>
      <c r="U8" s="40"/>
    </row>
    <row r="9" s="33" customFormat="1" ht="27.95" customHeight="1" spans="1:21">
      <c r="A9" s="40">
        <v>5</v>
      </c>
      <c r="B9" s="41" t="s">
        <v>41</v>
      </c>
      <c r="C9" s="40">
        <v>21823.721</v>
      </c>
      <c r="D9" s="40"/>
      <c r="E9" s="40">
        <v>718.965</v>
      </c>
      <c r="F9" s="40">
        <v>746.755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>
        <f>SUM(C9:Q9)-H9-I9+(H9+I9)*0.66*0.33-J9</f>
        <v>23289.441</v>
      </c>
      <c r="T9" s="40" t="s">
        <v>37</v>
      </c>
      <c r="U9" s="40"/>
    </row>
    <row r="10" s="33" customFormat="1" ht="24" customHeight="1" spans="1:21">
      <c r="A10" s="44" t="s">
        <v>42</v>
      </c>
      <c r="B10" s="44"/>
      <c r="C10" s="45">
        <v>5.68</v>
      </c>
      <c r="D10" s="45">
        <v>2.19</v>
      </c>
      <c r="E10" s="45">
        <v>4.51</v>
      </c>
      <c r="F10" s="45">
        <v>3.09</v>
      </c>
      <c r="G10" s="45">
        <v>6.16</v>
      </c>
      <c r="H10" s="45">
        <v>18</v>
      </c>
      <c r="I10" s="45">
        <v>35</v>
      </c>
      <c r="J10" s="45">
        <v>0.89</v>
      </c>
      <c r="K10" s="45">
        <v>1.77</v>
      </c>
      <c r="L10" s="45">
        <v>1.68</v>
      </c>
      <c r="M10" s="45">
        <v>1.77</v>
      </c>
      <c r="N10" s="45">
        <v>4.9</v>
      </c>
      <c r="O10" s="45">
        <v>1.22</v>
      </c>
      <c r="P10" s="45">
        <v>5.77</v>
      </c>
      <c r="Q10" s="45">
        <v>337.43</v>
      </c>
      <c r="R10" s="45">
        <v>10</v>
      </c>
      <c r="S10" s="46"/>
      <c r="T10" s="40"/>
      <c r="U10" s="40"/>
    </row>
    <row r="11" s="33" customFormat="1" ht="24.75" customHeight="1" spans="1:21">
      <c r="A11" s="44" t="s">
        <v>43</v>
      </c>
      <c r="B11" s="44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  <c r="T11" s="40"/>
      <c r="U11" s="40"/>
    </row>
    <row r="12" s="33" customFormat="1" ht="24.75" customHeight="1" spans="1:21">
      <c r="A12" s="49" t="s">
        <v>44</v>
      </c>
      <c r="B12" s="50"/>
      <c r="C12" s="46">
        <f t="shared" ref="C12:R12" si="0">SUM(C5:C9)</f>
        <v>432023.667</v>
      </c>
      <c r="D12" s="46">
        <f t="shared" si="0"/>
        <v>14298.078</v>
      </c>
      <c r="E12" s="46">
        <f t="shared" si="0"/>
        <v>49632.433</v>
      </c>
      <c r="F12" s="46">
        <f t="shared" si="0"/>
        <v>35186.213</v>
      </c>
      <c r="G12" s="46">
        <f t="shared" si="0"/>
        <v>17350.545</v>
      </c>
      <c r="H12" s="46">
        <f t="shared" si="0"/>
        <v>0</v>
      </c>
      <c r="I12" s="46">
        <f t="shared" si="0"/>
        <v>2485</v>
      </c>
      <c r="J12" s="46">
        <f t="shared" si="0"/>
        <v>2700</v>
      </c>
      <c r="K12" s="46">
        <f t="shared" si="0"/>
        <v>0</v>
      </c>
      <c r="L12" s="46">
        <f t="shared" si="0"/>
        <v>0</v>
      </c>
      <c r="M12" s="46">
        <f t="shared" si="0"/>
        <v>0</v>
      </c>
      <c r="N12" s="46">
        <f t="shared" si="0"/>
        <v>2711.75</v>
      </c>
      <c r="O12" s="46">
        <f t="shared" si="0"/>
        <v>18490.872</v>
      </c>
      <c r="P12" s="46">
        <f t="shared" si="0"/>
        <v>1004.22</v>
      </c>
      <c r="Q12" s="46">
        <f t="shared" si="0"/>
        <v>1422</v>
      </c>
      <c r="R12" s="46">
        <f t="shared" si="0"/>
        <v>0</v>
      </c>
      <c r="S12" s="46">
        <f>SUM(C12:Q12)-I12+I12*0.66*0.33-J12</f>
        <v>572661.011</v>
      </c>
      <c r="T12" s="40"/>
      <c r="U12" s="40"/>
    </row>
    <row r="13" s="33" customFormat="1" ht="24.75" customHeight="1" spans="1:21">
      <c r="A13" s="49" t="s">
        <v>45</v>
      </c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40"/>
      <c r="U13" s="40"/>
    </row>
    <row r="14" s="33" customFormat="1" ht="24.75" customHeight="1" spans="1:21">
      <c r="A14" s="43">
        <v>1</v>
      </c>
      <c r="B14" s="52" t="s">
        <v>46</v>
      </c>
      <c r="C14" s="46">
        <f>23924.902+43.2</f>
        <v>23968.102</v>
      </c>
      <c r="D14" s="46">
        <v>200.786</v>
      </c>
      <c r="E14" s="46">
        <v>4207.617</v>
      </c>
      <c r="F14" s="46">
        <v>3731.959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0"/>
      <c r="S14" s="40">
        <f t="shared" ref="S14:S30" si="1">SUM(C14:Q14)-H14-I14+(H14+I14)*0.66*0.33-J14</f>
        <v>32108.464</v>
      </c>
      <c r="T14" s="46" t="s">
        <v>47</v>
      </c>
      <c r="U14" s="40"/>
    </row>
    <row r="15" s="33" customFormat="1" ht="24.75" customHeight="1" spans="1:21">
      <c r="A15" s="43">
        <v>2</v>
      </c>
      <c r="B15" s="52" t="s">
        <v>48</v>
      </c>
      <c r="C15" s="46">
        <f>8548.808-20+40.5</f>
        <v>8569.308</v>
      </c>
      <c r="D15" s="46"/>
      <c r="E15" s="46">
        <f>2469.482+96.98</f>
        <v>2566.462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0"/>
      <c r="S15" s="40">
        <f t="shared" si="1"/>
        <v>11135.77</v>
      </c>
      <c r="T15" s="46" t="s">
        <v>47</v>
      </c>
      <c r="U15" s="40"/>
    </row>
    <row r="16" s="33" customFormat="1" ht="27.95" customHeight="1" spans="1:21">
      <c r="A16" s="43">
        <v>3</v>
      </c>
      <c r="B16" s="52" t="s">
        <v>49</v>
      </c>
      <c r="C16" s="46">
        <f>11678.097-69-40</f>
        <v>11569.097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0"/>
      <c r="S16" s="40">
        <f t="shared" si="1"/>
        <v>11569.097</v>
      </c>
      <c r="T16" s="46" t="s">
        <v>47</v>
      </c>
      <c r="U16" s="40"/>
    </row>
    <row r="17" s="33" customFormat="1" ht="27.95" customHeight="1" spans="1:21">
      <c r="A17" s="43">
        <v>4</v>
      </c>
      <c r="B17" s="52" t="s">
        <v>50</v>
      </c>
      <c r="C17" s="46">
        <v>4028.43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0"/>
      <c r="S17" s="40">
        <f t="shared" si="1"/>
        <v>4028.43</v>
      </c>
      <c r="T17" s="46" t="s">
        <v>47</v>
      </c>
      <c r="U17" s="40"/>
    </row>
    <row r="18" s="33" customFormat="1" ht="27.95" customHeight="1" spans="1:21">
      <c r="A18" s="43">
        <v>5</v>
      </c>
      <c r="B18" s="52" t="s">
        <v>51</v>
      </c>
      <c r="C18" s="46">
        <v>15849.066</v>
      </c>
      <c r="D18" s="46"/>
      <c r="E18" s="46">
        <v>3213.299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0"/>
      <c r="S18" s="40">
        <f t="shared" si="1"/>
        <v>19062.365</v>
      </c>
      <c r="T18" s="46" t="s">
        <v>47</v>
      </c>
      <c r="U18" s="40"/>
    </row>
    <row r="19" s="33" customFormat="1" ht="27.95" customHeight="1" spans="1:21">
      <c r="A19" s="43">
        <v>6</v>
      </c>
      <c r="B19" s="52" t="s">
        <v>52</v>
      </c>
      <c r="C19" s="46">
        <v>9492.169</v>
      </c>
      <c r="D19" s="46">
        <v>8544</v>
      </c>
      <c r="E19" s="46">
        <v>5151</v>
      </c>
      <c r="F19" s="46"/>
      <c r="G19" s="46"/>
      <c r="H19" s="46"/>
      <c r="I19" s="46"/>
      <c r="J19" s="46"/>
      <c r="K19" s="46">
        <f>21463+15538</f>
        <v>37001</v>
      </c>
      <c r="L19" s="46"/>
      <c r="M19" s="46"/>
      <c r="N19" s="46"/>
      <c r="O19" s="46"/>
      <c r="P19" s="46"/>
      <c r="Q19" s="46"/>
      <c r="R19" s="40"/>
      <c r="S19" s="40">
        <f t="shared" si="1"/>
        <v>60188.169</v>
      </c>
      <c r="T19" s="46" t="s">
        <v>47</v>
      </c>
      <c r="U19" s="40"/>
    </row>
    <row r="20" s="33" customFormat="1" ht="27.95" customHeight="1" spans="1:21">
      <c r="A20" s="43">
        <v>7</v>
      </c>
      <c r="B20" s="52" t="s">
        <v>53</v>
      </c>
      <c r="C20" s="46"/>
      <c r="D20" s="46"/>
      <c r="E20" s="46">
        <v>1018.17</v>
      </c>
      <c r="F20" s="46">
        <v>1472</v>
      </c>
      <c r="G20" s="46"/>
      <c r="H20" s="46"/>
      <c r="I20" s="46"/>
      <c r="J20" s="46"/>
      <c r="K20" s="46"/>
      <c r="L20" s="46"/>
      <c r="M20" s="46"/>
      <c r="N20" s="46">
        <v>50.24</v>
      </c>
      <c r="O20" s="46"/>
      <c r="P20" s="46"/>
      <c r="Q20" s="46">
        <v>18</v>
      </c>
      <c r="R20" s="40"/>
      <c r="S20" s="40">
        <f t="shared" si="1"/>
        <v>2558.41</v>
      </c>
      <c r="T20" s="46" t="s">
        <v>47</v>
      </c>
      <c r="U20" s="40"/>
    </row>
    <row r="21" s="33" customFormat="1" ht="27.95" customHeight="1" spans="1:21">
      <c r="A21" s="43">
        <v>8</v>
      </c>
      <c r="B21" s="52" t="s">
        <v>54</v>
      </c>
      <c r="C21" s="46">
        <v>3711.856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0"/>
      <c r="S21" s="40">
        <f t="shared" si="1"/>
        <v>3711.856</v>
      </c>
      <c r="T21" s="46" t="s">
        <v>47</v>
      </c>
      <c r="U21" s="40"/>
    </row>
    <row r="22" s="33" customFormat="1" ht="27.95" customHeight="1" spans="1:21">
      <c r="A22" s="43">
        <v>9</v>
      </c>
      <c r="B22" s="52" t="s">
        <v>55</v>
      </c>
      <c r="C22" s="46">
        <v>38173.73</v>
      </c>
      <c r="D22" s="46">
        <v>44.58</v>
      </c>
      <c r="E22" s="46">
        <f>7665.06+1523.1</f>
        <v>9188.16</v>
      </c>
      <c r="F22" s="46"/>
      <c r="G22" s="46"/>
      <c r="H22" s="46"/>
      <c r="I22" s="46"/>
      <c r="J22" s="46"/>
      <c r="K22" s="46"/>
      <c r="L22" s="46"/>
      <c r="M22" s="46">
        <v>5982.303</v>
      </c>
      <c r="N22" s="46">
        <v>5</v>
      </c>
      <c r="O22" s="46"/>
      <c r="P22" s="46"/>
      <c r="Q22" s="46">
        <v>80</v>
      </c>
      <c r="R22" s="40"/>
      <c r="S22" s="40">
        <f t="shared" si="1"/>
        <v>53473.773</v>
      </c>
      <c r="T22" s="46" t="s">
        <v>47</v>
      </c>
      <c r="U22" s="40"/>
    </row>
    <row r="23" s="33" customFormat="1" ht="27.95" customHeight="1" spans="1:21">
      <c r="A23" s="43">
        <v>10</v>
      </c>
      <c r="B23" s="52" t="s">
        <v>56</v>
      </c>
      <c r="C23" s="46">
        <v>8880.175</v>
      </c>
      <c r="D23" s="46"/>
      <c r="E23" s="46">
        <v>20062.96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0"/>
      <c r="S23" s="40">
        <f t="shared" si="1"/>
        <v>28943.135</v>
      </c>
      <c r="T23" s="46" t="s">
        <v>47</v>
      </c>
      <c r="U23" s="40"/>
    </row>
    <row r="24" s="33" customFormat="1" ht="27.95" customHeight="1" spans="1:21">
      <c r="A24" s="43">
        <v>11</v>
      </c>
      <c r="B24" s="52" t="s">
        <v>57</v>
      </c>
      <c r="C24" s="46">
        <v>5277.72</v>
      </c>
      <c r="D24" s="46"/>
      <c r="E24" s="46">
        <v>2052.8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0"/>
      <c r="S24" s="40">
        <f t="shared" si="1"/>
        <v>7330.52</v>
      </c>
      <c r="T24" s="46" t="s">
        <v>47</v>
      </c>
      <c r="U24" s="40"/>
    </row>
    <row r="25" s="33" customFormat="1" ht="27.95" customHeight="1" spans="1:21">
      <c r="A25" s="43">
        <v>12</v>
      </c>
      <c r="B25" s="52" t="s">
        <v>58</v>
      </c>
      <c r="C25" s="46">
        <v>3284.4</v>
      </c>
      <c r="D25" s="46"/>
      <c r="E25" s="46">
        <v>1164.9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0"/>
      <c r="S25" s="40">
        <f t="shared" si="1"/>
        <v>4449.3</v>
      </c>
      <c r="T25" s="46" t="s">
        <v>47</v>
      </c>
      <c r="U25" s="40"/>
    </row>
    <row r="26" s="33" customFormat="1" ht="27.95" customHeight="1" spans="1:21">
      <c r="A26" s="43">
        <v>13</v>
      </c>
      <c r="B26" s="52" t="s">
        <v>59</v>
      </c>
      <c r="C26" s="46">
        <v>0</v>
      </c>
      <c r="D26" s="46"/>
      <c r="E26" s="46">
        <v>473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0"/>
      <c r="S26" s="40">
        <f t="shared" si="1"/>
        <v>473</v>
      </c>
      <c r="T26" s="46" t="s">
        <v>47</v>
      </c>
      <c r="U26" s="40"/>
    </row>
    <row r="27" s="33" customFormat="1" ht="27.95" customHeight="1" spans="1:21">
      <c r="A27" s="43">
        <v>14</v>
      </c>
      <c r="B27" s="52" t="s">
        <v>60</v>
      </c>
      <c r="C27" s="46">
        <v>44256.21</v>
      </c>
      <c r="D27" s="46">
        <v>399.706</v>
      </c>
      <c r="E27" s="46">
        <v>12533.1</v>
      </c>
      <c r="F27" s="46"/>
      <c r="G27" s="46"/>
      <c r="H27" s="46"/>
      <c r="I27" s="46"/>
      <c r="J27" s="46"/>
      <c r="K27" s="46"/>
      <c r="L27" s="46"/>
      <c r="M27" s="46">
        <v>28.72</v>
      </c>
      <c r="N27" s="46"/>
      <c r="O27" s="46"/>
      <c r="P27" s="46"/>
      <c r="Q27" s="46"/>
      <c r="R27" s="40"/>
      <c r="S27" s="40">
        <f t="shared" si="1"/>
        <v>57217.736</v>
      </c>
      <c r="T27" s="46" t="s">
        <v>47</v>
      </c>
      <c r="U27" s="40"/>
    </row>
    <row r="28" s="33" customFormat="1" ht="27.95" customHeight="1" spans="1:21">
      <c r="A28" s="43">
        <v>15</v>
      </c>
      <c r="B28" s="52" t="s">
        <v>61</v>
      </c>
      <c r="C28" s="46">
        <v>17679.97</v>
      </c>
      <c r="D28" s="46"/>
      <c r="E28" s="46">
        <v>812</v>
      </c>
      <c r="F28" s="46"/>
      <c r="G28" s="46"/>
      <c r="H28" s="46"/>
      <c r="I28" s="46"/>
      <c r="J28" s="46"/>
      <c r="K28" s="46"/>
      <c r="L28" s="46"/>
      <c r="M28" s="46">
        <v>4690.02</v>
      </c>
      <c r="N28" s="46"/>
      <c r="O28" s="46"/>
      <c r="P28" s="46"/>
      <c r="Q28" s="46"/>
      <c r="R28" s="40"/>
      <c r="S28" s="40">
        <f t="shared" si="1"/>
        <v>23181.99</v>
      </c>
      <c r="T28" s="46" t="s">
        <v>47</v>
      </c>
      <c r="U28" s="40"/>
    </row>
    <row r="29" s="33" customFormat="1" ht="27.95" customHeight="1" spans="1:21">
      <c r="A29" s="43">
        <v>16</v>
      </c>
      <c r="B29" s="53" t="s">
        <v>62</v>
      </c>
      <c r="C29" s="54">
        <v>364075.9</v>
      </c>
      <c r="D29" s="46">
        <v>58113</v>
      </c>
      <c r="E29" s="46">
        <v>2747</v>
      </c>
      <c r="F29" s="46"/>
      <c r="G29" s="46">
        <v>26991.57</v>
      </c>
      <c r="H29" s="46"/>
      <c r="I29" s="46"/>
      <c r="J29" s="46"/>
      <c r="K29" s="46"/>
      <c r="L29" s="46"/>
      <c r="M29" s="46"/>
      <c r="N29" s="46"/>
      <c r="O29" s="46">
        <v>24258</v>
      </c>
      <c r="P29" s="46">
        <v>542.8</v>
      </c>
      <c r="Q29" s="46"/>
      <c r="R29" s="54"/>
      <c r="S29" s="40">
        <f t="shared" si="1"/>
        <v>476728.27</v>
      </c>
      <c r="T29" s="40" t="s">
        <v>47</v>
      </c>
      <c r="U29" s="55"/>
    </row>
    <row r="30" s="33" customFormat="1" ht="24.75" customHeight="1" spans="1:21">
      <c r="A30" s="56" t="s">
        <v>63</v>
      </c>
      <c r="B30" s="57"/>
      <c r="C30" s="58">
        <v>4.87</v>
      </c>
      <c r="D30" s="58">
        <v>1.69</v>
      </c>
      <c r="E30" s="58">
        <v>3.54</v>
      </c>
      <c r="F30" s="58">
        <v>3.09</v>
      </c>
      <c r="G30" s="58">
        <v>3.53</v>
      </c>
      <c r="H30" s="58">
        <v>18</v>
      </c>
      <c r="I30" s="58">
        <v>35</v>
      </c>
      <c r="J30" s="45">
        <v>0.87</v>
      </c>
      <c r="K30" s="45">
        <v>1.77</v>
      </c>
      <c r="L30" s="45">
        <v>1.68</v>
      </c>
      <c r="M30" s="45">
        <v>1.76</v>
      </c>
      <c r="N30" s="58">
        <v>3.77</v>
      </c>
      <c r="O30" s="58">
        <v>0.95</v>
      </c>
      <c r="P30" s="45">
        <v>5.77</v>
      </c>
      <c r="Q30" s="58">
        <v>313.68</v>
      </c>
      <c r="R30" s="45">
        <v>10</v>
      </c>
      <c r="S30" s="46"/>
      <c r="T30" s="40"/>
      <c r="U30" s="40"/>
    </row>
    <row r="31" s="33" customFormat="1" ht="24.75" customHeight="1" spans="1:21">
      <c r="A31" s="44" t="s">
        <v>64</v>
      </c>
      <c r="B31" s="44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1"/>
      <c r="T31" s="40"/>
      <c r="U31" s="40"/>
    </row>
    <row r="32" s="33" customFormat="1" ht="24.75" customHeight="1" spans="1:21">
      <c r="A32" s="49" t="s">
        <v>65</v>
      </c>
      <c r="B32" s="50"/>
      <c r="C32" s="46">
        <f t="shared" ref="C32:S32" si="2">SUM(C14:C29)</f>
        <v>558816.133</v>
      </c>
      <c r="D32" s="46">
        <f t="shared" si="2"/>
        <v>67302.072</v>
      </c>
      <c r="E32" s="46">
        <f t="shared" si="2"/>
        <v>65190.468</v>
      </c>
      <c r="F32" s="46">
        <f t="shared" si="2"/>
        <v>5203.959</v>
      </c>
      <c r="G32" s="46">
        <f t="shared" si="2"/>
        <v>26991.57</v>
      </c>
      <c r="H32" s="46">
        <f t="shared" si="2"/>
        <v>0</v>
      </c>
      <c r="I32" s="46">
        <f t="shared" si="2"/>
        <v>0</v>
      </c>
      <c r="J32" s="46">
        <f t="shared" si="2"/>
        <v>0</v>
      </c>
      <c r="K32" s="46">
        <f t="shared" si="2"/>
        <v>37001</v>
      </c>
      <c r="L32" s="46">
        <f t="shared" si="2"/>
        <v>0</v>
      </c>
      <c r="M32" s="46">
        <f t="shared" si="2"/>
        <v>10701.043</v>
      </c>
      <c r="N32" s="46">
        <f t="shared" si="2"/>
        <v>55.24</v>
      </c>
      <c r="O32" s="46">
        <f t="shared" si="2"/>
        <v>24258</v>
      </c>
      <c r="P32" s="46">
        <f t="shared" si="2"/>
        <v>542.8</v>
      </c>
      <c r="Q32" s="46">
        <f t="shared" si="2"/>
        <v>98</v>
      </c>
      <c r="R32" s="46">
        <f t="shared" si="2"/>
        <v>0</v>
      </c>
      <c r="S32" s="46">
        <f t="shared" si="2"/>
        <v>796160.285</v>
      </c>
      <c r="T32" s="40"/>
      <c r="U32" s="40"/>
    </row>
    <row r="33" s="33" customFormat="1" ht="24.75" customHeight="1" spans="1:21">
      <c r="A33" s="49" t="s">
        <v>66</v>
      </c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40"/>
      <c r="U33" s="40"/>
    </row>
    <row r="34" s="33" customFormat="1" ht="24.75" customHeight="1" spans="1:21">
      <c r="A34" s="60" t="s">
        <v>67</v>
      </c>
      <c r="B34" s="61"/>
      <c r="C34" s="46">
        <f t="shared" ref="C34:H34" si="3">C12+C32</f>
        <v>990839.8</v>
      </c>
      <c r="D34" s="46">
        <f t="shared" si="3"/>
        <v>81600.15</v>
      </c>
      <c r="E34" s="46">
        <f t="shared" si="3"/>
        <v>114822.901</v>
      </c>
      <c r="F34" s="46">
        <f t="shared" si="3"/>
        <v>40390.172</v>
      </c>
      <c r="G34" s="46">
        <f t="shared" si="3"/>
        <v>44342.115</v>
      </c>
      <c r="H34" s="46">
        <f t="shared" si="3"/>
        <v>0</v>
      </c>
      <c r="I34" s="46"/>
      <c r="J34" s="46">
        <f t="shared" ref="J34:R34" si="4">J12+J32</f>
        <v>2700</v>
      </c>
      <c r="K34" s="46">
        <f t="shared" si="4"/>
        <v>37001</v>
      </c>
      <c r="L34" s="46">
        <f t="shared" si="4"/>
        <v>0</v>
      </c>
      <c r="M34" s="46">
        <f t="shared" si="4"/>
        <v>10701.043</v>
      </c>
      <c r="N34" s="46">
        <f t="shared" si="4"/>
        <v>2766.99</v>
      </c>
      <c r="O34" s="46">
        <f t="shared" si="4"/>
        <v>42748.872</v>
      </c>
      <c r="P34" s="46">
        <f t="shared" si="4"/>
        <v>1547.02</v>
      </c>
      <c r="Q34" s="46">
        <f t="shared" si="4"/>
        <v>1520</v>
      </c>
      <c r="R34" s="46">
        <f t="shared" si="4"/>
        <v>0</v>
      </c>
      <c r="S34" s="46">
        <f>S32+S12</f>
        <v>1368821.296</v>
      </c>
      <c r="T34" s="40"/>
      <c r="U34" s="40"/>
    </row>
    <row r="35" s="33" customFormat="1" ht="24.75" customHeight="1" spans="1:21">
      <c r="A35" s="60" t="s">
        <v>68</v>
      </c>
      <c r="B35" s="61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40"/>
      <c r="U35" s="40"/>
    </row>
    <row r="36" s="33" customFormat="1" ht="24.75" customHeight="1" spans="1:21">
      <c r="A36" s="35"/>
      <c r="B36" s="63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64"/>
      <c r="T36" s="35"/>
      <c r="U36" s="35"/>
    </row>
    <row r="37" s="34" customFormat="1" spans="1:21">
      <c r="A37" s="65" t="s">
        <v>69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</row>
    <row r="38" s="34" customFormat="1" spans="1:21">
      <c r="A38" s="65" t="s">
        <v>70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</row>
    <row r="39" s="34" customFormat="1" spans="1:21">
      <c r="A39" s="65" t="s">
        <v>71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</row>
    <row r="40" s="34" customFormat="1" spans="1:21">
      <c r="A40" s="66" t="s">
        <v>72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</row>
    <row r="41" s="34" customFormat="1" spans="1:21">
      <c r="A41" s="66" t="s">
        <v>73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</row>
    <row r="42" s="34" customFormat="1" spans="1:21">
      <c r="A42" s="66" t="s">
        <v>74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</row>
    <row r="43" s="34" customFormat="1" spans="1:21">
      <c r="A43" s="66" t="s">
        <v>75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</row>
    <row r="44" s="34" customFormat="1" spans="1:21">
      <c r="A44" s="66" t="s">
        <v>76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</row>
    <row r="45" s="34" customFormat="1" spans="1:21">
      <c r="A45" s="66" t="s">
        <v>77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="34" customFormat="1" spans="1:21">
      <c r="A46" s="66" t="s">
        <v>78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</row>
    <row r="47" s="34" customFormat="1" spans="1:21">
      <c r="A47" s="66" t="s">
        <v>79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</row>
    <row r="48" s="34" customFormat="1" spans="1:21">
      <c r="A48" s="66" t="s">
        <v>80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</row>
    <row r="49" s="34" customFormat="1" spans="1:20">
      <c r="A49" s="67" t="s">
        <v>81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9"/>
    </row>
    <row r="50" s="34" customFormat="1" spans="1:20">
      <c r="A50" s="65" t="s">
        <v>82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  <row r="52" s="33" customFormat="1" spans="1:20">
      <c r="A52" s="70" t="s">
        <v>83</v>
      </c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</row>
    <row r="53" s="33" customFormat="1" ht="116" customHeight="1" spans="1:20">
      <c r="A53" s="71"/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</row>
  </sheetData>
  <sheetProtection sheet="1" objects="1"/>
  <mergeCells count="30">
    <mergeCell ref="A1:U1"/>
    <mergeCell ref="A10:B10"/>
    <mergeCell ref="A11:B11"/>
    <mergeCell ref="A12:B12"/>
    <mergeCell ref="A13:B13"/>
    <mergeCell ref="A30:B30"/>
    <mergeCell ref="A31:B31"/>
    <mergeCell ref="A32:B32"/>
    <mergeCell ref="A33:B33"/>
    <mergeCell ref="A34:B34"/>
    <mergeCell ref="A35:B35"/>
    <mergeCell ref="A37:T37"/>
    <mergeCell ref="A38:T38"/>
    <mergeCell ref="A39:T39"/>
    <mergeCell ref="A40:T40"/>
    <mergeCell ref="A41:T41"/>
    <mergeCell ref="A42:T42"/>
    <mergeCell ref="A43:T43"/>
    <mergeCell ref="A44:T44"/>
    <mergeCell ref="A45:T45"/>
    <mergeCell ref="A46:T46"/>
    <mergeCell ref="A47:T47"/>
    <mergeCell ref="A48:T48"/>
    <mergeCell ref="A49:T49"/>
    <mergeCell ref="A50:T50"/>
    <mergeCell ref="A3:A4"/>
    <mergeCell ref="B3:B4"/>
    <mergeCell ref="T3:T4"/>
    <mergeCell ref="U3:U4"/>
    <mergeCell ref="A52:N53"/>
  </mergeCells>
  <conditionalFormatting sqref="S14 S16:S29">
    <cfRule type="duplicateValues" dxfId="0" priority="1"/>
  </conditionalFormatting>
  <pageMargins left="0.2125" right="0.2125" top="0.2125" bottom="0.2125" header="0.511805555555556" footer="0.2125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9"/>
  <sheetViews>
    <sheetView topLeftCell="A87" workbookViewId="0">
      <selection activeCell="M107" sqref="F3:G8 M3:N8 F10:G15 M10:N15 F17:G22 M17:N22 F24:G29 M24:N29 F31:G36 M31:N36 F38:G43 M38:N43 F45:G50 M45:N50 F52:G57 M52:N57 F59:G64 M59:N64 F66:G71 M66:N71 F73:G78 M73:N78 F80:G85 M80:N85 F87:G92 M87:N92 M94:N99 F94:G99 F101:G106 M101:N106 J107:N107"/>
    </sheetView>
  </sheetViews>
  <sheetFormatPr defaultColWidth="9.5" defaultRowHeight="14"/>
  <cols>
    <col min="1" max="1" width="17.6272727272727" customWidth="1"/>
    <col min="2" max="2" width="11.3727272727273" customWidth="1"/>
    <col min="3" max="4" width="9.25454545454545" customWidth="1"/>
    <col min="5" max="6" width="8.12727272727273" customWidth="1"/>
    <col min="7" max="7" width="9.25454545454545" customWidth="1"/>
    <col min="8" max="8" width="17.6272727272727" customWidth="1"/>
    <col min="9" max="9" width="9" customWidth="1"/>
    <col min="10" max="10" width="9.12727272727273" customWidth="1"/>
    <col min="11" max="11" width="6.87272727272727" customWidth="1"/>
    <col min="12" max="13" width="8.12727272727273" customWidth="1"/>
    <col min="14" max="14" width="9.25454545454545" customWidth="1"/>
    <col min="15" max="16384" width="9.5" customWidth="1"/>
  </cols>
  <sheetData>
    <row r="1" ht="27.5" spans="1:14">
      <c r="A1" s="1" t="s">
        <v>84</v>
      </c>
      <c r="B1" s="1"/>
      <c r="C1" s="2"/>
      <c r="D1" s="2"/>
      <c r="E1" s="1"/>
      <c r="F1" s="2"/>
      <c r="G1" s="2"/>
      <c r="H1" s="1"/>
      <c r="I1" s="1"/>
      <c r="J1" s="2"/>
      <c r="K1" s="2"/>
      <c r="L1" s="1"/>
      <c r="M1" s="2"/>
      <c r="N1" s="2"/>
    </row>
    <row r="2" ht="15" spans="1:14">
      <c r="A2" s="3" t="s">
        <v>85</v>
      </c>
      <c r="B2" s="3" t="s">
        <v>86</v>
      </c>
      <c r="C2" s="3"/>
      <c r="D2" s="3"/>
      <c r="E2" s="3"/>
      <c r="F2" s="3"/>
      <c r="G2" s="3"/>
      <c r="H2" s="3" t="s">
        <v>87</v>
      </c>
      <c r="I2" s="4"/>
      <c r="J2" s="4"/>
      <c r="K2" s="4"/>
      <c r="L2" s="4"/>
      <c r="M2" s="4"/>
      <c r="N2" s="4"/>
    </row>
    <row r="3" ht="45" spans="1:14">
      <c r="A3" s="3" t="s">
        <v>88</v>
      </c>
      <c r="B3" s="3" t="s">
        <v>89</v>
      </c>
      <c r="C3" s="3" t="s">
        <v>90</v>
      </c>
      <c r="D3" s="3" t="s">
        <v>91</v>
      </c>
      <c r="E3" s="5" t="s">
        <v>92</v>
      </c>
      <c r="F3" s="6" t="s">
        <v>93</v>
      </c>
      <c r="G3" s="7" t="s">
        <v>94</v>
      </c>
      <c r="H3" s="3" t="s">
        <v>88</v>
      </c>
      <c r="I3" s="3" t="s">
        <v>89</v>
      </c>
      <c r="J3" s="3" t="s">
        <v>90</v>
      </c>
      <c r="K3" s="3" t="s">
        <v>91</v>
      </c>
      <c r="L3" s="5" t="s">
        <v>92</v>
      </c>
      <c r="M3" s="6" t="s">
        <v>93</v>
      </c>
      <c r="N3" s="7" t="s">
        <v>94</v>
      </c>
    </row>
    <row r="4" ht="26" spans="1:14">
      <c r="A4" s="8" t="s">
        <v>95</v>
      </c>
      <c r="B4" s="4" t="s">
        <v>96</v>
      </c>
      <c r="C4" s="4" t="s">
        <v>97</v>
      </c>
      <c r="D4" s="4">
        <v>0</v>
      </c>
      <c r="E4" s="9">
        <v>18.04</v>
      </c>
      <c r="F4" s="10"/>
      <c r="G4" s="11"/>
      <c r="H4" s="8" t="s">
        <v>98</v>
      </c>
      <c r="I4" s="4" t="s">
        <v>96</v>
      </c>
      <c r="J4" s="4" t="s">
        <v>97</v>
      </c>
      <c r="K4" s="4">
        <v>0</v>
      </c>
      <c r="L4" s="4">
        <v>22.345</v>
      </c>
      <c r="M4" s="10"/>
      <c r="N4" s="11"/>
    </row>
    <row r="5" ht="39" spans="1:14">
      <c r="A5" s="12"/>
      <c r="B5" s="4" t="s">
        <v>99</v>
      </c>
      <c r="C5" s="4" t="s">
        <v>100</v>
      </c>
      <c r="D5" s="4">
        <f>2190+194</f>
        <v>2384</v>
      </c>
      <c r="E5" s="9">
        <v>23.66</v>
      </c>
      <c r="F5" s="10"/>
      <c r="G5" s="11"/>
      <c r="H5" s="12"/>
      <c r="I5" s="4" t="s">
        <v>99</v>
      </c>
      <c r="J5" s="13" t="s">
        <v>101</v>
      </c>
      <c r="K5" s="4">
        <f>362+503</f>
        <v>865</v>
      </c>
      <c r="L5" s="9">
        <v>29.68</v>
      </c>
      <c r="M5" s="10"/>
      <c r="N5" s="11"/>
    </row>
    <row r="6" spans="1:14">
      <c r="A6" s="12"/>
      <c r="B6" s="4" t="s">
        <v>102</v>
      </c>
      <c r="C6" s="4" t="s">
        <v>103</v>
      </c>
      <c r="D6" s="4">
        <v>189</v>
      </c>
      <c r="E6" s="9">
        <v>28.38</v>
      </c>
      <c r="F6" s="10"/>
      <c r="G6" s="11"/>
      <c r="H6" s="12"/>
      <c r="I6" s="4" t="s">
        <v>102</v>
      </c>
      <c r="J6" s="4" t="s">
        <v>97</v>
      </c>
      <c r="K6" s="4">
        <v>0</v>
      </c>
      <c r="L6" s="9">
        <v>35.705</v>
      </c>
      <c r="M6" s="10"/>
      <c r="N6" s="11"/>
    </row>
    <row r="7" spans="1:14">
      <c r="A7" s="12"/>
      <c r="B7" s="4" t="s">
        <v>104</v>
      </c>
      <c r="C7" s="4" t="s">
        <v>97</v>
      </c>
      <c r="D7" s="4">
        <v>0</v>
      </c>
      <c r="E7" s="9">
        <v>41.02</v>
      </c>
      <c r="F7" s="10"/>
      <c r="G7" s="11"/>
      <c r="H7" s="12"/>
      <c r="I7" s="4" t="s">
        <v>104</v>
      </c>
      <c r="J7" s="4" t="s">
        <v>97</v>
      </c>
      <c r="K7" s="4">
        <v>0</v>
      </c>
      <c r="L7" s="9">
        <v>50.12</v>
      </c>
      <c r="M7" s="10"/>
      <c r="N7" s="11"/>
    </row>
    <row r="8" spans="1:14">
      <c r="A8" s="12"/>
      <c r="B8" s="4" t="s">
        <v>105</v>
      </c>
      <c r="C8" s="4" t="s">
        <v>97</v>
      </c>
      <c r="D8" s="4">
        <v>0</v>
      </c>
      <c r="E8" s="9">
        <v>51.01</v>
      </c>
      <c r="F8" s="10"/>
      <c r="G8" s="11"/>
      <c r="H8" s="12"/>
      <c r="I8" s="4" t="s">
        <v>105</v>
      </c>
      <c r="J8" s="4" t="s">
        <v>97</v>
      </c>
      <c r="K8" s="4">
        <v>0</v>
      </c>
      <c r="L8" s="9">
        <v>63.47</v>
      </c>
      <c r="M8" s="10"/>
      <c r="N8" s="11"/>
    </row>
    <row r="9" ht="15" spans="1:14">
      <c r="A9" s="3" t="s">
        <v>85</v>
      </c>
      <c r="B9" s="3" t="s">
        <v>106</v>
      </c>
      <c r="C9" s="3"/>
      <c r="D9" s="3"/>
      <c r="E9" s="3"/>
      <c r="F9" s="3"/>
      <c r="G9" s="3"/>
      <c r="H9" s="3" t="s">
        <v>87</v>
      </c>
      <c r="I9" s="4"/>
      <c r="J9" s="4"/>
      <c r="K9" s="4"/>
      <c r="L9" s="4"/>
      <c r="M9" s="4"/>
      <c r="N9" s="4"/>
    </row>
    <row r="10" ht="45" spans="1:14">
      <c r="A10" s="3" t="s">
        <v>88</v>
      </c>
      <c r="B10" s="3" t="s">
        <v>89</v>
      </c>
      <c r="C10" s="3" t="s">
        <v>90</v>
      </c>
      <c r="D10" s="3" t="s">
        <v>91</v>
      </c>
      <c r="E10" s="5" t="s">
        <v>92</v>
      </c>
      <c r="F10" s="6" t="s">
        <v>93</v>
      </c>
      <c r="G10" s="7" t="s">
        <v>94</v>
      </c>
      <c r="H10" s="3" t="s">
        <v>88</v>
      </c>
      <c r="I10" s="3" t="s">
        <v>89</v>
      </c>
      <c r="J10" s="3" t="s">
        <v>90</v>
      </c>
      <c r="K10" s="3" t="s">
        <v>91</v>
      </c>
      <c r="L10" s="5" t="s">
        <v>92</v>
      </c>
      <c r="M10" s="6" t="s">
        <v>93</v>
      </c>
      <c r="N10" s="7" t="s">
        <v>94</v>
      </c>
    </row>
    <row r="11" ht="26" spans="1:14">
      <c r="A11" s="8" t="s">
        <v>95</v>
      </c>
      <c r="B11" s="4" t="s">
        <v>96</v>
      </c>
      <c r="C11" s="4" t="s">
        <v>97</v>
      </c>
      <c r="D11" s="4">
        <v>0</v>
      </c>
      <c r="E11" s="9">
        <v>18.04</v>
      </c>
      <c r="F11" s="10"/>
      <c r="G11" s="11"/>
      <c r="H11" s="8" t="s">
        <v>98</v>
      </c>
      <c r="I11" s="4" t="s">
        <v>96</v>
      </c>
      <c r="J11" s="4" t="s">
        <v>107</v>
      </c>
      <c r="K11" s="4">
        <v>17</v>
      </c>
      <c r="L11" s="4">
        <v>22.345</v>
      </c>
      <c r="M11" s="10"/>
      <c r="N11" s="11"/>
    </row>
    <row r="12" spans="1:14">
      <c r="A12" s="12"/>
      <c r="B12" s="4" t="s">
        <v>99</v>
      </c>
      <c r="C12" s="4" t="s">
        <v>108</v>
      </c>
      <c r="D12" s="4">
        <v>274</v>
      </c>
      <c r="E12" s="9">
        <v>23.66</v>
      </c>
      <c r="F12" s="10"/>
      <c r="G12" s="11"/>
      <c r="H12" s="12"/>
      <c r="I12" s="4" t="s">
        <v>99</v>
      </c>
      <c r="J12" s="13" t="s">
        <v>109</v>
      </c>
      <c r="K12" s="4">
        <v>212</v>
      </c>
      <c r="L12" s="9">
        <v>29.68</v>
      </c>
      <c r="M12" s="10"/>
      <c r="N12" s="11"/>
    </row>
    <row r="13" spans="1:14">
      <c r="A13" s="12"/>
      <c r="B13" s="4" t="s">
        <v>102</v>
      </c>
      <c r="C13" s="4" t="s">
        <v>97</v>
      </c>
      <c r="D13" s="4">
        <v>0</v>
      </c>
      <c r="E13" s="9">
        <v>28.38</v>
      </c>
      <c r="F13" s="10"/>
      <c r="G13" s="11"/>
      <c r="H13" s="12"/>
      <c r="I13" s="4" t="s">
        <v>102</v>
      </c>
      <c r="J13" s="4" t="s">
        <v>97</v>
      </c>
      <c r="K13" s="4">
        <v>0</v>
      </c>
      <c r="L13" s="9">
        <v>35.705</v>
      </c>
      <c r="M13" s="10"/>
      <c r="N13" s="11"/>
    </row>
    <row r="14" spans="1:14">
      <c r="A14" s="12"/>
      <c r="B14" s="4" t="s">
        <v>104</v>
      </c>
      <c r="C14" s="4" t="s">
        <v>97</v>
      </c>
      <c r="D14" s="4">
        <v>0</v>
      </c>
      <c r="E14" s="9">
        <v>41.02</v>
      </c>
      <c r="F14" s="10"/>
      <c r="G14" s="11"/>
      <c r="H14" s="12"/>
      <c r="I14" s="4" t="s">
        <v>104</v>
      </c>
      <c r="J14" s="4" t="s">
        <v>97</v>
      </c>
      <c r="K14" s="4">
        <v>0</v>
      </c>
      <c r="L14" s="9">
        <v>50.12</v>
      </c>
      <c r="M14" s="10"/>
      <c r="N14" s="11"/>
    </row>
    <row r="15" spans="1:14">
      <c r="A15" s="12"/>
      <c r="B15" s="4" t="s">
        <v>105</v>
      </c>
      <c r="C15" s="4" t="s">
        <v>97</v>
      </c>
      <c r="D15" s="4">
        <v>0</v>
      </c>
      <c r="E15" s="9">
        <v>51.01</v>
      </c>
      <c r="F15" s="10"/>
      <c r="G15" s="11"/>
      <c r="H15" s="12"/>
      <c r="I15" s="4" t="s">
        <v>105</v>
      </c>
      <c r="J15" s="4" t="s">
        <v>97</v>
      </c>
      <c r="K15" s="4">
        <v>0</v>
      </c>
      <c r="L15" s="9">
        <v>63.47</v>
      </c>
      <c r="M15" s="10"/>
      <c r="N15" s="11"/>
    </row>
    <row r="16" ht="15" spans="1:14">
      <c r="A16" s="3" t="s">
        <v>85</v>
      </c>
      <c r="B16" s="14" t="s">
        <v>110</v>
      </c>
      <c r="C16" s="14"/>
      <c r="D16" s="14"/>
      <c r="E16" s="14"/>
      <c r="F16" s="14"/>
      <c r="G16" s="14"/>
      <c r="H16" s="3" t="s">
        <v>87</v>
      </c>
      <c r="I16" s="13"/>
      <c r="J16" s="13"/>
      <c r="K16" s="13"/>
      <c r="L16" s="13"/>
      <c r="M16" s="13"/>
      <c r="N16" s="13"/>
    </row>
    <row r="17" ht="45" spans="1:14">
      <c r="A17" s="3" t="s">
        <v>88</v>
      </c>
      <c r="B17" s="3" t="s">
        <v>89</v>
      </c>
      <c r="C17" s="3" t="s">
        <v>90</v>
      </c>
      <c r="D17" s="3" t="s">
        <v>91</v>
      </c>
      <c r="E17" s="5" t="s">
        <v>92</v>
      </c>
      <c r="F17" s="6" t="s">
        <v>93</v>
      </c>
      <c r="G17" s="7" t="s">
        <v>94</v>
      </c>
      <c r="H17" s="3" t="s">
        <v>88</v>
      </c>
      <c r="I17" s="3" t="s">
        <v>89</v>
      </c>
      <c r="J17" s="3" t="s">
        <v>90</v>
      </c>
      <c r="K17" s="3" t="s">
        <v>91</v>
      </c>
      <c r="L17" s="5" t="s">
        <v>92</v>
      </c>
      <c r="M17" s="6" t="s">
        <v>93</v>
      </c>
      <c r="N17" s="7" t="s">
        <v>94</v>
      </c>
    </row>
    <row r="18" ht="26" spans="1:14">
      <c r="A18" s="8" t="s">
        <v>111</v>
      </c>
      <c r="B18" s="4" t="s">
        <v>96</v>
      </c>
      <c r="C18" s="4" t="s">
        <v>97</v>
      </c>
      <c r="D18" s="4">
        <v>0</v>
      </c>
      <c r="E18" s="9">
        <v>18.04</v>
      </c>
      <c r="F18" s="10"/>
      <c r="G18" s="11"/>
      <c r="H18" s="8" t="s">
        <v>112</v>
      </c>
      <c r="I18" s="4" t="s">
        <v>96</v>
      </c>
      <c r="J18" s="4" t="s">
        <v>97</v>
      </c>
      <c r="K18" s="4">
        <v>0</v>
      </c>
      <c r="L18" s="4">
        <v>22.345</v>
      </c>
      <c r="M18" s="10"/>
      <c r="N18" s="11"/>
    </row>
    <row r="19" ht="39" spans="1:14">
      <c r="A19" s="3"/>
      <c r="B19" s="4" t="s">
        <v>99</v>
      </c>
      <c r="C19" s="4" t="s">
        <v>97</v>
      </c>
      <c r="D19" s="4">
        <v>0</v>
      </c>
      <c r="E19" s="9">
        <v>23.66</v>
      </c>
      <c r="F19" s="10"/>
      <c r="G19" s="11"/>
      <c r="H19" s="3"/>
      <c r="I19" s="4" t="s">
        <v>99</v>
      </c>
      <c r="J19" s="15" t="s">
        <v>113</v>
      </c>
      <c r="K19" s="15">
        <f>470+240</f>
        <v>710</v>
      </c>
      <c r="L19" s="9">
        <v>29.68</v>
      </c>
      <c r="M19" s="10"/>
      <c r="N19" s="11"/>
    </row>
    <row r="20" spans="1:14">
      <c r="A20" s="3"/>
      <c r="B20" s="4" t="s">
        <v>102</v>
      </c>
      <c r="C20" s="4" t="s">
        <v>97</v>
      </c>
      <c r="D20" s="4">
        <v>0</v>
      </c>
      <c r="E20" s="9">
        <v>28.38</v>
      </c>
      <c r="F20" s="10"/>
      <c r="G20" s="11"/>
      <c r="H20" s="3"/>
      <c r="I20" s="4" t="s">
        <v>102</v>
      </c>
      <c r="J20" s="4" t="s">
        <v>97</v>
      </c>
      <c r="K20" s="4">
        <v>0</v>
      </c>
      <c r="L20" s="9">
        <v>35.705</v>
      </c>
      <c r="M20" s="10"/>
      <c r="N20" s="11"/>
    </row>
    <row r="21" spans="1:14">
      <c r="A21" s="3"/>
      <c r="B21" s="4" t="s">
        <v>104</v>
      </c>
      <c r="C21" s="4" t="s">
        <v>97</v>
      </c>
      <c r="D21" s="4">
        <v>0</v>
      </c>
      <c r="E21" s="9">
        <v>41.02</v>
      </c>
      <c r="F21" s="10"/>
      <c r="G21" s="11"/>
      <c r="H21" s="3"/>
      <c r="I21" s="4" t="s">
        <v>104</v>
      </c>
      <c r="J21" s="4" t="s">
        <v>97</v>
      </c>
      <c r="K21" s="4">
        <v>0</v>
      </c>
      <c r="L21" s="9">
        <v>50.12</v>
      </c>
      <c r="M21" s="10"/>
      <c r="N21" s="11"/>
    </row>
    <row r="22" spans="1:14">
      <c r="A22" s="3"/>
      <c r="B22" s="4" t="s">
        <v>105</v>
      </c>
      <c r="C22" s="4" t="s">
        <v>97</v>
      </c>
      <c r="D22" s="4">
        <v>0</v>
      </c>
      <c r="E22" s="9">
        <v>51.01</v>
      </c>
      <c r="F22" s="10"/>
      <c r="G22" s="11"/>
      <c r="H22" s="3"/>
      <c r="I22" s="4" t="s">
        <v>105</v>
      </c>
      <c r="J22" s="4" t="s">
        <v>97</v>
      </c>
      <c r="K22" s="4">
        <v>0</v>
      </c>
      <c r="L22" s="9">
        <v>63.47</v>
      </c>
      <c r="M22" s="10"/>
      <c r="N22" s="11"/>
    </row>
    <row r="23" ht="15" spans="1:14">
      <c r="A23" s="3" t="s">
        <v>85</v>
      </c>
      <c r="B23" s="3" t="s">
        <v>114</v>
      </c>
      <c r="C23" s="3"/>
      <c r="D23" s="3"/>
      <c r="E23" s="3"/>
      <c r="F23" s="3"/>
      <c r="G23" s="3"/>
      <c r="H23" s="3" t="s">
        <v>87</v>
      </c>
      <c r="I23" s="4"/>
      <c r="J23" s="4"/>
      <c r="K23" s="4"/>
      <c r="L23" s="4"/>
      <c r="M23" s="4"/>
      <c r="N23" s="4"/>
    </row>
    <row r="24" ht="45" spans="1:14">
      <c r="A24" s="3" t="s">
        <v>88</v>
      </c>
      <c r="B24" s="3" t="s">
        <v>89</v>
      </c>
      <c r="C24" s="3" t="s">
        <v>90</v>
      </c>
      <c r="D24" s="3" t="s">
        <v>91</v>
      </c>
      <c r="E24" s="5" t="s">
        <v>92</v>
      </c>
      <c r="F24" s="6" t="s">
        <v>93</v>
      </c>
      <c r="G24" s="7" t="s">
        <v>94</v>
      </c>
      <c r="H24" s="3" t="s">
        <v>88</v>
      </c>
      <c r="I24" s="3" t="s">
        <v>89</v>
      </c>
      <c r="J24" s="3" t="s">
        <v>90</v>
      </c>
      <c r="K24" s="3" t="s">
        <v>91</v>
      </c>
      <c r="L24" s="5" t="s">
        <v>92</v>
      </c>
      <c r="M24" s="6" t="s">
        <v>93</v>
      </c>
      <c r="N24" s="7" t="s">
        <v>94</v>
      </c>
    </row>
    <row r="25" ht="26" spans="1:14">
      <c r="A25" s="8" t="s">
        <v>95</v>
      </c>
      <c r="B25" s="4" t="s">
        <v>96</v>
      </c>
      <c r="C25" s="4" t="s">
        <v>97</v>
      </c>
      <c r="D25" s="4">
        <v>0</v>
      </c>
      <c r="E25" s="9">
        <v>18.04</v>
      </c>
      <c r="F25" s="10"/>
      <c r="G25" s="11"/>
      <c r="H25" s="8" t="s">
        <v>98</v>
      </c>
      <c r="I25" s="4" t="s">
        <v>96</v>
      </c>
      <c r="J25" s="4" t="s">
        <v>97</v>
      </c>
      <c r="K25" s="4">
        <v>0</v>
      </c>
      <c r="L25" s="4">
        <v>22.345</v>
      </c>
      <c r="M25" s="10"/>
      <c r="N25" s="11"/>
    </row>
    <row r="26" spans="1:14">
      <c r="A26" s="12"/>
      <c r="B26" s="4" t="s">
        <v>99</v>
      </c>
      <c r="C26" s="4" t="s">
        <v>115</v>
      </c>
      <c r="D26" s="4">
        <v>176</v>
      </c>
      <c r="E26" s="9">
        <v>23.66</v>
      </c>
      <c r="F26" s="10"/>
      <c r="G26" s="11"/>
      <c r="H26" s="12"/>
      <c r="I26" s="4" t="s">
        <v>99</v>
      </c>
      <c r="J26" s="13" t="s">
        <v>116</v>
      </c>
      <c r="K26" s="4">
        <v>615</v>
      </c>
      <c r="L26" s="9">
        <v>29.68</v>
      </c>
      <c r="M26" s="10"/>
      <c r="N26" s="11"/>
    </row>
    <row r="27" spans="1:14">
      <c r="A27" s="12"/>
      <c r="B27" s="4" t="s">
        <v>102</v>
      </c>
      <c r="C27" s="4" t="s">
        <v>97</v>
      </c>
      <c r="D27" s="4">
        <v>0</v>
      </c>
      <c r="E27" s="9">
        <v>28.38</v>
      </c>
      <c r="F27" s="10"/>
      <c r="G27" s="11"/>
      <c r="H27" s="12"/>
      <c r="I27" s="4" t="s">
        <v>102</v>
      </c>
      <c r="J27" s="4" t="s">
        <v>97</v>
      </c>
      <c r="K27" s="4">
        <v>0</v>
      </c>
      <c r="L27" s="9">
        <v>35.705</v>
      </c>
      <c r="M27" s="10"/>
      <c r="N27" s="11"/>
    </row>
    <row r="28" spans="1:14">
      <c r="A28" s="12"/>
      <c r="B28" s="4" t="s">
        <v>104</v>
      </c>
      <c r="C28" s="4" t="s">
        <v>97</v>
      </c>
      <c r="D28" s="4">
        <v>0</v>
      </c>
      <c r="E28" s="9">
        <v>41.02</v>
      </c>
      <c r="F28" s="10"/>
      <c r="G28" s="11"/>
      <c r="H28" s="12"/>
      <c r="I28" s="4" t="s">
        <v>104</v>
      </c>
      <c r="J28" s="4" t="s">
        <v>97</v>
      </c>
      <c r="K28" s="4">
        <v>0</v>
      </c>
      <c r="L28" s="9">
        <v>50.12</v>
      </c>
      <c r="M28" s="10"/>
      <c r="N28" s="11"/>
    </row>
    <row r="29" spans="1:14">
      <c r="A29" s="12"/>
      <c r="B29" s="4" t="s">
        <v>105</v>
      </c>
      <c r="C29" s="4" t="s">
        <v>97</v>
      </c>
      <c r="D29" s="4">
        <v>0</v>
      </c>
      <c r="E29" s="9">
        <v>51.01</v>
      </c>
      <c r="F29" s="10"/>
      <c r="G29" s="11"/>
      <c r="H29" s="12"/>
      <c r="I29" s="4" t="s">
        <v>105</v>
      </c>
      <c r="J29" s="4" t="s">
        <v>97</v>
      </c>
      <c r="K29" s="4">
        <v>0</v>
      </c>
      <c r="L29" s="9">
        <v>63.47</v>
      </c>
      <c r="M29" s="10"/>
      <c r="N29" s="11"/>
    </row>
    <row r="30" ht="15" spans="1:14">
      <c r="A30" s="3" t="s">
        <v>85</v>
      </c>
      <c r="B30" s="3" t="s">
        <v>117</v>
      </c>
      <c r="C30" s="3"/>
      <c r="D30" s="3"/>
      <c r="E30" s="3"/>
      <c r="F30" s="3"/>
      <c r="G30" s="3"/>
      <c r="H30" s="3" t="s">
        <v>87</v>
      </c>
      <c r="I30" s="4"/>
      <c r="J30" s="4"/>
      <c r="K30" s="4"/>
      <c r="L30" s="4"/>
      <c r="M30" s="4"/>
      <c r="N30" s="4"/>
    </row>
    <row r="31" ht="45" spans="1:14">
      <c r="A31" s="3" t="s">
        <v>88</v>
      </c>
      <c r="B31" s="3" t="s">
        <v>89</v>
      </c>
      <c r="C31" s="3" t="s">
        <v>90</v>
      </c>
      <c r="D31" s="3" t="s">
        <v>91</v>
      </c>
      <c r="E31" s="5" t="s">
        <v>92</v>
      </c>
      <c r="F31" s="6" t="s">
        <v>93</v>
      </c>
      <c r="G31" s="7" t="s">
        <v>94</v>
      </c>
      <c r="H31" s="3" t="s">
        <v>88</v>
      </c>
      <c r="I31" s="3" t="s">
        <v>89</v>
      </c>
      <c r="J31" s="3" t="s">
        <v>90</v>
      </c>
      <c r="K31" s="3" t="s">
        <v>91</v>
      </c>
      <c r="L31" s="5" t="s">
        <v>92</v>
      </c>
      <c r="M31" s="6" t="s">
        <v>93</v>
      </c>
      <c r="N31" s="7" t="s">
        <v>94</v>
      </c>
    </row>
    <row r="32" ht="26" spans="1:14">
      <c r="A32" s="8" t="s">
        <v>95</v>
      </c>
      <c r="B32" s="4" t="s">
        <v>96</v>
      </c>
      <c r="C32" s="4" t="s">
        <v>97</v>
      </c>
      <c r="D32" s="4">
        <v>0</v>
      </c>
      <c r="E32" s="9">
        <v>18.04</v>
      </c>
      <c r="F32" s="10"/>
      <c r="G32" s="11"/>
      <c r="H32" s="8" t="s">
        <v>98</v>
      </c>
      <c r="I32" s="4" t="s">
        <v>96</v>
      </c>
      <c r="J32" s="4" t="s">
        <v>118</v>
      </c>
      <c r="K32" s="4">
        <v>3</v>
      </c>
      <c r="L32" s="4">
        <v>22.345</v>
      </c>
      <c r="M32" s="10"/>
      <c r="N32" s="11"/>
    </row>
    <row r="33" ht="26" spans="1:14">
      <c r="A33" s="12"/>
      <c r="B33" s="4" t="s">
        <v>99</v>
      </c>
      <c r="C33" s="4" t="s">
        <v>119</v>
      </c>
      <c r="D33" s="4">
        <v>49</v>
      </c>
      <c r="E33" s="9">
        <v>23.66</v>
      </c>
      <c r="F33" s="10"/>
      <c r="G33" s="11"/>
      <c r="H33" s="12"/>
      <c r="I33" s="4" t="s">
        <v>99</v>
      </c>
      <c r="J33" s="13" t="s">
        <v>120</v>
      </c>
      <c r="K33" s="4">
        <v>11</v>
      </c>
      <c r="L33" s="9">
        <v>29.68</v>
      </c>
      <c r="M33" s="10"/>
      <c r="N33" s="11"/>
    </row>
    <row r="34" ht="26" spans="1:14">
      <c r="A34" s="12"/>
      <c r="B34" s="4" t="s">
        <v>102</v>
      </c>
      <c r="C34" s="4" t="s">
        <v>121</v>
      </c>
      <c r="D34" s="4">
        <v>11</v>
      </c>
      <c r="E34" s="9">
        <v>28.38</v>
      </c>
      <c r="F34" s="10"/>
      <c r="G34" s="11"/>
      <c r="H34" s="12"/>
      <c r="I34" s="4" t="s">
        <v>102</v>
      </c>
      <c r="J34" s="4" t="s">
        <v>118</v>
      </c>
      <c r="K34" s="4">
        <v>3</v>
      </c>
      <c r="L34" s="9">
        <v>35.705</v>
      </c>
      <c r="M34" s="10"/>
      <c r="N34" s="11"/>
    </row>
    <row r="35" spans="1:14">
      <c r="A35" s="12"/>
      <c r="B35" s="4" t="s">
        <v>104</v>
      </c>
      <c r="C35" s="4" t="s">
        <v>97</v>
      </c>
      <c r="D35" s="4">
        <v>0</v>
      </c>
      <c r="E35" s="9">
        <v>41.02</v>
      </c>
      <c r="F35" s="10"/>
      <c r="G35" s="11"/>
      <c r="H35" s="12"/>
      <c r="I35" s="4" t="s">
        <v>104</v>
      </c>
      <c r="J35" s="4" t="s">
        <v>97</v>
      </c>
      <c r="K35" s="4">
        <v>0</v>
      </c>
      <c r="L35" s="9">
        <v>50.12</v>
      </c>
      <c r="M35" s="10"/>
      <c r="N35" s="11"/>
    </row>
    <row r="36" spans="1:14">
      <c r="A36" s="12"/>
      <c r="B36" s="4" t="s">
        <v>105</v>
      </c>
      <c r="C36" s="4" t="s">
        <v>97</v>
      </c>
      <c r="D36" s="4">
        <v>0</v>
      </c>
      <c r="E36" s="9">
        <v>51.01</v>
      </c>
      <c r="F36" s="10"/>
      <c r="G36" s="11"/>
      <c r="H36" s="12"/>
      <c r="I36" s="4" t="s">
        <v>105</v>
      </c>
      <c r="J36" s="4" t="s">
        <v>97</v>
      </c>
      <c r="K36" s="4">
        <v>0</v>
      </c>
      <c r="L36" s="9">
        <v>63.47</v>
      </c>
      <c r="M36" s="10"/>
      <c r="N36" s="11"/>
    </row>
    <row r="37" ht="15" spans="1:14">
      <c r="A37" s="3" t="s">
        <v>85</v>
      </c>
      <c r="B37" s="3" t="s">
        <v>122</v>
      </c>
      <c r="C37" s="3"/>
      <c r="D37" s="3"/>
      <c r="E37" s="3"/>
      <c r="F37" s="3"/>
      <c r="G37" s="3"/>
      <c r="H37" s="3" t="s">
        <v>87</v>
      </c>
      <c r="I37" s="4"/>
      <c r="J37" s="4"/>
      <c r="K37" s="4"/>
      <c r="L37" s="4"/>
      <c r="M37" s="4"/>
      <c r="N37" s="4"/>
    </row>
    <row r="38" ht="45" spans="1:14">
      <c r="A38" s="3" t="s">
        <v>88</v>
      </c>
      <c r="B38" s="3" t="s">
        <v>89</v>
      </c>
      <c r="C38" s="3" t="s">
        <v>90</v>
      </c>
      <c r="D38" s="3" t="s">
        <v>91</v>
      </c>
      <c r="E38" s="5" t="s">
        <v>123</v>
      </c>
      <c r="F38" s="6" t="s">
        <v>124</v>
      </c>
      <c r="G38" s="7" t="s">
        <v>94</v>
      </c>
      <c r="H38" s="3" t="s">
        <v>88</v>
      </c>
      <c r="I38" s="3" t="s">
        <v>89</v>
      </c>
      <c r="J38" s="3" t="s">
        <v>90</v>
      </c>
      <c r="K38" s="3" t="s">
        <v>91</v>
      </c>
      <c r="L38" s="5" t="s">
        <v>123</v>
      </c>
      <c r="M38" s="6" t="s">
        <v>124</v>
      </c>
      <c r="N38" s="7" t="s">
        <v>94</v>
      </c>
    </row>
    <row r="39" ht="26" spans="1:14">
      <c r="A39" s="8" t="s">
        <v>95</v>
      </c>
      <c r="B39" s="4" t="s">
        <v>96</v>
      </c>
      <c r="C39" s="4" t="s">
        <v>97</v>
      </c>
      <c r="D39" s="4">
        <v>0</v>
      </c>
      <c r="E39" s="4">
        <v>14.6</v>
      </c>
      <c r="F39" s="10"/>
      <c r="G39" s="11"/>
      <c r="H39" s="8" t="s">
        <v>98</v>
      </c>
      <c r="I39" s="4" t="s">
        <v>96</v>
      </c>
      <c r="J39" s="4" t="s">
        <v>97</v>
      </c>
      <c r="K39" s="4">
        <v>0</v>
      </c>
      <c r="L39" s="4">
        <v>18.82</v>
      </c>
      <c r="M39" s="10"/>
      <c r="N39" s="11"/>
    </row>
    <row r="40" spans="1:14">
      <c r="A40" s="12"/>
      <c r="B40" s="4" t="s">
        <v>99</v>
      </c>
      <c r="C40" s="4" t="s">
        <v>125</v>
      </c>
      <c r="D40" s="4">
        <v>219</v>
      </c>
      <c r="E40" s="4">
        <v>19.515</v>
      </c>
      <c r="F40" s="10"/>
      <c r="G40" s="11"/>
      <c r="H40" s="12"/>
      <c r="I40" s="4" t="s">
        <v>99</v>
      </c>
      <c r="J40" s="13" t="s">
        <v>126</v>
      </c>
      <c r="K40" s="4">
        <f>183</f>
        <v>183</v>
      </c>
      <c r="L40" s="4">
        <v>25.42</v>
      </c>
      <c r="M40" s="10"/>
      <c r="N40" s="11"/>
    </row>
    <row r="41" spans="1:14">
      <c r="A41" s="12"/>
      <c r="B41" s="4" t="s">
        <v>102</v>
      </c>
      <c r="C41" s="4" t="s">
        <v>97</v>
      </c>
      <c r="D41" s="4">
        <v>0</v>
      </c>
      <c r="E41" s="4">
        <v>23.465</v>
      </c>
      <c r="F41" s="10"/>
      <c r="G41" s="11"/>
      <c r="H41" s="12"/>
      <c r="I41" s="4" t="s">
        <v>102</v>
      </c>
      <c r="J41" s="4" t="s">
        <v>127</v>
      </c>
      <c r="K41" s="4">
        <v>70</v>
      </c>
      <c r="L41" s="4">
        <v>30.775</v>
      </c>
      <c r="M41" s="10"/>
      <c r="N41" s="11"/>
    </row>
    <row r="42" spans="1:14">
      <c r="A42" s="12"/>
      <c r="B42" s="4" t="s">
        <v>104</v>
      </c>
      <c r="C42" s="4" t="s">
        <v>97</v>
      </c>
      <c r="D42" s="4">
        <v>0</v>
      </c>
      <c r="E42" s="4">
        <v>34.94</v>
      </c>
      <c r="F42" s="10"/>
      <c r="G42" s="11"/>
      <c r="H42" s="12"/>
      <c r="I42" s="4" t="s">
        <v>104</v>
      </c>
      <c r="J42" s="4" t="s">
        <v>97</v>
      </c>
      <c r="K42" s="4">
        <v>0</v>
      </c>
      <c r="L42" s="16">
        <v>42.6</v>
      </c>
      <c r="M42" s="10"/>
      <c r="N42" s="11"/>
    </row>
    <row r="43" spans="1:14">
      <c r="A43" s="12"/>
      <c r="B43" s="4" t="s">
        <v>105</v>
      </c>
      <c r="C43" s="4" t="s">
        <v>97</v>
      </c>
      <c r="D43" s="4">
        <v>0</v>
      </c>
      <c r="E43" s="4">
        <v>43.925</v>
      </c>
      <c r="F43" s="10"/>
      <c r="G43" s="11"/>
      <c r="H43" s="12"/>
      <c r="I43" s="4" t="s">
        <v>105</v>
      </c>
      <c r="J43" s="4" t="s">
        <v>97</v>
      </c>
      <c r="K43" s="4">
        <v>0</v>
      </c>
      <c r="L43" s="17">
        <v>53.95</v>
      </c>
      <c r="M43" s="10"/>
      <c r="N43" s="11"/>
    </row>
    <row r="44" ht="15" spans="1:14">
      <c r="A44" s="3" t="s">
        <v>85</v>
      </c>
      <c r="B44" s="3" t="s">
        <v>128</v>
      </c>
      <c r="C44" s="3"/>
      <c r="D44" s="3"/>
      <c r="E44" s="3"/>
      <c r="F44" s="3"/>
      <c r="G44" s="3"/>
      <c r="H44" s="3" t="s">
        <v>87</v>
      </c>
      <c r="I44" s="4"/>
      <c r="J44" s="4"/>
      <c r="K44" s="4"/>
      <c r="L44" s="4"/>
      <c r="M44" s="4"/>
      <c r="N44" s="4"/>
    </row>
    <row r="45" ht="45" spans="1:14">
      <c r="A45" s="3" t="s">
        <v>88</v>
      </c>
      <c r="B45" s="3" t="s">
        <v>89</v>
      </c>
      <c r="C45" s="3" t="s">
        <v>90</v>
      </c>
      <c r="D45" s="3" t="s">
        <v>91</v>
      </c>
      <c r="E45" s="5" t="s">
        <v>123</v>
      </c>
      <c r="F45" s="6" t="s">
        <v>124</v>
      </c>
      <c r="G45" s="7" t="s">
        <v>94</v>
      </c>
      <c r="H45" s="3" t="s">
        <v>88</v>
      </c>
      <c r="I45" s="3" t="s">
        <v>89</v>
      </c>
      <c r="J45" s="3" t="s">
        <v>90</v>
      </c>
      <c r="K45" s="3" t="s">
        <v>91</v>
      </c>
      <c r="L45" s="5" t="s">
        <v>123</v>
      </c>
      <c r="M45" s="6" t="s">
        <v>124</v>
      </c>
      <c r="N45" s="7" t="s">
        <v>94</v>
      </c>
    </row>
    <row r="46" ht="26" spans="1:14">
      <c r="A46" s="8" t="s">
        <v>95</v>
      </c>
      <c r="B46" s="4" t="s">
        <v>96</v>
      </c>
      <c r="C46" s="4" t="s">
        <v>97</v>
      </c>
      <c r="D46" s="4">
        <v>0</v>
      </c>
      <c r="E46" s="4">
        <v>14.6</v>
      </c>
      <c r="F46" s="10"/>
      <c r="G46" s="11"/>
      <c r="H46" s="8" t="s">
        <v>98</v>
      </c>
      <c r="I46" s="4" t="s">
        <v>96</v>
      </c>
      <c r="J46" s="4" t="s">
        <v>97</v>
      </c>
      <c r="K46" s="4">
        <v>0</v>
      </c>
      <c r="L46" s="4">
        <v>18.82</v>
      </c>
      <c r="M46" s="10"/>
      <c r="N46" s="11"/>
    </row>
    <row r="47" spans="1:14">
      <c r="A47" s="12"/>
      <c r="B47" s="4" t="s">
        <v>99</v>
      </c>
      <c r="C47" s="4" t="s">
        <v>97</v>
      </c>
      <c r="D47" s="4">
        <v>0</v>
      </c>
      <c r="E47" s="4">
        <v>19.515</v>
      </c>
      <c r="F47" s="10"/>
      <c r="G47" s="11"/>
      <c r="H47" s="12"/>
      <c r="I47" s="4" t="s">
        <v>99</v>
      </c>
      <c r="J47" s="4" t="s">
        <v>129</v>
      </c>
      <c r="K47" s="4">
        <v>358</v>
      </c>
      <c r="L47" s="4">
        <v>25.42</v>
      </c>
      <c r="M47" s="10"/>
      <c r="N47" s="11"/>
    </row>
    <row r="48" spans="1:14">
      <c r="A48" s="12"/>
      <c r="B48" s="4" t="s">
        <v>102</v>
      </c>
      <c r="C48" s="4" t="s">
        <v>97</v>
      </c>
      <c r="D48" s="4">
        <v>0</v>
      </c>
      <c r="E48" s="4">
        <v>23.465</v>
      </c>
      <c r="F48" s="10"/>
      <c r="G48" s="11"/>
      <c r="H48" s="12"/>
      <c r="I48" s="4" t="s">
        <v>102</v>
      </c>
      <c r="J48" s="4" t="s">
        <v>130</v>
      </c>
      <c r="K48" s="4">
        <v>10</v>
      </c>
      <c r="L48" s="4">
        <v>30.775</v>
      </c>
      <c r="M48" s="10"/>
      <c r="N48" s="11"/>
    </row>
    <row r="49" spans="1:14">
      <c r="A49" s="12"/>
      <c r="B49" s="4" t="s">
        <v>104</v>
      </c>
      <c r="C49" s="4" t="s">
        <v>97</v>
      </c>
      <c r="D49" s="4">
        <v>0</v>
      </c>
      <c r="E49" s="4">
        <v>34.94</v>
      </c>
      <c r="F49" s="10"/>
      <c r="G49" s="11"/>
      <c r="H49" s="12"/>
      <c r="I49" s="4" t="s">
        <v>104</v>
      </c>
      <c r="J49" s="4" t="s">
        <v>97</v>
      </c>
      <c r="K49" s="4">
        <v>0</v>
      </c>
      <c r="L49" s="16">
        <v>42.6</v>
      </c>
      <c r="M49" s="10"/>
      <c r="N49" s="11"/>
    </row>
    <row r="50" spans="1:14">
      <c r="A50" s="12"/>
      <c r="B50" s="4" t="s">
        <v>105</v>
      </c>
      <c r="C50" s="4" t="s">
        <v>97</v>
      </c>
      <c r="D50" s="4">
        <v>0</v>
      </c>
      <c r="E50" s="4">
        <v>43.925</v>
      </c>
      <c r="F50" s="10"/>
      <c r="G50" s="11"/>
      <c r="H50" s="12"/>
      <c r="I50" s="4" t="s">
        <v>105</v>
      </c>
      <c r="J50" s="4" t="s">
        <v>97</v>
      </c>
      <c r="K50" s="4">
        <v>0</v>
      </c>
      <c r="L50" s="17">
        <v>53.95</v>
      </c>
      <c r="M50" s="10"/>
      <c r="N50" s="11"/>
    </row>
    <row r="51" ht="15" spans="1:14">
      <c r="A51" s="3" t="s">
        <v>85</v>
      </c>
      <c r="B51" s="3" t="s">
        <v>131</v>
      </c>
      <c r="C51" s="3"/>
      <c r="D51" s="3"/>
      <c r="E51" s="3"/>
      <c r="F51" s="3"/>
      <c r="G51" s="3"/>
      <c r="H51" s="3" t="s">
        <v>87</v>
      </c>
      <c r="I51" s="4"/>
      <c r="J51" s="4"/>
      <c r="K51" s="4"/>
      <c r="L51" s="4"/>
      <c r="M51" s="4"/>
      <c r="N51" s="4"/>
    </row>
    <row r="52" ht="45" spans="1:14">
      <c r="A52" s="3" t="s">
        <v>88</v>
      </c>
      <c r="B52" s="3" t="s">
        <v>89</v>
      </c>
      <c r="C52" s="3" t="s">
        <v>90</v>
      </c>
      <c r="D52" s="3" t="s">
        <v>91</v>
      </c>
      <c r="E52" s="5" t="s">
        <v>123</v>
      </c>
      <c r="F52" s="6" t="s">
        <v>124</v>
      </c>
      <c r="G52" s="7" t="s">
        <v>94</v>
      </c>
      <c r="H52" s="3" t="s">
        <v>88</v>
      </c>
      <c r="I52" s="3" t="s">
        <v>89</v>
      </c>
      <c r="J52" s="3" t="s">
        <v>90</v>
      </c>
      <c r="K52" s="3" t="s">
        <v>91</v>
      </c>
      <c r="L52" s="5" t="s">
        <v>123</v>
      </c>
      <c r="M52" s="6" t="s">
        <v>124</v>
      </c>
      <c r="N52" s="7" t="s">
        <v>94</v>
      </c>
    </row>
    <row r="53" ht="26" spans="1:14">
      <c r="A53" s="8" t="s">
        <v>95</v>
      </c>
      <c r="B53" s="4" t="s">
        <v>96</v>
      </c>
      <c r="C53" s="4" t="s">
        <v>97</v>
      </c>
      <c r="D53" s="4">
        <v>0</v>
      </c>
      <c r="E53" s="4">
        <v>14.6</v>
      </c>
      <c r="F53" s="10"/>
      <c r="G53" s="11"/>
      <c r="H53" s="8" t="s">
        <v>98</v>
      </c>
      <c r="I53" s="4" t="s">
        <v>96</v>
      </c>
      <c r="J53" s="4" t="s">
        <v>97</v>
      </c>
      <c r="K53" s="4">
        <v>0</v>
      </c>
      <c r="L53" s="4">
        <v>18.82</v>
      </c>
      <c r="M53" s="10"/>
      <c r="N53" s="11"/>
    </row>
    <row r="54" spans="1:14">
      <c r="A54" s="12"/>
      <c r="B54" s="4" t="s">
        <v>99</v>
      </c>
      <c r="C54" s="4" t="s">
        <v>132</v>
      </c>
      <c r="D54" s="4">
        <v>104</v>
      </c>
      <c r="E54" s="4">
        <v>19.515</v>
      </c>
      <c r="F54" s="10"/>
      <c r="G54" s="11"/>
      <c r="H54" s="12"/>
      <c r="I54" s="4" t="s">
        <v>99</v>
      </c>
      <c r="J54" s="4" t="s">
        <v>97</v>
      </c>
      <c r="K54" s="4">
        <v>0</v>
      </c>
      <c r="L54" s="4">
        <v>25.42</v>
      </c>
      <c r="M54" s="10"/>
      <c r="N54" s="11"/>
    </row>
    <row r="55" spans="1:14">
      <c r="A55" s="12"/>
      <c r="B55" s="4" t="s">
        <v>102</v>
      </c>
      <c r="C55" s="4" t="s">
        <v>133</v>
      </c>
      <c r="D55" s="4">
        <v>304</v>
      </c>
      <c r="E55" s="4">
        <v>23.465</v>
      </c>
      <c r="F55" s="10"/>
      <c r="G55" s="11"/>
      <c r="H55" s="12"/>
      <c r="I55" s="4" t="s">
        <v>102</v>
      </c>
      <c r="J55" s="4" t="s">
        <v>97</v>
      </c>
      <c r="K55" s="4">
        <v>0</v>
      </c>
      <c r="L55" s="4">
        <v>30.775</v>
      </c>
      <c r="M55" s="10"/>
      <c r="N55" s="11"/>
    </row>
    <row r="56" spans="1:14">
      <c r="A56" s="12"/>
      <c r="B56" s="4" t="s">
        <v>104</v>
      </c>
      <c r="C56" s="4" t="s">
        <v>97</v>
      </c>
      <c r="D56" s="4">
        <v>0</v>
      </c>
      <c r="E56" s="4">
        <v>34.94</v>
      </c>
      <c r="F56" s="10"/>
      <c r="G56" s="11"/>
      <c r="H56" s="12"/>
      <c r="I56" s="4" t="s">
        <v>104</v>
      </c>
      <c r="J56" s="4" t="s">
        <v>97</v>
      </c>
      <c r="K56" s="4">
        <v>0</v>
      </c>
      <c r="L56" s="16">
        <v>42.6</v>
      </c>
      <c r="M56" s="10"/>
      <c r="N56" s="11"/>
    </row>
    <row r="57" spans="1:14">
      <c r="A57" s="12"/>
      <c r="B57" s="4" t="s">
        <v>105</v>
      </c>
      <c r="C57" s="4" t="s">
        <v>97</v>
      </c>
      <c r="D57" s="4">
        <v>0</v>
      </c>
      <c r="E57" s="4">
        <v>43.925</v>
      </c>
      <c r="F57" s="10"/>
      <c r="G57" s="11"/>
      <c r="H57" s="12"/>
      <c r="I57" s="4" t="s">
        <v>105</v>
      </c>
      <c r="J57" s="4" t="s">
        <v>97</v>
      </c>
      <c r="K57" s="4">
        <v>0</v>
      </c>
      <c r="L57" s="17">
        <v>53.95</v>
      </c>
      <c r="M57" s="10"/>
      <c r="N57" s="11"/>
    </row>
    <row r="58" ht="15" spans="1:14">
      <c r="A58" s="3" t="s">
        <v>85</v>
      </c>
      <c r="B58" s="3" t="s">
        <v>134</v>
      </c>
      <c r="C58" s="3"/>
      <c r="D58" s="3"/>
      <c r="E58" s="3"/>
      <c r="F58" s="3"/>
      <c r="G58" s="3"/>
      <c r="H58" s="3" t="s">
        <v>87</v>
      </c>
      <c r="I58" s="4"/>
      <c r="J58" s="4"/>
      <c r="K58" s="4"/>
      <c r="L58" s="4"/>
      <c r="M58" s="4"/>
      <c r="N58" s="4"/>
    </row>
    <row r="59" ht="45" spans="1:14">
      <c r="A59" s="3" t="s">
        <v>88</v>
      </c>
      <c r="B59" s="3" t="s">
        <v>89</v>
      </c>
      <c r="C59" s="3" t="s">
        <v>90</v>
      </c>
      <c r="D59" s="3" t="s">
        <v>91</v>
      </c>
      <c r="E59" s="5" t="s">
        <v>123</v>
      </c>
      <c r="F59" s="6" t="s">
        <v>124</v>
      </c>
      <c r="G59" s="7" t="s">
        <v>94</v>
      </c>
      <c r="H59" s="3" t="s">
        <v>88</v>
      </c>
      <c r="I59" s="3" t="s">
        <v>89</v>
      </c>
      <c r="J59" s="3" t="s">
        <v>90</v>
      </c>
      <c r="K59" s="3" t="s">
        <v>91</v>
      </c>
      <c r="L59" s="5" t="s">
        <v>123</v>
      </c>
      <c r="M59" s="6" t="s">
        <v>124</v>
      </c>
      <c r="N59" s="7" t="s">
        <v>94</v>
      </c>
    </row>
    <row r="60" ht="26" spans="1:14">
      <c r="A60" s="8" t="s">
        <v>95</v>
      </c>
      <c r="B60" s="4" t="s">
        <v>96</v>
      </c>
      <c r="C60" s="4" t="s">
        <v>97</v>
      </c>
      <c r="D60" s="4">
        <v>0</v>
      </c>
      <c r="E60" s="4">
        <v>14.6</v>
      </c>
      <c r="F60" s="10"/>
      <c r="G60" s="11"/>
      <c r="H60" s="8" t="s">
        <v>98</v>
      </c>
      <c r="I60" s="4" t="s">
        <v>96</v>
      </c>
      <c r="J60" s="4" t="s">
        <v>135</v>
      </c>
      <c r="K60" s="4">
        <v>68</v>
      </c>
      <c r="L60" s="4">
        <v>18.82</v>
      </c>
      <c r="M60" s="10"/>
      <c r="N60" s="11"/>
    </row>
    <row r="61" spans="1:14">
      <c r="A61" s="12"/>
      <c r="B61" s="4" t="s">
        <v>99</v>
      </c>
      <c r="C61" s="4" t="s">
        <v>97</v>
      </c>
      <c r="D61" s="4">
        <v>0</v>
      </c>
      <c r="E61" s="4">
        <v>19.515</v>
      </c>
      <c r="F61" s="10"/>
      <c r="G61" s="11"/>
      <c r="H61" s="12"/>
      <c r="I61" s="4" t="s">
        <v>99</v>
      </c>
      <c r="J61" s="13" t="s">
        <v>136</v>
      </c>
      <c r="K61" s="4">
        <v>445</v>
      </c>
      <c r="L61" s="4">
        <v>25.42</v>
      </c>
      <c r="M61" s="10"/>
      <c r="N61" s="11"/>
    </row>
    <row r="62" spans="1:14">
      <c r="A62" s="12"/>
      <c r="B62" s="4" t="s">
        <v>102</v>
      </c>
      <c r="C62" s="4" t="s">
        <v>97</v>
      </c>
      <c r="D62" s="4">
        <v>0</v>
      </c>
      <c r="E62" s="4">
        <v>23.465</v>
      </c>
      <c r="F62" s="10"/>
      <c r="G62" s="11"/>
      <c r="H62" s="12"/>
      <c r="I62" s="4" t="s">
        <v>102</v>
      </c>
      <c r="J62" s="4" t="s">
        <v>137</v>
      </c>
      <c r="K62" s="4">
        <v>46</v>
      </c>
      <c r="L62" s="4">
        <v>30.775</v>
      </c>
      <c r="M62" s="10"/>
      <c r="N62" s="11"/>
    </row>
    <row r="63" spans="1:14">
      <c r="A63" s="12"/>
      <c r="B63" s="4" t="s">
        <v>104</v>
      </c>
      <c r="C63" s="4" t="s">
        <v>97</v>
      </c>
      <c r="D63" s="4">
        <v>0</v>
      </c>
      <c r="E63" s="4">
        <v>34.94</v>
      </c>
      <c r="F63" s="10"/>
      <c r="G63" s="11"/>
      <c r="H63" s="12"/>
      <c r="I63" s="4" t="s">
        <v>104</v>
      </c>
      <c r="J63" s="4" t="s">
        <v>97</v>
      </c>
      <c r="K63" s="4">
        <v>0</v>
      </c>
      <c r="L63" s="16">
        <v>42.6</v>
      </c>
      <c r="M63" s="10"/>
      <c r="N63" s="11"/>
    </row>
    <row r="64" spans="1:14">
      <c r="A64" s="12"/>
      <c r="B64" s="4" t="s">
        <v>105</v>
      </c>
      <c r="C64" s="4" t="s">
        <v>97</v>
      </c>
      <c r="D64" s="4">
        <v>0</v>
      </c>
      <c r="E64" s="4">
        <v>43.925</v>
      </c>
      <c r="F64" s="10"/>
      <c r="G64" s="11"/>
      <c r="H64" s="12"/>
      <c r="I64" s="4" t="s">
        <v>105</v>
      </c>
      <c r="J64" s="4" t="s">
        <v>97</v>
      </c>
      <c r="K64" s="4">
        <v>0</v>
      </c>
      <c r="L64" s="17">
        <v>53.95</v>
      </c>
      <c r="M64" s="10"/>
      <c r="N64" s="11"/>
    </row>
    <row r="65" ht="15" spans="1:14">
      <c r="A65" s="3" t="s">
        <v>85</v>
      </c>
      <c r="B65" s="3" t="s">
        <v>138</v>
      </c>
      <c r="C65" s="3"/>
      <c r="D65" s="3"/>
      <c r="E65" s="3"/>
      <c r="F65" s="3"/>
      <c r="G65" s="3"/>
      <c r="H65" s="3" t="s">
        <v>87</v>
      </c>
      <c r="I65" s="4"/>
      <c r="J65" s="4"/>
      <c r="K65" s="4"/>
      <c r="L65" s="4"/>
      <c r="M65" s="4"/>
      <c r="N65" s="4"/>
    </row>
    <row r="66" ht="45" spans="1:14">
      <c r="A66" s="3" t="s">
        <v>88</v>
      </c>
      <c r="B66" s="3" t="s">
        <v>89</v>
      </c>
      <c r="C66" s="3" t="s">
        <v>90</v>
      </c>
      <c r="D66" s="3" t="s">
        <v>91</v>
      </c>
      <c r="E66" s="5" t="s">
        <v>123</v>
      </c>
      <c r="F66" s="6" t="s">
        <v>124</v>
      </c>
      <c r="G66" s="7" t="s">
        <v>94</v>
      </c>
      <c r="H66" s="3" t="s">
        <v>88</v>
      </c>
      <c r="I66" s="3" t="s">
        <v>89</v>
      </c>
      <c r="J66" s="3" t="s">
        <v>90</v>
      </c>
      <c r="K66" s="3" t="s">
        <v>91</v>
      </c>
      <c r="L66" s="5" t="s">
        <v>123</v>
      </c>
      <c r="M66" s="6" t="s">
        <v>124</v>
      </c>
      <c r="N66" s="7" t="s">
        <v>94</v>
      </c>
    </row>
    <row r="67" ht="26" spans="1:14">
      <c r="A67" s="8" t="s">
        <v>95</v>
      </c>
      <c r="B67" s="4" t="s">
        <v>96</v>
      </c>
      <c r="C67" s="4" t="s">
        <v>97</v>
      </c>
      <c r="D67" s="4">
        <v>0</v>
      </c>
      <c r="E67" s="4">
        <v>14.6</v>
      </c>
      <c r="F67" s="10"/>
      <c r="G67" s="11"/>
      <c r="H67" s="8" t="s">
        <v>98</v>
      </c>
      <c r="I67" s="4" t="s">
        <v>96</v>
      </c>
      <c r="J67" s="4" t="s">
        <v>139</v>
      </c>
      <c r="K67" s="4">
        <v>40</v>
      </c>
      <c r="L67" s="4">
        <v>18.82</v>
      </c>
      <c r="M67" s="10"/>
      <c r="N67" s="11"/>
    </row>
    <row r="68" spans="1:14">
      <c r="A68" s="12"/>
      <c r="B68" s="4" t="s">
        <v>99</v>
      </c>
      <c r="C68" s="4" t="s">
        <v>97</v>
      </c>
      <c r="D68" s="4">
        <v>0</v>
      </c>
      <c r="E68" s="4">
        <v>19.515</v>
      </c>
      <c r="F68" s="10"/>
      <c r="G68" s="11"/>
      <c r="H68" s="12"/>
      <c r="I68" s="4" t="s">
        <v>99</v>
      </c>
      <c r="J68" s="4" t="s">
        <v>97</v>
      </c>
      <c r="K68" s="4">
        <v>0</v>
      </c>
      <c r="L68" s="4">
        <v>25.42</v>
      </c>
      <c r="M68" s="10"/>
      <c r="N68" s="11"/>
    </row>
    <row r="69" spans="1:14">
      <c r="A69" s="12"/>
      <c r="B69" s="4" t="s">
        <v>102</v>
      </c>
      <c r="C69" s="4" t="s">
        <v>97</v>
      </c>
      <c r="D69" s="4">
        <v>0</v>
      </c>
      <c r="E69" s="4">
        <v>23.465</v>
      </c>
      <c r="F69" s="10"/>
      <c r="G69" s="11"/>
      <c r="H69" s="12"/>
      <c r="I69" s="4" t="s">
        <v>102</v>
      </c>
      <c r="J69" s="4" t="s">
        <v>140</v>
      </c>
      <c r="K69" s="4">
        <v>112</v>
      </c>
      <c r="L69" s="4">
        <v>30.775</v>
      </c>
      <c r="M69" s="10"/>
      <c r="N69" s="11"/>
    </row>
    <row r="70" spans="1:14">
      <c r="A70" s="12"/>
      <c r="B70" s="4" t="s">
        <v>104</v>
      </c>
      <c r="C70" s="4" t="s">
        <v>97</v>
      </c>
      <c r="D70" s="4">
        <v>0</v>
      </c>
      <c r="E70" s="4">
        <v>34.94</v>
      </c>
      <c r="F70" s="10"/>
      <c r="G70" s="11"/>
      <c r="H70" s="12"/>
      <c r="I70" s="4" t="s">
        <v>104</v>
      </c>
      <c r="J70" s="4" t="s">
        <v>97</v>
      </c>
      <c r="K70" s="4">
        <v>0</v>
      </c>
      <c r="L70" s="16">
        <v>42.6</v>
      </c>
      <c r="M70" s="10"/>
      <c r="N70" s="11"/>
    </row>
    <row r="71" spans="1:14">
      <c r="A71" s="12"/>
      <c r="B71" s="4" t="s">
        <v>105</v>
      </c>
      <c r="C71" s="4" t="s">
        <v>97</v>
      </c>
      <c r="D71" s="4">
        <v>0</v>
      </c>
      <c r="E71" s="4">
        <v>43.925</v>
      </c>
      <c r="F71" s="10"/>
      <c r="G71" s="11"/>
      <c r="H71" s="12"/>
      <c r="I71" s="4" t="s">
        <v>105</v>
      </c>
      <c r="J71" s="4" t="s">
        <v>97</v>
      </c>
      <c r="K71" s="4">
        <v>0</v>
      </c>
      <c r="L71" s="17">
        <v>53.95</v>
      </c>
      <c r="M71" s="10"/>
      <c r="N71" s="11"/>
    </row>
    <row r="72" ht="15" spans="1:14">
      <c r="A72" s="3" t="s">
        <v>85</v>
      </c>
      <c r="B72" s="18" t="s">
        <v>141</v>
      </c>
      <c r="C72" s="19"/>
      <c r="D72" s="19"/>
      <c r="E72" s="19"/>
      <c r="F72" s="19"/>
      <c r="G72" s="20"/>
      <c r="H72" s="3" t="s">
        <v>87</v>
      </c>
      <c r="I72" s="13"/>
      <c r="J72" s="21"/>
      <c r="K72" s="21"/>
      <c r="L72" s="5"/>
      <c r="M72" s="22"/>
      <c r="N72" s="23"/>
    </row>
    <row r="73" ht="45" spans="1:14">
      <c r="A73" s="3" t="s">
        <v>88</v>
      </c>
      <c r="B73" s="3" t="s">
        <v>89</v>
      </c>
      <c r="C73" s="3" t="s">
        <v>142</v>
      </c>
      <c r="D73" s="3" t="s">
        <v>91</v>
      </c>
      <c r="E73" s="5" t="s">
        <v>123</v>
      </c>
      <c r="F73" s="6" t="s">
        <v>124</v>
      </c>
      <c r="G73" s="7" t="s">
        <v>94</v>
      </c>
      <c r="H73" s="3" t="s">
        <v>88</v>
      </c>
      <c r="I73" s="3" t="s">
        <v>89</v>
      </c>
      <c r="J73" s="3" t="s">
        <v>142</v>
      </c>
      <c r="K73" s="3" t="s">
        <v>91</v>
      </c>
      <c r="L73" s="5" t="s">
        <v>123</v>
      </c>
      <c r="M73" s="6" t="s">
        <v>124</v>
      </c>
      <c r="N73" s="7" t="s">
        <v>94</v>
      </c>
    </row>
    <row r="74" ht="26" spans="1:14">
      <c r="A74" s="3" t="s">
        <v>111</v>
      </c>
      <c r="B74" s="4" t="s">
        <v>96</v>
      </c>
      <c r="C74" s="4" t="s">
        <v>97</v>
      </c>
      <c r="D74" s="24"/>
      <c r="E74" s="9">
        <v>14.6</v>
      </c>
      <c r="F74" s="11"/>
      <c r="G74" s="11"/>
      <c r="H74" s="3" t="s">
        <v>112</v>
      </c>
      <c r="I74" s="4" t="s">
        <v>96</v>
      </c>
      <c r="J74" s="4"/>
      <c r="K74" s="4"/>
      <c r="L74" s="4">
        <v>18.82</v>
      </c>
      <c r="M74" s="11"/>
      <c r="N74" s="11"/>
    </row>
    <row r="75" spans="1:14">
      <c r="A75" s="21"/>
      <c r="B75" s="4" t="s">
        <v>99</v>
      </c>
      <c r="C75" s="4" t="s">
        <v>97</v>
      </c>
      <c r="D75" s="24"/>
      <c r="E75" s="9">
        <v>19.515</v>
      </c>
      <c r="F75" s="11"/>
      <c r="G75" s="11"/>
      <c r="H75" s="21"/>
      <c r="I75" s="4" t="s">
        <v>99</v>
      </c>
      <c r="J75" s="4" t="s">
        <v>143</v>
      </c>
      <c r="K75" s="4">
        <v>256</v>
      </c>
      <c r="L75" s="9">
        <v>25.42</v>
      </c>
      <c r="M75" s="11"/>
      <c r="N75" s="11"/>
    </row>
    <row r="76" spans="1:14">
      <c r="A76" s="21"/>
      <c r="B76" s="4" t="s">
        <v>102</v>
      </c>
      <c r="C76" s="4" t="s">
        <v>97</v>
      </c>
      <c r="D76" s="24"/>
      <c r="E76" s="9">
        <v>23.465</v>
      </c>
      <c r="F76" s="11"/>
      <c r="G76" s="11"/>
      <c r="H76" s="21"/>
      <c r="I76" s="4" t="s">
        <v>102</v>
      </c>
      <c r="J76" s="4"/>
      <c r="K76" s="4"/>
      <c r="L76" s="9">
        <v>30.775</v>
      </c>
      <c r="M76" s="11"/>
      <c r="N76" s="11"/>
    </row>
    <row r="77" spans="1:14">
      <c r="A77" s="21"/>
      <c r="B77" s="4" t="s">
        <v>104</v>
      </c>
      <c r="C77" s="4" t="s">
        <v>97</v>
      </c>
      <c r="D77" s="24"/>
      <c r="E77" s="9">
        <v>34.94</v>
      </c>
      <c r="F77" s="11"/>
      <c r="G77" s="11"/>
      <c r="H77" s="21"/>
      <c r="I77" s="4" t="s">
        <v>104</v>
      </c>
      <c r="J77" s="4"/>
      <c r="K77" s="24"/>
      <c r="L77" s="9">
        <v>42.6</v>
      </c>
      <c r="M77" s="11"/>
      <c r="N77" s="11"/>
    </row>
    <row r="78" spans="1:14">
      <c r="A78" s="21"/>
      <c r="B78" s="4" t="s">
        <v>105</v>
      </c>
      <c r="C78" s="4" t="s">
        <v>97</v>
      </c>
      <c r="D78" s="24"/>
      <c r="E78" s="9">
        <v>43.925</v>
      </c>
      <c r="F78" s="11"/>
      <c r="G78" s="11"/>
      <c r="H78" s="21"/>
      <c r="I78" s="4" t="s">
        <v>105</v>
      </c>
      <c r="J78" s="4"/>
      <c r="K78" s="24"/>
      <c r="L78" s="9">
        <v>53.95</v>
      </c>
      <c r="M78" s="11"/>
      <c r="N78" s="11"/>
    </row>
    <row r="79" ht="15" spans="1:14">
      <c r="A79" s="3" t="s">
        <v>85</v>
      </c>
      <c r="B79" s="3" t="s">
        <v>144</v>
      </c>
      <c r="C79" s="3"/>
      <c r="D79" s="3"/>
      <c r="E79" s="3"/>
      <c r="F79" s="3"/>
      <c r="G79" s="3"/>
      <c r="H79" s="3" t="s">
        <v>87</v>
      </c>
      <c r="I79" s="4"/>
      <c r="J79" s="4"/>
      <c r="K79" s="4"/>
      <c r="L79" s="4"/>
      <c r="M79" s="4"/>
      <c r="N79" s="4"/>
    </row>
    <row r="80" ht="45" spans="1:14">
      <c r="A80" s="3" t="s">
        <v>88</v>
      </c>
      <c r="B80" s="3" t="s">
        <v>89</v>
      </c>
      <c r="C80" s="3" t="s">
        <v>90</v>
      </c>
      <c r="D80" s="3" t="s">
        <v>91</v>
      </c>
      <c r="E80" s="5" t="s">
        <v>123</v>
      </c>
      <c r="F80" s="6" t="s">
        <v>124</v>
      </c>
      <c r="G80" s="7" t="s">
        <v>94</v>
      </c>
      <c r="H80" s="3" t="s">
        <v>88</v>
      </c>
      <c r="I80" s="3" t="s">
        <v>89</v>
      </c>
      <c r="J80" s="3" t="s">
        <v>90</v>
      </c>
      <c r="K80" s="3" t="s">
        <v>91</v>
      </c>
      <c r="L80" s="5" t="s">
        <v>123</v>
      </c>
      <c r="M80" s="6" t="s">
        <v>124</v>
      </c>
      <c r="N80" s="7" t="s">
        <v>94</v>
      </c>
    </row>
    <row r="81" ht="26" spans="1:14">
      <c r="A81" s="8" t="s">
        <v>95</v>
      </c>
      <c r="B81" s="4" t="s">
        <v>96</v>
      </c>
      <c r="C81" s="4" t="s">
        <v>97</v>
      </c>
      <c r="D81" s="4">
        <v>0</v>
      </c>
      <c r="E81" s="4">
        <v>14.6</v>
      </c>
      <c r="F81" s="10"/>
      <c r="G81" s="11"/>
      <c r="H81" s="8" t="s">
        <v>98</v>
      </c>
      <c r="I81" s="4" t="s">
        <v>96</v>
      </c>
      <c r="J81" s="4" t="s">
        <v>97</v>
      </c>
      <c r="K81" s="4">
        <v>0</v>
      </c>
      <c r="L81" s="4">
        <v>18.82</v>
      </c>
      <c r="M81" s="10"/>
      <c r="N81" s="11"/>
    </row>
    <row r="82" spans="1:14">
      <c r="A82" s="12"/>
      <c r="B82" s="4" t="s">
        <v>99</v>
      </c>
      <c r="C82" s="4" t="s">
        <v>132</v>
      </c>
      <c r="D82" s="4">
        <v>0</v>
      </c>
      <c r="E82" s="4">
        <v>19.515</v>
      </c>
      <c r="F82" s="10"/>
      <c r="G82" s="11"/>
      <c r="H82" s="12"/>
      <c r="I82" s="4" t="s">
        <v>99</v>
      </c>
      <c r="J82" s="4" t="s">
        <v>97</v>
      </c>
      <c r="K82" s="4">
        <v>223</v>
      </c>
      <c r="L82" s="4">
        <v>25.42</v>
      </c>
      <c r="M82" s="10"/>
      <c r="N82" s="11"/>
    </row>
    <row r="83" spans="1:14">
      <c r="A83" s="12"/>
      <c r="B83" s="4" t="s">
        <v>102</v>
      </c>
      <c r="C83" s="4" t="s">
        <v>133</v>
      </c>
      <c r="D83" s="4">
        <v>0</v>
      </c>
      <c r="E83" s="4">
        <v>23.465</v>
      </c>
      <c r="F83" s="10"/>
      <c r="G83" s="11"/>
      <c r="H83" s="12"/>
      <c r="I83" s="4" t="s">
        <v>102</v>
      </c>
      <c r="J83" s="4" t="s">
        <v>97</v>
      </c>
      <c r="K83" s="4">
        <v>0</v>
      </c>
      <c r="L83" s="4">
        <v>30.775</v>
      </c>
      <c r="M83" s="10"/>
      <c r="N83" s="11"/>
    </row>
    <row r="84" spans="1:14">
      <c r="A84" s="12"/>
      <c r="B84" s="4" t="s">
        <v>104</v>
      </c>
      <c r="C84" s="4" t="s">
        <v>97</v>
      </c>
      <c r="D84" s="4">
        <v>0</v>
      </c>
      <c r="E84" s="4">
        <v>34.94</v>
      </c>
      <c r="F84" s="10"/>
      <c r="G84" s="11"/>
      <c r="H84" s="12"/>
      <c r="I84" s="4" t="s">
        <v>104</v>
      </c>
      <c r="J84" s="4" t="s">
        <v>97</v>
      </c>
      <c r="K84" s="4">
        <v>0</v>
      </c>
      <c r="L84" s="16">
        <v>42.6</v>
      </c>
      <c r="M84" s="10"/>
      <c r="N84" s="11"/>
    </row>
    <row r="85" spans="1:14">
      <c r="A85" s="12"/>
      <c r="B85" s="4" t="s">
        <v>105</v>
      </c>
      <c r="C85" s="4" t="s">
        <v>97</v>
      </c>
      <c r="D85" s="4">
        <v>0</v>
      </c>
      <c r="E85" s="4">
        <v>43.925</v>
      </c>
      <c r="F85" s="10"/>
      <c r="G85" s="11"/>
      <c r="H85" s="12"/>
      <c r="I85" s="4" t="s">
        <v>105</v>
      </c>
      <c r="J85" s="4" t="s">
        <v>97</v>
      </c>
      <c r="K85" s="4">
        <v>0</v>
      </c>
      <c r="L85" s="17">
        <v>53.95</v>
      </c>
      <c r="M85" s="10"/>
      <c r="N85" s="11"/>
    </row>
    <row r="86" ht="15" spans="1:14">
      <c r="A86" s="3" t="s">
        <v>85</v>
      </c>
      <c r="B86" s="3" t="s">
        <v>145</v>
      </c>
      <c r="C86" s="3"/>
      <c r="D86" s="3"/>
      <c r="E86" s="3"/>
      <c r="F86" s="3"/>
      <c r="G86" s="3"/>
      <c r="H86" s="3" t="s">
        <v>87</v>
      </c>
      <c r="I86" s="4"/>
      <c r="J86" s="4"/>
      <c r="K86" s="4"/>
      <c r="L86" s="4"/>
      <c r="M86" s="4"/>
      <c r="N86" s="4"/>
    </row>
    <row r="87" ht="45" spans="1:14">
      <c r="A87" s="3" t="s">
        <v>88</v>
      </c>
      <c r="B87" s="3" t="s">
        <v>89</v>
      </c>
      <c r="C87" s="3" t="s">
        <v>90</v>
      </c>
      <c r="D87" s="3" t="s">
        <v>91</v>
      </c>
      <c r="E87" s="5" t="s">
        <v>123</v>
      </c>
      <c r="F87" s="6" t="s">
        <v>124</v>
      </c>
      <c r="G87" s="7" t="s">
        <v>94</v>
      </c>
      <c r="H87" s="3" t="s">
        <v>88</v>
      </c>
      <c r="I87" s="3" t="s">
        <v>89</v>
      </c>
      <c r="J87" s="3" t="s">
        <v>90</v>
      </c>
      <c r="K87" s="3" t="s">
        <v>91</v>
      </c>
      <c r="L87" s="5" t="s">
        <v>123</v>
      </c>
      <c r="M87" s="6" t="s">
        <v>124</v>
      </c>
      <c r="N87" s="7" t="s">
        <v>94</v>
      </c>
    </row>
    <row r="88" ht="26" spans="1:14">
      <c r="A88" s="8" t="s">
        <v>95</v>
      </c>
      <c r="B88" s="4" t="s">
        <v>96</v>
      </c>
      <c r="C88" s="4" t="s">
        <v>97</v>
      </c>
      <c r="D88" s="4">
        <v>0</v>
      </c>
      <c r="E88" s="4">
        <v>14.6</v>
      </c>
      <c r="F88" s="10"/>
      <c r="G88" s="11"/>
      <c r="H88" s="8" t="s">
        <v>98</v>
      </c>
      <c r="I88" s="4" t="s">
        <v>96</v>
      </c>
      <c r="J88" s="4" t="s">
        <v>97</v>
      </c>
      <c r="K88" s="4">
        <v>0</v>
      </c>
      <c r="L88" s="4">
        <v>18.82</v>
      </c>
      <c r="M88" s="10"/>
      <c r="N88" s="11"/>
    </row>
    <row r="89" spans="1:14">
      <c r="A89" s="12"/>
      <c r="B89" s="4" t="s">
        <v>99</v>
      </c>
      <c r="C89" s="4" t="s">
        <v>97</v>
      </c>
      <c r="D89" s="4">
        <v>0</v>
      </c>
      <c r="E89" s="4">
        <v>19.515</v>
      </c>
      <c r="F89" s="10"/>
      <c r="G89" s="11"/>
      <c r="H89" s="12"/>
      <c r="I89" s="4" t="s">
        <v>99</v>
      </c>
      <c r="J89" s="4" t="s">
        <v>97</v>
      </c>
      <c r="K89" s="4">
        <v>305</v>
      </c>
      <c r="L89" s="4">
        <v>25.42</v>
      </c>
      <c r="M89" s="10"/>
      <c r="N89" s="11"/>
    </row>
    <row r="90" spans="1:14">
      <c r="A90" s="12"/>
      <c r="B90" s="4" t="s">
        <v>102</v>
      </c>
      <c r="C90" s="4" t="s">
        <v>97</v>
      </c>
      <c r="D90" s="4">
        <v>0</v>
      </c>
      <c r="E90" s="4">
        <v>23.465</v>
      </c>
      <c r="F90" s="10"/>
      <c r="G90" s="11"/>
      <c r="H90" s="12"/>
      <c r="I90" s="4" t="s">
        <v>102</v>
      </c>
      <c r="J90" s="4" t="s">
        <v>97</v>
      </c>
      <c r="K90" s="4">
        <v>0</v>
      </c>
      <c r="L90" s="4">
        <v>30.775</v>
      </c>
      <c r="M90" s="10"/>
      <c r="N90" s="11"/>
    </row>
    <row r="91" spans="1:14">
      <c r="A91" s="12"/>
      <c r="B91" s="4" t="s">
        <v>104</v>
      </c>
      <c r="C91" s="4" t="s">
        <v>97</v>
      </c>
      <c r="D91" s="4">
        <v>0</v>
      </c>
      <c r="E91" s="4">
        <v>34.94</v>
      </c>
      <c r="F91" s="10"/>
      <c r="G91" s="11"/>
      <c r="H91" s="12"/>
      <c r="I91" s="4" t="s">
        <v>104</v>
      </c>
      <c r="J91" s="4" t="s">
        <v>97</v>
      </c>
      <c r="K91" s="4">
        <v>0</v>
      </c>
      <c r="L91" s="16">
        <v>42.6</v>
      </c>
      <c r="M91" s="10"/>
      <c r="N91" s="11"/>
    </row>
    <row r="92" spans="1:14">
      <c r="A92" s="12"/>
      <c r="B92" s="4" t="s">
        <v>105</v>
      </c>
      <c r="C92" s="4" t="s">
        <v>97</v>
      </c>
      <c r="D92" s="4">
        <v>0</v>
      </c>
      <c r="E92" s="4">
        <v>43.925</v>
      </c>
      <c r="F92" s="10"/>
      <c r="G92" s="11"/>
      <c r="H92" s="12"/>
      <c r="I92" s="4" t="s">
        <v>105</v>
      </c>
      <c r="J92" s="4" t="s">
        <v>97</v>
      </c>
      <c r="K92" s="4">
        <v>0</v>
      </c>
      <c r="L92" s="17">
        <v>53.95</v>
      </c>
      <c r="M92" s="10"/>
      <c r="N92" s="11"/>
    </row>
    <row r="93" ht="15" spans="1:14">
      <c r="A93" s="3" t="s">
        <v>85</v>
      </c>
      <c r="B93" s="3" t="s">
        <v>146</v>
      </c>
      <c r="C93" s="3"/>
      <c r="D93" s="3"/>
      <c r="E93" s="3"/>
      <c r="F93" s="3"/>
      <c r="G93" s="3"/>
      <c r="H93" s="3" t="s">
        <v>87</v>
      </c>
      <c r="I93" s="4"/>
      <c r="J93" s="4"/>
      <c r="K93" s="4"/>
      <c r="L93" s="4"/>
      <c r="M93" s="4"/>
      <c r="N93" s="4"/>
    </row>
    <row r="94" ht="45" spans="1:14">
      <c r="A94" s="3" t="s">
        <v>88</v>
      </c>
      <c r="B94" s="3" t="s">
        <v>89</v>
      </c>
      <c r="C94" s="3" t="s">
        <v>90</v>
      </c>
      <c r="D94" s="3" t="s">
        <v>91</v>
      </c>
      <c r="E94" s="5" t="s">
        <v>123</v>
      </c>
      <c r="F94" s="6" t="s">
        <v>124</v>
      </c>
      <c r="G94" s="7" t="s">
        <v>94</v>
      </c>
      <c r="H94" s="3" t="s">
        <v>88</v>
      </c>
      <c r="I94" s="3" t="s">
        <v>89</v>
      </c>
      <c r="J94" s="3" t="s">
        <v>90</v>
      </c>
      <c r="K94" s="3" t="s">
        <v>91</v>
      </c>
      <c r="L94" s="5" t="s">
        <v>123</v>
      </c>
      <c r="M94" s="6" t="s">
        <v>124</v>
      </c>
      <c r="N94" s="7" t="s">
        <v>94</v>
      </c>
    </row>
    <row r="95" ht="26" spans="1:14">
      <c r="A95" s="8" t="s">
        <v>95</v>
      </c>
      <c r="B95" s="4" t="s">
        <v>96</v>
      </c>
      <c r="C95" s="4" t="s">
        <v>97</v>
      </c>
      <c r="D95" s="4">
        <v>0</v>
      </c>
      <c r="E95" s="4">
        <v>14.6</v>
      </c>
      <c r="F95" s="10"/>
      <c r="G95" s="11"/>
      <c r="H95" s="8" t="s">
        <v>98</v>
      </c>
      <c r="I95" s="4" t="s">
        <v>96</v>
      </c>
      <c r="J95" s="4" t="s">
        <v>97</v>
      </c>
      <c r="K95" s="4">
        <v>0</v>
      </c>
      <c r="L95" s="4">
        <v>18.82</v>
      </c>
      <c r="M95" s="10"/>
      <c r="N95" s="11"/>
    </row>
    <row r="96" spans="1:14">
      <c r="A96" s="12"/>
      <c r="B96" s="4" t="s">
        <v>99</v>
      </c>
      <c r="C96" s="4" t="s">
        <v>97</v>
      </c>
      <c r="D96" s="4">
        <v>0</v>
      </c>
      <c r="E96" s="4">
        <v>19.515</v>
      </c>
      <c r="F96" s="10"/>
      <c r="G96" s="11"/>
      <c r="H96" s="12"/>
      <c r="I96" s="4" t="s">
        <v>99</v>
      </c>
      <c r="J96" s="4" t="s">
        <v>97</v>
      </c>
      <c r="K96" s="4">
        <v>122</v>
      </c>
      <c r="L96" s="4">
        <v>25.42</v>
      </c>
      <c r="M96" s="10"/>
      <c r="N96" s="11"/>
    </row>
    <row r="97" spans="1:14">
      <c r="A97" s="12"/>
      <c r="B97" s="4" t="s">
        <v>102</v>
      </c>
      <c r="C97" s="4" t="s">
        <v>97</v>
      </c>
      <c r="D97" s="4">
        <v>0</v>
      </c>
      <c r="E97" s="4">
        <v>23.465</v>
      </c>
      <c r="F97" s="10"/>
      <c r="G97" s="11"/>
      <c r="H97" s="12"/>
      <c r="I97" s="4" t="s">
        <v>102</v>
      </c>
      <c r="J97" s="4" t="s">
        <v>97</v>
      </c>
      <c r="K97" s="4">
        <v>0</v>
      </c>
      <c r="L97" s="4">
        <v>30.775</v>
      </c>
      <c r="M97" s="10"/>
      <c r="N97" s="11"/>
    </row>
    <row r="98" spans="1:14">
      <c r="A98" s="12"/>
      <c r="B98" s="4" t="s">
        <v>104</v>
      </c>
      <c r="C98" s="4" t="s">
        <v>97</v>
      </c>
      <c r="D98" s="4">
        <v>0</v>
      </c>
      <c r="E98" s="4">
        <v>34.94</v>
      </c>
      <c r="F98" s="10"/>
      <c r="G98" s="11"/>
      <c r="H98" s="12"/>
      <c r="I98" s="4" t="s">
        <v>104</v>
      </c>
      <c r="J98" s="4" t="s">
        <v>97</v>
      </c>
      <c r="K98" s="4">
        <v>0</v>
      </c>
      <c r="L98" s="16">
        <v>42.6</v>
      </c>
      <c r="M98" s="10"/>
      <c r="N98" s="11"/>
    </row>
    <row r="99" spans="1:14">
      <c r="A99" s="12"/>
      <c r="B99" s="4" t="s">
        <v>105</v>
      </c>
      <c r="C99" s="4" t="s">
        <v>97</v>
      </c>
      <c r="D99" s="4">
        <v>0</v>
      </c>
      <c r="E99" s="4">
        <v>43.925</v>
      </c>
      <c r="F99" s="10"/>
      <c r="G99" s="11"/>
      <c r="H99" s="12"/>
      <c r="I99" s="4" t="s">
        <v>105</v>
      </c>
      <c r="J99" s="4" t="s">
        <v>97</v>
      </c>
      <c r="K99" s="4">
        <v>0</v>
      </c>
      <c r="L99" s="17">
        <v>53.95</v>
      </c>
      <c r="M99" s="10"/>
      <c r="N99" s="11"/>
    </row>
    <row r="100" ht="15" spans="1:14">
      <c r="A100" s="3" t="s">
        <v>85</v>
      </c>
      <c r="B100" s="3" t="s">
        <v>147</v>
      </c>
      <c r="C100" s="3"/>
      <c r="D100" s="3"/>
      <c r="E100" s="3"/>
      <c r="F100" s="3"/>
      <c r="G100" s="3"/>
      <c r="H100" s="3" t="s">
        <v>87</v>
      </c>
      <c r="I100" s="4"/>
      <c r="J100" s="4"/>
      <c r="K100" s="4"/>
      <c r="L100" s="4"/>
      <c r="M100" s="4"/>
      <c r="N100" s="4"/>
    </row>
    <row r="101" ht="45" spans="1:14">
      <c r="A101" s="3" t="s">
        <v>88</v>
      </c>
      <c r="B101" s="3" t="s">
        <v>89</v>
      </c>
      <c r="C101" s="3" t="s">
        <v>90</v>
      </c>
      <c r="D101" s="3" t="s">
        <v>91</v>
      </c>
      <c r="E101" s="5" t="s">
        <v>123</v>
      </c>
      <c r="F101" s="6" t="s">
        <v>124</v>
      </c>
      <c r="G101" s="7" t="s">
        <v>94</v>
      </c>
      <c r="H101" s="3" t="s">
        <v>88</v>
      </c>
      <c r="I101" s="3" t="s">
        <v>89</v>
      </c>
      <c r="J101" s="3" t="s">
        <v>90</v>
      </c>
      <c r="K101" s="3" t="s">
        <v>91</v>
      </c>
      <c r="L101" s="5" t="s">
        <v>123</v>
      </c>
      <c r="M101" s="6" t="s">
        <v>124</v>
      </c>
      <c r="N101" s="7" t="s">
        <v>94</v>
      </c>
    </row>
    <row r="102" ht="26" spans="1:14">
      <c r="A102" s="8" t="s">
        <v>95</v>
      </c>
      <c r="B102" s="4" t="s">
        <v>96</v>
      </c>
      <c r="C102" s="4" t="s">
        <v>97</v>
      </c>
      <c r="D102" s="4">
        <v>0</v>
      </c>
      <c r="E102" s="4">
        <v>14.6</v>
      </c>
      <c r="F102" s="10"/>
      <c r="G102" s="11"/>
      <c r="H102" s="8" t="s">
        <v>98</v>
      </c>
      <c r="I102" s="4" t="s">
        <v>96</v>
      </c>
      <c r="J102" s="4" t="s">
        <v>97</v>
      </c>
      <c r="K102" s="4">
        <v>0</v>
      </c>
      <c r="L102" s="4">
        <v>18.82</v>
      </c>
      <c r="M102" s="10"/>
      <c r="N102" s="11"/>
    </row>
    <row r="103" spans="1:14">
      <c r="A103" s="12"/>
      <c r="B103" s="4" t="s">
        <v>99</v>
      </c>
      <c r="C103" s="4" t="s">
        <v>97</v>
      </c>
      <c r="D103" s="4">
        <v>0</v>
      </c>
      <c r="E103" s="4">
        <v>19.515</v>
      </c>
      <c r="F103" s="10"/>
      <c r="G103" s="11"/>
      <c r="H103" s="12"/>
      <c r="I103" s="4" t="s">
        <v>99</v>
      </c>
      <c r="J103" s="4" t="s">
        <v>97</v>
      </c>
      <c r="K103" s="4">
        <v>346</v>
      </c>
      <c r="L103" s="4">
        <v>25.42</v>
      </c>
      <c r="M103" s="10"/>
      <c r="N103" s="11"/>
    </row>
    <row r="104" spans="1:14">
      <c r="A104" s="12"/>
      <c r="B104" s="4" t="s">
        <v>102</v>
      </c>
      <c r="C104" s="4" t="s">
        <v>97</v>
      </c>
      <c r="D104" s="4">
        <v>0</v>
      </c>
      <c r="E104" s="4">
        <v>23.465</v>
      </c>
      <c r="F104" s="10"/>
      <c r="G104" s="11"/>
      <c r="H104" s="12"/>
      <c r="I104" s="4" t="s">
        <v>102</v>
      </c>
      <c r="J104" s="4" t="s">
        <v>97</v>
      </c>
      <c r="K104" s="4">
        <v>0</v>
      </c>
      <c r="L104" s="4">
        <v>30.775</v>
      </c>
      <c r="M104" s="10"/>
      <c r="N104" s="11"/>
    </row>
    <row r="105" spans="1:14">
      <c r="A105" s="12"/>
      <c r="B105" s="4" t="s">
        <v>104</v>
      </c>
      <c r="C105" s="4" t="s">
        <v>97</v>
      </c>
      <c r="D105" s="4">
        <v>0</v>
      </c>
      <c r="E105" s="4">
        <v>34.94</v>
      </c>
      <c r="F105" s="10"/>
      <c r="G105" s="11"/>
      <c r="H105" s="12"/>
      <c r="I105" s="4" t="s">
        <v>104</v>
      </c>
      <c r="J105" s="4" t="s">
        <v>97</v>
      </c>
      <c r="K105" s="4">
        <v>0</v>
      </c>
      <c r="L105" s="16">
        <v>42.6</v>
      </c>
      <c r="M105" s="10"/>
      <c r="N105" s="11"/>
    </row>
    <row r="106" spans="1:14">
      <c r="A106" s="12"/>
      <c r="B106" s="4" t="s">
        <v>105</v>
      </c>
      <c r="C106" s="4" t="s">
        <v>97</v>
      </c>
      <c r="D106" s="4">
        <v>0</v>
      </c>
      <c r="E106" s="4">
        <v>43.925</v>
      </c>
      <c r="F106" s="10"/>
      <c r="G106" s="11"/>
      <c r="H106" s="12"/>
      <c r="I106" s="4" t="s">
        <v>105</v>
      </c>
      <c r="J106" s="4" t="s">
        <v>97</v>
      </c>
      <c r="K106" s="4">
        <v>0</v>
      </c>
      <c r="L106" s="17">
        <v>53.95</v>
      </c>
      <c r="M106" s="10"/>
      <c r="N106" s="11"/>
    </row>
    <row r="107" ht="15" spans="1:14">
      <c r="A107" s="8" t="s">
        <v>148</v>
      </c>
      <c r="B107" s="8"/>
      <c r="C107" s="25">
        <f>SUM(D4:D8,K4:K8,K11:K15,D11:D15,D18:D22,K18:K22,D25:D29,K25:K29,K32:K36,D32:D36,D39:D43,K39:K43,K46:K50,D46:D50,D53:D57,K53:K57,K60:K64,D60:D64,D67:D71,K67:K71,D74:D78,K74:K78,D81:D85,K81:K85,D88:D92,K88:K92,K95:K99,D95:D99,D102:D106,K102:K106)</f>
        <v>8730</v>
      </c>
      <c r="D107" s="25"/>
      <c r="E107" s="25"/>
      <c r="F107" s="25"/>
      <c r="G107" s="25"/>
      <c r="H107" s="26" t="s">
        <v>149</v>
      </c>
      <c r="I107" s="26"/>
      <c r="J107" s="27">
        <f>SUM(G4:G8,N4:N8,N11:N15,G11:G15,G18:G22,N18:N22,G25:G29,N25:N29,N32:N36,G32:G36,G39:G43,N39:N43,G46:G50,N46:N50,G53:G57,N53:N57,N60:N64,G60:G64,G67:G71,N67:N71,G74:G78,N74:N78,N81:N85,G81:G85,G88:G92,N88:N92,G95:G99,G102:G106,N102:N106,N95:N99)</f>
        <v>0</v>
      </c>
      <c r="K107" s="28"/>
      <c r="L107" s="27"/>
      <c r="M107" s="27"/>
      <c r="N107" s="27"/>
    </row>
    <row r="108" spans="1:14">
      <c r="A108" s="29" t="s">
        <v>150</v>
      </c>
      <c r="B108" s="30"/>
      <c r="C108" s="31"/>
      <c r="D108" s="31"/>
      <c r="E108" s="32"/>
      <c r="F108" s="31"/>
      <c r="G108" s="31"/>
      <c r="H108" s="30"/>
      <c r="I108" s="30"/>
      <c r="J108" s="31"/>
      <c r="K108" s="31"/>
      <c r="L108" s="32"/>
      <c r="M108" s="31"/>
      <c r="N108" s="31"/>
    </row>
    <row r="109" ht="35" customHeight="1" spans="1:14">
      <c r="A109" s="30"/>
      <c r="B109" s="30"/>
      <c r="C109" s="31"/>
      <c r="D109" s="31"/>
      <c r="E109" s="32"/>
      <c r="F109" s="31"/>
      <c r="G109" s="31"/>
      <c r="H109" s="30"/>
      <c r="I109" s="30"/>
      <c r="J109" s="31"/>
      <c r="K109" s="31"/>
      <c r="L109" s="32"/>
      <c r="M109" s="31"/>
      <c r="N109" s="31"/>
    </row>
  </sheetData>
  <sheetProtection sheet="1" objects="1"/>
  <mergeCells count="66">
    <mergeCell ref="A1:N1"/>
    <mergeCell ref="B2:G2"/>
    <mergeCell ref="I2:N2"/>
    <mergeCell ref="B9:G9"/>
    <mergeCell ref="I9:N9"/>
    <mergeCell ref="B16:G16"/>
    <mergeCell ref="I16:N16"/>
    <mergeCell ref="B23:G23"/>
    <mergeCell ref="I23:N23"/>
    <mergeCell ref="B30:G30"/>
    <mergeCell ref="I30:N30"/>
    <mergeCell ref="B37:G37"/>
    <mergeCell ref="I37:N37"/>
    <mergeCell ref="B44:G44"/>
    <mergeCell ref="I44:N44"/>
    <mergeCell ref="B51:G51"/>
    <mergeCell ref="I51:N51"/>
    <mergeCell ref="B58:G58"/>
    <mergeCell ref="I58:N58"/>
    <mergeCell ref="B65:G65"/>
    <mergeCell ref="I65:N65"/>
    <mergeCell ref="B72:G72"/>
    <mergeCell ref="I72:K72"/>
    <mergeCell ref="B79:G79"/>
    <mergeCell ref="I79:N79"/>
    <mergeCell ref="B86:G86"/>
    <mergeCell ref="I86:N86"/>
    <mergeCell ref="B93:G93"/>
    <mergeCell ref="I93:N93"/>
    <mergeCell ref="B100:G100"/>
    <mergeCell ref="I100:N100"/>
    <mergeCell ref="A107:B107"/>
    <mergeCell ref="C107:G107"/>
    <mergeCell ref="H107:I107"/>
    <mergeCell ref="J107:N107"/>
    <mergeCell ref="A4:A8"/>
    <mergeCell ref="A11:A15"/>
    <mergeCell ref="A18:A22"/>
    <mergeCell ref="A25:A29"/>
    <mergeCell ref="A32:A36"/>
    <mergeCell ref="A39:A43"/>
    <mergeCell ref="A46:A50"/>
    <mergeCell ref="A53:A57"/>
    <mergeCell ref="A60:A64"/>
    <mergeCell ref="A67:A71"/>
    <mergeCell ref="A74:A78"/>
    <mergeCell ref="A81:A85"/>
    <mergeCell ref="A88:A92"/>
    <mergeCell ref="A95:A99"/>
    <mergeCell ref="A102:A106"/>
    <mergeCell ref="H4:H8"/>
    <mergeCell ref="H11:H15"/>
    <mergeCell ref="H18:H22"/>
    <mergeCell ref="H25:H29"/>
    <mergeCell ref="H32:H36"/>
    <mergeCell ref="H39:H43"/>
    <mergeCell ref="H46:H50"/>
    <mergeCell ref="H53:H57"/>
    <mergeCell ref="H60:H64"/>
    <mergeCell ref="H67:H71"/>
    <mergeCell ref="H74:H78"/>
    <mergeCell ref="H81:H85"/>
    <mergeCell ref="H88:H92"/>
    <mergeCell ref="H95:H99"/>
    <mergeCell ref="H102:H106"/>
    <mergeCell ref="A108:N109"/>
  </mergeCells>
  <pageMargins left="0.2125" right="0.2125" top="0.2125" bottom="0.2125" header="0.511805555555556" footer="0.2125"/>
  <pageSetup paperSize="9" scale="72" fitToHeight="0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1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面积表</vt:lpstr>
      <vt:lpstr>行道树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black and white</cp:lastModifiedBy>
  <dcterms:created xsi:type="dcterms:W3CDTF">2025-11-18T07:37:00Z</dcterms:created>
  <dcterms:modified xsi:type="dcterms:W3CDTF">2026-02-04T05:20:28Z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DCC515916D5B4ABEBFFC1F0D401FC8B7_11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