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1" r:id="rId1"/>
    <sheet name="说明" sheetId="2" r:id="rId2"/>
    <sheet name="汇总表" sheetId="5" r:id="rId3"/>
    <sheet name="100章" sheetId="3" r:id="rId4"/>
    <sheet name="200章" sheetId="12" r:id="rId5"/>
    <sheet name="300章" sheetId="9" r:id="rId6"/>
    <sheet name="400章" sheetId="7" r:id="rId7"/>
    <sheet name="600章" sheetId="8" r:id="rId8"/>
    <sheet name="计日工暂估价表" sheetId="11" r:id="rId9"/>
  </sheets>
  <definedNames>
    <definedName name="_xlnm.Print_Titles" localSheetId="6">'400章'!$1:$4</definedName>
    <definedName name="_xlnm.Print_Titles" localSheetId="5">'300章'!$1:$4</definedName>
    <definedName name="_xlnm.Print_Titles" localSheetId="3">'100章'!$1:$4</definedName>
    <definedName name="_xlnm.Print_Titles" localSheetId="7">'600章'!$1:$4</definedName>
    <definedName name="_xlnm.Print_Titles" localSheetId="4">'200章'!$1:$4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<sst xmlns="http://schemas.openxmlformats.org/spreadsheetml/2006/main" count="591" uniqueCount="373">
  <si>
    <t>2026年度望亭镇农村公路小修保养项目</t>
  </si>
  <si>
    <t>工</t>
  </si>
  <si>
    <t>程</t>
  </si>
  <si>
    <t>量</t>
  </si>
  <si>
    <t>清</t>
  </si>
  <si>
    <t>单</t>
  </si>
  <si>
    <t>招 标 人：</t>
  </si>
  <si>
    <t>苏州市相城区望亭镇人民政府</t>
  </si>
  <si>
    <t>编制单位：</t>
  </si>
  <si>
    <t>苏州润禹工程咨询管理有限公司</t>
  </si>
  <si>
    <t>日    期：</t>
  </si>
  <si>
    <t>1.工程量清单说明</t>
  </si>
  <si>
    <t>1.1、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</si>
  <si>
    <t>1.2、本工程量清单应与招标文件中的投标人须知、通用合同条款、专用合同条款、技术规范及图纸等一起阅读和理解；</t>
  </si>
  <si>
    <t>1.3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</si>
  <si>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1.4、工程量清单各章是按第七章“技术规范”的相应章次编号的，因此，工程量清单中各章的工程子目的范围与计量等应与“技术规范”相应章节的范围、计量与支付条款结合起来理解或解释；</t>
  </si>
  <si>
    <t>1.5、对作业和材料的—般说明或规定，未重复写入工程量清单内，在给工程量清单各子目标价前，应参阅“技术规范”的有关内容；</t>
  </si>
  <si>
    <t>1.6、工程量清单中所列工程量的变动，丝毫不会降低或影响合同条款的效力，也不免除承包人按规定的标准进行施工和修复缺陷的责任；</t>
  </si>
  <si>
    <t>1.7、图纸中所列的工程数量表及数量汇总表不是工程量清单的外延。当图纸与工程量清单所列数量不一致时，以工程量清单所列数量作为报价的依据。</t>
  </si>
  <si>
    <t>2．投标报价说明</t>
  </si>
  <si>
    <t>2.1、工程量清单中的每一子目须填入单价或价格，且只允许有一个报价；</t>
  </si>
  <si>
    <t>2.2、除非合同另有规定，工程量清单中有标价的单价和总额价均已包括了为实施和完成合同工程所需的劳务、材料、机械、质检（自检）、安装、缺陷修复、管理、保险、税费、利润等费用，以及合同明示或暗示的所有责任、义务和一般风险；</t>
  </si>
  <si>
    <t>2.3、工程量清单中投标人没有填入单价或价格的子目，其费用视为己分摊在工程量清单中其他相关子目的单价或价格之中。承包人必须按监理人指令完成工程量清单中未填入单价或价格的子目，但不能得到结算与支付；</t>
  </si>
  <si>
    <t>2.4、符合合同条款规定的全部费用应认为已被计入有标价的工程量清单所列各子目之中，未列子目不予计量的工作，其费用应视为已分摊在本合同工程的有关子目的单价或总额价之中；</t>
  </si>
  <si>
    <t>2.5、承包人用于本合同工程的各类装备的提供、运输、维护、拆卸、拼装等支付的费用，已包括在工程量清单的单价与总额价之中；</t>
  </si>
  <si>
    <t>2.6、工程量清单中各项金额均以人民币（元）结算；</t>
  </si>
  <si>
    <t>2.7、暂列金额（不含计日工总额）的数量及拟用子目的说明：无 。</t>
  </si>
  <si>
    <t>3.计日工说明</t>
  </si>
  <si>
    <t>无</t>
  </si>
  <si>
    <t>4. 其它说明</t>
  </si>
  <si>
    <t>4.1、本项目工程一切险和第三者责任险由承包人承担和投保，投保的范围和条件应符合本招标文件合同条款和国家有关规定，相关保险费用列入第100章中；承包人应充分考虑并按合同条款要求尽量尽最大可能规避和转嫁风险，实际发生保费超过招标人指定的费率或指定价的，由承包人自行承担，未达到招标人指定的费率或指定价的，按实予以计量和支付。</t>
  </si>
  <si>
    <t>4.2、防扬尘污染措施费，主要用于施工现场的环境保护和扬尘防治，实行总额包干。该费用包含工地保洁、防尘喷淋系统、雾泡运行、密目网覆盖等的直接成本费和间接成本费，承包人应确保施工现场符合发包人关于施工环保、扬尘防控相关要求。</t>
  </si>
  <si>
    <t>4.3、养护基地建设及维护费子目总额包干，经发包人和监理人考核合格后计量支付。</t>
  </si>
  <si>
    <t>4.4、本项目安全生产费用按招标人设定的最高投标限价的1.5%，以固定金额形式计入工程量清单100章中，该金额投标人不得修改。安全生产费根据实际发生金额经监理工程师确认后采用计量支付，具体计量支付办法见《江苏省公路工程安全生产工程量清单编制说明》和《江苏省公路水运工程安全生产费用管理办法》（苏交规（2025）1号文）。安全生产费应当由监理单位、发包人根据《公路工程施工安全技术规程》《公路养护安全作业规程》等相关规定验收。
承包人应根据专用合同条款、技术规范的相关要求以及按照交通部《公路水运工程安全生产监督管理办法（〔2017〕第25号）》《江苏省公路水运工程安全生产费用管理办法》的规定而采取一切有必要的安全措施。如实际发生金额超出该项总额，超出部分费用由承包人自行考虑并包括在投标报价中，发包人不另行计量与支付。</t>
  </si>
  <si>
    <t>4.5、土方开挖、回填、废料外运及消纳费均不单列清单，其费用已包含在各自清单子目中，废料外运运距投标单位自行考虑，结算不调整。</t>
  </si>
  <si>
    <t>4.6、大型设备进出场等费用请投标人自行考虑，施工时不予单独计量。</t>
  </si>
  <si>
    <t>4.7、本项目属于年度养护，所有工程量均为估算，最终根据实际发生数量按时结算。</t>
  </si>
  <si>
    <t>4.8、本项目招标控制价参照苏州工程造价信息网发布的2026年2月份建设工程材料信息价及市场价。</t>
  </si>
  <si>
    <t>4.9、其余详见招标文件项目专用本及《公路工程标准施工招标文件》（2018年版）。</t>
  </si>
  <si>
    <t>工程量清单汇总表</t>
  </si>
  <si>
    <r>
      <rPr>
        <sz val="11"/>
        <color theme="1"/>
        <rFont val="宋体"/>
        <charset val="134"/>
        <scheme val="minor"/>
      </rPr>
      <t>合同段:</t>
    </r>
    <r>
      <rPr>
        <sz val="11"/>
        <color rgb="FF000000"/>
        <rFont val="宋体"/>
        <charset val="134"/>
        <scheme val="minor"/>
      </rPr>
      <t>2026年度望亭镇农村公路小修保养项目</t>
    </r>
  </si>
  <si>
    <t>序号</t>
  </si>
  <si>
    <t>章次</t>
  </si>
  <si>
    <t>科目名称</t>
  </si>
  <si>
    <t>金额（元）</t>
  </si>
  <si>
    <t>总则</t>
  </si>
  <si>
    <t>路基</t>
  </si>
  <si>
    <t>路面</t>
  </si>
  <si>
    <t>桥梁、涵洞</t>
  </si>
  <si>
    <t>隧道</t>
  </si>
  <si>
    <t>-</t>
  </si>
  <si>
    <t>安全设施及预埋管线</t>
  </si>
  <si>
    <t>绿化及环境保护</t>
  </si>
  <si>
    <t>第100章至第700章清单合计</t>
  </si>
  <si>
    <t>已包含在清单合计中的材料、工程设备、专业工程暂估价合计</t>
  </si>
  <si>
    <t>清单合计减去材料、工程设备、专业工程暂估价合计（即8-9）=10</t>
  </si>
  <si>
    <t>计日工合计</t>
  </si>
  <si>
    <t>投标报价(8+11=13)</t>
  </si>
  <si>
    <t>工程量清单</t>
  </si>
  <si>
    <r>
      <rPr>
        <sz val="11"/>
        <color indexed="8"/>
        <rFont val="宋体"/>
        <charset val="0"/>
      </rPr>
      <t>货币单位</t>
    </r>
    <r>
      <rPr>
        <sz val="11"/>
        <color indexed="8"/>
        <rFont val="smartSimSun"/>
        <charset val="0"/>
      </rPr>
      <t xml:space="preserve">: </t>
    </r>
    <r>
      <rPr>
        <sz val="11"/>
        <color indexed="8"/>
        <rFont val="宋体"/>
        <charset val="0"/>
      </rPr>
      <t>人民币</t>
    </r>
    <r>
      <rPr>
        <sz val="11"/>
        <color indexed="8"/>
        <rFont val="smartSimSun"/>
        <charset val="0"/>
      </rPr>
      <t xml:space="preserve"> </t>
    </r>
    <r>
      <rPr>
        <sz val="11"/>
        <color indexed="8"/>
        <rFont val="宋体"/>
        <charset val="0"/>
      </rPr>
      <t>元</t>
    </r>
  </si>
  <si>
    <t>第100章  总则</t>
  </si>
  <si>
    <t>子目号</t>
  </si>
  <si>
    <t>细  目  名  称</t>
  </si>
  <si>
    <t>单位</t>
  </si>
  <si>
    <t>数量</t>
  </si>
  <si>
    <t>单价</t>
  </si>
  <si>
    <t>合价</t>
  </si>
  <si>
    <t>101</t>
  </si>
  <si>
    <t>通则</t>
  </si>
  <si>
    <t>101-1</t>
  </si>
  <si>
    <t>保险费</t>
  </si>
  <si>
    <t>-a</t>
  </si>
  <si>
    <t>按合同条款规定，提供建筑工程一切险</t>
  </si>
  <si>
    <t>总额</t>
  </si>
  <si>
    <t>1</t>
  </si>
  <si>
    <t>-b</t>
  </si>
  <si>
    <t>按合同条款规定，提供第三方责任险</t>
  </si>
  <si>
    <t>-c</t>
  </si>
  <si>
    <t>工伤保险费</t>
  </si>
  <si>
    <t>102</t>
  </si>
  <si>
    <t>工程管理</t>
  </si>
  <si>
    <t/>
  </si>
  <si>
    <t>102-1</t>
  </si>
  <si>
    <t>养护资料台账费</t>
  </si>
  <si>
    <t>102-2</t>
  </si>
  <si>
    <t>日常巡视检查 每周全覆盖巡查1次</t>
  </si>
  <si>
    <t>km</t>
  </si>
  <si>
    <t>102-3</t>
  </si>
  <si>
    <t>防扬尘污染措施费</t>
  </si>
  <si>
    <t>103</t>
  </si>
  <si>
    <t>临时工程</t>
  </si>
  <si>
    <t>103-2</t>
  </si>
  <si>
    <t>养护基地建设及维护费</t>
  </si>
  <si>
    <t>104</t>
  </si>
  <si>
    <t>安全生产费</t>
  </si>
  <si>
    <t xml:space="preserve"> 第 100 章合计  </t>
  </si>
  <si>
    <r>
      <rPr>
        <sz val="11"/>
        <rFont val="宋体"/>
        <charset val="0"/>
      </rPr>
      <t>货币单位</t>
    </r>
    <r>
      <rPr>
        <sz val="11"/>
        <rFont val="smartSimSun"/>
        <charset val="0"/>
      </rPr>
      <t xml:space="preserve">: </t>
    </r>
    <r>
      <rPr>
        <sz val="11"/>
        <rFont val="宋体"/>
        <charset val="0"/>
      </rPr>
      <t>人民币</t>
    </r>
    <r>
      <rPr>
        <sz val="11"/>
        <rFont val="smartSimSun"/>
        <charset val="0"/>
      </rPr>
      <t xml:space="preserve"> </t>
    </r>
    <r>
      <rPr>
        <sz val="11"/>
        <rFont val="宋体"/>
        <charset val="0"/>
      </rPr>
      <t>元</t>
    </r>
  </si>
  <si>
    <t>第200章  路基</t>
  </si>
  <si>
    <t>子  目  名  称</t>
  </si>
  <si>
    <t>203-1</t>
  </si>
  <si>
    <t>路基挖方</t>
  </si>
  <si>
    <t>开挖土方（含土方废料外运、土方消纳费，运距自行考虑）</t>
  </si>
  <si>
    <t>m3</t>
  </si>
  <si>
    <t xml:space="preserve">  第 200 章合计  </t>
  </si>
  <si>
    <t>第300章  路面</t>
  </si>
  <si>
    <t>301</t>
  </si>
  <si>
    <t>挖除、铣刨、破碎旧路面</t>
  </si>
  <si>
    <t>301-1</t>
  </si>
  <si>
    <t>拆除水泥混凝土路面，含废料外运、建筑垃圾消纳费，运距自行考虑</t>
  </si>
  <si>
    <t>301-2</t>
  </si>
  <si>
    <t>拆除沥青混凝土路面，考虑部分回收利用</t>
  </si>
  <si>
    <t>301-5</t>
  </si>
  <si>
    <t>拆除粒料类基层，含废料外运、建筑垃圾消纳费，运距自行考虑</t>
  </si>
  <si>
    <t>拆除路缘石、侧（平）石</t>
  </si>
  <si>
    <t>302-1</t>
  </si>
  <si>
    <t>拆除原有侧石及混凝土基础，含废料外运、建筑垃圾消纳费，运距自行考虑</t>
  </si>
  <si>
    <r>
      <rPr>
        <sz val="8"/>
        <color rgb="FF000000"/>
        <rFont val="宋体"/>
        <charset val="134"/>
      </rPr>
      <t>m</t>
    </r>
  </si>
  <si>
    <t>302-2</t>
  </si>
  <si>
    <t>拆除原有平石及混凝土基础，含废料外运、建筑垃圾消纳费，运距自行考虑</t>
  </si>
  <si>
    <t>303</t>
  </si>
  <si>
    <t>裂缝类病害处治</t>
  </si>
  <si>
    <t>303-2</t>
  </si>
  <si>
    <t>不规则裂缝</t>
  </si>
  <si>
    <t>沥青路面灌专用灌缝胶</t>
  </si>
  <si>
    <t>m</t>
  </si>
  <si>
    <t>32cm宽贴缝带修补路面裂缝</t>
  </si>
  <si>
    <t>305</t>
  </si>
  <si>
    <t>变形类病害处治</t>
  </si>
  <si>
    <t>305-1</t>
  </si>
  <si>
    <t>沥青路面坑槽、坑塘、龟网裂、波浪、拥包、沉陷等病害修复（上面层细粒式沥青砼，含清底、刷粘层油,老路切割拆除、废料外弃）</t>
  </si>
  <si>
    <t>面积≤1m2</t>
  </si>
  <si>
    <t>1m2＜面积≤10m2</t>
  </si>
  <si>
    <t>面积＞10m2</t>
  </si>
  <si>
    <t>305-2</t>
  </si>
  <si>
    <t>沥青路面坑槽、坑塘、龟网裂、波浪、拥包、沉陷等病害修复（下面层中粒式沥青砼，含清底、刷粘层油,老路切割拆除、废料外弃）</t>
  </si>
  <si>
    <t>309</t>
  </si>
  <si>
    <t>基层</t>
  </si>
  <si>
    <t>309-1</t>
  </si>
  <si>
    <t>水泥稳定碎（砾）石基层</t>
  </si>
  <si>
    <t>4%水泥稳定碎石</t>
  </si>
  <si>
    <t>309-3</t>
  </si>
  <si>
    <t>混凝土</t>
  </si>
  <si>
    <t>C30混凝土基层</t>
  </si>
  <si>
    <t>310</t>
  </si>
  <si>
    <t>透层、粘层和封层</t>
  </si>
  <si>
    <t>310-2</t>
  </si>
  <si>
    <t>乳化沥青粘层，喷油量0.4kg/m2</t>
  </si>
  <si>
    <t>m2</t>
  </si>
  <si>
    <t>310-3</t>
  </si>
  <si>
    <t>0.6cm乳化沥青下封层</t>
  </si>
  <si>
    <t>311</t>
  </si>
  <si>
    <t>修复沥青路面</t>
  </si>
  <si>
    <t>311-2</t>
  </si>
  <si>
    <t>中粒式沥青混凝土</t>
  </si>
  <si>
    <t>6cm厚中粒式沥青砼(石灰岩、重交沥青）</t>
  </si>
  <si>
    <t>313</t>
  </si>
  <si>
    <t>修复改性沥青混凝土路面</t>
  </si>
  <si>
    <t>313-1</t>
  </si>
  <si>
    <t>细粒式改性沥青混凝土</t>
  </si>
  <si>
    <t>4cm厚细粒式沥青砼(玄武岩、改性沥青）</t>
  </si>
  <si>
    <t>316</t>
  </si>
  <si>
    <t>修复水泥混凝土路面</t>
  </si>
  <si>
    <t>316-1</t>
  </si>
  <si>
    <t>水泥混凝土路面破板修复</t>
  </si>
  <si>
    <t>拱起错台修复（拱起处理：板端切开，板块复原，封填接缝。错台处理：机械磨平，清洗，打磨，冲洗）</t>
  </si>
  <si>
    <t>板块压浆（板底脱空或抬高处置）</t>
  </si>
  <si>
    <t>板块局部坑洞修复（划线切割，挖(凿)除破损混凝土，周边凿毛，冲洗，配料，拌和，填筑，捣固，抹平，养生）</t>
  </si>
  <si>
    <t>-d</t>
  </si>
  <si>
    <t>水泥砼路面灌缝</t>
  </si>
  <si>
    <t>317</t>
  </si>
  <si>
    <t>土工合成材料处理</t>
  </si>
  <si>
    <t>317-2</t>
  </si>
  <si>
    <t>土工格栅（20*20）</t>
  </si>
  <si>
    <t>322</t>
  </si>
  <si>
    <t>新建水泥混凝土路面</t>
  </si>
  <si>
    <t>322-1</t>
  </si>
  <si>
    <t>C30砼水泥混凝土路面板块整体浇筑（不含拆除）</t>
  </si>
  <si>
    <t>322-2</t>
  </si>
  <si>
    <t>补强钢筋</t>
  </si>
  <si>
    <t>光圆钢筋（HPB300）</t>
  </si>
  <si>
    <t>kg</t>
  </si>
  <si>
    <t>带肋钢筋（HRB400）</t>
  </si>
  <si>
    <t>植拉杆钢筋（φ16）</t>
  </si>
  <si>
    <t>根</t>
  </si>
  <si>
    <t>322-3</t>
  </si>
  <si>
    <t>碎石垫层（10cm厚）</t>
  </si>
  <si>
    <t>323</t>
  </si>
  <si>
    <t>路肩、中央分隔带回填土、土路肩加固及路缘石</t>
  </si>
  <si>
    <r>
      <rPr>
        <sz val="8"/>
        <color rgb="FF000000"/>
        <rFont val="宋体"/>
        <charset val="134"/>
      </rPr>
      <t>323-4</t>
    </r>
  </si>
  <si>
    <t>路缘石</t>
  </si>
  <si>
    <r>
      <rPr>
        <sz val="8"/>
        <color rgb="FF000000"/>
        <rFont val="宋体"/>
        <charset val="134"/>
      </rPr>
      <t>-a</t>
    </r>
  </si>
  <si>
    <t>新建30*12.5cm混凝土侧石，含混凝土垫层及靠背</t>
  </si>
  <si>
    <r>
      <rPr>
        <sz val="8"/>
        <color rgb="FF000000"/>
        <rFont val="宋体"/>
        <charset val="134"/>
      </rPr>
      <t>-b</t>
    </r>
  </si>
  <si>
    <t>新建30*12.5cm混凝土平石，含混凝土垫层及靠背</t>
  </si>
  <si>
    <t>323-5</t>
  </si>
  <si>
    <t>公交站台、公交场站维修</t>
  </si>
  <si>
    <t>公交候站亭不锈钢构件维修更换</t>
  </si>
  <si>
    <t>10厚阳光板</t>
  </si>
  <si>
    <t>-C</t>
  </si>
  <si>
    <t>6厚钢化玻璃</t>
  </si>
  <si>
    <t>324</t>
  </si>
  <si>
    <t>路面及中央分隔带排水</t>
  </si>
  <si>
    <t>324-2</t>
  </si>
  <si>
    <t>纵向排水</t>
  </si>
  <si>
    <t>集水井</t>
  </si>
  <si>
    <t>-2</t>
  </si>
  <si>
    <t>铸铁雨水边井盖座更换(规格综合，只更换井盖按照0.5块计)</t>
  </si>
  <si>
    <t>块</t>
  </si>
  <si>
    <t>-4</t>
  </si>
  <si>
    <t>铸铁雨污水井座更换(规格综合，只更换井盖按照0.5块计)</t>
  </si>
  <si>
    <t>座</t>
  </si>
  <si>
    <t>-6</t>
  </si>
  <si>
    <t>雨污水检查井高度调整（规格及高度综合）</t>
  </si>
  <si>
    <t>6</t>
  </si>
  <si>
    <t>325</t>
  </si>
  <si>
    <t>防寒应急</t>
  </si>
  <si>
    <t>325-1</t>
  </si>
  <si>
    <t>人工除雪</t>
  </si>
  <si>
    <t>325-2</t>
  </si>
  <si>
    <t>机械除雪</t>
  </si>
  <si>
    <t>325-3</t>
  </si>
  <si>
    <t xml:space="preserve">除雪剂除雪 </t>
  </si>
  <si>
    <t>325-4</t>
  </si>
  <si>
    <t>撒防滑料（砂砾石、瓜子片等）</t>
  </si>
  <si>
    <t>325-5</t>
  </si>
  <si>
    <t>防滑草垫 （按草垫面积计）</t>
  </si>
  <si>
    <t xml:space="preserve">  第 300 章合计  </t>
  </si>
  <si>
    <t>第400章  桥梁、涵洞</t>
  </si>
  <si>
    <t>426</t>
  </si>
  <si>
    <t>桥面系修复</t>
  </si>
  <si>
    <t>426-2</t>
  </si>
  <si>
    <t>桥面铺装</t>
  </si>
  <si>
    <t>凿除桥面砼（含废料外弃）</t>
  </si>
  <si>
    <t>4</t>
  </si>
  <si>
    <t>C50桥面铺装</t>
  </si>
  <si>
    <t>桥面钢筋（综合）</t>
  </si>
  <si>
    <t>426-3</t>
  </si>
  <si>
    <t>排水设施</t>
  </si>
  <si>
    <t>426-4</t>
  </si>
  <si>
    <t>人行道、栏杆、护栏、防撞墙</t>
  </si>
  <si>
    <t>混凝土栏杆维修</t>
  </si>
  <si>
    <t>花岗石桥梁栏杆维修</t>
  </si>
  <si>
    <t>C30砼防撞护栏</t>
  </si>
  <si>
    <t>-e</t>
  </si>
  <si>
    <t>-f</t>
  </si>
  <si>
    <t>防撞护栏钢管扶手更换</t>
  </si>
  <si>
    <t>5</t>
  </si>
  <si>
    <t>-g</t>
  </si>
  <si>
    <t>混凝土栏杆更换</t>
  </si>
  <si>
    <t>-h</t>
  </si>
  <si>
    <t>花岗石桥梁栏杆更换</t>
  </si>
  <si>
    <t>-i</t>
  </si>
  <si>
    <t>钢管扶手出新（含清洗，除锈，一底两面防锈漆）</t>
  </si>
  <si>
    <t>-j</t>
  </si>
  <si>
    <t>柱式护栏、墙式护栏涂料刷白（含清洗、两遍涂料）</t>
  </si>
  <si>
    <t>-k</t>
  </si>
  <si>
    <t>防撞护栏黄黑反光漆（含清洗、两遍反光漆）</t>
  </si>
  <si>
    <t>426-6</t>
  </si>
  <si>
    <t>伸缩装置更换</t>
  </si>
  <si>
    <t>更换伸缩缝（GQF-C-40，含拆除、C50钢纤维混凝土浇筑）</t>
  </si>
  <si>
    <t>更换伸缩缝（GQF-C-60，含拆除、C50钢纤维混凝土浇筑）</t>
  </si>
  <si>
    <t>更换伸缩缝（D240模数式伸缩缝，含拆除、C50钢纤维混凝土浇筑）</t>
  </si>
  <si>
    <t>更换伸缩缝橡胶条（含拆除）</t>
  </si>
  <si>
    <t>快硬早强砼修复伸缩缝锚固砼</t>
  </si>
  <si>
    <t>2</t>
  </si>
  <si>
    <t>427</t>
  </si>
  <si>
    <t>加固</t>
  </si>
  <si>
    <t>427-1</t>
  </si>
  <si>
    <t>钢筋混凝土梁桥</t>
  </si>
  <si>
    <t>黏贴3层碳纤维布（300g)，搭接面积不计</t>
  </si>
  <si>
    <t>结构裂缝封闭（结构胶封闭或灌注胶注入修复）</t>
  </si>
  <si>
    <t>环氧混凝土/环氧砂浆修复（含钢筋除锈、涂刷保护剂等）</t>
  </si>
  <si>
    <t>抹压C30细石砼</t>
  </si>
  <si>
    <t>砼界面清洗+凿毛+涂刷界面剂</t>
  </si>
  <si>
    <t>429</t>
  </si>
  <si>
    <t>墩台修复</t>
  </si>
  <si>
    <t>429-3</t>
  </si>
  <si>
    <t>锥坡、翼墙</t>
  </si>
  <si>
    <t>浆砌块石护坡勾缝</t>
  </si>
  <si>
    <t>浆砌块石护岸、驳岸修复</t>
  </si>
  <si>
    <t xml:space="preserve">  第 400 章合计  </t>
  </si>
  <si>
    <t>第600章  安全设施及预埋管线</t>
  </si>
  <si>
    <t>602-2</t>
  </si>
  <si>
    <t>单面波形梁钢护栏</t>
  </si>
  <si>
    <t>路侧波形梁钢护栏</t>
  </si>
  <si>
    <t>-1</t>
  </si>
  <si>
    <t>二波型钢护栏板4320*310*85*3</t>
  </si>
  <si>
    <t>二波型钢护栏板4320*310*85*4</t>
  </si>
  <si>
    <t>-3</t>
  </si>
  <si>
    <t>三波型钢护栏板4320*506*85*4</t>
  </si>
  <si>
    <t>立柱Φ114*4.5*2150</t>
  </si>
  <si>
    <t>-5</t>
  </si>
  <si>
    <t>立柱Φ140*4.5*2540</t>
  </si>
  <si>
    <t>托架300*270*35*6</t>
  </si>
  <si>
    <t>个</t>
  </si>
  <si>
    <t>-7</t>
  </si>
  <si>
    <t>波形板圆端头板R250（含Ⅱ级反光膜）</t>
  </si>
  <si>
    <t>-8</t>
  </si>
  <si>
    <t>老路面钻孔</t>
  </si>
  <si>
    <t>603-4</t>
  </si>
  <si>
    <t>电焊网隔离栅</t>
  </si>
  <si>
    <t>1.8米高焊接网隔离栅（Φ48*3*2297立柱间距3米，C25混凝土基础400*400*600，网片Φ4.0-150*75）</t>
  </si>
  <si>
    <t>603-5</t>
  </si>
  <si>
    <t>桥上防护网</t>
  </si>
  <si>
    <t>1.5米高桥上防抛物网（Φ48*4*1500立柱间距2米,200*200*10预埋件，网片Φ4.0-150*75）</t>
  </si>
  <si>
    <t>604-1</t>
  </si>
  <si>
    <t>单柱式交通标志</t>
  </si>
  <si>
    <t>Φ800单柱式标志牌（Φ102*5*2560立柱，C25混凝土基础600*600*1000钢筋混凝土基础，1.5mm铝合金面板Ⅲ类反光膜）</t>
  </si>
  <si>
    <t>套</t>
  </si>
  <si>
    <t>单柱式爆闪灯警示标志（Φ102*5*2560立柱，C25混凝土基础600*600*1000钢筋混凝土基础）</t>
  </si>
  <si>
    <t>Φ1000单柱式转角反光镜（Φ102*5*2560立柱，C25混凝土基础600*600*1000钢筋混凝土基础）</t>
  </si>
  <si>
    <t>钢管警示桩更换、补缺（Φ114*5*1200钢管，含反光膜、C25混凝土基础）</t>
  </si>
  <si>
    <t>604-4</t>
  </si>
  <si>
    <t>门架式交通标志</t>
  </si>
  <si>
    <t>金属门架构件（含杆件、法兰、螺栓等）</t>
  </si>
  <si>
    <t>C25砼基础（含开挖回填）</t>
  </si>
  <si>
    <t>基础钢筋</t>
  </si>
  <si>
    <t>604-7</t>
  </si>
  <si>
    <t>悬挂式交通标志</t>
  </si>
  <si>
    <t>2.0厚铝合金标志牌（含抱箍、底衬、龙骨、锚钉、方头螺栓)</t>
  </si>
  <si>
    <t>604-8</t>
  </si>
  <si>
    <t>里程牌</t>
  </si>
  <si>
    <t>604-10</t>
  </si>
  <si>
    <t>百米牌</t>
  </si>
  <si>
    <t>605-1</t>
  </si>
  <si>
    <t>热熔型涂料路面标线</t>
  </si>
  <si>
    <t>热熔标线</t>
  </si>
  <si>
    <t>605-4</t>
  </si>
  <si>
    <t>突起路标</t>
  </si>
  <si>
    <t>减速驳</t>
  </si>
  <si>
    <t>605-6</t>
  </si>
  <si>
    <t>里程碑、轮廓标、安全桩、标志杆、路缘石、桥墩出新</t>
  </si>
  <si>
    <t>刷油漆</t>
  </si>
  <si>
    <t>更换Ⅱ级反光膜（净面积）</t>
  </si>
  <si>
    <t>605-8</t>
  </si>
  <si>
    <t>振荡标线</t>
  </si>
  <si>
    <t xml:space="preserve">  第 600 章合计  </t>
  </si>
  <si>
    <t>计日工汇总表</t>
  </si>
  <si>
    <r>
      <rPr>
        <sz val="11"/>
        <color theme="1"/>
        <rFont val="宋体"/>
        <charset val="134"/>
        <scheme val="minor"/>
      </rPr>
      <t xml:space="preserve">5.2.1 </t>
    </r>
    <r>
      <rPr>
        <sz val="11"/>
        <color indexed="8"/>
        <rFont val="宋体"/>
        <charset val="134"/>
      </rPr>
      <t>劳务</t>
    </r>
  </si>
  <si>
    <t>编号</t>
  </si>
  <si>
    <t>子目名称</t>
  </si>
  <si>
    <t>暂定数量</t>
  </si>
  <si>
    <t>单 价</t>
  </si>
  <si>
    <t>合  价</t>
  </si>
  <si>
    <t>零用人工</t>
  </si>
  <si>
    <t>工日</t>
  </si>
  <si>
    <t>计日工劳务小计(结转计日工汇总表)</t>
  </si>
  <si>
    <r>
      <rPr>
        <sz val="11"/>
        <color theme="1"/>
        <rFont val="宋体"/>
        <charset val="134"/>
        <scheme val="minor"/>
      </rPr>
      <t xml:space="preserve">5.2.3 </t>
    </r>
    <r>
      <rPr>
        <sz val="11"/>
        <color indexed="8"/>
        <rFont val="宋体"/>
        <charset val="134"/>
      </rPr>
      <t>施工机械</t>
    </r>
  </si>
  <si>
    <t>1050</t>
  </si>
  <si>
    <t>2.0m3轮胎式装载机</t>
  </si>
  <si>
    <t>台班</t>
  </si>
  <si>
    <t>3</t>
  </si>
  <si>
    <t>1386</t>
  </si>
  <si>
    <t>10t以内自卸汽车</t>
  </si>
  <si>
    <t>1374</t>
  </si>
  <si>
    <t>6t以内载货汽车</t>
  </si>
  <si>
    <t>1042</t>
  </si>
  <si>
    <t>0.6m3轮胎式单斗挖掘机</t>
  </si>
  <si>
    <t>1013</t>
  </si>
  <si>
    <t>135kw以内轮胎式推土机</t>
  </si>
  <si>
    <t>1654</t>
  </si>
  <si>
    <t>200mm以内电动单级离心清水泵</t>
  </si>
  <si>
    <t>1793</t>
  </si>
  <si>
    <t>30kW以内柴油发电机组</t>
  </si>
  <si>
    <t>5.2.4计日工汇总表</t>
  </si>
  <si>
    <t>名称</t>
  </si>
  <si>
    <t>金额</t>
  </si>
  <si>
    <t>备注</t>
  </si>
  <si>
    <t>劳务</t>
  </si>
  <si>
    <t>材料</t>
  </si>
  <si>
    <t>/</t>
  </si>
  <si>
    <t>施工机械</t>
  </si>
  <si>
    <t>计日工合计（结转工程量清单汇总表）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</si>
</sst>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0.00\)"/>
    <numFmt numFmtId="178" formatCode="0_);\(0\)"/>
    <numFmt numFmtId="179" formatCode="0_ "/>
    <numFmt numFmtId="180" formatCode="0.00_ "/>
    <numFmt numFmtId="181" formatCode="0.00_);[Red]\(0.00\)"/>
    <numFmt numFmtId="182" formatCode="#0.000"/>
    <numFmt numFmtId="183" formatCode="#0"/>
    <numFmt numFmtId="184" formatCode="[DBNum1][$-804]yyyy&quot;年&quot;m&quot;月&quot;;@"/>
  </numFmts>
  <fonts count="48">
    <font>
      <sz val="11"/>
      <color theme="1"/>
      <name val="宋体"/>
      <charset val="134"/>
      <scheme val="minor"/>
    </font>
    <font>
      <sz val="12"/>
      <name val="宋体"/>
      <charset val="134"/>
    </font>
    <font>
      <b/>
      <sz val="16"/>
      <color theme="1"/>
      <name val="黑体"/>
      <charset val="134"/>
    </font>
    <font>
      <sz val="11"/>
      <color theme="1"/>
      <name val="宋体"/>
      <charset val="134"/>
    </font>
    <font>
      <sz val="8"/>
      <color theme="1"/>
      <name val="宋体"/>
      <charset val="134"/>
      <scheme val="minor"/>
    </font>
    <font>
      <b/>
      <sz val="20"/>
      <color indexed="8"/>
      <name val="smartSimSun"/>
      <charset val="0"/>
    </font>
    <font>
      <sz val="11"/>
      <name val="宋体"/>
      <charset val="0"/>
    </font>
    <font>
      <sz val="11"/>
      <name val="smartSimSun"/>
      <charset val="0"/>
    </font>
    <font>
      <b/>
      <sz val="10"/>
      <name val="宋体"/>
      <charset val="0"/>
    </font>
    <font>
      <b/>
      <sz val="10"/>
      <name val="smartSimSun"/>
      <charset val="0"/>
    </font>
    <font>
      <sz val="11"/>
      <name val="宋体"/>
      <charset val="0"/>
      <scheme val="minor"/>
    </font>
    <font>
      <sz val="11"/>
      <color indexed="8"/>
      <name val="宋体"/>
      <charset val="0"/>
    </font>
    <font>
      <sz val="11"/>
      <name val="宋体"/>
      <charset val="134"/>
      <scheme val="minor"/>
    </font>
    <font>
      <sz val="11"/>
      <name val="宋体"/>
      <charset val="134"/>
    </font>
    <font>
      <sz val="8"/>
      <color rgb="FF000000"/>
      <name val="宋体"/>
      <charset val="134"/>
    </font>
    <font>
      <sz val="11"/>
      <color rgb="FF000000"/>
      <name val="宋体"/>
      <charset val="0"/>
    </font>
    <font>
      <sz val="11"/>
      <color indexed="8"/>
      <name val="smartSimSun"/>
      <charset val="0"/>
    </font>
    <font>
      <sz val="11"/>
      <color indexed="8"/>
      <name val="宋体"/>
      <charset val="0"/>
      <scheme val="minor"/>
    </font>
    <font>
      <sz val="11"/>
      <color indexed="8"/>
      <name val="宋体"/>
      <charset val="134"/>
      <scheme val="minor"/>
    </font>
    <font>
      <sz val="12"/>
      <name val="仿宋_GB2312"/>
      <charset val="134"/>
    </font>
    <font>
      <b/>
      <sz val="20"/>
      <name val="宋体"/>
      <charset val="134"/>
    </font>
    <font>
      <b/>
      <sz val="16"/>
      <name val="黑体"/>
      <charset val="134"/>
    </font>
    <font>
      <sz val="16"/>
      <name val="宋体"/>
      <charset val="134"/>
    </font>
    <font>
      <sz val="12"/>
      <color rgb="FFFF0000"/>
      <name val="宋体"/>
      <charset val="134"/>
    </font>
    <font>
      <b/>
      <sz val="22"/>
      <name val="宋体"/>
      <charset val="134"/>
      <scheme val="minor"/>
    </font>
    <font>
      <b/>
      <sz val="28"/>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4" borderId="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7" applyNumberFormat="0" applyFill="0" applyAlignment="0" applyProtection="0">
      <alignment vertical="center"/>
    </xf>
    <xf numFmtId="0" fontId="33" fillId="0" borderId="7" applyNumberFormat="0" applyFill="0" applyAlignment="0" applyProtection="0">
      <alignment vertical="center"/>
    </xf>
    <xf numFmtId="0" fontId="34" fillId="0" borderId="8" applyNumberFormat="0" applyFill="0" applyAlignment="0" applyProtection="0">
      <alignment vertical="center"/>
    </xf>
    <xf numFmtId="0" fontId="34" fillId="0" borderId="0" applyNumberFormat="0" applyFill="0" applyBorder="0" applyAlignment="0" applyProtection="0">
      <alignment vertical="center"/>
    </xf>
    <xf numFmtId="0" fontId="35" fillId="5" borderId="9" applyNumberFormat="0" applyAlignment="0" applyProtection="0">
      <alignment vertical="center"/>
    </xf>
    <xf numFmtId="0" fontId="36" fillId="6" borderId="10" applyNumberFormat="0" applyAlignment="0" applyProtection="0">
      <alignment vertical="center"/>
    </xf>
    <xf numFmtId="0" fontId="37" fillId="6" borderId="9" applyNumberFormat="0" applyAlignment="0" applyProtection="0">
      <alignment vertical="center"/>
    </xf>
    <xf numFmtId="0" fontId="38" fillId="7" borderId="11" applyNumberFormat="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cellStyleXfs>
  <cellXfs count="102">
    <xf numFmtId="0" fontId="0" fillId="0" borderId="0" xfId="0">
      <alignment vertical="center"/>
    </xf>
    <xf numFmtId="0" fontId="1" fillId="0" borderId="0" xfId="0" applyFont="1" applyFill="1" applyBorder="1" applyAlignment="1" applyProtection="1"/>
    <xf numFmtId="0" fontId="2" fillId="0" borderId="0" xfId="0" applyFont="1" applyFill="1" applyAlignment="1" applyProtection="1">
      <alignment horizontal="center" vertical="center"/>
    </xf>
    <xf numFmtId="0" fontId="0"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protection locked="0"/>
    </xf>
    <xf numFmtId="178"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protection locked="0"/>
    </xf>
    <xf numFmtId="179"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0"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0" fillId="0" borderId="0" xfId="0" applyFill="1" applyBorder="1" applyAlignment="1" applyProtection="1">
      <alignment vertical="center"/>
    </xf>
    <xf numFmtId="0" fontId="1" fillId="0" borderId="0" xfId="0" applyFont="1" applyFill="1" applyBorder="1" applyAlignment="1" applyProtection="1">
      <alignment horizontal="center" vertical="center"/>
    </xf>
    <xf numFmtId="179" fontId="0" fillId="0" borderId="0" xfId="0" applyNumberFormat="1" applyFill="1" applyBorder="1" applyAlignment="1" applyProtection="1">
      <alignment horizontal="center" vertical="center"/>
    </xf>
    <xf numFmtId="180" fontId="0" fillId="0" borderId="0" xfId="0" applyNumberFormat="1" applyFill="1" applyBorder="1" applyAlignment="1" applyProtection="1">
      <alignment vertical="center"/>
    </xf>
    <xf numFmtId="0" fontId="5" fillId="0" borderId="0" xfId="0" applyFont="1" applyFill="1" applyBorder="1" applyAlignment="1" applyProtection="1">
      <alignment horizontal="center" vertical="center" shrinkToFit="1"/>
    </xf>
    <xf numFmtId="179" fontId="5" fillId="0" borderId="0" xfId="0" applyNumberFormat="1" applyFont="1" applyFill="1" applyBorder="1" applyAlignment="1" applyProtection="1">
      <alignment horizontal="center" vertical="center" shrinkToFit="1"/>
    </xf>
    <xf numFmtId="180" fontId="5" fillId="0" borderId="0" xfId="0" applyNumberFormat="1" applyFont="1" applyFill="1" applyBorder="1" applyAlignment="1" applyProtection="1">
      <alignment horizontal="center" vertical="center" shrinkToFit="1"/>
    </xf>
    <xf numFmtId="0" fontId="6"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left" vertical="center" shrinkToFit="1"/>
    </xf>
    <xf numFmtId="179" fontId="7" fillId="0" borderId="0" xfId="0" applyNumberFormat="1" applyFont="1" applyFill="1" applyBorder="1" applyAlignment="1" applyProtection="1">
      <alignment horizontal="center" vertical="center" shrinkToFit="1"/>
    </xf>
    <xf numFmtId="180" fontId="6" fillId="0" borderId="0" xfId="0" applyNumberFormat="1" applyFont="1" applyFill="1" applyBorder="1" applyAlignment="1" applyProtection="1">
      <alignment horizontal="left" vertical="center" shrinkToFit="1"/>
    </xf>
    <xf numFmtId="0" fontId="8" fillId="0" borderId="1" xfId="0"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179" fontId="9" fillId="0" borderId="1" xfId="0" applyNumberFormat="1" applyFont="1" applyFill="1" applyBorder="1" applyAlignment="1" applyProtection="1">
      <alignment horizontal="center" vertical="center" shrinkToFit="1"/>
    </xf>
    <xf numFmtId="180" fontId="9" fillId="0" borderId="1" xfId="0" applyNumberFormat="1" applyFont="1" applyFill="1" applyBorder="1" applyAlignment="1" applyProtection="1">
      <alignment horizontal="center" vertical="center" shrinkToFit="1"/>
    </xf>
    <xf numFmtId="0" fontId="10" fillId="0" borderId="1" xfId="0" applyFont="1" applyFill="1" applyBorder="1" applyAlignment="1" applyProtection="1">
      <alignment horizontal="center" vertical="center" shrinkToFit="1"/>
    </xf>
    <xf numFmtId="179" fontId="10" fillId="0" borderId="1" xfId="0" applyNumberFormat="1" applyFont="1" applyFill="1" applyBorder="1" applyAlignment="1" applyProtection="1">
      <alignment horizontal="center" vertical="center" shrinkToFit="1"/>
    </xf>
    <xf numFmtId="180" fontId="10" fillId="0" borderId="1" xfId="0" applyNumberFormat="1"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wrapText="1"/>
    </xf>
    <xf numFmtId="179" fontId="11" fillId="2" borderId="1" xfId="0" applyNumberFormat="1" applyFont="1" applyFill="1" applyBorder="1" applyAlignment="1" applyProtection="1">
      <alignment horizontal="center" vertical="center" wrapText="1"/>
    </xf>
    <xf numFmtId="180" fontId="11" fillId="2" borderId="1" xfId="0" applyNumberFormat="1" applyFont="1" applyFill="1" applyBorder="1" applyAlignment="1" applyProtection="1">
      <alignment horizontal="right" vertical="center" wrapText="1"/>
    </xf>
    <xf numFmtId="0" fontId="12" fillId="2"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xf>
    <xf numFmtId="180" fontId="11" fillId="2" borderId="1" xfId="0" applyNumberFormat="1" applyFont="1" applyFill="1" applyBorder="1" applyAlignment="1" applyProtection="1">
      <alignment horizontal="center" vertical="center" wrapText="1"/>
    </xf>
    <xf numFmtId="176" fontId="13" fillId="0" borderId="1" xfId="0" applyNumberFormat="1" applyFont="1" applyFill="1" applyBorder="1" applyAlignment="1" applyProtection="1">
      <alignment horizontal="right" vertical="center"/>
    </xf>
    <xf numFmtId="0" fontId="12" fillId="0" borderId="1" xfId="0" applyFont="1" applyFill="1" applyBorder="1" applyAlignment="1" applyProtection="1">
      <alignment vertical="center"/>
    </xf>
    <xf numFmtId="0" fontId="12" fillId="0" borderId="1" xfId="0" applyFont="1" applyFill="1" applyBorder="1" applyAlignment="1" applyProtection="1">
      <alignment horizontal="center" vertical="center" shrinkToFit="1"/>
    </xf>
    <xf numFmtId="179" fontId="12" fillId="0" borderId="1" xfId="0" applyNumberFormat="1" applyFont="1" applyFill="1" applyBorder="1" applyAlignment="1" applyProtection="1">
      <alignment horizontal="center" vertical="center"/>
    </xf>
    <xf numFmtId="0" fontId="0" fillId="0" borderId="0" xfId="0" applyFill="1" applyAlignment="1" applyProtection="1">
      <alignment vertical="center"/>
    </xf>
    <xf numFmtId="176" fontId="13" fillId="0"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center" vertical="center" wrapText="1"/>
    </xf>
    <xf numFmtId="0" fontId="14" fillId="3" borderId="1" xfId="0" applyNumberFormat="1" applyFont="1" applyFill="1" applyBorder="1" applyAlignment="1" applyProtection="1">
      <alignment horizontal="center" vertical="center" wrapText="1"/>
    </xf>
    <xf numFmtId="0" fontId="14" fillId="3" borderId="2"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180" fontId="12" fillId="0" borderId="1" xfId="0" applyNumberFormat="1" applyFont="1" applyFill="1" applyBorder="1" applyAlignment="1" applyProtection="1">
      <alignment vertical="center"/>
    </xf>
    <xf numFmtId="179" fontId="12" fillId="0" borderId="1" xfId="0" applyNumberFormat="1" applyFont="1" applyFill="1" applyBorder="1" applyAlignment="1" applyProtection="1">
      <alignment horizontal="right" vertical="center"/>
    </xf>
    <xf numFmtId="181" fontId="0" fillId="0" borderId="0" xfId="0" applyNumberFormat="1" applyFont="1" applyFill="1" applyBorder="1" applyAlignment="1" applyProtection="1">
      <alignment vertical="center"/>
    </xf>
    <xf numFmtId="181" fontId="4" fillId="0" borderId="0" xfId="0" applyNumberFormat="1" applyFont="1" applyFill="1" applyBorder="1" applyAlignment="1" applyProtection="1">
      <alignment vertical="center"/>
    </xf>
    <xf numFmtId="181" fontId="0" fillId="0" borderId="0" xfId="0" applyNumberFormat="1" applyFill="1" applyBorder="1" applyAlignment="1" applyProtection="1">
      <alignment vertical="center"/>
    </xf>
    <xf numFmtId="181" fontId="5" fillId="0" borderId="0" xfId="0" applyNumberFormat="1" applyFont="1" applyFill="1" applyBorder="1" applyAlignment="1" applyProtection="1">
      <alignment horizontal="center" vertical="center" shrinkToFit="1"/>
    </xf>
    <xf numFmtId="181" fontId="15" fillId="0" borderId="0" xfId="0" applyNumberFormat="1" applyFont="1" applyFill="1" applyBorder="1" applyAlignment="1" applyProtection="1">
      <alignment horizontal="left" vertical="center" shrinkToFit="1"/>
    </xf>
    <xf numFmtId="181" fontId="16" fillId="0" borderId="0" xfId="0" applyNumberFormat="1" applyFont="1" applyFill="1" applyBorder="1" applyAlignment="1" applyProtection="1">
      <alignment horizontal="left" vertical="center" shrinkToFit="1"/>
    </xf>
    <xf numFmtId="180" fontId="11" fillId="0" borderId="0" xfId="0" applyNumberFormat="1" applyFont="1" applyFill="1" applyBorder="1" applyAlignment="1" applyProtection="1">
      <alignment horizontal="left" vertical="center" shrinkToFit="1"/>
    </xf>
    <xf numFmtId="181" fontId="17" fillId="0" borderId="1" xfId="0" applyNumberFormat="1" applyFont="1" applyFill="1" applyBorder="1" applyAlignment="1" applyProtection="1">
      <alignment horizontal="center" vertical="center" shrinkToFit="1"/>
    </xf>
    <xf numFmtId="180" fontId="17" fillId="0" borderId="1" xfId="0" applyNumberFormat="1" applyFont="1" applyFill="1" applyBorder="1" applyAlignment="1" applyProtection="1">
      <alignment horizontal="center" vertical="center" shrinkToFit="1"/>
    </xf>
    <xf numFmtId="181" fontId="12" fillId="0" borderId="1" xfId="0" applyNumberFormat="1" applyFont="1" applyFill="1" applyBorder="1" applyAlignment="1" applyProtection="1">
      <alignment horizontal="center" vertical="center" shrinkToFit="1"/>
    </xf>
    <xf numFmtId="180" fontId="12" fillId="0" borderId="1" xfId="0" applyNumberFormat="1" applyFont="1" applyFill="1" applyBorder="1" applyAlignment="1" applyProtection="1">
      <alignment horizontal="center" vertical="center" shrinkToFit="1"/>
    </xf>
    <xf numFmtId="0" fontId="11" fillId="2" borderId="1" xfId="0" applyFont="1" applyFill="1" applyBorder="1" applyAlignment="1" applyProtection="1">
      <alignment horizontal="right" vertical="center" wrapText="1"/>
    </xf>
    <xf numFmtId="182" fontId="11" fillId="2"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right" vertical="center"/>
    </xf>
    <xf numFmtId="183" fontId="11" fillId="2" borderId="1" xfId="0" applyNumberFormat="1" applyFont="1" applyFill="1" applyBorder="1" applyAlignment="1" applyProtection="1">
      <alignment horizontal="center" vertical="center" wrapText="1"/>
    </xf>
    <xf numFmtId="181" fontId="18" fillId="0" borderId="1" xfId="0" applyNumberFormat="1" applyFont="1" applyFill="1" applyBorder="1" applyAlignment="1" applyProtection="1">
      <alignment horizontal="left" vertical="center" shrinkToFit="1"/>
    </xf>
    <xf numFmtId="181" fontId="18" fillId="0" borderId="1" xfId="0" applyNumberFormat="1" applyFont="1" applyFill="1" applyBorder="1" applyAlignment="1" applyProtection="1">
      <alignment horizontal="center" vertical="center" shrinkToFit="1"/>
    </xf>
    <xf numFmtId="180" fontId="18" fillId="0" borderId="1" xfId="0" applyNumberFormat="1" applyFont="1" applyFill="1" applyBorder="1" applyAlignment="1" applyProtection="1">
      <alignment horizontal="left" vertical="center" shrinkToFit="1"/>
    </xf>
    <xf numFmtId="176" fontId="18" fillId="0" borderId="1" xfId="0" applyNumberFormat="1" applyFont="1" applyFill="1" applyBorder="1" applyAlignment="1" applyProtection="1">
      <alignment horizontal="right" vertical="center" shrinkToFit="1"/>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0" fillId="0" borderId="3" xfId="0" applyFont="1" applyFill="1" applyBorder="1" applyAlignment="1" applyProtection="1">
      <alignment horizontal="left" vertical="center"/>
    </xf>
    <xf numFmtId="0" fontId="0" fillId="0" borderId="3" xfId="0" applyFill="1" applyBorder="1" applyAlignment="1" applyProtection="1">
      <alignment horizontal="left" vertical="center"/>
    </xf>
    <xf numFmtId="0" fontId="0" fillId="0" borderId="1" xfId="0" applyFont="1" applyFill="1" applyBorder="1" applyAlignment="1" applyProtection="1">
      <alignment horizontal="center" vertical="center"/>
    </xf>
    <xf numFmtId="176" fontId="0" fillId="0" borderId="1" xfId="0" applyNumberFormat="1"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179" fontId="19" fillId="0" borderId="0" xfId="0" applyNumberFormat="1" applyFont="1" applyFill="1" applyBorder="1" applyAlignment="1" applyProtection="1">
      <alignment vertical="center"/>
    </xf>
    <xf numFmtId="0" fontId="0" fillId="0" borderId="5" xfId="0" applyFill="1" applyBorder="1" applyAlignment="1" applyProtection="1">
      <alignment horizontal="center" vertical="center"/>
    </xf>
    <xf numFmtId="179" fontId="0" fillId="0" borderId="1" xfId="0" applyNumberFormat="1"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vertical="center" wrapText="1" shrinkToFit="1"/>
    </xf>
    <xf numFmtId="0" fontId="21" fillId="0" borderId="0" xfId="0" applyFont="1" applyFill="1" applyBorder="1" applyAlignment="1" applyProtection="1">
      <alignment vertical="center" wrapText="1" shrinkToFit="1"/>
    </xf>
    <xf numFmtId="0" fontId="13" fillId="0" borderId="0" xfId="0" applyFont="1" applyFill="1" applyBorder="1" applyAlignment="1" applyProtection="1">
      <alignment vertical="center" wrapText="1" shrinkToFit="1"/>
    </xf>
    <xf numFmtId="0" fontId="22" fillId="0" borderId="0" xfId="0" applyFont="1" applyFill="1" applyBorder="1" applyAlignment="1" applyProtection="1">
      <alignment vertical="center" wrapText="1" shrinkToFit="1"/>
    </xf>
    <xf numFmtId="0" fontId="13" fillId="0" borderId="0" xfId="0" applyFont="1" applyFill="1" applyBorder="1" applyAlignment="1" applyProtection="1">
      <alignment horizontal="left" vertical="center" wrapText="1" shrinkToFit="1"/>
    </xf>
    <xf numFmtId="0" fontId="2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0" fillId="0" borderId="0" xfId="0" applyProtection="1">
      <alignment vertical="center"/>
    </xf>
    <xf numFmtId="0" fontId="24"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0" fontId="26" fillId="0" borderId="0" xfId="0" applyFont="1" applyFill="1" applyBorder="1" applyAlignment="1" applyProtection="1">
      <alignment horizontal="left" vertical="center" wrapText="1"/>
    </xf>
    <xf numFmtId="184" fontId="26" fillId="0" borderId="0" xfId="0" applyNumberFormat="1" applyFont="1" applyFill="1" applyBorder="1" applyAlignment="1" applyProtection="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 name="常规 5" xfId="50"/>
    <cellStyle name="常规 11" xfId="51"/>
    <cellStyle name="常规 4 2 2 2 3"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5.xml"/><Relationship Id="rId13" Type="http://schemas.openxmlformats.org/officeDocument/2006/relationships/customXml" Target="../customXml/item4.xml"/><Relationship Id="rId12" Type="http://schemas.openxmlformats.org/officeDocument/2006/relationships/customXml" Target="../customXml/item3.xml"/><Relationship Id="rId11" Type="http://schemas.openxmlformats.org/officeDocument/2006/relationships/customXml" Target="../customXml/item2.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1"/>
  <sheetViews>
    <sheetView tabSelected="1" workbookViewId="0">
      <selection activeCell="C11" sqref="C11"/>
    </sheetView>
  </sheetViews>
  <sheetFormatPr defaultColWidth="9" defaultRowHeight="13.5" outlineLevelCol="2"/>
  <cols>
    <col min="1" max="1" width="2.775" style="95" customWidth="1"/>
    <col min="2" max="2" width="16.3333333333333" style="95" customWidth="1"/>
    <col min="3" max="3" width="68.25" style="95" customWidth="1"/>
    <col min="4" max="16383" width="9" style="95"/>
    <col min="16384" max="16384" width="9" style="96"/>
  </cols>
  <sheetData>
    <row r="1" s="95" customFormat="1" ht="69" customHeight="1" spans="2:3">
      <c r="B1" s="97" t="s">
        <v>0</v>
      </c>
      <c r="C1" s="97"/>
    </row>
    <row r="2" s="95" customFormat="1" ht="55.5" customHeight="1" spans="2:3">
      <c r="B2" s="97"/>
      <c r="C2" s="97"/>
    </row>
    <row r="3" s="95" customFormat="1" ht="84.75" customHeight="1" spans="2:3">
      <c r="B3" s="98" t="s">
        <v>1</v>
      </c>
      <c r="C3" s="98"/>
    </row>
    <row r="4" s="95" customFormat="1" ht="84.75" customHeight="1" spans="2:3">
      <c r="B4" s="98" t="s">
        <v>2</v>
      </c>
      <c r="C4" s="98"/>
    </row>
    <row r="5" s="95" customFormat="1" ht="84.75" customHeight="1" spans="2:3">
      <c r="B5" s="98" t="s">
        <v>3</v>
      </c>
      <c r="C5" s="98"/>
    </row>
    <row r="6" s="95" customFormat="1" ht="84.75" customHeight="1" spans="2:3">
      <c r="B6" s="98" t="s">
        <v>4</v>
      </c>
      <c r="C6" s="98"/>
    </row>
    <row r="7" s="95" customFormat="1" ht="84.75" customHeight="1" spans="2:3">
      <c r="B7" s="98" t="s">
        <v>5</v>
      </c>
      <c r="C7" s="98"/>
    </row>
    <row r="8" s="95" customFormat="1" ht="48" customHeight="1" spans="2:3">
      <c r="B8" s="99" t="s">
        <v>6</v>
      </c>
      <c r="C8" s="100" t="s">
        <v>7</v>
      </c>
    </row>
    <row r="9" s="95" customFormat="1" ht="48" customHeight="1" spans="2:3">
      <c r="B9" s="99" t="s">
        <v>8</v>
      </c>
      <c r="C9" s="100" t="s">
        <v>9</v>
      </c>
    </row>
    <row r="10" s="95" customFormat="1" ht="48" customHeight="1" spans="2:3">
      <c r="B10" s="99" t="s">
        <v>10</v>
      </c>
      <c r="C10" s="101">
        <v>46115</v>
      </c>
    </row>
    <row r="11" s="95" customFormat="1" ht="48" customHeight="1"/>
  </sheetData>
  <sheetProtection formatCells="0" insertHyperlinks="0" autoFilter="0"/>
  <protectedRanges>
    <protectedRange sqref="C1:C7" name="区域1_1"/>
  </protectedRanges>
  <mergeCells count="7">
    <mergeCell ref="B1:C1"/>
    <mergeCell ref="B2:C2"/>
    <mergeCell ref="B3:C3"/>
    <mergeCell ref="B4:C4"/>
    <mergeCell ref="B5:C5"/>
    <mergeCell ref="B6:C6"/>
    <mergeCell ref="B7:C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0"/>
  <sheetViews>
    <sheetView topLeftCell="A21" workbookViewId="0">
      <selection activeCell="D24" sqref="D24"/>
    </sheetView>
  </sheetViews>
  <sheetFormatPr defaultColWidth="9" defaultRowHeight="14.25"/>
  <cols>
    <col min="1" max="1" width="83" style="89" customWidth="1"/>
    <col min="2" max="2" width="1.775" style="88" customWidth="1"/>
    <col min="3" max="16384" width="9" style="88"/>
  </cols>
  <sheetData>
    <row r="1" s="88" customFormat="1" ht="39" customHeight="1" spans="1:1">
      <c r="A1" s="90" t="s">
        <v>11</v>
      </c>
    </row>
    <row r="2" s="88" customFormat="1" ht="64.8" customHeight="1" spans="1:1">
      <c r="A2" s="91" t="s">
        <v>12</v>
      </c>
    </row>
    <row r="3" s="88" customFormat="1" ht="30" customHeight="1" spans="1:1">
      <c r="A3" s="91" t="s">
        <v>13</v>
      </c>
    </row>
    <row r="4" s="88" customFormat="1" ht="57.75" customHeight="1" spans="1:1">
      <c r="A4" s="91" t="s">
        <v>14</v>
      </c>
    </row>
    <row r="5" s="88" customFormat="1" ht="44.25" customHeight="1" spans="1:1">
      <c r="A5" s="91" t="s">
        <v>15</v>
      </c>
    </row>
    <row r="6" s="88" customFormat="1" ht="30.75" customHeight="1" spans="1:1">
      <c r="A6" s="91" t="s">
        <v>16</v>
      </c>
    </row>
    <row r="7" s="88" customFormat="1" ht="30.75" customHeight="1" spans="1:1">
      <c r="A7" s="91" t="s">
        <v>17</v>
      </c>
    </row>
    <row r="8" s="88" customFormat="1" ht="30" customHeight="1" spans="1:1">
      <c r="A8" s="91" t="s">
        <v>18</v>
      </c>
    </row>
    <row r="9" s="88" customFormat="1" ht="20.25" spans="1:1">
      <c r="A9" s="90" t="s">
        <v>19</v>
      </c>
    </row>
    <row r="10" s="88" customFormat="1" ht="18.75" customHeight="1" spans="1:1">
      <c r="A10" s="91" t="s">
        <v>20</v>
      </c>
    </row>
    <row r="11" s="88" customFormat="1" ht="45.75" customHeight="1" spans="1:1">
      <c r="A11" s="91" t="s">
        <v>21</v>
      </c>
    </row>
    <row r="12" s="88" customFormat="1" ht="50.25" customHeight="1" spans="1:1">
      <c r="A12" s="91" t="s">
        <v>22</v>
      </c>
    </row>
    <row r="13" s="88" customFormat="1" ht="36.75" customHeight="1" spans="1:1">
      <c r="A13" s="91" t="s">
        <v>23</v>
      </c>
    </row>
    <row r="14" s="88" customFormat="1" ht="30" customHeight="1" spans="1:1">
      <c r="A14" s="91" t="s">
        <v>24</v>
      </c>
    </row>
    <row r="15" s="88" customFormat="1" ht="15.75" customHeight="1" spans="1:1">
      <c r="A15" s="91" t="s">
        <v>25</v>
      </c>
    </row>
    <row r="16" s="88" customFormat="1" ht="17.25" customHeight="1" spans="1:1">
      <c r="A16" s="91" t="s">
        <v>26</v>
      </c>
    </row>
    <row r="17" s="88" customFormat="1" spans="1:1">
      <c r="A17" s="91"/>
    </row>
    <row r="18" s="88" customFormat="1" ht="20.25" spans="1:1">
      <c r="A18" s="90" t="s">
        <v>27</v>
      </c>
    </row>
    <row r="19" s="88" customFormat="1" ht="20.25" spans="1:1">
      <c r="A19" s="92" t="s">
        <v>28</v>
      </c>
    </row>
    <row r="20" s="88" customFormat="1" ht="20.25" spans="1:1">
      <c r="A20" s="90" t="s">
        <v>29</v>
      </c>
    </row>
    <row r="21" s="88" customFormat="1" ht="75" customHeight="1" spans="1:1">
      <c r="A21" s="93" t="s">
        <v>30</v>
      </c>
    </row>
    <row r="22" s="88" customFormat="1" ht="50" customHeight="1" spans="1:1">
      <c r="A22" s="93" t="s">
        <v>31</v>
      </c>
    </row>
    <row r="23" s="88" customFormat="1" ht="30" customHeight="1" spans="1:1">
      <c r="A23" s="91" t="s">
        <v>32</v>
      </c>
    </row>
    <row r="24" s="88" customFormat="1" ht="131" customHeight="1" spans="1:1">
      <c r="A24" s="93" t="s">
        <v>33</v>
      </c>
    </row>
    <row r="25" s="88" customFormat="1" ht="34" customHeight="1" spans="1:1">
      <c r="A25" s="91" t="s">
        <v>34</v>
      </c>
    </row>
    <row r="26" s="88" customFormat="1" ht="24" customHeight="1" spans="1:1">
      <c r="A26" s="91" t="s">
        <v>35</v>
      </c>
    </row>
    <row r="27" s="88" customFormat="1" ht="24" customHeight="1" spans="1:1">
      <c r="A27" s="91" t="s">
        <v>36</v>
      </c>
    </row>
    <row r="28" s="88" customFormat="1" ht="32" customHeight="1" spans="1:1">
      <c r="A28" s="91" t="s">
        <v>37</v>
      </c>
    </row>
    <row r="29" s="88" customFormat="1" ht="30" customHeight="1" spans="1:1">
      <c r="A29" s="91" t="s">
        <v>38</v>
      </c>
    </row>
    <row r="30" s="88" customFormat="1" ht="22" customHeight="1" spans="1:1">
      <c r="A30" s="94"/>
    </row>
  </sheetData>
  <sheetProtection formatCells="0" insertHyperlinks="0" autoFilter="0"/>
  <protectedRanges>
    <protectedRange sqref="E8:E10" name="区域1_1_1"/>
  </protectedRange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showZeros="0" workbookViewId="0">
      <selection activeCell="D14" sqref="D14"/>
    </sheetView>
  </sheetViews>
  <sheetFormatPr defaultColWidth="9" defaultRowHeight="24.9" customHeight="1" outlineLevelCol="7"/>
  <cols>
    <col min="1" max="1" width="8.25" style="72" customWidth="1"/>
    <col min="2" max="2" width="24.6666666666667" style="72" customWidth="1"/>
    <col min="3" max="3" width="33.375" style="72" customWidth="1"/>
    <col min="4" max="4" width="18.125" style="73" customWidth="1"/>
    <col min="5" max="5" width="9" style="72"/>
    <col min="6" max="6" width="10" style="72" customWidth="1"/>
    <col min="7" max="7" width="11.2083333333333" style="72"/>
    <col min="8" max="8" width="13.5416666666667" style="72"/>
    <col min="9" max="9" width="11.2083333333333" style="72"/>
    <col min="10" max="14" width="10.1083333333333" style="72" customWidth="1"/>
    <col min="15" max="16384" width="9" style="72"/>
  </cols>
  <sheetData>
    <row r="1" s="72" customFormat="1" ht="39.9" customHeight="1" spans="1:8">
      <c r="A1" s="74" t="s">
        <v>39</v>
      </c>
      <c r="B1" s="74"/>
      <c r="C1" s="74"/>
      <c r="D1" s="74"/>
    </row>
    <row r="2" s="72" customFormat="1" customHeight="1" spans="1:8">
      <c r="A2" s="75" t="s">
        <v>40</v>
      </c>
      <c r="B2" s="76"/>
      <c r="C2" s="76"/>
      <c r="D2" s="76"/>
    </row>
    <row r="3" s="72" customFormat="1" ht="25" customHeight="1" spans="1:8">
      <c r="A3" s="77" t="s">
        <v>41</v>
      </c>
      <c r="B3" s="77" t="s">
        <v>42</v>
      </c>
      <c r="C3" s="77" t="s">
        <v>43</v>
      </c>
      <c r="D3" s="77" t="s">
        <v>44</v>
      </c>
    </row>
    <row r="4" s="72" customFormat="1" ht="25" customHeight="1" spans="1:8">
      <c r="A4" s="77">
        <v>1</v>
      </c>
      <c r="B4" s="77">
        <v>100</v>
      </c>
      <c r="C4" s="77" t="s">
        <v>45</v>
      </c>
      <c r="D4" s="78">
        <f>'100章'!F17</f>
        <v>92851.72</v>
      </c>
    </row>
    <row r="5" s="72" customFormat="1" ht="25" customHeight="1" spans="1:8">
      <c r="A5" s="77">
        <v>2</v>
      </c>
      <c r="B5" s="77">
        <v>200</v>
      </c>
      <c r="C5" s="77" t="s">
        <v>46</v>
      </c>
      <c r="D5" s="78">
        <f>'200章'!F7</f>
        <v>0</v>
      </c>
    </row>
    <row r="6" s="72" customFormat="1" ht="25" customHeight="1" spans="1:8">
      <c r="A6" s="77">
        <v>3</v>
      </c>
      <c r="B6" s="77">
        <v>300</v>
      </c>
      <c r="C6" s="77" t="s">
        <v>47</v>
      </c>
      <c r="D6" s="78">
        <f>'300章'!F74</f>
        <v>0</v>
      </c>
    </row>
    <row r="7" s="72" customFormat="1" ht="25" customHeight="1" spans="1:8">
      <c r="A7" s="77">
        <v>4</v>
      </c>
      <c r="B7" s="77">
        <v>400</v>
      </c>
      <c r="C7" s="77" t="s">
        <v>48</v>
      </c>
      <c r="D7" s="78">
        <f>'400章'!F40</f>
        <v>0</v>
      </c>
    </row>
    <row r="8" s="72" customFormat="1" ht="25" customHeight="1" spans="1:8">
      <c r="A8" s="77">
        <v>5</v>
      </c>
      <c r="B8" s="77">
        <v>500</v>
      </c>
      <c r="C8" s="77" t="s">
        <v>49</v>
      </c>
      <c r="D8" s="78" t="s">
        <v>50</v>
      </c>
    </row>
    <row r="9" s="72" customFormat="1" ht="25" customHeight="1" spans="1:8">
      <c r="A9" s="77">
        <v>6</v>
      </c>
      <c r="B9" s="77">
        <v>600</v>
      </c>
      <c r="C9" s="79" t="s">
        <v>51</v>
      </c>
      <c r="D9" s="78">
        <f>'600章'!F40</f>
        <v>0</v>
      </c>
    </row>
    <row r="10" s="72" customFormat="1" ht="25" customHeight="1" spans="1:8">
      <c r="A10" s="77">
        <v>7</v>
      </c>
      <c r="B10" s="77">
        <v>700</v>
      </c>
      <c r="C10" s="79" t="s">
        <v>52</v>
      </c>
      <c r="D10" s="78" t="s">
        <v>50</v>
      </c>
    </row>
    <row r="11" s="72" customFormat="1" ht="25" customHeight="1" spans="1:8">
      <c r="A11" s="77">
        <v>8</v>
      </c>
      <c r="B11" s="80" t="s">
        <v>53</v>
      </c>
      <c r="C11" s="79"/>
      <c r="D11" s="78">
        <f>SUM(D4:D10)</f>
        <v>92851.72</v>
      </c>
    </row>
    <row r="12" s="72" customFormat="1" ht="25" customHeight="1" spans="1:8">
      <c r="A12" s="77">
        <v>9</v>
      </c>
      <c r="B12" s="81" t="s">
        <v>54</v>
      </c>
      <c r="C12" s="82"/>
      <c r="D12" s="78">
        <f>'300章'!F59</f>
        <v>0</v>
      </c>
    </row>
    <row r="13" s="73" customFormat="1" ht="25" customHeight="1" spans="1:8">
      <c r="A13" s="77">
        <v>10</v>
      </c>
      <c r="B13" s="83" t="s">
        <v>55</v>
      </c>
      <c r="C13" s="82"/>
      <c r="D13" s="78">
        <f>D11-D12</f>
        <v>92851.72</v>
      </c>
    </row>
    <row r="14" s="72" customFormat="1" ht="25" customHeight="1" spans="1:8">
      <c r="A14" s="77">
        <v>11</v>
      </c>
      <c r="B14" s="84" t="s">
        <v>56</v>
      </c>
      <c r="C14" s="79"/>
      <c r="D14" s="78">
        <f>计日工暂估价表!D21</f>
        <v>0</v>
      </c>
      <c r="H14" s="85"/>
    </row>
    <row r="15" s="72" customFormat="1" ht="25" customHeight="1" spans="1:8">
      <c r="A15" s="77">
        <v>12</v>
      </c>
      <c r="B15" s="86" t="s">
        <v>57</v>
      </c>
      <c r="C15" s="79"/>
      <c r="D15" s="87">
        <f>D11+D14</f>
        <v>92851.72</v>
      </c>
    </row>
    <row r="16" s="72" customFormat="1" ht="76.5" customHeight="1" spans="1:8">
      <c r="D16" s="73"/>
    </row>
    <row r="17" s="72" customFormat="1" ht="31.5" customHeight="1"/>
    <row r="18" s="72" customFormat="1" ht="31.5" customHeight="1"/>
    <row r="19" s="72" customFormat="1" ht="31.5" customHeight="1" spans="4:4">
      <c r="D19" s="73"/>
    </row>
    <row r="20" s="72" customFormat="1" customHeight="1" spans="4:4">
      <c r="D20" s="73"/>
    </row>
  </sheetData>
  <sheetProtection formatCells="0" insertHyperlinks="0" autoFilter="0"/>
  <protectedRanges>
    <protectedRange sqref="E10:E12" name="区域1"/>
  </protectedRanges>
  <mergeCells count="7">
    <mergeCell ref="A1:D1"/>
    <mergeCell ref="A2:D2"/>
    <mergeCell ref="B11:C11"/>
    <mergeCell ref="B12:C12"/>
    <mergeCell ref="B13:C13"/>
    <mergeCell ref="B14:C14"/>
    <mergeCell ref="B15:C15"/>
  </mergeCells>
  <pageMargins left="0.984027777777778" right="0.751388888888889"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showZeros="0" workbookViewId="0">
      <pane ySplit="4" topLeftCell="A5" activePane="bottomLeft" state="frozen"/>
      <selection/>
      <selection pane="bottomLeft" activeCell="E15" sqref="E15"/>
    </sheetView>
  </sheetViews>
  <sheetFormatPr defaultColWidth="9" defaultRowHeight="13.5" outlineLevelCol="5"/>
  <cols>
    <col min="1" max="1" width="8.625" style="55" customWidth="1"/>
    <col min="2" max="2" width="35.625" style="55" customWidth="1"/>
    <col min="3" max="3" width="6.625" style="55" customWidth="1"/>
    <col min="4" max="4" width="10.625" style="55" customWidth="1"/>
    <col min="5" max="5" width="11.625" style="19" customWidth="1"/>
    <col min="6" max="6" width="11.625" style="55" customWidth="1"/>
    <col min="7" max="242" width="8.88333333333333" style="55"/>
    <col min="243" max="16384" width="9" style="55"/>
  </cols>
  <sheetData>
    <row r="1" s="53" customFormat="1" ht="33.75" customHeight="1" spans="1:6">
      <c r="A1" s="56" t="s">
        <v>58</v>
      </c>
      <c r="B1" s="56"/>
      <c r="C1" s="56"/>
      <c r="D1" s="56"/>
      <c r="E1" s="22"/>
      <c r="F1" s="56"/>
    </row>
    <row r="2" s="54" customFormat="1" ht="21" customHeight="1" spans="1:6">
      <c r="A2" s="57" t="str">
        <f>汇总表!A2</f>
        <v>合同段:2026年度望亭镇农村公路小修保养项目</v>
      </c>
      <c r="B2" s="58"/>
      <c r="C2" s="58"/>
      <c r="D2" s="58"/>
      <c r="E2" s="59" t="s">
        <v>59</v>
      </c>
      <c r="F2" s="58"/>
    </row>
    <row r="3" s="53" customFormat="1" ht="33.75" customHeight="1" spans="1:6">
      <c r="A3" s="60" t="s">
        <v>60</v>
      </c>
      <c r="B3" s="60"/>
      <c r="C3" s="60"/>
      <c r="D3" s="60"/>
      <c r="E3" s="61"/>
      <c r="F3" s="60"/>
    </row>
    <row r="4" s="55" customFormat="1" ht="25" customHeight="1" spans="1:6">
      <c r="A4" s="62" t="s">
        <v>61</v>
      </c>
      <c r="B4" s="62" t="s">
        <v>62</v>
      </c>
      <c r="C4" s="62" t="s">
        <v>63</v>
      </c>
      <c r="D4" s="62" t="s">
        <v>64</v>
      </c>
      <c r="E4" s="63" t="s">
        <v>65</v>
      </c>
      <c r="F4" s="62" t="s">
        <v>66</v>
      </c>
    </row>
    <row r="5" s="55" customFormat="1" ht="25" customHeight="1" spans="1:6">
      <c r="A5" s="34" t="s">
        <v>67</v>
      </c>
      <c r="B5" s="35" t="s">
        <v>68</v>
      </c>
      <c r="C5" s="34"/>
      <c r="D5" s="64"/>
      <c r="E5" s="37"/>
      <c r="F5" s="62"/>
    </row>
    <row r="6" s="55" customFormat="1" ht="25" customHeight="1" spans="1:6">
      <c r="A6" s="34" t="s">
        <v>69</v>
      </c>
      <c r="B6" s="35" t="s">
        <v>70</v>
      </c>
      <c r="C6" s="34"/>
      <c r="D6" s="64"/>
      <c r="E6" s="37"/>
      <c r="F6" s="39"/>
    </row>
    <row r="7" s="55" customFormat="1" ht="25" customHeight="1" spans="1:6">
      <c r="A7" s="34" t="s">
        <v>71</v>
      </c>
      <c r="B7" s="35" t="s">
        <v>72</v>
      </c>
      <c r="C7" s="34" t="s">
        <v>73</v>
      </c>
      <c r="D7" s="65" t="s">
        <v>74</v>
      </c>
      <c r="E7" s="40"/>
      <c r="F7" s="66">
        <f>D7*E7</f>
        <v>0</v>
      </c>
    </row>
    <row r="8" s="55" customFormat="1" ht="25" customHeight="1" spans="1:6">
      <c r="A8" s="34" t="s">
        <v>75</v>
      </c>
      <c r="B8" s="35" t="s">
        <v>76</v>
      </c>
      <c r="C8" s="34" t="s">
        <v>73</v>
      </c>
      <c r="D8" s="65" t="s">
        <v>74</v>
      </c>
      <c r="E8" s="40"/>
      <c r="F8" s="66">
        <f t="shared" ref="F8:F16" si="0">D8*E8</f>
        <v>0</v>
      </c>
    </row>
    <row r="9" s="55" customFormat="1" ht="25" customHeight="1" spans="1:6">
      <c r="A9" s="34" t="s">
        <v>77</v>
      </c>
      <c r="B9" s="35" t="s">
        <v>78</v>
      </c>
      <c r="C9" s="34" t="s">
        <v>73</v>
      </c>
      <c r="D9" s="65" t="s">
        <v>74</v>
      </c>
      <c r="E9" s="40"/>
      <c r="F9" s="66">
        <f t="shared" si="0"/>
        <v>0</v>
      </c>
    </row>
    <row r="10" s="55" customFormat="1" ht="25" customHeight="1" spans="1:6">
      <c r="A10" s="34" t="s">
        <v>79</v>
      </c>
      <c r="B10" s="35" t="s">
        <v>80</v>
      </c>
      <c r="C10" s="34"/>
      <c r="D10" s="65"/>
      <c r="E10" s="40" t="s">
        <v>81</v>
      </c>
      <c r="F10" s="66"/>
    </row>
    <row r="11" s="55" customFormat="1" ht="25" customHeight="1" spans="1:6">
      <c r="A11" s="34" t="s">
        <v>82</v>
      </c>
      <c r="B11" s="35" t="s">
        <v>83</v>
      </c>
      <c r="C11" s="34" t="s">
        <v>73</v>
      </c>
      <c r="D11" s="65" t="s">
        <v>74</v>
      </c>
      <c r="E11" s="40"/>
      <c r="F11" s="66">
        <f t="shared" si="0"/>
        <v>0</v>
      </c>
    </row>
    <row r="12" s="55" customFormat="1" ht="25" customHeight="1" spans="1:6">
      <c r="A12" s="34" t="s">
        <v>84</v>
      </c>
      <c r="B12" s="35" t="s">
        <v>85</v>
      </c>
      <c r="C12" s="34" t="s">
        <v>86</v>
      </c>
      <c r="D12" s="67">
        <f>90*52</f>
        <v>4680</v>
      </c>
      <c r="E12" s="40"/>
      <c r="F12" s="66">
        <f t="shared" si="0"/>
        <v>0</v>
      </c>
    </row>
    <row r="13" s="55" customFormat="1" ht="25" customHeight="1" spans="1:6">
      <c r="A13" s="34" t="s">
        <v>87</v>
      </c>
      <c r="B13" s="35" t="s">
        <v>88</v>
      </c>
      <c r="C13" s="34" t="s">
        <v>73</v>
      </c>
      <c r="D13" s="65" t="s">
        <v>74</v>
      </c>
      <c r="E13" s="40"/>
      <c r="F13" s="66">
        <f t="shared" si="0"/>
        <v>0</v>
      </c>
    </row>
    <row r="14" s="55" customFormat="1" ht="25" customHeight="1" spans="1:6">
      <c r="A14" s="34" t="s">
        <v>89</v>
      </c>
      <c r="B14" s="35" t="s">
        <v>90</v>
      </c>
      <c r="C14" s="34"/>
      <c r="D14" s="65"/>
      <c r="E14" s="40" t="s">
        <v>81</v>
      </c>
      <c r="F14" s="66"/>
    </row>
    <row r="15" s="55" customFormat="1" ht="25" customHeight="1" spans="1:6">
      <c r="A15" s="34" t="s">
        <v>91</v>
      </c>
      <c r="B15" s="35" t="s">
        <v>92</v>
      </c>
      <c r="C15" s="34" t="s">
        <v>73</v>
      </c>
      <c r="D15" s="65" t="s">
        <v>74</v>
      </c>
      <c r="E15" s="40"/>
      <c r="F15" s="66">
        <f t="shared" si="0"/>
        <v>0</v>
      </c>
    </row>
    <row r="16" s="55" customFormat="1" ht="25" customHeight="1" spans="1:6">
      <c r="A16" s="34" t="s">
        <v>93</v>
      </c>
      <c r="B16" s="35" t="s">
        <v>94</v>
      </c>
      <c r="C16" s="34" t="s">
        <v>73</v>
      </c>
      <c r="D16" s="65" t="s">
        <v>74</v>
      </c>
      <c r="E16" s="40">
        <v>92851.72</v>
      </c>
      <c r="F16" s="66">
        <f t="shared" si="0"/>
        <v>92851.72</v>
      </c>
    </row>
    <row r="17" s="55" customFormat="1" ht="25" customHeight="1" spans="1:6">
      <c r="A17" s="68"/>
      <c r="B17" s="69" t="s">
        <v>95</v>
      </c>
      <c r="C17" s="68"/>
      <c r="D17" s="68"/>
      <c r="E17" s="70"/>
      <c r="F17" s="71">
        <f>SUM(F7:F16)</f>
        <v>92851.72</v>
      </c>
    </row>
  </sheetData>
  <sheetProtection formatCells="0" insertHyperlinks="0" autoFilter="0"/>
  <mergeCells count="4">
    <mergeCell ref="A1:F1"/>
    <mergeCell ref="A2:D2"/>
    <mergeCell ref="E2:F2"/>
    <mergeCell ref="A3:F3"/>
  </mergeCells>
  <pageMargins left="0.984027777777778" right="0.751388888888889" top="1" bottom="1" header="0.5" footer="0.5"/>
  <pageSetup paperSize="9"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showZeros="0" workbookViewId="0">
      <pane ySplit="4" topLeftCell="A5" activePane="bottomLeft" state="frozen"/>
      <selection/>
      <selection pane="bottomLeft" activeCell="E6" sqref="E6"/>
    </sheetView>
  </sheetViews>
  <sheetFormatPr defaultColWidth="9" defaultRowHeight="13.5" outlineLevelRow="6" outlineLevelCol="5"/>
  <cols>
    <col min="1" max="1" width="8.625" style="16" customWidth="1"/>
    <col min="2" max="2" width="35.625" style="16" customWidth="1"/>
    <col min="3" max="3" width="6.625" style="16" customWidth="1"/>
    <col min="4" max="4" width="10.625" style="18" customWidth="1"/>
    <col min="5" max="5" width="11.625" style="19" customWidth="1"/>
    <col min="6" max="6" width="11.625" style="16" customWidth="1"/>
    <col min="7" max="12" width="8.88333333333333" style="16"/>
    <col min="13" max="13" width="12.625" style="16"/>
    <col min="14" max="243" width="8.88333333333333" style="16"/>
    <col min="244" max="16384" width="9" style="16"/>
  </cols>
  <sheetData>
    <row r="1" s="14" customFormat="1" ht="33.75" customHeight="1" spans="1:6">
      <c r="A1" s="20" t="s">
        <v>58</v>
      </c>
      <c r="B1" s="20"/>
      <c r="C1" s="20"/>
      <c r="D1" s="21"/>
      <c r="E1" s="22"/>
      <c r="F1" s="20"/>
    </row>
    <row r="2" s="15" customFormat="1" ht="22.2" customHeight="1" spans="1:6">
      <c r="A2" s="23" t="str">
        <f>汇总表!A2</f>
        <v>合同段:2026年度望亭镇农村公路小修保养项目</v>
      </c>
      <c r="B2" s="24"/>
      <c r="C2" s="24"/>
      <c r="D2" s="25"/>
      <c r="E2" s="26" t="s">
        <v>96</v>
      </c>
      <c r="F2" s="24"/>
    </row>
    <row r="3" s="14" customFormat="1" ht="26.4" customHeight="1" spans="1:6">
      <c r="A3" s="27" t="s">
        <v>97</v>
      </c>
      <c r="B3" s="28"/>
      <c r="C3" s="28"/>
      <c r="D3" s="29"/>
      <c r="E3" s="30"/>
      <c r="F3" s="28"/>
    </row>
    <row r="4" s="16" customFormat="1" ht="25" customHeight="1" spans="1:6">
      <c r="A4" s="31" t="s">
        <v>61</v>
      </c>
      <c r="B4" s="31" t="s">
        <v>98</v>
      </c>
      <c r="C4" s="31" t="s">
        <v>63</v>
      </c>
      <c r="D4" s="32" t="s">
        <v>64</v>
      </c>
      <c r="E4" s="33" t="s">
        <v>65</v>
      </c>
      <c r="F4" s="31" t="s">
        <v>66</v>
      </c>
    </row>
    <row r="5" s="17" customFormat="1" ht="29" customHeight="1" spans="1:6">
      <c r="A5" s="34" t="s">
        <v>99</v>
      </c>
      <c r="B5" s="35" t="s">
        <v>100</v>
      </c>
      <c r="C5" s="34"/>
      <c r="D5" s="36"/>
      <c r="E5" s="47"/>
      <c r="F5" s="41"/>
    </row>
    <row r="6" s="17" customFormat="1" ht="33" customHeight="1" spans="1:6">
      <c r="A6" s="34" t="s">
        <v>71</v>
      </c>
      <c r="B6" s="35" t="s">
        <v>101</v>
      </c>
      <c r="C6" s="34" t="s">
        <v>102</v>
      </c>
      <c r="D6" s="36">
        <v>200</v>
      </c>
      <c r="E6" s="47"/>
      <c r="F6" s="41">
        <f>D6*E6</f>
        <v>0</v>
      </c>
    </row>
    <row r="7" ht="25" customHeight="1" spans="1:6">
      <c r="A7" s="42"/>
      <c r="B7" s="43" t="s">
        <v>103</v>
      </c>
      <c r="C7" s="42"/>
      <c r="D7" s="44"/>
      <c r="E7" s="51"/>
      <c r="F7" s="52">
        <f>SUM(F5:F6)</f>
        <v>0</v>
      </c>
    </row>
  </sheetData>
  <sheetProtection formatCells="0" insertHyperlinks="0" autoFilter="0"/>
  <protectedRanges>
    <protectedRange sqref="E5:E6" name="区域1_1"/>
  </protectedRanges>
  <mergeCells count="4">
    <mergeCell ref="A1:F1"/>
    <mergeCell ref="A2:D2"/>
    <mergeCell ref="E2:F2"/>
    <mergeCell ref="A3:F3"/>
  </mergeCells>
  <pageMargins left="0.984027777777778" right="0.751388888888889" top="1" bottom="1" header="0.5" footer="0.5"/>
  <pageSetup paperSize="9"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showZeros="0" workbookViewId="0">
      <pane ySplit="4" topLeftCell="A62" activePane="bottomLeft" state="frozen"/>
      <selection/>
      <selection pane="bottomLeft" activeCell="E22" sqref="E22:E76"/>
    </sheetView>
  </sheetViews>
  <sheetFormatPr defaultColWidth="9" defaultRowHeight="13.5" outlineLevelCol="5"/>
  <cols>
    <col min="1" max="1" width="8.625" style="16" customWidth="1"/>
    <col min="2" max="2" width="35.625" style="16" customWidth="1"/>
    <col min="3" max="3" width="6.625" style="16" customWidth="1"/>
    <col min="4" max="4" width="10.625" style="18" customWidth="1"/>
    <col min="5" max="5" width="11.625" style="19" customWidth="1"/>
    <col min="6" max="6" width="11.625" style="16" customWidth="1"/>
    <col min="7" max="12" width="8.88333333333333" style="16"/>
    <col min="13" max="13" width="12.625" style="16"/>
    <col min="14" max="243" width="8.88333333333333" style="16"/>
    <col min="244" max="16384" width="9" style="16"/>
  </cols>
  <sheetData>
    <row r="1" s="14" customFormat="1" ht="33.75" customHeight="1" spans="1:6">
      <c r="A1" s="20" t="s">
        <v>58</v>
      </c>
      <c r="B1" s="20"/>
      <c r="C1" s="20"/>
      <c r="D1" s="21"/>
      <c r="E1" s="22"/>
      <c r="F1" s="20"/>
    </row>
    <row r="2" s="15" customFormat="1" ht="22.2" customHeight="1" spans="1:6">
      <c r="A2" s="23" t="str">
        <f>汇总表!A2</f>
        <v>合同段:2026年度望亭镇农村公路小修保养项目</v>
      </c>
      <c r="B2" s="24"/>
      <c r="C2" s="24"/>
      <c r="D2" s="25"/>
      <c r="E2" s="26" t="s">
        <v>96</v>
      </c>
      <c r="F2" s="24"/>
    </row>
    <row r="3" s="14" customFormat="1" ht="26.4" customHeight="1" spans="1:6">
      <c r="A3" s="27" t="s">
        <v>104</v>
      </c>
      <c r="B3" s="28"/>
      <c r="C3" s="28"/>
      <c r="D3" s="29"/>
      <c r="E3" s="30"/>
      <c r="F3" s="28"/>
    </row>
    <row r="4" s="16" customFormat="1" ht="25" customHeight="1" spans="1:6">
      <c r="A4" s="31" t="s">
        <v>61</v>
      </c>
      <c r="B4" s="31" t="s">
        <v>98</v>
      </c>
      <c r="C4" s="31" t="s">
        <v>63</v>
      </c>
      <c r="D4" s="32" t="s">
        <v>64</v>
      </c>
      <c r="E4" s="33" t="s">
        <v>65</v>
      </c>
      <c r="F4" s="31" t="s">
        <v>66</v>
      </c>
    </row>
    <row r="5" s="17" customFormat="1" ht="25" customHeight="1" spans="1:6">
      <c r="A5" s="34" t="s">
        <v>105</v>
      </c>
      <c r="B5" s="35" t="s">
        <v>106</v>
      </c>
      <c r="C5" s="34"/>
      <c r="D5" s="36"/>
      <c r="E5" s="37"/>
      <c r="F5" s="38"/>
    </row>
    <row r="6" s="17" customFormat="1" ht="29" customHeight="1" spans="1:6">
      <c r="A6" s="34" t="s">
        <v>107</v>
      </c>
      <c r="B6" s="35" t="s">
        <v>108</v>
      </c>
      <c r="C6" s="34" t="s">
        <v>102</v>
      </c>
      <c r="D6" s="36">
        <v>540</v>
      </c>
      <c r="E6" s="47"/>
      <c r="F6" s="41">
        <f t="shared" ref="F6:F11" si="0">D6*E6</f>
        <v>0</v>
      </c>
    </row>
    <row r="7" s="17" customFormat="1" ht="25" customHeight="1" spans="1:6">
      <c r="A7" s="34" t="s">
        <v>109</v>
      </c>
      <c r="B7" s="35" t="s">
        <v>110</v>
      </c>
      <c r="C7" s="34" t="s">
        <v>102</v>
      </c>
      <c r="D7" s="36">
        <v>540</v>
      </c>
      <c r="E7" s="47"/>
      <c r="F7" s="41">
        <f t="shared" si="0"/>
        <v>0</v>
      </c>
    </row>
    <row r="8" s="17" customFormat="1" ht="28" customHeight="1" spans="1:6">
      <c r="A8" s="34" t="s">
        <v>111</v>
      </c>
      <c r="B8" s="35" t="s">
        <v>112</v>
      </c>
      <c r="C8" s="34" t="s">
        <v>102</v>
      </c>
      <c r="D8" s="36">
        <v>432</v>
      </c>
      <c r="E8" s="47"/>
      <c r="F8" s="41">
        <f t="shared" si="0"/>
        <v>0</v>
      </c>
    </row>
    <row r="9" s="17" customFormat="1" ht="28" customHeight="1" spans="1:6">
      <c r="A9" s="47">
        <v>302</v>
      </c>
      <c r="B9" s="35" t="s">
        <v>113</v>
      </c>
      <c r="C9" s="34"/>
      <c r="D9" s="36"/>
      <c r="E9" s="40"/>
      <c r="F9" s="41">
        <f t="shared" si="0"/>
        <v>0</v>
      </c>
    </row>
    <row r="10" s="17" customFormat="1" ht="28" customHeight="1" spans="1:6">
      <c r="A10" s="34" t="s">
        <v>114</v>
      </c>
      <c r="B10" s="35" t="s">
        <v>115</v>
      </c>
      <c r="C10" s="48" t="s">
        <v>116</v>
      </c>
      <c r="D10" s="36">
        <v>200</v>
      </c>
      <c r="E10" s="47"/>
      <c r="F10" s="41">
        <f t="shared" si="0"/>
        <v>0</v>
      </c>
    </row>
    <row r="11" s="17" customFormat="1" ht="28" customHeight="1" spans="1:6">
      <c r="A11" s="34" t="s">
        <v>117</v>
      </c>
      <c r="B11" s="35" t="s">
        <v>118</v>
      </c>
      <c r="C11" s="48" t="s">
        <v>116</v>
      </c>
      <c r="D11" s="36">
        <v>200</v>
      </c>
      <c r="E11" s="47"/>
      <c r="F11" s="41">
        <f t="shared" si="0"/>
        <v>0</v>
      </c>
    </row>
    <row r="12" s="17" customFormat="1" ht="25" customHeight="1" spans="1:6">
      <c r="A12" s="34" t="s">
        <v>119</v>
      </c>
      <c r="B12" s="35" t="s">
        <v>120</v>
      </c>
      <c r="C12" s="34"/>
      <c r="D12" s="36"/>
      <c r="E12" s="40"/>
      <c r="F12" s="41"/>
    </row>
    <row r="13" s="17" customFormat="1" ht="25" customHeight="1" spans="1:6">
      <c r="A13" s="34" t="s">
        <v>121</v>
      </c>
      <c r="B13" s="35" t="s">
        <v>122</v>
      </c>
      <c r="C13" s="34"/>
      <c r="D13" s="36"/>
      <c r="E13" s="40"/>
      <c r="F13" s="41"/>
    </row>
    <row r="14" s="17" customFormat="1" ht="25" customHeight="1" spans="1:6">
      <c r="A14" s="34" t="s">
        <v>71</v>
      </c>
      <c r="B14" s="35" t="s">
        <v>123</v>
      </c>
      <c r="C14" s="34" t="s">
        <v>124</v>
      </c>
      <c r="D14" s="36">
        <v>6480</v>
      </c>
      <c r="E14" s="47"/>
      <c r="F14" s="41">
        <f t="shared" ref="F12:F44" si="1">D14*E14</f>
        <v>0</v>
      </c>
    </row>
    <row r="15" s="16" customFormat="1" ht="25" customHeight="1" spans="1:6">
      <c r="A15" s="34" t="s">
        <v>75</v>
      </c>
      <c r="B15" s="35" t="s">
        <v>125</v>
      </c>
      <c r="C15" s="34" t="s">
        <v>124</v>
      </c>
      <c r="D15" s="36">
        <v>1296</v>
      </c>
      <c r="E15" s="47"/>
      <c r="F15" s="41">
        <f t="shared" si="1"/>
        <v>0</v>
      </c>
    </row>
    <row r="16" s="16" customFormat="1" ht="25" customHeight="1" spans="1:6">
      <c r="A16" s="34" t="s">
        <v>126</v>
      </c>
      <c r="B16" s="35" t="s">
        <v>127</v>
      </c>
      <c r="C16" s="34"/>
      <c r="D16" s="36"/>
      <c r="E16" s="40"/>
      <c r="F16" s="41"/>
    </row>
    <row r="17" s="16" customFormat="1" ht="60" customHeight="1" spans="1:6">
      <c r="A17" s="34" t="s">
        <v>128</v>
      </c>
      <c r="B17" s="35" t="s">
        <v>129</v>
      </c>
      <c r="C17" s="34"/>
      <c r="D17" s="36"/>
      <c r="E17" s="40"/>
      <c r="F17" s="41"/>
    </row>
    <row r="18" s="16" customFormat="1" ht="25" customHeight="1" spans="1:6">
      <c r="A18" s="34" t="s">
        <v>71</v>
      </c>
      <c r="B18" s="35" t="s">
        <v>130</v>
      </c>
      <c r="C18" s="34" t="s">
        <v>102</v>
      </c>
      <c r="D18" s="36">
        <v>250</v>
      </c>
      <c r="E18" s="47"/>
      <c r="F18" s="41">
        <f t="shared" si="1"/>
        <v>0</v>
      </c>
    </row>
    <row r="19" s="16" customFormat="1" ht="25" customHeight="1" spans="1:6">
      <c r="A19" s="34" t="s">
        <v>75</v>
      </c>
      <c r="B19" s="35" t="s">
        <v>131</v>
      </c>
      <c r="C19" s="34" t="s">
        <v>102</v>
      </c>
      <c r="D19" s="36">
        <v>600</v>
      </c>
      <c r="E19" s="47"/>
      <c r="F19" s="41">
        <f t="shared" si="1"/>
        <v>0</v>
      </c>
    </row>
    <row r="20" s="16" customFormat="1" ht="25" customHeight="1" spans="1:6">
      <c r="A20" s="34" t="s">
        <v>77</v>
      </c>
      <c r="B20" s="35" t="s">
        <v>132</v>
      </c>
      <c r="C20" s="34" t="s">
        <v>102</v>
      </c>
      <c r="D20" s="36">
        <v>630</v>
      </c>
      <c r="E20" s="47"/>
      <c r="F20" s="41">
        <f t="shared" si="1"/>
        <v>0</v>
      </c>
    </row>
    <row r="21" s="16" customFormat="1" ht="64" customHeight="1" spans="1:6">
      <c r="A21" s="34" t="s">
        <v>133</v>
      </c>
      <c r="B21" s="35" t="s">
        <v>134</v>
      </c>
      <c r="C21" s="34"/>
      <c r="D21" s="36"/>
      <c r="E21" s="40"/>
      <c r="F21" s="41"/>
    </row>
    <row r="22" s="16" customFormat="1" ht="25" customHeight="1" spans="1:6">
      <c r="A22" s="34" t="s">
        <v>71</v>
      </c>
      <c r="B22" s="35" t="s">
        <v>130</v>
      </c>
      <c r="C22" s="34" t="s">
        <v>102</v>
      </c>
      <c r="D22" s="36">
        <v>11</v>
      </c>
      <c r="E22" s="47"/>
      <c r="F22" s="41">
        <f t="shared" si="1"/>
        <v>0</v>
      </c>
    </row>
    <row r="23" s="16" customFormat="1" ht="25" customHeight="1" spans="1:6">
      <c r="A23" s="34" t="s">
        <v>75</v>
      </c>
      <c r="B23" s="35" t="s">
        <v>131</v>
      </c>
      <c r="C23" s="34" t="s">
        <v>102</v>
      </c>
      <c r="D23" s="36">
        <v>11</v>
      </c>
      <c r="E23" s="47"/>
      <c r="F23" s="41">
        <f t="shared" si="1"/>
        <v>0</v>
      </c>
    </row>
    <row r="24" s="16" customFormat="1" ht="25" customHeight="1" spans="1:6">
      <c r="A24" s="34" t="s">
        <v>77</v>
      </c>
      <c r="B24" s="35" t="s">
        <v>132</v>
      </c>
      <c r="C24" s="34" t="s">
        <v>102</v>
      </c>
      <c r="D24" s="36">
        <v>11</v>
      </c>
      <c r="E24" s="47"/>
      <c r="F24" s="41">
        <f t="shared" si="1"/>
        <v>0</v>
      </c>
    </row>
    <row r="25" s="16" customFormat="1" ht="25" customHeight="1" spans="1:6">
      <c r="A25" s="34" t="s">
        <v>135</v>
      </c>
      <c r="B25" s="35" t="s">
        <v>136</v>
      </c>
      <c r="C25" s="34"/>
      <c r="D25" s="36"/>
      <c r="E25" s="40"/>
      <c r="F25" s="41"/>
    </row>
    <row r="26" s="16" customFormat="1" ht="25" customHeight="1" spans="1:6">
      <c r="A26" s="34" t="s">
        <v>137</v>
      </c>
      <c r="B26" s="35" t="s">
        <v>138</v>
      </c>
      <c r="C26" s="34"/>
      <c r="D26" s="36"/>
      <c r="E26" s="40"/>
      <c r="F26" s="41"/>
    </row>
    <row r="27" s="16" customFormat="1" ht="25" customHeight="1" spans="1:6">
      <c r="A27" s="34" t="s">
        <v>71</v>
      </c>
      <c r="B27" s="35" t="s">
        <v>139</v>
      </c>
      <c r="C27" s="34" t="s">
        <v>102</v>
      </c>
      <c r="D27" s="36">
        <v>324</v>
      </c>
      <c r="E27" s="47"/>
      <c r="F27" s="41">
        <f t="shared" si="1"/>
        <v>0</v>
      </c>
    </row>
    <row r="28" s="16" customFormat="1" ht="25" customHeight="1" spans="1:6">
      <c r="A28" s="34" t="s">
        <v>140</v>
      </c>
      <c r="B28" s="35" t="s">
        <v>141</v>
      </c>
      <c r="C28" s="34"/>
      <c r="D28" s="36"/>
      <c r="E28" s="40"/>
      <c r="F28" s="41"/>
    </row>
    <row r="29" s="16" customFormat="1" ht="25" customHeight="1" spans="1:6">
      <c r="A29" s="34" t="s">
        <v>71</v>
      </c>
      <c r="B29" s="35" t="s">
        <v>142</v>
      </c>
      <c r="C29" s="34" t="s">
        <v>102</v>
      </c>
      <c r="D29" s="36">
        <v>324</v>
      </c>
      <c r="E29" s="47"/>
      <c r="F29" s="41">
        <f t="shared" si="1"/>
        <v>0</v>
      </c>
    </row>
    <row r="30" s="16" customFormat="1" ht="25" customHeight="1" spans="1:6">
      <c r="A30" s="34" t="s">
        <v>143</v>
      </c>
      <c r="B30" s="35" t="s">
        <v>144</v>
      </c>
      <c r="C30" s="34"/>
      <c r="D30" s="36"/>
      <c r="E30" s="40"/>
      <c r="F30" s="41"/>
    </row>
    <row r="31" s="16" customFormat="1" ht="25" customHeight="1" spans="1:6">
      <c r="A31" s="34" t="s">
        <v>145</v>
      </c>
      <c r="B31" s="35" t="s">
        <v>146</v>
      </c>
      <c r="C31" s="34" t="s">
        <v>147</v>
      </c>
      <c r="D31" s="36">
        <v>5000</v>
      </c>
      <c r="E31" s="47"/>
      <c r="F31" s="41">
        <f t="shared" si="1"/>
        <v>0</v>
      </c>
    </row>
    <row r="32" s="16" customFormat="1" ht="25" customHeight="1" spans="1:6">
      <c r="A32" s="34" t="s">
        <v>148</v>
      </c>
      <c r="B32" s="35" t="s">
        <v>149</v>
      </c>
      <c r="C32" s="34" t="s">
        <v>147</v>
      </c>
      <c r="D32" s="36">
        <v>5000</v>
      </c>
      <c r="E32" s="47"/>
      <c r="F32" s="41">
        <f t="shared" si="1"/>
        <v>0</v>
      </c>
    </row>
    <row r="33" s="16" customFormat="1" ht="25" customHeight="1" spans="1:6">
      <c r="A33" s="34" t="s">
        <v>150</v>
      </c>
      <c r="B33" s="35" t="s">
        <v>151</v>
      </c>
      <c r="C33" s="34"/>
      <c r="D33" s="36"/>
      <c r="E33" s="40"/>
      <c r="F33" s="41"/>
    </row>
    <row r="34" s="16" customFormat="1" ht="25" customHeight="1" spans="1:6">
      <c r="A34" s="34" t="s">
        <v>152</v>
      </c>
      <c r="B34" s="35" t="s">
        <v>153</v>
      </c>
      <c r="C34" s="34"/>
      <c r="D34" s="36"/>
      <c r="E34" s="40"/>
      <c r="F34" s="41"/>
    </row>
    <row r="35" s="16" customFormat="1" ht="25" customHeight="1" spans="1:6">
      <c r="A35" s="34" t="s">
        <v>71</v>
      </c>
      <c r="B35" s="35" t="s">
        <v>154</v>
      </c>
      <c r="C35" s="34" t="s">
        <v>147</v>
      </c>
      <c r="D35" s="36">
        <v>5000</v>
      </c>
      <c r="E35" s="47"/>
      <c r="F35" s="41">
        <f t="shared" si="1"/>
        <v>0</v>
      </c>
    </row>
    <row r="36" s="16" customFormat="1" ht="25" customHeight="1" spans="1:6">
      <c r="A36" s="34" t="s">
        <v>155</v>
      </c>
      <c r="B36" s="35" t="s">
        <v>156</v>
      </c>
      <c r="C36" s="34"/>
      <c r="D36" s="36"/>
      <c r="E36" s="40"/>
      <c r="F36" s="41"/>
    </row>
    <row r="37" s="16" customFormat="1" ht="25" customHeight="1" spans="1:6">
      <c r="A37" s="34" t="s">
        <v>157</v>
      </c>
      <c r="B37" s="35" t="s">
        <v>158</v>
      </c>
      <c r="C37" s="34"/>
      <c r="D37" s="36"/>
      <c r="E37" s="40"/>
      <c r="F37" s="41"/>
    </row>
    <row r="38" s="16" customFormat="1" ht="25" customHeight="1" spans="1:6">
      <c r="A38" s="34" t="s">
        <v>71</v>
      </c>
      <c r="B38" s="35" t="s">
        <v>159</v>
      </c>
      <c r="C38" s="34" t="s">
        <v>147</v>
      </c>
      <c r="D38" s="36">
        <v>5000</v>
      </c>
      <c r="E38" s="47"/>
      <c r="F38" s="41">
        <f t="shared" si="1"/>
        <v>0</v>
      </c>
    </row>
    <row r="39" s="16" customFormat="1" ht="25" customHeight="1" spans="1:6">
      <c r="A39" s="34" t="s">
        <v>160</v>
      </c>
      <c r="B39" s="35" t="s">
        <v>161</v>
      </c>
      <c r="C39" s="34"/>
      <c r="D39" s="36"/>
      <c r="E39" s="40"/>
      <c r="F39" s="41"/>
    </row>
    <row r="40" s="16" customFormat="1" ht="25" customHeight="1" spans="1:6">
      <c r="A40" s="34" t="s">
        <v>162</v>
      </c>
      <c r="B40" s="35" t="s">
        <v>163</v>
      </c>
      <c r="C40" s="34"/>
      <c r="D40" s="36"/>
      <c r="E40" s="40"/>
      <c r="F40" s="41"/>
    </row>
    <row r="41" s="16" customFormat="1" ht="46" customHeight="1" spans="1:6">
      <c r="A41" s="34" t="s">
        <v>71</v>
      </c>
      <c r="B41" s="35" t="s">
        <v>164</v>
      </c>
      <c r="C41" s="34" t="s">
        <v>147</v>
      </c>
      <c r="D41" s="36">
        <v>324</v>
      </c>
      <c r="E41" s="47"/>
      <c r="F41" s="41">
        <f t="shared" si="1"/>
        <v>0</v>
      </c>
    </row>
    <row r="42" s="16" customFormat="1" ht="25" customHeight="1" spans="1:6">
      <c r="A42" s="34" t="s">
        <v>75</v>
      </c>
      <c r="B42" s="35" t="s">
        <v>165</v>
      </c>
      <c r="C42" s="34" t="s">
        <v>147</v>
      </c>
      <c r="D42" s="36">
        <v>324</v>
      </c>
      <c r="E42" s="47"/>
      <c r="F42" s="41">
        <f t="shared" si="1"/>
        <v>0</v>
      </c>
    </row>
    <row r="43" s="16" customFormat="1" ht="49" customHeight="1" spans="1:6">
      <c r="A43" s="34" t="s">
        <v>77</v>
      </c>
      <c r="B43" s="35" t="s">
        <v>166</v>
      </c>
      <c r="C43" s="34" t="s">
        <v>147</v>
      </c>
      <c r="D43" s="36">
        <v>108</v>
      </c>
      <c r="E43" s="47"/>
      <c r="F43" s="41">
        <f t="shared" si="1"/>
        <v>0</v>
      </c>
    </row>
    <row r="44" s="16" customFormat="1" ht="25" customHeight="1" spans="1:6">
      <c r="A44" s="34" t="s">
        <v>167</v>
      </c>
      <c r="B44" s="35" t="s">
        <v>168</v>
      </c>
      <c r="C44" s="34" t="s">
        <v>124</v>
      </c>
      <c r="D44" s="36">
        <v>1432</v>
      </c>
      <c r="E44" s="47"/>
      <c r="F44" s="41">
        <f t="shared" si="1"/>
        <v>0</v>
      </c>
    </row>
    <row r="45" s="16" customFormat="1" ht="25" customHeight="1" spans="1:6">
      <c r="A45" s="34" t="s">
        <v>169</v>
      </c>
      <c r="B45" s="35" t="s">
        <v>170</v>
      </c>
      <c r="C45" s="34"/>
      <c r="D45" s="36"/>
      <c r="E45" s="40"/>
      <c r="F45" s="41"/>
    </row>
    <row r="46" s="16" customFormat="1" ht="25" customHeight="1" spans="1:6">
      <c r="A46" s="34" t="s">
        <v>171</v>
      </c>
      <c r="B46" s="35" t="s">
        <v>172</v>
      </c>
      <c r="C46" s="34" t="s">
        <v>147</v>
      </c>
      <c r="D46" s="36">
        <v>43</v>
      </c>
      <c r="E46" s="47"/>
      <c r="F46" s="41">
        <f>D46*E46</f>
        <v>0</v>
      </c>
    </row>
    <row r="47" s="16" customFormat="1" ht="25" customHeight="1" spans="1:6">
      <c r="A47" s="34" t="s">
        <v>173</v>
      </c>
      <c r="B47" s="35" t="s">
        <v>174</v>
      </c>
      <c r="C47" s="34"/>
      <c r="D47" s="36"/>
      <c r="E47" s="40"/>
      <c r="F47" s="41"/>
    </row>
    <row r="48" s="16" customFormat="1" ht="33" customHeight="1" spans="1:6">
      <c r="A48" s="34" t="s">
        <v>175</v>
      </c>
      <c r="B48" s="35" t="s">
        <v>176</v>
      </c>
      <c r="C48" s="34" t="s">
        <v>102</v>
      </c>
      <c r="D48" s="36">
        <v>216</v>
      </c>
      <c r="E48" s="47"/>
      <c r="F48" s="41">
        <f>D48*E48</f>
        <v>0</v>
      </c>
    </row>
    <row r="49" s="45" customFormat="1" ht="33" customHeight="1" spans="1:6">
      <c r="A49" s="34" t="s">
        <v>177</v>
      </c>
      <c r="B49" s="35" t="s">
        <v>178</v>
      </c>
      <c r="C49" s="34"/>
      <c r="D49" s="36"/>
      <c r="E49" s="40"/>
      <c r="F49" s="41"/>
    </row>
    <row r="50" s="45" customFormat="1" ht="33" customHeight="1" spans="1:6">
      <c r="A50" s="34" t="s">
        <v>71</v>
      </c>
      <c r="B50" s="35" t="s">
        <v>179</v>
      </c>
      <c r="C50" s="34" t="s">
        <v>180</v>
      </c>
      <c r="D50" s="36">
        <v>1080</v>
      </c>
      <c r="E50" s="47"/>
      <c r="F50" s="41">
        <f>D50*E50</f>
        <v>0</v>
      </c>
    </row>
    <row r="51" s="45" customFormat="1" ht="33" customHeight="1" spans="1:6">
      <c r="A51" s="34" t="s">
        <v>75</v>
      </c>
      <c r="B51" s="35" t="s">
        <v>181</v>
      </c>
      <c r="C51" s="34" t="s">
        <v>180</v>
      </c>
      <c r="D51" s="36">
        <v>1080</v>
      </c>
      <c r="E51" s="47"/>
      <c r="F51" s="41">
        <f>D51*E51</f>
        <v>0</v>
      </c>
    </row>
    <row r="52" s="45" customFormat="1" ht="33" customHeight="1" spans="1:6">
      <c r="A52" s="34" t="s">
        <v>77</v>
      </c>
      <c r="B52" s="35" t="s">
        <v>182</v>
      </c>
      <c r="C52" s="34" t="s">
        <v>183</v>
      </c>
      <c r="D52" s="36">
        <v>216</v>
      </c>
      <c r="E52" s="47"/>
      <c r="F52" s="41">
        <f>D52*E52</f>
        <v>0</v>
      </c>
    </row>
    <row r="53" s="45" customFormat="1" ht="33" customHeight="1" spans="1:6">
      <c r="A53" s="34" t="s">
        <v>184</v>
      </c>
      <c r="B53" s="35" t="s">
        <v>185</v>
      </c>
      <c r="C53" s="34" t="s">
        <v>102</v>
      </c>
      <c r="D53" s="36">
        <v>36</v>
      </c>
      <c r="E53" s="47"/>
      <c r="F53" s="41">
        <f>D53*E53</f>
        <v>0</v>
      </c>
    </row>
    <row r="54" s="45" customFormat="1" ht="33" customHeight="1" spans="1:6">
      <c r="A54" s="34" t="s">
        <v>186</v>
      </c>
      <c r="B54" s="35" t="s">
        <v>187</v>
      </c>
      <c r="C54" s="34"/>
      <c r="D54" s="36"/>
      <c r="E54" s="40"/>
      <c r="F54" s="41"/>
    </row>
    <row r="55" s="45" customFormat="1" ht="33" customHeight="1" spans="1:6">
      <c r="A55" s="34" t="s">
        <v>188</v>
      </c>
      <c r="B55" s="35" t="s">
        <v>189</v>
      </c>
      <c r="C55" s="34"/>
      <c r="D55" s="36"/>
      <c r="E55" s="40"/>
      <c r="F55" s="41">
        <f>D55*E55</f>
        <v>0</v>
      </c>
    </row>
    <row r="56" s="45" customFormat="1" ht="33" customHeight="1" spans="1:6">
      <c r="A56" s="34" t="s">
        <v>190</v>
      </c>
      <c r="B56" s="35" t="s">
        <v>191</v>
      </c>
      <c r="C56" s="49" t="s">
        <v>116</v>
      </c>
      <c r="D56" s="36">
        <v>200</v>
      </c>
      <c r="E56" s="47"/>
      <c r="F56" s="41">
        <f>D56*E56</f>
        <v>0</v>
      </c>
    </row>
    <row r="57" s="45" customFormat="1" ht="33" customHeight="1" spans="1:6">
      <c r="A57" s="34" t="s">
        <v>192</v>
      </c>
      <c r="B57" s="35" t="s">
        <v>193</v>
      </c>
      <c r="C57" s="49" t="s">
        <v>116</v>
      </c>
      <c r="D57" s="36">
        <v>200</v>
      </c>
      <c r="E57" s="47"/>
      <c r="F57" s="41">
        <f>D57*E57</f>
        <v>0</v>
      </c>
    </row>
    <row r="58" s="45" customFormat="1" ht="33" customHeight="1" spans="1:6">
      <c r="A58" s="34" t="s">
        <v>194</v>
      </c>
      <c r="B58" s="35" t="s">
        <v>195</v>
      </c>
      <c r="C58" s="34"/>
      <c r="D58" s="36"/>
      <c r="E58" s="40"/>
      <c r="F58" s="41"/>
    </row>
    <row r="59" s="45" customFormat="1" ht="33" customHeight="1" spans="1:6">
      <c r="A59" s="34" t="s">
        <v>71</v>
      </c>
      <c r="B59" s="35" t="s">
        <v>196</v>
      </c>
      <c r="C59" s="34" t="s">
        <v>180</v>
      </c>
      <c r="D59" s="36">
        <v>324</v>
      </c>
      <c r="E59" s="47"/>
      <c r="F59" s="41">
        <f t="shared" ref="F58:F73" si="2">D59*E59</f>
        <v>0</v>
      </c>
    </row>
    <row r="60" s="45" customFormat="1" ht="33" customHeight="1" spans="1:6">
      <c r="A60" s="34" t="s">
        <v>75</v>
      </c>
      <c r="B60" s="35" t="s">
        <v>197</v>
      </c>
      <c r="C60" s="34" t="s">
        <v>147</v>
      </c>
      <c r="D60" s="36">
        <v>378</v>
      </c>
      <c r="E60" s="47"/>
      <c r="F60" s="41">
        <f t="shared" si="2"/>
        <v>0</v>
      </c>
    </row>
    <row r="61" s="45" customFormat="1" ht="33" customHeight="1" spans="1:6">
      <c r="A61" s="50" t="s">
        <v>198</v>
      </c>
      <c r="B61" s="35" t="s">
        <v>199</v>
      </c>
      <c r="C61" s="34" t="s">
        <v>147</v>
      </c>
      <c r="D61" s="36">
        <v>21</v>
      </c>
      <c r="E61" s="47"/>
      <c r="F61" s="41">
        <f t="shared" si="2"/>
        <v>0</v>
      </c>
    </row>
    <row r="62" s="45" customFormat="1" ht="33" customHeight="1" spans="1:6">
      <c r="A62" s="34" t="s">
        <v>200</v>
      </c>
      <c r="B62" s="35" t="s">
        <v>201</v>
      </c>
      <c r="C62" s="34"/>
      <c r="D62" s="36"/>
      <c r="E62" s="40"/>
      <c r="F62" s="41"/>
    </row>
    <row r="63" s="45" customFormat="1" ht="33" customHeight="1" spans="1:6">
      <c r="A63" s="34" t="s">
        <v>202</v>
      </c>
      <c r="B63" s="35" t="s">
        <v>203</v>
      </c>
      <c r="C63" s="34"/>
      <c r="D63" s="36"/>
      <c r="E63" s="40"/>
      <c r="F63" s="41"/>
    </row>
    <row r="64" s="45" customFormat="1" ht="33" customHeight="1" spans="1:6">
      <c r="A64" s="34" t="s">
        <v>77</v>
      </c>
      <c r="B64" s="35" t="s">
        <v>204</v>
      </c>
      <c r="C64" s="34"/>
      <c r="D64" s="36"/>
      <c r="E64" s="40"/>
      <c r="F64" s="41"/>
    </row>
    <row r="65" s="45" customFormat="1" ht="33" customHeight="1" spans="1:6">
      <c r="A65" s="34" t="s">
        <v>205</v>
      </c>
      <c r="B65" s="35" t="s">
        <v>206</v>
      </c>
      <c r="C65" s="34" t="s">
        <v>207</v>
      </c>
      <c r="D65" s="36">
        <v>43</v>
      </c>
      <c r="E65" s="47"/>
      <c r="F65" s="41">
        <f t="shared" si="2"/>
        <v>0</v>
      </c>
    </row>
    <row r="66" s="45" customFormat="1" ht="33" customHeight="1" spans="1:6">
      <c r="A66" s="34" t="s">
        <v>208</v>
      </c>
      <c r="B66" s="35" t="s">
        <v>209</v>
      </c>
      <c r="C66" s="34" t="s">
        <v>210</v>
      </c>
      <c r="D66" s="36">
        <v>43</v>
      </c>
      <c r="E66" s="47"/>
      <c r="F66" s="41">
        <f t="shared" si="2"/>
        <v>0</v>
      </c>
    </row>
    <row r="67" s="45" customFormat="1" ht="33" customHeight="1" spans="1:6">
      <c r="A67" s="34" t="s">
        <v>211</v>
      </c>
      <c r="B67" s="35" t="s">
        <v>212</v>
      </c>
      <c r="C67" s="34" t="s">
        <v>210</v>
      </c>
      <c r="D67" s="36" t="s">
        <v>213</v>
      </c>
      <c r="E67" s="47"/>
      <c r="F67" s="41">
        <f t="shared" si="2"/>
        <v>0</v>
      </c>
    </row>
    <row r="68" s="45" customFormat="1" ht="33" customHeight="1" spans="1:6">
      <c r="A68" s="34" t="s">
        <v>214</v>
      </c>
      <c r="B68" s="35" t="s">
        <v>215</v>
      </c>
      <c r="C68" s="34"/>
      <c r="D68" s="36"/>
      <c r="E68" s="40"/>
      <c r="F68" s="41"/>
    </row>
    <row r="69" s="45" customFormat="1" ht="33" customHeight="1" spans="1:6">
      <c r="A69" s="34" t="s">
        <v>216</v>
      </c>
      <c r="B69" s="35" t="s">
        <v>217</v>
      </c>
      <c r="C69" s="34" t="s">
        <v>147</v>
      </c>
      <c r="D69" s="36">
        <v>7560</v>
      </c>
      <c r="E69" s="47"/>
      <c r="F69" s="41">
        <f t="shared" si="2"/>
        <v>0</v>
      </c>
    </row>
    <row r="70" s="45" customFormat="1" ht="33" customHeight="1" spans="1:6">
      <c r="A70" s="34" t="s">
        <v>218</v>
      </c>
      <c r="B70" s="35" t="s">
        <v>219</v>
      </c>
      <c r="C70" s="34" t="s">
        <v>147</v>
      </c>
      <c r="D70" s="36">
        <v>18900</v>
      </c>
      <c r="E70" s="47"/>
      <c r="F70" s="41">
        <f t="shared" si="2"/>
        <v>0</v>
      </c>
    </row>
    <row r="71" s="45" customFormat="1" ht="33" customHeight="1" spans="1:6">
      <c r="A71" s="34" t="s">
        <v>220</v>
      </c>
      <c r="B71" s="35" t="s">
        <v>221</v>
      </c>
      <c r="C71" s="34" t="s">
        <v>147</v>
      </c>
      <c r="D71" s="36">
        <v>15120</v>
      </c>
      <c r="E71" s="47"/>
      <c r="F71" s="41">
        <f t="shared" si="2"/>
        <v>0</v>
      </c>
    </row>
    <row r="72" s="45" customFormat="1" ht="33" customHeight="1" spans="1:6">
      <c r="A72" s="34" t="s">
        <v>222</v>
      </c>
      <c r="B72" s="35" t="s">
        <v>223</v>
      </c>
      <c r="C72" s="34" t="s">
        <v>147</v>
      </c>
      <c r="D72" s="36">
        <v>3780</v>
      </c>
      <c r="E72" s="47"/>
      <c r="F72" s="41">
        <f t="shared" si="2"/>
        <v>0</v>
      </c>
    </row>
    <row r="73" s="45" customFormat="1" ht="33" customHeight="1" spans="1:6">
      <c r="A73" s="34" t="s">
        <v>224</v>
      </c>
      <c r="B73" s="35" t="s">
        <v>225</v>
      </c>
      <c r="C73" s="34" t="s">
        <v>147</v>
      </c>
      <c r="D73" s="36">
        <v>756</v>
      </c>
      <c r="E73" s="47"/>
      <c r="F73" s="41">
        <f t="shared" si="2"/>
        <v>0</v>
      </c>
    </row>
    <row r="74" ht="25" customHeight="1" spans="1:6">
      <c r="A74" s="42"/>
      <c r="B74" s="43" t="s">
        <v>226</v>
      </c>
      <c r="C74" s="42"/>
      <c r="D74" s="44"/>
      <c r="E74" s="51"/>
      <c r="F74" s="52">
        <f>SUM(F5:F73)</f>
        <v>0</v>
      </c>
    </row>
  </sheetData>
  <sheetProtection formatCells="0" insertHyperlinks="0" autoFilter="0"/>
  <protectedRanges>
    <protectedRange sqref="E5:E14" name="区域1_1"/>
  </protectedRanges>
  <mergeCells count="4">
    <mergeCell ref="A1:F1"/>
    <mergeCell ref="A2:D2"/>
    <mergeCell ref="E2:F2"/>
    <mergeCell ref="A3:F3"/>
  </mergeCells>
  <pageMargins left="0.984027777777778" right="0.751388888888889" top="1" bottom="1" header="0.5" footer="0.5"/>
  <pageSetup paperSize="9"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showZeros="0" workbookViewId="0">
      <pane ySplit="4" topLeftCell="A28" activePane="bottomLeft" state="frozen"/>
      <selection/>
      <selection pane="bottomLeft" activeCell="E7" sqref="E7:E42"/>
    </sheetView>
  </sheetViews>
  <sheetFormatPr defaultColWidth="9" defaultRowHeight="13.5" outlineLevelCol="5"/>
  <cols>
    <col min="1" max="1" width="8.625" style="16" customWidth="1"/>
    <col min="2" max="2" width="35.625" style="16" customWidth="1"/>
    <col min="3" max="3" width="6.625" style="16" customWidth="1"/>
    <col min="4" max="4" width="10.625" style="18" customWidth="1"/>
    <col min="5" max="5" width="11.625" style="19" customWidth="1"/>
    <col min="6" max="6" width="11.625" style="16" customWidth="1"/>
    <col min="7" max="244" width="8.88333333333333" style="16"/>
    <col min="245" max="16384" width="9" style="16"/>
  </cols>
  <sheetData>
    <row r="1" s="14" customFormat="1" ht="33.75" customHeight="1" spans="1:6">
      <c r="A1" s="20" t="s">
        <v>58</v>
      </c>
      <c r="B1" s="20"/>
      <c r="C1" s="20"/>
      <c r="D1" s="21"/>
      <c r="E1" s="22"/>
      <c r="F1" s="20"/>
    </row>
    <row r="2" s="15" customFormat="1" ht="22.2" customHeight="1" spans="1:6">
      <c r="A2" s="23" t="str">
        <f>汇总表!A2</f>
        <v>合同段:2026年度望亭镇农村公路小修保养项目</v>
      </c>
      <c r="B2" s="24"/>
      <c r="C2" s="24"/>
      <c r="D2" s="25"/>
      <c r="E2" s="26" t="s">
        <v>96</v>
      </c>
      <c r="F2" s="24"/>
    </row>
    <row r="3" s="14" customFormat="1" ht="26.4" customHeight="1" spans="1:6">
      <c r="A3" s="27" t="s">
        <v>227</v>
      </c>
      <c r="B3" s="28"/>
      <c r="C3" s="28"/>
      <c r="D3" s="29"/>
      <c r="E3" s="30"/>
      <c r="F3" s="28"/>
    </row>
    <row r="4" s="16" customFormat="1" ht="25" customHeight="1" spans="1:6">
      <c r="A4" s="31" t="s">
        <v>61</v>
      </c>
      <c r="B4" s="31" t="s">
        <v>98</v>
      </c>
      <c r="C4" s="31" t="s">
        <v>63</v>
      </c>
      <c r="D4" s="32" t="s">
        <v>64</v>
      </c>
      <c r="E4" s="33" t="s">
        <v>65</v>
      </c>
      <c r="F4" s="31" t="s">
        <v>66</v>
      </c>
    </row>
    <row r="5" s="17" customFormat="1" ht="25" customHeight="1" spans="1:6">
      <c r="A5" s="34" t="s">
        <v>228</v>
      </c>
      <c r="B5" s="35" t="s">
        <v>229</v>
      </c>
      <c r="C5" s="34"/>
      <c r="D5" s="36"/>
      <c r="E5" s="37"/>
      <c r="F5" s="38"/>
    </row>
    <row r="6" s="17" customFormat="1" ht="25" customHeight="1" spans="1:6">
      <c r="A6" s="34" t="s">
        <v>230</v>
      </c>
      <c r="B6" s="35" t="s">
        <v>231</v>
      </c>
      <c r="C6" s="34"/>
      <c r="D6" s="36"/>
      <c r="E6" s="40"/>
      <c r="F6" s="46">
        <f>ROUND(E6*D6,0)</f>
        <v>0</v>
      </c>
    </row>
    <row r="7" s="17" customFormat="1" ht="25" customHeight="1" spans="1:6">
      <c r="A7" s="34" t="s">
        <v>71</v>
      </c>
      <c r="B7" s="35" t="s">
        <v>232</v>
      </c>
      <c r="C7" s="34" t="s">
        <v>102</v>
      </c>
      <c r="D7" s="36" t="s">
        <v>233</v>
      </c>
      <c r="E7" s="40"/>
      <c r="F7" s="41">
        <f>D7*E7</f>
        <v>0</v>
      </c>
    </row>
    <row r="8" s="17" customFormat="1" ht="25" customHeight="1" spans="1:6">
      <c r="A8" s="34" t="s">
        <v>75</v>
      </c>
      <c r="B8" s="35" t="s">
        <v>234</v>
      </c>
      <c r="C8" s="34" t="s">
        <v>102</v>
      </c>
      <c r="D8" s="36" t="s">
        <v>233</v>
      </c>
      <c r="E8" s="40"/>
      <c r="F8" s="41">
        <f t="shared" ref="F8:F39" si="0">D8*E8</f>
        <v>0</v>
      </c>
    </row>
    <row r="9" s="17" customFormat="1" ht="25" customHeight="1" spans="1:6">
      <c r="A9" s="34" t="s">
        <v>77</v>
      </c>
      <c r="B9" s="35" t="s">
        <v>235</v>
      </c>
      <c r="C9" s="34" t="s">
        <v>180</v>
      </c>
      <c r="D9" s="36">
        <v>750</v>
      </c>
      <c r="E9" s="40"/>
      <c r="F9" s="41">
        <f t="shared" si="0"/>
        <v>0</v>
      </c>
    </row>
    <row r="10" s="17" customFormat="1" ht="25" customHeight="1" spans="1:6">
      <c r="A10" s="34" t="s">
        <v>236</v>
      </c>
      <c r="B10" s="35" t="s">
        <v>237</v>
      </c>
      <c r="C10" s="34"/>
      <c r="D10" s="36"/>
      <c r="E10" s="40"/>
      <c r="F10" s="41"/>
    </row>
    <row r="11" s="17" customFormat="1" ht="25" customHeight="1" spans="1:6">
      <c r="A11" s="34" t="s">
        <v>238</v>
      </c>
      <c r="B11" s="35" t="s">
        <v>239</v>
      </c>
      <c r="C11" s="34"/>
      <c r="D11" s="36"/>
      <c r="E11" s="40"/>
      <c r="F11" s="41"/>
    </row>
    <row r="12" s="16" customFormat="1" ht="25" customHeight="1" spans="1:6">
      <c r="A12" s="34" t="s">
        <v>71</v>
      </c>
      <c r="B12" s="35" t="s">
        <v>240</v>
      </c>
      <c r="C12" s="34" t="s">
        <v>124</v>
      </c>
      <c r="D12" s="36">
        <v>16</v>
      </c>
      <c r="E12" s="40"/>
      <c r="F12" s="41">
        <f t="shared" si="0"/>
        <v>0</v>
      </c>
    </row>
    <row r="13" s="16" customFormat="1" ht="25" customHeight="1" spans="1:6">
      <c r="A13" s="34" t="s">
        <v>75</v>
      </c>
      <c r="B13" s="35" t="s">
        <v>241</v>
      </c>
      <c r="C13" s="34" t="s">
        <v>124</v>
      </c>
      <c r="D13" s="36">
        <v>16</v>
      </c>
      <c r="E13" s="40"/>
      <c r="F13" s="41">
        <f t="shared" si="0"/>
        <v>0</v>
      </c>
    </row>
    <row r="14" s="16" customFormat="1" ht="25" customHeight="1" spans="1:6">
      <c r="A14" s="34" t="s">
        <v>77</v>
      </c>
      <c r="B14" s="35" t="s">
        <v>242</v>
      </c>
      <c r="C14" s="34" t="s">
        <v>102</v>
      </c>
      <c r="D14" s="36">
        <v>21</v>
      </c>
      <c r="E14" s="40"/>
      <c r="F14" s="41">
        <f t="shared" si="0"/>
        <v>0</v>
      </c>
    </row>
    <row r="15" s="16" customFormat="1" ht="25" customHeight="1" spans="1:6">
      <c r="A15" s="34" t="s">
        <v>167</v>
      </c>
      <c r="B15" s="35" t="s">
        <v>179</v>
      </c>
      <c r="C15" s="34" t="s">
        <v>180</v>
      </c>
      <c r="D15" s="36">
        <v>37</v>
      </c>
      <c r="E15" s="40"/>
      <c r="F15" s="41">
        <f t="shared" si="0"/>
        <v>0</v>
      </c>
    </row>
    <row r="16" s="16" customFormat="1" ht="25" customHeight="1" spans="1:6">
      <c r="A16" s="34" t="s">
        <v>243</v>
      </c>
      <c r="B16" s="35" t="s">
        <v>181</v>
      </c>
      <c r="C16" s="34" t="s">
        <v>180</v>
      </c>
      <c r="D16" s="36">
        <v>75</v>
      </c>
      <c r="E16" s="40"/>
      <c r="F16" s="41">
        <f t="shared" si="0"/>
        <v>0</v>
      </c>
    </row>
    <row r="17" s="16" customFormat="1" ht="25" customHeight="1" spans="1:6">
      <c r="A17" s="34" t="s">
        <v>244</v>
      </c>
      <c r="B17" s="35" t="s">
        <v>245</v>
      </c>
      <c r="C17" s="34" t="s">
        <v>124</v>
      </c>
      <c r="D17" s="36" t="s">
        <v>246</v>
      </c>
      <c r="E17" s="40"/>
      <c r="F17" s="41">
        <f t="shared" si="0"/>
        <v>0</v>
      </c>
    </row>
    <row r="18" s="16" customFormat="1" ht="25" customHeight="1" spans="1:6">
      <c r="A18" s="34" t="s">
        <v>247</v>
      </c>
      <c r="B18" s="35" t="s">
        <v>248</v>
      </c>
      <c r="C18" s="34" t="s">
        <v>124</v>
      </c>
      <c r="D18" s="36">
        <v>11</v>
      </c>
      <c r="E18" s="40"/>
      <c r="F18" s="41">
        <f t="shared" si="0"/>
        <v>0</v>
      </c>
    </row>
    <row r="19" s="16" customFormat="1" ht="25" customHeight="1" spans="1:6">
      <c r="A19" s="34" t="s">
        <v>249</v>
      </c>
      <c r="B19" s="35" t="s">
        <v>250</v>
      </c>
      <c r="C19" s="34" t="s">
        <v>124</v>
      </c>
      <c r="D19" s="36">
        <v>11</v>
      </c>
      <c r="E19" s="40"/>
      <c r="F19" s="41">
        <f t="shared" si="0"/>
        <v>0</v>
      </c>
    </row>
    <row r="20" s="16" customFormat="1" ht="25" customHeight="1" spans="1:6">
      <c r="A20" s="34" t="s">
        <v>251</v>
      </c>
      <c r="B20" s="35" t="s">
        <v>252</v>
      </c>
      <c r="C20" s="34" t="s">
        <v>147</v>
      </c>
      <c r="D20" s="36">
        <v>75</v>
      </c>
      <c r="E20" s="40"/>
      <c r="F20" s="41">
        <f t="shared" si="0"/>
        <v>0</v>
      </c>
    </row>
    <row r="21" s="16" customFormat="1" ht="36" customHeight="1" spans="1:6">
      <c r="A21" s="34" t="s">
        <v>253</v>
      </c>
      <c r="B21" s="35" t="s">
        <v>254</v>
      </c>
      <c r="C21" s="34" t="s">
        <v>147</v>
      </c>
      <c r="D21" s="36">
        <v>860</v>
      </c>
      <c r="E21" s="40"/>
      <c r="F21" s="41">
        <f t="shared" si="0"/>
        <v>0</v>
      </c>
    </row>
    <row r="22" s="16" customFormat="1" ht="36" customHeight="1" spans="1:6">
      <c r="A22" s="34" t="s">
        <v>255</v>
      </c>
      <c r="B22" s="35" t="s">
        <v>256</v>
      </c>
      <c r="C22" s="34" t="s">
        <v>147</v>
      </c>
      <c r="D22" s="36">
        <v>390</v>
      </c>
      <c r="E22" s="40"/>
      <c r="F22" s="41">
        <f t="shared" si="0"/>
        <v>0</v>
      </c>
    </row>
    <row r="23" s="16" customFormat="1" ht="36" customHeight="1" spans="1:6">
      <c r="A23" s="34" t="s">
        <v>257</v>
      </c>
      <c r="B23" s="35" t="s">
        <v>258</v>
      </c>
      <c r="C23" s="34"/>
      <c r="D23" s="36"/>
      <c r="E23" s="40"/>
      <c r="F23" s="41"/>
    </row>
    <row r="24" s="16" customFormat="1" ht="25" customHeight="1" spans="1:6">
      <c r="A24" s="34" t="s">
        <v>71</v>
      </c>
      <c r="B24" s="35" t="s">
        <v>259</v>
      </c>
      <c r="C24" s="34" t="s">
        <v>124</v>
      </c>
      <c r="D24" s="36">
        <v>32</v>
      </c>
      <c r="E24" s="40"/>
      <c r="F24" s="41">
        <f t="shared" si="0"/>
        <v>0</v>
      </c>
    </row>
    <row r="25" s="16" customFormat="1" ht="34" customHeight="1" spans="1:6">
      <c r="A25" s="34" t="s">
        <v>75</v>
      </c>
      <c r="B25" s="35" t="s">
        <v>260</v>
      </c>
      <c r="C25" s="34" t="s">
        <v>124</v>
      </c>
      <c r="D25" s="36">
        <v>32</v>
      </c>
      <c r="E25" s="40"/>
      <c r="F25" s="41">
        <f t="shared" si="0"/>
        <v>0</v>
      </c>
    </row>
    <row r="26" s="16" customFormat="1" ht="34" customHeight="1" spans="1:6">
      <c r="A26" s="34" t="s">
        <v>77</v>
      </c>
      <c r="B26" s="35" t="s">
        <v>261</v>
      </c>
      <c r="C26" s="34" t="s">
        <v>124</v>
      </c>
      <c r="D26" s="36">
        <v>13</v>
      </c>
      <c r="E26" s="40"/>
      <c r="F26" s="41">
        <f t="shared" si="0"/>
        <v>0</v>
      </c>
    </row>
    <row r="27" s="45" customFormat="1" ht="34" customHeight="1" spans="1:6">
      <c r="A27" s="34" t="s">
        <v>167</v>
      </c>
      <c r="B27" s="35" t="s">
        <v>262</v>
      </c>
      <c r="C27" s="34" t="s">
        <v>124</v>
      </c>
      <c r="D27" s="36">
        <v>75</v>
      </c>
      <c r="E27" s="40"/>
      <c r="F27" s="41">
        <f t="shared" si="0"/>
        <v>0</v>
      </c>
    </row>
    <row r="28" s="45" customFormat="1" ht="34" customHeight="1" spans="1:6">
      <c r="A28" s="34" t="s">
        <v>243</v>
      </c>
      <c r="B28" s="35" t="s">
        <v>263</v>
      </c>
      <c r="C28" s="34" t="s">
        <v>102</v>
      </c>
      <c r="D28" s="36" t="s">
        <v>264</v>
      </c>
      <c r="E28" s="40"/>
      <c r="F28" s="41">
        <f t="shared" si="0"/>
        <v>0</v>
      </c>
    </row>
    <row r="29" s="45" customFormat="1" ht="34" customHeight="1" spans="1:6">
      <c r="A29" s="34" t="s">
        <v>265</v>
      </c>
      <c r="B29" s="35" t="s">
        <v>266</v>
      </c>
      <c r="C29" s="34"/>
      <c r="D29" s="36"/>
      <c r="E29" s="40"/>
      <c r="F29" s="41"/>
    </row>
    <row r="30" s="45" customFormat="1" ht="34" customHeight="1" spans="1:6">
      <c r="A30" s="34" t="s">
        <v>267</v>
      </c>
      <c r="B30" s="35" t="s">
        <v>268</v>
      </c>
      <c r="C30" s="34"/>
      <c r="D30" s="36"/>
      <c r="E30" s="40"/>
      <c r="F30" s="41"/>
    </row>
    <row r="31" s="45" customFormat="1" ht="34" customHeight="1" spans="1:6">
      <c r="A31" s="34" t="s">
        <v>71</v>
      </c>
      <c r="B31" s="35" t="s">
        <v>269</v>
      </c>
      <c r="C31" s="34" t="s">
        <v>147</v>
      </c>
      <c r="D31" s="36">
        <v>21</v>
      </c>
      <c r="E31" s="40"/>
      <c r="F31" s="41">
        <f t="shared" si="0"/>
        <v>0</v>
      </c>
    </row>
    <row r="32" s="45" customFormat="1" ht="34" customHeight="1" spans="1:6">
      <c r="A32" s="34" t="s">
        <v>75</v>
      </c>
      <c r="B32" s="35" t="s">
        <v>270</v>
      </c>
      <c r="C32" s="34" t="s">
        <v>124</v>
      </c>
      <c r="D32" s="36">
        <v>11</v>
      </c>
      <c r="E32" s="40"/>
      <c r="F32" s="41">
        <f t="shared" si="0"/>
        <v>0</v>
      </c>
    </row>
    <row r="33" s="45" customFormat="1" ht="34" customHeight="1" spans="1:6">
      <c r="A33" s="34" t="s">
        <v>77</v>
      </c>
      <c r="B33" s="35" t="s">
        <v>271</v>
      </c>
      <c r="C33" s="34" t="s">
        <v>147</v>
      </c>
      <c r="D33" s="36" t="s">
        <v>213</v>
      </c>
      <c r="E33" s="40"/>
      <c r="F33" s="41">
        <f t="shared" si="0"/>
        <v>0</v>
      </c>
    </row>
    <row r="34" s="45" customFormat="1" ht="34" customHeight="1" spans="1:6">
      <c r="A34" s="34" t="s">
        <v>167</v>
      </c>
      <c r="B34" s="35" t="s">
        <v>272</v>
      </c>
      <c r="C34" s="34" t="s">
        <v>102</v>
      </c>
      <c r="D34" s="36" t="s">
        <v>264</v>
      </c>
      <c r="E34" s="40"/>
      <c r="F34" s="41">
        <f t="shared" si="0"/>
        <v>0</v>
      </c>
    </row>
    <row r="35" s="45" customFormat="1" ht="34" customHeight="1" spans="1:6">
      <c r="A35" s="34" t="s">
        <v>243</v>
      </c>
      <c r="B35" s="35" t="s">
        <v>273</v>
      </c>
      <c r="C35" s="34" t="s">
        <v>147</v>
      </c>
      <c r="D35" s="36">
        <v>11</v>
      </c>
      <c r="E35" s="40"/>
      <c r="F35" s="41">
        <f t="shared" si="0"/>
        <v>0</v>
      </c>
    </row>
    <row r="36" s="45" customFormat="1" ht="34" customHeight="1" spans="1:6">
      <c r="A36" s="34" t="s">
        <v>274</v>
      </c>
      <c r="B36" s="35" t="s">
        <v>275</v>
      </c>
      <c r="C36" s="34"/>
      <c r="D36" s="36"/>
      <c r="E36" s="40"/>
      <c r="F36" s="41"/>
    </row>
    <row r="37" s="45" customFormat="1" ht="34" customHeight="1" spans="1:6">
      <c r="A37" s="34" t="s">
        <v>276</v>
      </c>
      <c r="B37" s="35" t="s">
        <v>277</v>
      </c>
      <c r="C37" s="34"/>
      <c r="D37" s="36"/>
      <c r="E37" s="40"/>
      <c r="F37" s="41"/>
    </row>
    <row r="38" s="45" customFormat="1" ht="34" customHeight="1" spans="1:6">
      <c r="A38" s="34" t="s">
        <v>71</v>
      </c>
      <c r="B38" s="35" t="s">
        <v>278</v>
      </c>
      <c r="C38" s="34" t="s">
        <v>147</v>
      </c>
      <c r="D38" s="36">
        <v>75</v>
      </c>
      <c r="E38" s="40"/>
      <c r="F38" s="41">
        <f t="shared" si="0"/>
        <v>0</v>
      </c>
    </row>
    <row r="39" s="45" customFormat="1" ht="34" customHeight="1" spans="1:6">
      <c r="A39" s="34" t="s">
        <v>75</v>
      </c>
      <c r="B39" s="35" t="s">
        <v>279</v>
      </c>
      <c r="C39" s="34" t="s">
        <v>102</v>
      </c>
      <c r="D39" s="36">
        <v>15</v>
      </c>
      <c r="E39" s="40"/>
      <c r="F39" s="41">
        <f t="shared" si="0"/>
        <v>0</v>
      </c>
    </row>
    <row r="40" ht="25" customHeight="1" spans="1:6">
      <c r="A40" s="42"/>
      <c r="B40" s="43" t="s">
        <v>280</v>
      </c>
      <c r="C40" s="42"/>
      <c r="D40" s="44"/>
      <c r="E40" s="40"/>
      <c r="F40" s="41">
        <f>SUM(F5:F39)</f>
        <v>0</v>
      </c>
    </row>
  </sheetData>
  <sheetProtection formatCells="0" insertHyperlinks="0" autoFilter="0"/>
  <protectedRanges>
    <protectedRange sqref="E5:E11" name="区域1_1"/>
  </protectedRanges>
  <mergeCells count="4">
    <mergeCell ref="A1:F1"/>
    <mergeCell ref="A2:D2"/>
    <mergeCell ref="E2:F2"/>
    <mergeCell ref="A3:F3"/>
  </mergeCells>
  <pageMargins left="0.984027777777778" right="0.751388888888889" top="1" bottom="1" header="0.5" footer="0.5"/>
  <pageSetup paperSize="9" orientation="portrait"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showZeros="0" workbookViewId="0">
      <pane ySplit="4" topLeftCell="A25" activePane="bottomLeft" state="frozen"/>
      <selection/>
      <selection pane="bottomLeft" activeCell="E7" sqref="E7:E40"/>
    </sheetView>
  </sheetViews>
  <sheetFormatPr defaultColWidth="9" defaultRowHeight="13.5" outlineLevelCol="5"/>
  <cols>
    <col min="1" max="1" width="8.625" style="16" customWidth="1"/>
    <col min="2" max="2" width="35.625" style="16" customWidth="1"/>
    <col min="3" max="3" width="6.625" style="16" customWidth="1"/>
    <col min="4" max="4" width="10.625" style="18" customWidth="1"/>
    <col min="5" max="5" width="11.625" style="19" customWidth="1"/>
    <col min="6" max="6" width="11.625" style="16" customWidth="1"/>
    <col min="7" max="246" width="8.88333333333333" style="16"/>
    <col min="247" max="16384" width="9" style="16"/>
  </cols>
  <sheetData>
    <row r="1" s="14" customFormat="1" ht="33.75" customHeight="1" spans="1:6">
      <c r="A1" s="20" t="s">
        <v>58</v>
      </c>
      <c r="B1" s="20"/>
      <c r="C1" s="20"/>
      <c r="D1" s="21"/>
      <c r="E1" s="22"/>
      <c r="F1" s="20"/>
    </row>
    <row r="2" s="15" customFormat="1" ht="22.2" customHeight="1" spans="1:6">
      <c r="A2" s="23" t="str">
        <f>汇总表!A2</f>
        <v>合同段:2026年度望亭镇农村公路小修保养项目</v>
      </c>
      <c r="B2" s="24"/>
      <c r="C2" s="24"/>
      <c r="D2" s="25"/>
      <c r="E2" s="26" t="s">
        <v>96</v>
      </c>
      <c r="F2" s="24"/>
    </row>
    <row r="3" s="14" customFormat="1" ht="26.4" customHeight="1" spans="1:6">
      <c r="A3" s="27" t="s">
        <v>281</v>
      </c>
      <c r="B3" s="28"/>
      <c r="C3" s="28"/>
      <c r="D3" s="29"/>
      <c r="E3" s="30"/>
      <c r="F3" s="28"/>
    </row>
    <row r="4" s="16" customFormat="1" ht="25" customHeight="1" spans="1:6">
      <c r="A4" s="31" t="s">
        <v>61</v>
      </c>
      <c r="B4" s="31" t="s">
        <v>98</v>
      </c>
      <c r="C4" s="31" t="s">
        <v>63</v>
      </c>
      <c r="D4" s="32" t="s">
        <v>64</v>
      </c>
      <c r="E4" s="33" t="s">
        <v>65</v>
      </c>
      <c r="F4" s="31" t="s">
        <v>66</v>
      </c>
    </row>
    <row r="5" s="17" customFormat="1" ht="25" customHeight="1" spans="1:6">
      <c r="A5" s="34" t="s">
        <v>282</v>
      </c>
      <c r="B5" s="35" t="s">
        <v>283</v>
      </c>
      <c r="C5" s="34"/>
      <c r="D5" s="36"/>
      <c r="E5" s="37"/>
      <c r="F5" s="38"/>
    </row>
    <row r="6" s="17" customFormat="1" ht="25" customHeight="1" spans="1:6">
      <c r="A6" s="34" t="s">
        <v>75</v>
      </c>
      <c r="B6" s="35" t="s">
        <v>284</v>
      </c>
      <c r="C6" s="34"/>
      <c r="D6" s="36"/>
      <c r="E6" s="37"/>
      <c r="F6" s="39">
        <f>ROUND(E6*D6,0)</f>
        <v>0</v>
      </c>
    </row>
    <row r="7" s="17" customFormat="1" ht="25" customHeight="1" spans="1:6">
      <c r="A7" s="34" t="s">
        <v>285</v>
      </c>
      <c r="B7" s="35" t="s">
        <v>286</v>
      </c>
      <c r="C7" s="34" t="s">
        <v>124</v>
      </c>
      <c r="D7" s="36">
        <v>108</v>
      </c>
      <c r="E7" s="40"/>
      <c r="F7" s="41">
        <f>D7*E7</f>
        <v>0</v>
      </c>
    </row>
    <row r="8" s="17" customFormat="1" ht="25" customHeight="1" spans="1:6">
      <c r="A8" s="34" t="s">
        <v>205</v>
      </c>
      <c r="B8" s="35" t="s">
        <v>287</v>
      </c>
      <c r="C8" s="34" t="s">
        <v>124</v>
      </c>
      <c r="D8" s="36">
        <v>108</v>
      </c>
      <c r="E8" s="40"/>
      <c r="F8" s="41">
        <f t="shared" ref="F8:F39" si="0">D8*E8</f>
        <v>0</v>
      </c>
    </row>
    <row r="9" s="17" customFormat="1" ht="25" customHeight="1" spans="1:6">
      <c r="A9" s="34" t="s">
        <v>288</v>
      </c>
      <c r="B9" s="35" t="s">
        <v>289</v>
      </c>
      <c r="C9" s="34" t="s">
        <v>124</v>
      </c>
      <c r="D9" s="36">
        <v>108</v>
      </c>
      <c r="E9" s="40"/>
      <c r="F9" s="41">
        <f t="shared" si="0"/>
        <v>0</v>
      </c>
    </row>
    <row r="10" s="17" customFormat="1" ht="25" customHeight="1" spans="1:6">
      <c r="A10" s="34" t="s">
        <v>208</v>
      </c>
      <c r="B10" s="35" t="s">
        <v>290</v>
      </c>
      <c r="C10" s="34" t="s">
        <v>183</v>
      </c>
      <c r="D10" s="36">
        <v>108</v>
      </c>
      <c r="E10" s="40"/>
      <c r="F10" s="41">
        <f t="shared" si="0"/>
        <v>0</v>
      </c>
    </row>
    <row r="11" s="16" customFormat="1" ht="25" customHeight="1" spans="1:6">
      <c r="A11" s="34" t="s">
        <v>291</v>
      </c>
      <c r="B11" s="35" t="s">
        <v>292</v>
      </c>
      <c r="C11" s="34" t="s">
        <v>183</v>
      </c>
      <c r="D11" s="36">
        <v>108</v>
      </c>
      <c r="E11" s="40"/>
      <c r="F11" s="41">
        <f t="shared" si="0"/>
        <v>0</v>
      </c>
    </row>
    <row r="12" s="16" customFormat="1" ht="25" customHeight="1" spans="1:6">
      <c r="A12" s="34" t="s">
        <v>211</v>
      </c>
      <c r="B12" s="35" t="s">
        <v>293</v>
      </c>
      <c r="C12" s="34" t="s">
        <v>294</v>
      </c>
      <c r="D12" s="36">
        <v>108</v>
      </c>
      <c r="E12" s="40"/>
      <c r="F12" s="41">
        <f t="shared" si="0"/>
        <v>0</v>
      </c>
    </row>
    <row r="13" s="16" customFormat="1" ht="25" customHeight="1" spans="1:6">
      <c r="A13" s="34" t="s">
        <v>295</v>
      </c>
      <c r="B13" s="35" t="s">
        <v>296</v>
      </c>
      <c r="C13" s="34" t="s">
        <v>294</v>
      </c>
      <c r="D13" s="36" t="s">
        <v>264</v>
      </c>
      <c r="E13" s="40"/>
      <c r="F13" s="41">
        <f t="shared" si="0"/>
        <v>0</v>
      </c>
    </row>
    <row r="14" s="16" customFormat="1" ht="25" customHeight="1" spans="1:6">
      <c r="A14" s="34" t="s">
        <v>297</v>
      </c>
      <c r="B14" s="35" t="s">
        <v>298</v>
      </c>
      <c r="C14" s="34" t="s">
        <v>294</v>
      </c>
      <c r="D14" s="36">
        <v>75</v>
      </c>
      <c r="E14" s="40"/>
      <c r="F14" s="41">
        <f t="shared" si="0"/>
        <v>0</v>
      </c>
    </row>
    <row r="15" s="16" customFormat="1" ht="25" customHeight="1" spans="1:6">
      <c r="A15" s="34" t="s">
        <v>299</v>
      </c>
      <c r="B15" s="35" t="s">
        <v>300</v>
      </c>
      <c r="C15" s="34"/>
      <c r="D15" s="36"/>
      <c r="E15" s="40"/>
      <c r="F15" s="41"/>
    </row>
    <row r="16" s="16" customFormat="1" ht="45" customHeight="1" spans="1:6">
      <c r="A16" s="34" t="s">
        <v>71</v>
      </c>
      <c r="B16" s="35" t="s">
        <v>301</v>
      </c>
      <c r="C16" s="34" t="s">
        <v>124</v>
      </c>
      <c r="D16" s="36">
        <v>113</v>
      </c>
      <c r="E16" s="40"/>
      <c r="F16" s="41">
        <f t="shared" si="0"/>
        <v>0</v>
      </c>
    </row>
    <row r="17" s="16" customFormat="1" ht="25" customHeight="1" spans="1:6">
      <c r="A17" s="34" t="s">
        <v>302</v>
      </c>
      <c r="B17" s="35" t="s">
        <v>303</v>
      </c>
      <c r="C17" s="34"/>
      <c r="D17" s="36"/>
      <c r="E17" s="40"/>
      <c r="F17" s="41"/>
    </row>
    <row r="18" s="16" customFormat="1" ht="47" customHeight="1" spans="1:6">
      <c r="A18" s="34" t="s">
        <v>71</v>
      </c>
      <c r="B18" s="35" t="s">
        <v>304</v>
      </c>
      <c r="C18" s="34" t="s">
        <v>124</v>
      </c>
      <c r="D18" s="36">
        <v>11</v>
      </c>
      <c r="E18" s="40"/>
      <c r="F18" s="41">
        <f t="shared" si="0"/>
        <v>0</v>
      </c>
    </row>
    <row r="19" s="16" customFormat="1" ht="25" customHeight="1" spans="1:6">
      <c r="A19" s="34" t="s">
        <v>305</v>
      </c>
      <c r="B19" s="35" t="s">
        <v>306</v>
      </c>
      <c r="C19" s="34"/>
      <c r="D19" s="36"/>
      <c r="E19" s="40"/>
      <c r="F19" s="41"/>
    </row>
    <row r="20" s="16" customFormat="1" ht="48" customHeight="1" spans="1:6">
      <c r="A20" s="34" t="s">
        <v>71</v>
      </c>
      <c r="B20" s="35" t="s">
        <v>307</v>
      </c>
      <c r="C20" s="34" t="s">
        <v>308</v>
      </c>
      <c r="D20" s="36">
        <v>21</v>
      </c>
      <c r="E20" s="40"/>
      <c r="F20" s="41">
        <f t="shared" si="0"/>
        <v>0</v>
      </c>
    </row>
    <row r="21" s="16" customFormat="1" ht="43" customHeight="1" spans="1:6">
      <c r="A21" s="34" t="s">
        <v>75</v>
      </c>
      <c r="B21" s="35" t="s">
        <v>309</v>
      </c>
      <c r="C21" s="34" t="s">
        <v>308</v>
      </c>
      <c r="D21" s="36">
        <v>11</v>
      </c>
      <c r="E21" s="40"/>
      <c r="F21" s="41">
        <f t="shared" si="0"/>
        <v>0</v>
      </c>
    </row>
    <row r="22" s="16" customFormat="1" ht="46" customHeight="1" spans="1:6">
      <c r="A22" s="34" t="s">
        <v>77</v>
      </c>
      <c r="B22" s="35" t="s">
        <v>310</v>
      </c>
      <c r="C22" s="34" t="s">
        <v>308</v>
      </c>
      <c r="D22" s="36">
        <v>11</v>
      </c>
      <c r="E22" s="40"/>
      <c r="F22" s="41">
        <f t="shared" si="0"/>
        <v>0</v>
      </c>
    </row>
    <row r="23" s="16" customFormat="1" ht="36" customHeight="1" spans="1:6">
      <c r="A23" s="34" t="s">
        <v>167</v>
      </c>
      <c r="B23" s="35" t="s">
        <v>311</v>
      </c>
      <c r="C23" s="34" t="s">
        <v>183</v>
      </c>
      <c r="D23" s="36">
        <v>151</v>
      </c>
      <c r="E23" s="40"/>
      <c r="F23" s="41">
        <f t="shared" si="0"/>
        <v>0</v>
      </c>
    </row>
    <row r="24" s="16" customFormat="1" ht="25" customHeight="1" spans="1:6">
      <c r="A24" s="34" t="s">
        <v>312</v>
      </c>
      <c r="B24" s="35" t="s">
        <v>313</v>
      </c>
      <c r="C24" s="34"/>
      <c r="D24" s="36"/>
      <c r="E24" s="40"/>
      <c r="F24" s="41"/>
    </row>
    <row r="25" s="16" customFormat="1" ht="25" customHeight="1" spans="1:6">
      <c r="A25" s="34" t="s">
        <v>71</v>
      </c>
      <c r="B25" s="35" t="s">
        <v>314</v>
      </c>
      <c r="C25" s="34" t="s">
        <v>180</v>
      </c>
      <c r="D25" s="36">
        <v>1940</v>
      </c>
      <c r="E25" s="40"/>
      <c r="F25" s="41">
        <f t="shared" si="0"/>
        <v>0</v>
      </c>
    </row>
    <row r="26" s="16" customFormat="1" ht="25" customHeight="1" spans="1:6">
      <c r="A26" s="34" t="s">
        <v>167</v>
      </c>
      <c r="B26" s="35" t="s">
        <v>315</v>
      </c>
      <c r="C26" s="34" t="s">
        <v>102</v>
      </c>
      <c r="D26" s="36" t="s">
        <v>213</v>
      </c>
      <c r="E26" s="40"/>
      <c r="F26" s="41">
        <f t="shared" si="0"/>
        <v>0</v>
      </c>
    </row>
    <row r="27" s="16" customFormat="1" ht="25" customHeight="1" spans="1:6">
      <c r="A27" s="34" t="s">
        <v>243</v>
      </c>
      <c r="B27" s="35" t="s">
        <v>316</v>
      </c>
      <c r="C27" s="34" t="s">
        <v>180</v>
      </c>
      <c r="D27" s="36">
        <v>325</v>
      </c>
      <c r="E27" s="40"/>
      <c r="F27" s="41">
        <f t="shared" si="0"/>
        <v>0</v>
      </c>
    </row>
    <row r="28" s="16" customFormat="1" ht="25" customHeight="1" spans="1:6">
      <c r="A28" s="34" t="s">
        <v>317</v>
      </c>
      <c r="B28" s="35" t="s">
        <v>318</v>
      </c>
      <c r="C28" s="34"/>
      <c r="D28" s="36"/>
      <c r="E28" s="40"/>
      <c r="F28" s="41"/>
    </row>
    <row r="29" s="16" customFormat="1" ht="34" customHeight="1" spans="1:6">
      <c r="A29" s="34" t="s">
        <v>71</v>
      </c>
      <c r="B29" s="35" t="s">
        <v>319</v>
      </c>
      <c r="C29" s="34" t="s">
        <v>147</v>
      </c>
      <c r="D29" s="36" t="s">
        <v>233</v>
      </c>
      <c r="E29" s="40"/>
      <c r="F29" s="41">
        <f t="shared" si="0"/>
        <v>0</v>
      </c>
    </row>
    <row r="30" s="16" customFormat="1" ht="25" customHeight="1" spans="1:6">
      <c r="A30" s="34" t="s">
        <v>320</v>
      </c>
      <c r="B30" s="35" t="s">
        <v>321</v>
      </c>
      <c r="C30" s="34" t="s">
        <v>294</v>
      </c>
      <c r="D30" s="36">
        <v>11</v>
      </c>
      <c r="E30" s="40"/>
      <c r="F30" s="41">
        <f t="shared" si="0"/>
        <v>0</v>
      </c>
    </row>
    <row r="31" s="16" customFormat="1" ht="25" customHeight="1" spans="1:6">
      <c r="A31" s="34" t="s">
        <v>322</v>
      </c>
      <c r="B31" s="35" t="s">
        <v>323</v>
      </c>
      <c r="C31" s="34" t="s">
        <v>294</v>
      </c>
      <c r="D31" s="36">
        <v>11</v>
      </c>
      <c r="E31" s="40"/>
      <c r="F31" s="41">
        <f t="shared" si="0"/>
        <v>0</v>
      </c>
    </row>
    <row r="32" s="16" customFormat="1" ht="25" customHeight="1" spans="1:6">
      <c r="A32" s="34" t="s">
        <v>324</v>
      </c>
      <c r="B32" s="35" t="s">
        <v>325</v>
      </c>
      <c r="C32" s="34"/>
      <c r="D32" s="36"/>
      <c r="E32" s="40"/>
      <c r="F32" s="41"/>
    </row>
    <row r="33" s="16" customFormat="1" ht="25" customHeight="1" spans="1:6">
      <c r="A33" s="34" t="s">
        <v>71</v>
      </c>
      <c r="B33" s="35" t="s">
        <v>326</v>
      </c>
      <c r="C33" s="34" t="s">
        <v>147</v>
      </c>
      <c r="D33" s="36">
        <v>1720</v>
      </c>
      <c r="E33" s="40"/>
      <c r="F33" s="41">
        <f t="shared" si="0"/>
        <v>0</v>
      </c>
    </row>
    <row r="34" s="16" customFormat="1" ht="25" customHeight="1" spans="1:6">
      <c r="A34" s="34" t="s">
        <v>327</v>
      </c>
      <c r="B34" s="35" t="s">
        <v>328</v>
      </c>
      <c r="C34" s="34"/>
      <c r="D34" s="36"/>
      <c r="E34" s="40"/>
      <c r="F34" s="41"/>
    </row>
    <row r="35" s="16" customFormat="1" ht="25" customHeight="1" spans="1:6">
      <c r="A35" s="34" t="s">
        <v>71</v>
      </c>
      <c r="B35" s="35" t="s">
        <v>329</v>
      </c>
      <c r="C35" s="34" t="s">
        <v>124</v>
      </c>
      <c r="D35" s="36">
        <v>75</v>
      </c>
      <c r="E35" s="40"/>
      <c r="F35" s="41">
        <f t="shared" si="0"/>
        <v>0</v>
      </c>
    </row>
    <row r="36" s="16" customFormat="1" ht="35" customHeight="1" spans="1:6">
      <c r="A36" s="34" t="s">
        <v>330</v>
      </c>
      <c r="B36" s="35" t="s">
        <v>331</v>
      </c>
      <c r="C36" s="34"/>
      <c r="D36" s="36"/>
      <c r="E36" s="40"/>
      <c r="F36" s="41"/>
    </row>
    <row r="37" s="16" customFormat="1" ht="35" customHeight="1" spans="1:6">
      <c r="A37" s="34" t="s">
        <v>71</v>
      </c>
      <c r="B37" s="35" t="s">
        <v>332</v>
      </c>
      <c r="C37" s="34" t="s">
        <v>147</v>
      </c>
      <c r="D37" s="36">
        <v>15</v>
      </c>
      <c r="E37" s="40"/>
      <c r="F37" s="41">
        <f t="shared" si="0"/>
        <v>0</v>
      </c>
    </row>
    <row r="38" s="16" customFormat="1" ht="25" customHeight="1" spans="1:6">
      <c r="A38" s="34" t="s">
        <v>75</v>
      </c>
      <c r="B38" s="35" t="s">
        <v>333</v>
      </c>
      <c r="C38" s="34" t="s">
        <v>147</v>
      </c>
      <c r="D38" s="36">
        <v>15</v>
      </c>
      <c r="E38" s="40"/>
      <c r="F38" s="41">
        <f t="shared" si="0"/>
        <v>0</v>
      </c>
    </row>
    <row r="39" s="16" customFormat="1" ht="34" customHeight="1" spans="1:6">
      <c r="A39" s="34" t="s">
        <v>334</v>
      </c>
      <c r="B39" s="35" t="s">
        <v>335</v>
      </c>
      <c r="C39" s="34" t="s">
        <v>147</v>
      </c>
      <c r="D39" s="36">
        <v>15</v>
      </c>
      <c r="E39" s="40"/>
      <c r="F39" s="41">
        <f t="shared" si="0"/>
        <v>0</v>
      </c>
    </row>
    <row r="40" ht="25" customHeight="1" spans="1:6">
      <c r="A40" s="42"/>
      <c r="B40" s="43" t="s">
        <v>336</v>
      </c>
      <c r="C40" s="42"/>
      <c r="D40" s="44"/>
      <c r="E40" s="40"/>
      <c r="F40" s="41">
        <f>SUM(F5:F39)</f>
        <v>0</v>
      </c>
    </row>
  </sheetData>
  <sheetProtection formatCells="0" insertHyperlinks="0" autoFilter="0"/>
  <protectedRanges>
    <protectedRange sqref="E5:E6" name="区域1_1"/>
  </protectedRanges>
  <mergeCells count="4">
    <mergeCell ref="A1:F1"/>
    <mergeCell ref="A2:D2"/>
    <mergeCell ref="E2:F2"/>
    <mergeCell ref="A3:F3"/>
  </mergeCells>
  <pageMargins left="0.984027777777778" right="0.751388888888889" top="1" bottom="1" header="0.5" footer="0.5"/>
  <pageSetup paperSize="9" orientation="portrait"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showZeros="0" workbookViewId="0">
      <selection activeCell="E8" sqref="E8:E14"/>
    </sheetView>
  </sheetViews>
  <sheetFormatPr defaultColWidth="9" defaultRowHeight="14.25" outlineLevelCol="5"/>
  <cols>
    <col min="1" max="1" width="8.625" style="1" customWidth="1"/>
    <col min="2" max="2" width="32.25" style="1" customWidth="1"/>
    <col min="3" max="3" width="8.875" style="1" customWidth="1"/>
    <col min="4" max="4" width="10.625" style="1" customWidth="1"/>
    <col min="5" max="6" width="12.25" style="1" customWidth="1"/>
    <col min="7" max="16384" width="9" style="1"/>
  </cols>
  <sheetData>
    <row r="1" s="1" customFormat="1" ht="33.75" customHeight="1" spans="1:6">
      <c r="A1" s="2" t="s">
        <v>337</v>
      </c>
      <c r="B1" s="2"/>
      <c r="C1" s="2"/>
      <c r="D1" s="2"/>
      <c r="E1" s="2"/>
      <c r="F1" s="2"/>
    </row>
    <row r="2" s="1" customFormat="1" ht="25" customHeight="1" spans="1:6">
      <c r="A2" s="3" t="s">
        <v>338</v>
      </c>
      <c r="B2" s="3"/>
      <c r="C2" s="3"/>
      <c r="D2" s="3"/>
      <c r="E2" s="3"/>
      <c r="F2" s="3"/>
    </row>
    <row r="3" s="1" customFormat="1" ht="25" customHeight="1" spans="1:6">
      <c r="A3" s="4" t="s">
        <v>339</v>
      </c>
      <c r="B3" s="4" t="s">
        <v>340</v>
      </c>
      <c r="C3" s="4" t="s">
        <v>63</v>
      </c>
      <c r="D3" s="5" t="s">
        <v>341</v>
      </c>
      <c r="E3" s="5" t="s">
        <v>342</v>
      </c>
      <c r="F3" s="6" t="s">
        <v>343</v>
      </c>
    </row>
    <row r="4" s="1" customFormat="1" ht="25" customHeight="1" spans="1:6">
      <c r="A4" s="4">
        <v>101</v>
      </c>
      <c r="B4" s="4" t="s">
        <v>344</v>
      </c>
      <c r="C4" s="4" t="s">
        <v>345</v>
      </c>
      <c r="D4" s="4">
        <v>54</v>
      </c>
      <c r="E4" s="7"/>
      <c r="F4" s="8">
        <f>D4*E4</f>
        <v>0</v>
      </c>
    </row>
    <row r="5" s="1" customFormat="1" ht="25" customHeight="1" spans="1:6">
      <c r="A5" s="4"/>
      <c r="B5" s="4" t="s">
        <v>346</v>
      </c>
      <c r="C5" s="4"/>
      <c r="D5" s="4"/>
      <c r="E5" s="4"/>
      <c r="F5" s="8">
        <f>F4</f>
        <v>0</v>
      </c>
    </row>
    <row r="6" s="1" customFormat="1" ht="25" customHeight="1" spans="1:6">
      <c r="A6" s="3" t="s">
        <v>347</v>
      </c>
      <c r="B6" s="3"/>
      <c r="C6" s="3"/>
      <c r="D6" s="3"/>
      <c r="E6" s="3"/>
      <c r="F6" s="3"/>
    </row>
    <row r="7" s="1" customFormat="1" ht="25" customHeight="1" spans="1:6">
      <c r="A7" s="4" t="s">
        <v>339</v>
      </c>
      <c r="B7" s="4" t="s">
        <v>340</v>
      </c>
      <c r="C7" s="4" t="s">
        <v>63</v>
      </c>
      <c r="D7" s="5" t="s">
        <v>341</v>
      </c>
      <c r="E7" s="5" t="s">
        <v>342</v>
      </c>
      <c r="F7" s="6" t="s">
        <v>343</v>
      </c>
    </row>
    <row r="8" s="1" customFormat="1" ht="25" customHeight="1" spans="1:6">
      <c r="A8" s="4" t="s">
        <v>348</v>
      </c>
      <c r="B8" s="9" t="s">
        <v>349</v>
      </c>
      <c r="C8" s="4" t="s">
        <v>350</v>
      </c>
      <c r="D8" s="4" t="s">
        <v>351</v>
      </c>
      <c r="E8" s="10"/>
      <c r="F8" s="6">
        <f>D8*E8</f>
        <v>0</v>
      </c>
    </row>
    <row r="9" s="1" customFormat="1" ht="25" customHeight="1" spans="1:6">
      <c r="A9" s="4" t="s">
        <v>352</v>
      </c>
      <c r="B9" s="9" t="s">
        <v>353</v>
      </c>
      <c r="C9" s="4" t="s">
        <v>350</v>
      </c>
      <c r="D9" s="4" t="s">
        <v>351</v>
      </c>
      <c r="E9" s="10"/>
      <c r="F9" s="6">
        <f t="shared" ref="F9:F14" si="0">D9*E9</f>
        <v>0</v>
      </c>
    </row>
    <row r="10" s="1" customFormat="1" ht="25" customHeight="1" spans="1:6">
      <c r="A10" s="4" t="s">
        <v>354</v>
      </c>
      <c r="B10" s="9" t="s">
        <v>355</v>
      </c>
      <c r="C10" s="4" t="s">
        <v>350</v>
      </c>
      <c r="D10" s="4" t="s">
        <v>351</v>
      </c>
      <c r="E10" s="10"/>
      <c r="F10" s="6">
        <f t="shared" si="0"/>
        <v>0</v>
      </c>
    </row>
    <row r="11" s="1" customFormat="1" ht="25" customHeight="1" spans="1:6">
      <c r="A11" s="4" t="s">
        <v>356</v>
      </c>
      <c r="B11" s="9" t="s">
        <v>357</v>
      </c>
      <c r="C11" s="4" t="s">
        <v>350</v>
      </c>
      <c r="D11" s="4" t="s">
        <v>264</v>
      </c>
      <c r="E11" s="10"/>
      <c r="F11" s="6">
        <f t="shared" si="0"/>
        <v>0</v>
      </c>
    </row>
    <row r="12" s="1" customFormat="1" ht="25" customHeight="1" spans="1:6">
      <c r="A12" s="4" t="s">
        <v>358</v>
      </c>
      <c r="B12" s="9" t="s">
        <v>359</v>
      </c>
      <c r="C12" s="4" t="s">
        <v>350</v>
      </c>
      <c r="D12" s="4" t="s">
        <v>74</v>
      </c>
      <c r="E12" s="10"/>
      <c r="F12" s="6">
        <f t="shared" si="0"/>
        <v>0</v>
      </c>
    </row>
    <row r="13" s="1" customFormat="1" ht="25" customHeight="1" spans="1:6">
      <c r="A13" s="4" t="s">
        <v>360</v>
      </c>
      <c r="B13" s="9" t="s">
        <v>361</v>
      </c>
      <c r="C13" s="4" t="s">
        <v>350</v>
      </c>
      <c r="D13" s="4" t="s">
        <v>233</v>
      </c>
      <c r="E13" s="10"/>
      <c r="F13" s="6">
        <f t="shared" si="0"/>
        <v>0</v>
      </c>
    </row>
    <row r="14" s="1" customFormat="1" ht="25" customHeight="1" spans="1:6">
      <c r="A14" s="4" t="s">
        <v>362</v>
      </c>
      <c r="B14" s="9" t="s">
        <v>363</v>
      </c>
      <c r="C14" s="4" t="s">
        <v>350</v>
      </c>
      <c r="D14" s="4" t="s">
        <v>233</v>
      </c>
      <c r="E14" s="10"/>
      <c r="F14" s="6">
        <f t="shared" si="0"/>
        <v>0</v>
      </c>
    </row>
    <row r="15" s="1" customFormat="1" ht="25" customHeight="1" spans="1:6">
      <c r="A15" s="4"/>
      <c r="B15" s="4" t="s">
        <v>346</v>
      </c>
      <c r="C15" s="4"/>
      <c r="D15" s="4"/>
      <c r="E15" s="4"/>
      <c r="F15" s="6">
        <f>SUM(F8:F14)</f>
        <v>0</v>
      </c>
    </row>
    <row r="16" s="1" customFormat="1" ht="25" customHeight="1" spans="1:6">
      <c r="A16" s="3" t="s">
        <v>364</v>
      </c>
      <c r="B16" s="3"/>
      <c r="C16" s="3"/>
      <c r="D16" s="3"/>
      <c r="E16" s="3"/>
      <c r="F16" s="3"/>
    </row>
    <row r="17" s="1" customFormat="1" ht="25" customHeight="1" spans="1:6">
      <c r="A17" s="4" t="s">
        <v>365</v>
      </c>
      <c r="B17" s="4"/>
      <c r="C17" s="4"/>
      <c r="D17" s="4" t="s">
        <v>366</v>
      </c>
      <c r="E17" s="4"/>
      <c r="F17" s="6" t="s">
        <v>367</v>
      </c>
    </row>
    <row r="18" s="1" customFormat="1" ht="25" customHeight="1" spans="1:6">
      <c r="A18" s="4" t="s">
        <v>368</v>
      </c>
      <c r="B18" s="4"/>
      <c r="C18" s="4"/>
      <c r="D18" s="6">
        <f>F5</f>
        <v>0</v>
      </c>
      <c r="E18" s="6"/>
      <c r="F18" s="6"/>
    </row>
    <row r="19" s="1" customFormat="1" ht="25" customHeight="1" spans="1:6">
      <c r="A19" s="4" t="s">
        <v>369</v>
      </c>
      <c r="B19" s="4"/>
      <c r="C19" s="4"/>
      <c r="D19" s="4" t="s">
        <v>370</v>
      </c>
      <c r="E19" s="4"/>
      <c r="F19" s="6"/>
    </row>
    <row r="20" s="1" customFormat="1" ht="25" customHeight="1" spans="1:6">
      <c r="A20" s="4" t="s">
        <v>371</v>
      </c>
      <c r="B20" s="4"/>
      <c r="C20" s="4"/>
      <c r="D20" s="6">
        <f>F15</f>
        <v>0</v>
      </c>
      <c r="E20" s="6"/>
      <c r="F20" s="6"/>
    </row>
    <row r="21" s="1" customFormat="1" ht="25" customHeight="1" spans="1:6">
      <c r="A21" s="4" t="s">
        <v>372</v>
      </c>
      <c r="B21" s="4"/>
      <c r="C21" s="4"/>
      <c r="D21" s="11">
        <f>SUM(D18:E20)</f>
        <v>0</v>
      </c>
      <c r="E21" s="11"/>
      <c r="F21" s="12"/>
    </row>
    <row r="22" s="1" customFormat="1" spans="1:6">
      <c r="A22" s="13"/>
      <c r="B22" s="13"/>
      <c r="C22" s="13"/>
      <c r="D22" s="13"/>
      <c r="E22" s="13"/>
      <c r="F22" s="13"/>
    </row>
  </sheetData>
  <protectedRanges>
    <protectedRange sqref="E8:E14 E4" name="区域2"/>
    <protectedRange sqref="E4 E8:E12" name="区域1_2"/>
  </protectedRanges>
  <mergeCells count="16">
    <mergeCell ref="A1:F1"/>
    <mergeCell ref="A2:F2"/>
    <mergeCell ref="B5:E5"/>
    <mergeCell ref="A6:F6"/>
    <mergeCell ref="B15:E15"/>
    <mergeCell ref="A16:F16"/>
    <mergeCell ref="A17:C17"/>
    <mergeCell ref="D17:E17"/>
    <mergeCell ref="A18:C18"/>
    <mergeCell ref="D18:E18"/>
    <mergeCell ref="A19:C19"/>
    <mergeCell ref="D19:E19"/>
    <mergeCell ref="A20:C20"/>
    <mergeCell ref="D20:E20"/>
    <mergeCell ref="A21:C21"/>
    <mergeCell ref="D21:E21"/>
  </mergeCells>
  <pageMargins left="0.984027777777778" right="0.751388888888889" top="1" bottom="1" header="0.5" footer="0.5"/>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allowEditUser xmlns="https://web.wps.cn/et/2018/main" xmlns:s="http://schemas.openxmlformats.org/spreadsheetml/2006/main" hasInvisiblePropRange="0">
  <rangeList sheetStid="1" master="" otherUserPermission="visible">
    <arrUserId title="区域1_1" rangeCreator="" othersAccessPermission="edit"/>
  </rangeList>
  <rangeList sheetStid="2" master="" otherUserPermission="visible">
    <arrUserId title="区域1_1_1" rangeCreator="" othersAccessPermission="edit"/>
  </rangeList>
  <rangeList sheetStid="5" master="" otherUserPermission="visible">
    <arrUserId title="区域1" rangeCreator="" othersAccessPermission="edit"/>
  </rangeList>
  <rangeList sheetStid="3" master="" otherUserPermission="visible"/>
  <rangeList sheetStid="12" master="" otherUserPermission="visible">
    <arrUserId title="区域1_1" rangeCreator="" othersAccessPermission="edit"/>
  </rangeList>
  <rangeList sheetStid="9" master="" otherUserPermission="visible">
    <arrUserId title="区域1_1" rangeCreator="" othersAccessPermission="edit"/>
  </rangeList>
  <rangeList sheetStid="7" master="" otherUserPermission="visible">
    <arrUserId title="区域1_1" rangeCreator="" othersAccessPermission="edit"/>
  </rangeList>
  <rangeList sheetStid="8" master="" otherUserPermission="visible">
    <arrUserId title="区域1_1" rangeCreator="" othersAccessPermission="edit"/>
  </rangeList>
  <rangeList sheetStid="11" master="" otherUserPermission="visible">
    <arrUserId title="区域2" rangeCreator="" othersAccessPermission="edit"/>
    <arrUserId title="区域1_2" rangeCreator="" othersAccessPermission="edit"/>
  </rangeList>
</allowEditUser>
</file>

<file path=customXml/item2.xml>��< ? x m l   v e r s i o n = " 1 . 0 "   s t a n d a l o n e = " y e s " ? > < p i x e l a t o r s   x m l n s = " h t t p s : / / w e b . w p s . c n / e t / 2 0 1 8 / m a i n "   x m l n s : s = " h t t p : / / s c h e m a s . o p e n x m l f o r m a t s . o r g / s p r e a d s h e e t m l / 2 0 0 6 / m a i n " > < p i x e l a t o r L i s t   s h e e t S t i d = " 1 " / > < p i x e l a t o r L i s t   s h e e t S t i d = " 2 " / > < p i x e l a t o r L i s t   s h e e t S t i d = " 5 " / > < p i x e l a t o r L i s t   s h e e t S t i d = " 3 " / > < p i x e l a t o r L i s t   s h e e t S t i d = " 6 " / > < p i x e l a t o r L i s t   s h e e t S t i d = " 7 " / > < p i x e l a t o r L i s t   s h e e t S t i d = " 8 " / > < p i x e l a t o r L i s t   s h e e t S t i d = " 9 " / > < p i x e l a t o r L i s t   s h e e t S t i d = " 1 0 " / > < p i x e l a t o r L i s t   s h e e t S t i d = " 1 3 " / > < p i x e l a t o r L i s t   s h e e t S t i d = " 1 4 " / > < p i x e l a t o r L i s t   s h e e t S t i d = " 1 5 " / > < p i x e l a t o r L i s t   s h e e t S t i d = " 1 1 " / > < p i x e l a t o r L i s t   s h e e t S t i d = " 1 2 " / > < p i x e l a t o r L i s t   s h e e t S t i d = " 1 6 " / > < p i x e l a t o r L i s t   s h e e t S t i d = " 1 7 " / > < p i x e l a t o r L i s t   s h e e t S t i d = " 1 8 " / > < p i x e l a t o r L i s t   s h e e t S t i d = " 1 9 " / > < / p i x e l a t o r s > 
</file>

<file path=customXml/item3.xml>��< ? x m l   v e r s i o n = " 1 . 0 "   s t a n d a l o n e = " y e s " ? > < s e t t i n g s   x m l n s = " h t t p s : / / w e b . w p s . c n / e t / 2 0 1 8 / m a i n "   x m l n s : s = " h t t p : / / s c h e m a s . o p e n x m l f o r m a t s . o r g / s p r e a d s h e e t m l / 2 0 0 6 / m a i n " > < b o o k S e t t i n g s > < i s F i l t e r S h a r e d > 1 < / i s F i l t e r S h a r e d > < i s A u t o U p d a t e P a u s e d > 0 < / i s A u t o U p d a t e P a u s e d > < f i l t e r T y p e > c o n n < / f i l t e r T y p e > < / b o o k S e t t i n g s > < / s e t t i n g s > 
</file>

<file path=customXml/item4.xml>��< ? x m l   v e r s i o n = " 1 . 0 "   s t a n d a l o n e = " y e s " ? > < m e r g e F i l e   x m l n s = " h t t p s : / / w e b . w p s . c n / e t / 2 0 1 8 / m a i n "   x m l n s : s = " h t t p : / / s c h e m a s . o p e n x m l f o r m a t s . o r g / s p r e a d s h e e t m l / 2 0 0 6 / m a i n " > < l i s t F i l e / > < / m e r g e F i l e > 
</file>

<file path=customXml/item5.xml>��< ? x m l   v e r s i o n = " 1 . 0 "   s t a n d a l o n e = " y e s " ? > < s h e e t I n t e r l i n e   x m l n s = " h t t p s : / / w e b . w p s . c n / e t / 2 0 1 8 / m a i n "   x m l n s : s = " h t t p : / / s c h e m a s . o p e n x m l f o r m a t s . o r g / s p r e a d s h e e t m l / 2 0 0 6 / m a i n " > < i n t e r l i n e I t e m   s h e e t S t i d = " 1 "   i n t e r l i n e O n O f f = " 0 "   i n t e r l i n e C o l o r = " 0 " / > < i n t e r l i n e I t e m   s h e e t S t i d = " 2 "   i n t e r l i n e O n O f f = " 0 "   i n t e r l i n e C o l o r = " 0 " / > < i n t e r l i n e I t e m   s h e e t S t i d = " 5 "   i n t e r l i n e O n O f f = " 0 "   i n t e r l i n e C o l o r = " 0 " / > < i n t e r l i n e I t e m   s h e e t S t i d = " 3 "   i n t e r l i n e O n O f f = " 0 "   i n t e r l i n e C o l o r = " 0 " / > < i n t e r l i n e I t e m   s h e e t S t i d = " 6 "   i n t e r l i n e O n O f f = " 0 "   i n t e r l i n e C o l o r = " 0 " / > < i n t e r l i n e I t e m   s h e e t S t i d = " 7 "   i n t e r l i n e O n O f f = " 0 "   i n t e r l i n e C o l o r = " 0 " / > < i n t e r l i n e I t e m   s h e e t S t i d = " 8 "   i n t e r l i n e O n O f f = " 0 "   i n t e r l i n e C o l o r = " 0 " / > < i n t e r l i n e I t e m   s h e e t S t i d = " 9 "   i n t e r l i n e O n O f f = " 0 "   i n t e r l i n e C o l o r = " 0 " / > < i n t e r l i n e I t e m   s h e e t S t i d = " 1 0 "   i n t e r l i n e O n O f f = " 0 "   i n t e r l i n e C o l o r = " 0 " / > < i n t e r l i n e I t e m   s h e e t S t i d = " 1 3 "   i n t e r l i n e O n O f f = " 0 "   i n t e r l i n e C o l o r = " 0 " / > < i n t e r l i n e I t e m   s h e e t S t i d = " 1 4 "   i n t e r l i n e O n O f f = " 0 "   i n t e r l i n e C o l o r = " 0 " / > < i n t e r l i n e I t e m   s h e e t S t i d = " 1 5 "   i n t e r l i n e O n O f f = " 0 "   i n t e r l i n e C o l o r = " 0 " / > < i n t e r l i n e I t e m   s h e e t S t i d = " 1 1 "   i n t e r l i n e O n O f f = " 0 "   i n t e r l i n e C o l o r = " 0 " / > < i n t e r l i n e I t e m   s h e e t S t i d = " 1 2 "   i n t e r l i n e O n O f f = " 0 "   i n t e r l i n e C o l o r = " 0 " / > < i n t e r l i n e I t e m   s h e e t S t i d = " 1 6 "   i n t e r l i n e O n O f f = " 0 "   i n t e r l i n e C o l o r = " 0 " / > < i n t e r l i n e I t e m   s h e e t S t i d = " 1 7 "   i n t e r l i n e O n O f f = " 0 "   i n t e r l i n e C o l o r = " 0 " / > < i n t e r l i n e I t e m   s h e e t S t i d = " 1 8 "   i n t e r l i n e O n O f f = " 0 "   i n t e r l i n e C o l o r = " 0 " / > < i n t e r l i n e I t e m   s h e e t S t i d = " 1 9 "   i n t e r l i n e O n O f f = " 0 "   i n t e r l i n e C o l o r = " 0 " / > < / s h e e t I n t e r l i n e > 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9F91F69C-6E8C-4246-BC25-297BFDC75D90}">
  <ds:schemaRefs/>
</ds:datastoreItem>
</file>

<file path=customXml/itemProps4.xml><?xml version="1.0" encoding="utf-8"?>
<ds:datastoreItem xmlns:ds="http://schemas.openxmlformats.org/officeDocument/2006/customXml" ds:itemID="{DC3875BF-13D6-4817-9B69-0B22B651B2C7}">
  <ds:schemaRefs/>
</ds:datastoreItem>
</file>

<file path=customXml/itemProps5.xml><?xml version="1.0" encoding="utf-8"?>
<ds:datastoreItem xmlns:ds="http://schemas.openxmlformats.org/officeDocument/2006/customXml" ds:itemID="{3F8FC9E7-9E3E-4D00-BC07-C2C84DFACBCF}">
  <ds:schemaRefs/>
</ds:datastoreItem>
</file>

<file path=docProps/app.xml><?xml version="1.0" encoding="utf-8"?>
<Properties xmlns="http://schemas.openxmlformats.org/officeDocument/2006/extended-properties" xmlns:vt="http://schemas.openxmlformats.org/officeDocument/2006/docPropsVTypes">
  <Application>WWO_wpscloud_20200925130742-b3d52f7fca</Application>
  <HeadingPairs>
    <vt:vector size="2" baseType="variant">
      <vt:variant>
        <vt:lpstr>工作表</vt:lpstr>
      </vt:variant>
      <vt:variant>
        <vt:i4>9</vt:i4>
      </vt:variant>
    </vt:vector>
  </HeadingPairs>
  <TitlesOfParts>
    <vt:vector size="9" baseType="lpstr">
      <vt:lpstr>封面</vt:lpstr>
      <vt:lpstr>说明</vt:lpstr>
      <vt:lpstr>汇总表</vt:lpstr>
      <vt:lpstr>100章</vt:lpstr>
      <vt:lpstr>200章</vt:lpstr>
      <vt:lpstr>300章</vt:lpstr>
      <vt:lpstr>400章</vt:lpstr>
      <vt:lpstr>600章</vt:lpstr>
      <vt:lpstr>计日工暂估价表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dc:creator>
  <cp:lastModifiedBy>苏州润禹工程咨询管理有限公司</cp:lastModifiedBy>
  <dcterms:created xsi:type="dcterms:W3CDTF">2019-10-08T12:25:00Z</dcterms:created>
  <dcterms:modified xsi:type="dcterms:W3CDTF">2026-04-20T06:53:18Z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690A03DB3E054543B7A755CA08B22D87</vt:lpwstr>
  </property>
  <property fmtid="{D5CDD505-2E9C-101B-9397-08002B2CF9AE}" pid="4" name="CalculationRule">
    <vt:i4>0</vt:i4>
  </property>
</Properties>
</file>