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fXHc8Vb9w/ttGwWb/m0wJLgratOvX6GWVGbNp/H6l6dsPSdiSNxnZfRgIW1/ItuYWou+B/FKsG9G7ny6LuRXFg==" workbookSaltValue="0gXhNdckYXrh+J7xQd/rdg==" workbookSpinCount="100000" lockStructure="1"/>
  <bookViews>
    <workbookView windowWidth="18340" windowHeight="7600" tabRatio="839" activeTab="1"/>
  </bookViews>
  <sheets>
    <sheet name="封面" sheetId="1" r:id="rId1"/>
    <sheet name="汇总表" sheetId="3" r:id="rId2"/>
    <sheet name="第1章" sheetId="4" r:id="rId3"/>
    <sheet name="第2-1章 " sheetId="6" r:id="rId4"/>
    <sheet name="第2-2章  " sheetId="7" r:id="rId5"/>
  </sheets>
  <definedNames>
    <definedName name="_xlnm.Print_Area" localSheetId="3">'第2-1章 '!$A$1:$H$43</definedName>
    <definedName name="_xlnm.Print_Area" localSheetId="4">'第2-2章  '!$A$1:$H$16</definedName>
    <definedName name="_xlnm.Print_Area" localSheetId="2">第1章!$A$1:$F$15</definedName>
    <definedName name="_xlnm.Print_Area" localSheetId="1">汇总表!$A$1:$D$10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<sst xmlns="http://schemas.openxmlformats.org/spreadsheetml/2006/main" count="199" uniqueCount="150">
  <si>
    <t>南京至盐城高速公路仪征段交工验收验证性检测和质量回访</t>
  </si>
  <si>
    <t>工</t>
  </si>
  <si>
    <t>程</t>
  </si>
  <si>
    <t>量</t>
  </si>
  <si>
    <t>清</t>
  </si>
  <si>
    <t>单</t>
  </si>
  <si>
    <r>
      <rPr>
        <b/>
        <sz val="18"/>
        <rFont val="楷体_GB2312"/>
        <charset val="134"/>
      </rPr>
      <t xml:space="preserve">   </t>
    </r>
    <r>
      <rPr>
        <b/>
        <sz val="14"/>
        <rFont val="楷体_GB2312"/>
        <charset val="134"/>
      </rPr>
      <t>招 标 人： 江苏省交通运输综合行政执法监督局</t>
    </r>
  </si>
  <si>
    <t xml:space="preserve">    招标代理： 江苏交通工程投资咨询有限公司</t>
  </si>
  <si>
    <t>工程量清单汇总表</t>
  </si>
  <si>
    <t>采购包2：南京至盐城高速公路仪征段交工验收验证性检测和质量回访</t>
  </si>
  <si>
    <t>序号</t>
  </si>
  <si>
    <t>章次</t>
  </si>
  <si>
    <t>科目名称</t>
  </si>
  <si>
    <r>
      <rPr>
        <sz val="10"/>
        <rFont val="Times New Roman"/>
        <charset val="0"/>
      </rPr>
      <t>金额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（元）</t>
    </r>
  </si>
  <si>
    <t>第1章</t>
  </si>
  <si>
    <t>总则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</si>
  <si>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2-1</t>
    </r>
    <r>
      <rPr>
        <sz val="10"/>
        <rFont val="宋体"/>
        <charset val="0"/>
      </rPr>
      <t>章</t>
    </r>
  </si>
  <si>
    <t>第2-1章 主体工程交工验收检测费用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</si>
  <si>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2-2</t>
    </r>
    <r>
      <rPr>
        <sz val="10"/>
        <rFont val="宋体"/>
        <charset val="0"/>
      </rPr>
      <t>章</t>
    </r>
  </si>
  <si>
    <t>第2-2章 缺陷责任期回访检查费用</t>
  </si>
  <si>
    <t>投标总价</t>
  </si>
  <si>
    <t>投标总价大写</t>
  </si>
  <si>
    <t>（人民币元）</t>
  </si>
  <si>
    <t>注：本表“投标总价”转入投标书中。</t>
  </si>
  <si>
    <t>第1章  总  则</t>
  </si>
  <si>
    <t>项目              编号</t>
  </si>
  <si>
    <t>项目内容</t>
  </si>
  <si>
    <t>单位</t>
  </si>
  <si>
    <t>数量</t>
  </si>
  <si>
    <t>单价</t>
  </si>
  <si>
    <t>合价</t>
  </si>
  <si>
    <t>文件编制费用</t>
  </si>
  <si>
    <t>总额</t>
  </si>
  <si>
    <t>内业资料检查费用</t>
  </si>
  <si>
    <t>交工验收评定配合费用</t>
  </si>
  <si>
    <t>人员差旅费用</t>
  </si>
  <si>
    <t>合同实施期间专家劳务咨询费</t>
  </si>
  <si>
    <t>交警路政配合费用</t>
  </si>
  <si>
    <t>安全设施设备费用</t>
  </si>
  <si>
    <t>安全管理人员费用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</si>
  <si>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章小计（结转至第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页工程量清单汇总表）人民币</t>
    </r>
  </si>
  <si>
    <t>元</t>
  </si>
  <si>
    <r>
      <rPr>
        <b/>
        <sz val="10"/>
        <rFont val="宋体"/>
        <charset val="134"/>
      </rPr>
      <t>单位工程</t>
    </r>
  </si>
  <si>
    <r>
      <rPr>
        <b/>
        <sz val="10"/>
        <rFont val="宋体"/>
        <charset val="134"/>
      </rPr>
      <t>分部工程类别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</si>
  <si>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</si>
  <si>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检查项目</t>
    </r>
  </si>
  <si>
    <r>
      <rPr>
        <b/>
        <sz val="10"/>
        <rFont val="宋体"/>
        <charset val="134"/>
      </rPr>
      <t>单位</t>
    </r>
  </si>
  <si>
    <r>
      <rPr>
        <b/>
        <sz val="10"/>
        <rFont val="宋体"/>
        <charset val="134"/>
      </rPr>
      <t>数量</t>
    </r>
  </si>
  <si>
    <r>
      <rPr>
        <b/>
        <sz val="10"/>
        <rFont val="宋体"/>
        <charset val="134"/>
      </rPr>
      <t>单价（元）</t>
    </r>
  </si>
  <si>
    <r>
      <rPr>
        <b/>
        <sz val="10"/>
        <rFont val="宋体"/>
        <charset val="134"/>
      </rPr>
      <t>合价（元）</t>
    </r>
  </si>
  <si>
    <r>
      <rPr>
        <sz val="10"/>
        <color rgb="FF000000"/>
        <rFont val="宋体"/>
        <charset val="134"/>
      </rPr>
      <t>路基工程</t>
    </r>
  </si>
  <si>
    <r>
      <rPr>
        <sz val="10"/>
        <color rgb="FF000000"/>
        <rFont val="宋体"/>
        <charset val="134"/>
      </rPr>
      <t>路基土石方</t>
    </r>
  </si>
  <si>
    <r>
      <rPr>
        <sz val="10"/>
        <rFont val="宋体"/>
        <charset val="134"/>
      </rPr>
      <t>外观检查</t>
    </r>
  </si>
  <si>
    <r>
      <rPr>
        <sz val="10"/>
        <rFont val="宋体"/>
        <charset val="134"/>
      </rPr>
      <t>每侧公里</t>
    </r>
  </si>
  <si>
    <r>
      <rPr>
        <sz val="10"/>
        <color rgb="FF000000"/>
        <rFont val="宋体"/>
        <charset val="134"/>
      </rPr>
      <t>边坡</t>
    </r>
  </si>
  <si>
    <r>
      <rPr>
        <sz val="10"/>
        <rFont val="宋体"/>
        <charset val="134"/>
      </rPr>
      <t>边坡坡度</t>
    </r>
  </si>
  <si>
    <r>
      <rPr>
        <sz val="10"/>
        <rFont val="宋体"/>
        <charset val="134"/>
      </rPr>
      <t>点</t>
    </r>
  </si>
  <si>
    <r>
      <rPr>
        <sz val="10"/>
        <color rgb="FF000000"/>
        <rFont val="宋体"/>
        <charset val="134"/>
      </rPr>
      <t>排水工程</t>
    </r>
  </si>
  <si>
    <r>
      <rPr>
        <sz val="10"/>
        <rFont val="宋体"/>
        <charset val="134"/>
      </rPr>
      <t>断面尺寸</t>
    </r>
  </si>
  <si>
    <r>
      <rPr>
        <sz val="10"/>
        <rFont val="宋体"/>
        <charset val="134"/>
      </rPr>
      <t>处</t>
    </r>
  </si>
  <si>
    <r>
      <rPr>
        <sz val="10"/>
        <rFont val="宋体"/>
        <charset val="134"/>
      </rPr>
      <t>铺砌厚度</t>
    </r>
  </si>
  <si>
    <r>
      <rPr>
        <sz val="10"/>
        <color rgb="FF000000"/>
        <rFont val="宋体"/>
        <charset val="134"/>
      </rPr>
      <t>涵洞</t>
    </r>
  </si>
  <si>
    <r>
      <rPr>
        <sz val="10"/>
        <rFont val="宋体"/>
        <charset val="134"/>
      </rPr>
      <t>道</t>
    </r>
  </si>
  <si>
    <r>
      <rPr>
        <sz val="10"/>
        <color rgb="FF000000"/>
        <rFont val="宋体"/>
        <charset val="134"/>
      </rPr>
      <t>路面工程</t>
    </r>
  </si>
  <si>
    <r>
      <rPr>
        <sz val="10"/>
        <color rgb="FF000000"/>
        <rFont val="宋体"/>
        <charset val="134"/>
      </rPr>
      <t>路面面层</t>
    </r>
  </si>
  <si>
    <r>
      <rPr>
        <sz val="10"/>
        <rFont val="宋体"/>
        <charset val="134"/>
      </rPr>
      <t>沥青路面压实度、厚度</t>
    </r>
  </si>
  <si>
    <r>
      <rPr>
        <sz val="10"/>
        <rFont val="宋体"/>
        <charset val="134"/>
      </rPr>
      <t>沥青路面弯沉</t>
    </r>
  </si>
  <si>
    <r>
      <rPr>
        <sz val="10"/>
        <rFont val="宋体"/>
        <charset val="134"/>
      </rPr>
      <t>沥青路面渗水系数</t>
    </r>
  </si>
  <si>
    <r>
      <rPr>
        <sz val="10"/>
        <rFont val="宋体"/>
        <charset val="134"/>
      </rPr>
      <t>砼路面强度、厚度</t>
    </r>
  </si>
  <si>
    <r>
      <rPr>
        <sz val="10"/>
        <rFont val="宋体"/>
        <charset val="134"/>
      </rPr>
      <t>砼路面相邻板高差</t>
    </r>
  </si>
  <si>
    <r>
      <rPr>
        <sz val="10"/>
        <rFont val="宋体"/>
        <charset val="134"/>
      </rPr>
      <t>平整度</t>
    </r>
  </si>
  <si>
    <r>
      <rPr>
        <sz val="10"/>
        <rFont val="宋体"/>
        <charset val="134"/>
      </rPr>
      <t>公里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车道</t>
    </r>
  </si>
  <si>
    <r>
      <rPr>
        <sz val="10"/>
        <rFont val="宋体"/>
        <charset val="134"/>
      </rPr>
      <t>摩擦系数（横向力检测车）</t>
    </r>
  </si>
  <si>
    <r>
      <rPr>
        <sz val="10"/>
        <rFont val="宋体"/>
        <charset val="134"/>
      </rPr>
      <t>构造深度（激光构造深度仪）</t>
    </r>
  </si>
  <si>
    <r>
      <rPr>
        <sz val="10"/>
        <rFont val="宋体"/>
        <charset val="134"/>
      </rPr>
      <t>宽度</t>
    </r>
  </si>
  <si>
    <r>
      <rPr>
        <sz val="10"/>
        <rFont val="宋体"/>
        <charset val="134"/>
      </rPr>
      <t>横坡</t>
    </r>
  </si>
  <si>
    <r>
      <rPr>
        <sz val="10"/>
        <color rgb="FF000000"/>
        <rFont val="宋体"/>
        <charset val="134"/>
      </rPr>
      <t>桥梁工程</t>
    </r>
  </si>
  <si>
    <r>
      <rPr>
        <sz val="10"/>
        <color rgb="FF000000"/>
        <rFont val="宋体"/>
        <charset val="134"/>
      </rPr>
      <t>桥面系</t>
    </r>
  </si>
  <si>
    <r>
      <rPr>
        <sz val="10"/>
        <rFont val="宋体"/>
        <charset val="134"/>
      </rPr>
      <t>桥面宽度</t>
    </r>
  </si>
  <si>
    <r>
      <rPr>
        <sz val="10"/>
        <rFont val="宋体"/>
        <charset val="134"/>
      </rPr>
      <t>桥面横坡</t>
    </r>
  </si>
  <si>
    <r>
      <rPr>
        <sz val="10"/>
        <color theme="1"/>
        <rFont val="宋体"/>
        <charset val="134"/>
      </rPr>
      <t>桥面铺装平整度</t>
    </r>
  </si>
  <si>
    <r>
      <rPr>
        <sz val="10"/>
        <color theme="1"/>
        <rFont val="宋体"/>
        <charset val="134"/>
      </rPr>
      <t>摩擦系数（横向力检测车）</t>
    </r>
  </si>
  <si>
    <r>
      <rPr>
        <sz val="10"/>
        <color theme="1"/>
        <rFont val="宋体"/>
        <charset val="134"/>
      </rPr>
      <t>构造深度</t>
    </r>
  </si>
  <si>
    <r>
      <rPr>
        <sz val="10"/>
        <color rgb="FF000000"/>
        <rFont val="宋体"/>
        <charset val="134"/>
      </rPr>
      <t>桥梁外观检查</t>
    </r>
  </si>
  <si>
    <r>
      <rPr>
        <sz val="10"/>
        <rFont val="宋体"/>
        <charset val="134"/>
      </rPr>
      <t>桥梁外观</t>
    </r>
  </si>
  <si>
    <t>延米</t>
  </si>
  <si>
    <r>
      <rPr>
        <sz val="10"/>
        <rFont val="宋体"/>
        <charset val="134"/>
      </rPr>
      <t>桥检车</t>
    </r>
  </si>
  <si>
    <r>
      <rPr>
        <sz val="10"/>
        <rFont val="宋体"/>
        <charset val="134"/>
      </rPr>
      <t>台班</t>
    </r>
  </si>
  <si>
    <r>
      <rPr>
        <sz val="10"/>
        <color rgb="FF000000"/>
        <rFont val="宋体"/>
        <charset val="134"/>
      </rPr>
      <t>交通安全设施</t>
    </r>
  </si>
  <si>
    <r>
      <rPr>
        <sz val="10"/>
        <color rgb="FF000000"/>
        <rFont val="宋体"/>
        <charset val="134"/>
      </rPr>
      <t>标志</t>
    </r>
  </si>
  <si>
    <r>
      <rPr>
        <sz val="10"/>
        <rFont val="宋体"/>
        <charset val="134"/>
      </rPr>
      <t>立柱垂直度</t>
    </r>
  </si>
  <si>
    <r>
      <rPr>
        <sz val="10"/>
        <rFont val="宋体"/>
        <charset val="134"/>
      </rPr>
      <t>标志板净空</t>
    </r>
  </si>
  <si>
    <r>
      <rPr>
        <sz val="10"/>
        <rFont val="宋体"/>
        <charset val="134"/>
      </rPr>
      <t>标志板反光膜等级及逆射系数</t>
    </r>
  </si>
  <si>
    <r>
      <rPr>
        <sz val="10"/>
        <color rgb="FF000000"/>
        <rFont val="宋体"/>
        <charset val="134"/>
      </rPr>
      <t>标线</t>
    </r>
  </si>
  <si>
    <r>
      <rPr>
        <sz val="10"/>
        <rFont val="宋体"/>
        <charset val="134"/>
      </rPr>
      <t>标线反光标线逆反射系数</t>
    </r>
  </si>
  <si>
    <r>
      <rPr>
        <sz val="10"/>
        <rFont val="宋体"/>
        <charset val="134"/>
      </rPr>
      <t>标线厚度</t>
    </r>
  </si>
  <si>
    <r>
      <rPr>
        <sz val="10"/>
        <color rgb="FF000000"/>
        <rFont val="宋体"/>
        <charset val="134"/>
      </rPr>
      <t>防护栏</t>
    </r>
  </si>
  <si>
    <r>
      <rPr>
        <sz val="10"/>
        <rFont val="宋体"/>
        <charset val="134"/>
      </rPr>
      <t>波形梁板基底金属厚度</t>
    </r>
  </si>
  <si>
    <r>
      <rPr>
        <sz val="10"/>
        <rFont val="宋体"/>
        <charset val="134"/>
      </rPr>
      <t>波形梁钢护栏立柱壁厚</t>
    </r>
  </si>
  <si>
    <r>
      <rPr>
        <sz val="10"/>
        <rFont val="宋体"/>
        <charset val="134"/>
      </rPr>
      <t>波形梁钢护栏立柱埋入深度</t>
    </r>
  </si>
  <si>
    <r>
      <rPr>
        <sz val="10"/>
        <rFont val="宋体"/>
        <charset val="134"/>
      </rPr>
      <t>根</t>
    </r>
  </si>
  <si>
    <r>
      <rPr>
        <sz val="10"/>
        <rFont val="宋体"/>
        <charset val="134"/>
      </rPr>
      <t>波形梁钢护栏横梁中心高度</t>
    </r>
  </si>
  <si>
    <r>
      <rPr>
        <sz val="10"/>
        <rFont val="宋体"/>
        <charset val="134"/>
      </rPr>
      <t>砼护栏强度</t>
    </r>
  </si>
  <si>
    <r>
      <rPr>
        <sz val="10"/>
        <rFont val="宋体"/>
        <charset val="134"/>
      </rPr>
      <t>测区</t>
    </r>
  </si>
  <si>
    <r>
      <rPr>
        <sz val="10"/>
        <rFont val="宋体"/>
        <charset val="134"/>
      </rPr>
      <t>砼护栏断面尺寸</t>
    </r>
  </si>
  <si>
    <r>
      <rPr>
        <sz val="10"/>
        <color indexed="8"/>
        <rFont val="宋体"/>
        <charset val="134"/>
      </rPr>
      <t>外观</t>
    </r>
  </si>
  <si>
    <r>
      <rPr>
        <sz val="10"/>
        <rFont val="宋体"/>
        <charset val="134"/>
      </rPr>
      <t>交通安全设施外观</t>
    </r>
  </si>
  <si>
    <r>
      <rPr>
        <sz val="10"/>
        <rFont val="宋体"/>
        <charset val="134"/>
      </rPr>
      <t>声屏障工程</t>
    </r>
  </si>
  <si>
    <r>
      <rPr>
        <sz val="10"/>
        <rFont val="宋体"/>
        <charset val="134"/>
      </rPr>
      <t>高度</t>
    </r>
  </si>
  <si>
    <r>
      <rPr>
        <sz val="10"/>
        <rFont val="宋体"/>
        <charset val="134"/>
      </rPr>
      <t>屏体厚度</t>
    </r>
  </si>
  <si>
    <r>
      <rPr>
        <sz val="10"/>
        <rFont val="宋体"/>
        <charset val="134"/>
      </rPr>
      <t>镀（涂）层厚度</t>
    </r>
  </si>
  <si>
    <r>
      <rPr>
        <sz val="10"/>
        <color rgb="FF000000"/>
        <rFont val="宋体"/>
        <charset val="134"/>
      </rPr>
      <t>外观</t>
    </r>
  </si>
  <si>
    <r>
      <rPr>
        <sz val="10"/>
        <rFont val="宋体"/>
        <charset val="134"/>
      </rPr>
      <t>声屏障外观</t>
    </r>
  </si>
  <si>
    <r>
      <rPr>
        <sz val="10"/>
        <rFont val="宋体"/>
        <charset val="134"/>
      </rPr>
      <t>项</t>
    </r>
  </si>
  <si>
    <r>
      <rPr>
        <b/>
        <sz val="10"/>
        <rFont val="宋体"/>
        <charset val="134"/>
      </rPr>
      <t>小计（结转至清单汇总表）</t>
    </r>
  </si>
  <si>
    <t>单位工程</t>
  </si>
  <si>
    <t>分部工程类别</t>
  </si>
  <si>
    <t>检查项目</t>
  </si>
  <si>
    <t>单价（元）</t>
  </si>
  <si>
    <t>合价（元）</t>
  </si>
  <si>
    <t>一、路基工程</t>
  </si>
  <si>
    <t>路基土石方</t>
  </si>
  <si>
    <t>路基外观</t>
  </si>
  <si>
    <t>每侧公里</t>
  </si>
  <si>
    <t>涵洞</t>
  </si>
  <si>
    <t>涵洞外观</t>
  </si>
  <si>
    <t>道</t>
  </si>
  <si>
    <t>二、路面工程</t>
  </si>
  <si>
    <t>路面面层</t>
  </si>
  <si>
    <t>沥青路面车辙</t>
  </si>
  <si>
    <t>公里/车道</t>
  </si>
  <si>
    <t>摩擦系数（横向力检测车）</t>
  </si>
  <si>
    <t>构造深度（激光构造深度仪）</t>
  </si>
  <si>
    <t>外观检查</t>
  </si>
  <si>
    <t>三、桥梁工程</t>
  </si>
  <si>
    <t>桥面系</t>
  </si>
  <si>
    <t>构造深度</t>
  </si>
  <si>
    <t>桥梁外观检查</t>
  </si>
  <si>
    <t>桥梁外观</t>
  </si>
  <si>
    <t>单幅延米</t>
  </si>
  <si>
    <t>桥检车</t>
  </si>
  <si>
    <t>台班</t>
  </si>
  <si>
    <t>四、交通安全设施</t>
  </si>
  <si>
    <t>外观</t>
  </si>
  <si>
    <t>交通安全设施外观</t>
  </si>
  <si>
    <t>五、声屏障工程</t>
  </si>
  <si>
    <t>声屏障工程</t>
  </si>
  <si>
    <t>声屏障外观</t>
  </si>
  <si>
    <t>项</t>
  </si>
  <si>
    <t>小计（结转至清单汇总表）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</si>
</sst>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_ "/>
    <numFmt numFmtId="180" formatCode="0.0_ "/>
    <numFmt numFmtId="181" formatCode="[DBNum2][$RMB]General;[Red][DBNum2][$RMB]General"/>
  </numFmts>
  <fonts count="55">
    <font>
      <sz val="12"/>
      <name val="宋体"/>
      <charset val="134"/>
    </font>
    <font>
      <sz val="14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b/>
      <sz val="18"/>
      <name val="仿宋_GB2312"/>
      <charset val="134"/>
    </font>
    <font>
      <b/>
      <sz val="10"/>
      <name val="仿宋_GB2312"/>
      <charset val="134"/>
    </font>
    <font>
      <sz val="10"/>
      <name val="宋体"/>
      <charset val="0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rgb="FF000000"/>
      <name val="Times New Roman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color indexed="8"/>
      <name val="Times New Roman"/>
      <charset val="0"/>
    </font>
    <font>
      <sz val="10"/>
      <color rgb="FF000000"/>
      <name val="宋体"/>
      <charset val="0"/>
    </font>
    <font>
      <b/>
      <sz val="10"/>
      <name val="Times New Roman"/>
      <charset val="0"/>
    </font>
    <font>
      <b/>
      <sz val="20"/>
      <name val="仿宋_GB2312"/>
      <charset val="134"/>
    </font>
    <font>
      <b/>
      <sz val="12"/>
      <name val="宋体"/>
      <charset val="134"/>
    </font>
    <font>
      <sz val="12"/>
      <name val="Times New Roman"/>
      <charset val="0"/>
    </font>
    <font>
      <b/>
      <sz val="20"/>
      <name val="楷体_GB2312"/>
      <charset val="134"/>
    </font>
    <font>
      <sz val="16"/>
      <name val="宋体"/>
      <charset val="134"/>
    </font>
    <font>
      <sz val="16"/>
      <name val="Times New Roman"/>
      <charset val="0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Times New Roman"/>
      <charset val="0"/>
    </font>
    <font>
      <sz val="18"/>
      <name val="Times New Roman"/>
      <charset val="0"/>
    </font>
    <font>
      <b/>
      <sz val="18"/>
      <name val="楷体_GB2312"/>
      <charset val="134"/>
    </font>
    <font>
      <b/>
      <sz val="14"/>
      <name val="楷体_GB2312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" borderId="13" applyNumberFormat="0" applyAlignment="0" applyProtection="0">
      <alignment vertical="center"/>
    </xf>
    <xf numFmtId="0" fontId="43" fillId="5" borderId="14" applyNumberFormat="0" applyAlignment="0" applyProtection="0">
      <alignment vertical="center"/>
    </xf>
    <xf numFmtId="0" fontId="44" fillId="5" borderId="13" applyNumberFormat="0" applyAlignment="0" applyProtection="0">
      <alignment vertical="center"/>
    </xf>
    <xf numFmtId="0" fontId="45" fillId="6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3" fillId="0" borderId="0"/>
    <xf numFmtId="0" fontId="52" fillId="0" borderId="0" applyProtection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53" fillId="0" borderId="0"/>
    <xf numFmtId="0" fontId="0" fillId="0" borderId="0" applyProtection="0"/>
  </cellStyleXfs>
  <cellXfs count="113">
    <xf numFmtId="0" fontId="0" fillId="0" borderId="0" xfId="0"/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179" fontId="12" fillId="0" borderId="5" xfId="0" applyNumberFormat="1" applyFont="1" applyFill="1" applyBorder="1" applyAlignment="1">
      <alignment horizontal="center" vertical="center" wrapText="1"/>
    </xf>
    <xf numFmtId="180" fontId="13" fillId="0" borderId="5" xfId="0" applyNumberFormat="1" applyFont="1" applyFill="1" applyBorder="1" applyAlignment="1" applyProtection="1">
      <alignment horizontal="center" vertical="center"/>
      <protection locked="0"/>
    </xf>
    <xf numFmtId="49" fontId="13" fillId="0" borderId="6" xfId="0" applyNumberFormat="1" applyFont="1" applyFill="1" applyBorder="1" applyAlignment="1" applyProtection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13" fillId="0" borderId="5" xfId="0" applyFont="1" applyFill="1" applyBorder="1" applyAlignment="1">
      <alignment horizontal="center" vertical="center" wrapText="1"/>
    </xf>
    <xf numFmtId="179" fontId="13" fillId="0" borderId="5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>
      <alignment horizontal="center" vertical="center"/>
    </xf>
    <xf numFmtId="18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>
      <alignment horizontal="center" vertical="center" wrapText="1"/>
    </xf>
    <xf numFmtId="180" fontId="8" fillId="0" borderId="0" xfId="0" applyNumberFormat="1" applyFont="1" applyFill="1" applyAlignment="1" applyProtection="1">
      <alignment horizontal="center" vertical="center"/>
      <protection locked="0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10" fontId="8" fillId="2" borderId="0" xfId="0" applyNumberFormat="1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left" vertical="center" wrapText="1"/>
    </xf>
    <xf numFmtId="179" fontId="13" fillId="0" borderId="5" xfId="0" applyNumberFormat="1" applyFont="1" applyFill="1" applyBorder="1" applyAlignment="1" applyProtection="1">
      <alignment horizontal="center" vertical="center" wrapText="1"/>
    </xf>
    <xf numFmtId="179" fontId="13" fillId="0" borderId="6" xfId="0" applyNumberFormat="1" applyFont="1" applyFill="1" applyBorder="1" applyAlignment="1" applyProtection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180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0" fontId="0" fillId="0" borderId="0" xfId="0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178" fontId="3" fillId="0" borderId="5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179" fontId="19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179" fontId="2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179" fontId="21" fillId="0" borderId="5" xfId="0" applyNumberFormat="1" applyFont="1" applyFill="1" applyBorder="1" applyAlignment="1">
      <alignment horizontal="center" vertical="center" wrapText="1"/>
    </xf>
    <xf numFmtId="179" fontId="3" fillId="0" borderId="5" xfId="0" applyNumberFormat="1" applyFont="1" applyFill="1" applyBorder="1" applyAlignment="1">
      <alignment horizontal="left" vertical="center" wrapText="1"/>
    </xf>
    <xf numFmtId="179" fontId="3" fillId="0" borderId="0" xfId="0" applyNumberFormat="1" applyFont="1" applyFill="1" applyBorder="1" applyAlignment="1">
      <alignment horizontal="left" vertical="center" wrapText="1"/>
    </xf>
    <xf numFmtId="0" fontId="0" fillId="0" borderId="0" xfId="55" applyNumberFormat="1" applyFont="1" applyFill="1" applyBorder="1" applyAlignment="1">
      <alignment horizontal="center"/>
    </xf>
    <xf numFmtId="0" fontId="0" fillId="0" borderId="0" xfId="55" applyNumberFormat="1" applyFont="1" applyFill="1" applyBorder="1" applyAlignment="1"/>
    <xf numFmtId="0" fontId="4" fillId="0" borderId="0" xfId="55" applyNumberFormat="1" applyFont="1" applyFill="1" applyBorder="1" applyAlignment="1">
      <alignment horizontal="center" vertical="center"/>
    </xf>
    <xf numFmtId="0" fontId="22" fillId="0" borderId="0" xfId="55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0" fontId="3" fillId="0" borderId="5" xfId="55" applyNumberFormat="1" applyFont="1" applyFill="1" applyBorder="1" applyAlignment="1">
      <alignment horizontal="center" vertical="center"/>
    </xf>
    <xf numFmtId="0" fontId="6" fillId="0" borderId="5" xfId="55" applyNumberFormat="1" applyFont="1" applyFill="1" applyBorder="1" applyAlignment="1">
      <alignment horizontal="center" vertical="center"/>
    </xf>
    <xf numFmtId="0" fontId="10" fillId="0" borderId="5" xfId="55" applyNumberFormat="1" applyFont="1" applyFill="1" applyBorder="1" applyAlignment="1">
      <alignment horizontal="center" vertical="center"/>
    </xf>
    <xf numFmtId="179" fontId="3" fillId="0" borderId="5" xfId="0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 applyProtection="1">
      <alignment vertical="center"/>
      <protection locked="0"/>
    </xf>
    <xf numFmtId="181" fontId="23" fillId="0" borderId="5" xfId="0" applyNumberFormat="1" applyFont="1" applyFill="1" applyBorder="1" applyAlignment="1" applyProtection="1">
      <alignment vertical="center"/>
      <protection locked="0"/>
    </xf>
    <xf numFmtId="0" fontId="23" fillId="0" borderId="5" xfId="0" applyFont="1" applyFill="1" applyBorder="1" applyAlignment="1" applyProtection="1">
      <alignment horizontal="left" vertical="center"/>
    </xf>
    <xf numFmtId="0" fontId="24" fillId="0" borderId="0" xfId="58" applyNumberFormat="1" applyFont="1" applyFill="1" applyBorder="1" applyAlignment="1"/>
    <xf numFmtId="0" fontId="24" fillId="0" borderId="0" xfId="58" applyNumberFormat="1" applyFont="1" applyFill="1" applyBorder="1" applyAlignment="1">
      <alignment horizontal="center"/>
    </xf>
    <xf numFmtId="0" fontId="0" fillId="0" borderId="0" xfId="58" applyNumberFormat="1" applyFont="1" applyFill="1" applyBorder="1" applyAlignment="1"/>
    <xf numFmtId="0" fontId="25" fillId="0" borderId="0" xfId="58" applyNumberFormat="1" applyFont="1" applyFill="1" applyBorder="1" applyAlignment="1">
      <alignment horizontal="center" vertical="center" wrapText="1"/>
    </xf>
    <xf numFmtId="0" fontId="26" fillId="0" borderId="0" xfId="58" applyNumberFormat="1" applyFont="1" applyFill="1" applyBorder="1" applyAlignment="1">
      <alignment horizontal="center" vertical="center"/>
    </xf>
    <xf numFmtId="0" fontId="27" fillId="0" borderId="0" xfId="58" applyNumberFormat="1" applyFont="1" applyFill="1" applyBorder="1" applyAlignment="1">
      <alignment horizontal="center" vertical="center"/>
    </xf>
    <xf numFmtId="0" fontId="28" fillId="0" borderId="0" xfId="58" applyNumberFormat="1" applyFont="1" applyFill="1" applyBorder="1" applyAlignment="1">
      <alignment horizontal="center" vertical="center" wrapText="1"/>
    </xf>
    <xf numFmtId="0" fontId="29" fillId="0" borderId="0" xfId="58" applyNumberFormat="1" applyFont="1" applyFill="1" applyBorder="1" applyAlignment="1"/>
    <xf numFmtId="0" fontId="30" fillId="0" borderId="0" xfId="58" applyNumberFormat="1" applyFont="1" applyFill="1" applyBorder="1" applyAlignment="1">
      <alignment horizontal="center"/>
    </xf>
    <xf numFmtId="0" fontId="31" fillId="0" borderId="0" xfId="58" applyNumberFormat="1" applyFont="1" applyFill="1" applyBorder="1" applyAlignment="1">
      <alignment horizontal="center"/>
    </xf>
    <xf numFmtId="0" fontId="32" fillId="0" borderId="0" xfId="58" applyNumberFormat="1" applyFont="1" applyFill="1" applyBorder="1" applyAlignment="1">
      <alignment horizontal="center" vertical="center"/>
    </xf>
    <xf numFmtId="0" fontId="32" fillId="0" borderId="0" xfId="58" applyNumberFormat="1" applyFont="1" applyFill="1" applyBorder="1" applyAlignment="1">
      <alignment horizontal="left" vertical="center"/>
    </xf>
    <xf numFmtId="57" fontId="33" fillId="0" borderId="0" xfId="58" applyNumberFormat="1" applyFont="1" applyFill="1" applyBorder="1" applyAlignment="1">
      <alignment horizontal="left" vertical="center"/>
    </xf>
    <xf numFmtId="0" fontId="33" fillId="0" borderId="0" xfId="58" applyNumberFormat="1" applyFont="1" applyFill="1" applyBorder="1" applyAlignment="1">
      <alignment horizontal="left" vertical="center"/>
    </xf>
    <xf numFmtId="0" fontId="26" fillId="0" borderId="0" xfId="58" applyNumberFormat="1" applyFont="1" applyFill="1" applyBorder="1" applyAlignment="1">
      <alignment horizont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_Sheet1" xfId="49"/>
    <cellStyle name="常规 8" xfId="50"/>
    <cellStyle name="常规 3 51" xfId="51"/>
    <cellStyle name="常规 4 16" xfId="52"/>
    <cellStyle name="常规_200章" xfId="53"/>
    <cellStyle name="常规 3" xfId="54"/>
    <cellStyle name="常规 2" xfId="55"/>
    <cellStyle name="常规 2 33" xfId="56"/>
    <cellStyle name="常规_100章" xfId="57"/>
    <cellStyle name="常规_金阳路一标工程量清单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I19"/>
  <sheetViews>
    <sheetView view="pageBreakPreview" zoomScaleNormal="100" workbookViewId="0">
      <selection activeCell="H16" sqref="H16"/>
    </sheetView>
  </sheetViews>
  <sheetFormatPr defaultColWidth="9" defaultRowHeight="14.25" customHeight="1"/>
  <cols>
    <col min="6" max="6" width="25.625" customWidth="1"/>
  </cols>
  <sheetData>
    <row r="1" ht="30" customHeight="1" spans="1:9">
      <c r="A1" s="98"/>
      <c r="B1" s="98"/>
      <c r="C1" s="99"/>
      <c r="D1" s="99"/>
      <c r="E1" s="99"/>
      <c r="F1" s="99"/>
      <c r="G1" s="100"/>
      <c r="H1" s="100"/>
      <c r="I1" s="100"/>
    </row>
    <row r="2" ht="96" customHeight="1" spans="1:9">
      <c r="A2" s="101" t="s">
        <v>0</v>
      </c>
      <c r="B2" s="101"/>
      <c r="C2" s="101"/>
      <c r="D2" s="101"/>
      <c r="E2" s="101"/>
      <c r="F2" s="101"/>
      <c r="G2" s="100"/>
      <c r="H2" s="100"/>
      <c r="I2" s="100"/>
    </row>
    <row r="3" ht="35.1" customHeight="1" spans="1:9">
      <c r="A3" s="102"/>
      <c r="B3" s="103"/>
      <c r="C3" s="103"/>
      <c r="D3" s="103"/>
      <c r="E3" s="103"/>
      <c r="F3" s="103"/>
      <c r="G3" s="100"/>
      <c r="H3" s="100"/>
      <c r="I3" s="100"/>
    </row>
    <row r="4" ht="24.95" customHeight="1" spans="1:9">
      <c r="A4" s="99"/>
      <c r="B4" s="99"/>
      <c r="C4" s="99"/>
      <c r="D4" s="99"/>
      <c r="E4" s="99"/>
      <c r="F4" s="99"/>
      <c r="G4" s="100"/>
      <c r="H4" s="100"/>
      <c r="I4" s="100"/>
    </row>
    <row r="5" ht="24.95" customHeight="1" spans="1:9">
      <c r="A5" s="99"/>
      <c r="B5" s="99"/>
      <c r="C5" s="99"/>
      <c r="D5" s="99"/>
      <c r="E5" s="99"/>
      <c r="F5" s="99"/>
      <c r="G5" s="100"/>
      <c r="H5" s="100"/>
      <c r="I5" s="100"/>
    </row>
    <row r="6" ht="24.95" customHeight="1" spans="1:9">
      <c r="A6" s="99"/>
      <c r="B6" s="99"/>
      <c r="C6" s="99"/>
      <c r="D6" s="99"/>
      <c r="E6" s="99"/>
      <c r="F6" s="99"/>
      <c r="G6" s="100"/>
      <c r="H6" s="100"/>
      <c r="I6" s="100"/>
    </row>
    <row r="7" ht="39.95" customHeight="1" spans="1:9">
      <c r="A7" s="104" t="s">
        <v>1</v>
      </c>
      <c r="B7" s="104"/>
      <c r="C7" s="104"/>
      <c r="D7" s="104"/>
      <c r="E7" s="104"/>
      <c r="F7" s="104"/>
      <c r="G7" s="105"/>
      <c r="H7" s="105"/>
      <c r="I7" s="105"/>
    </row>
    <row r="8" ht="39.95" customHeight="1" spans="1:9">
      <c r="A8" s="104" t="s">
        <v>2</v>
      </c>
      <c r="B8" s="104"/>
      <c r="C8" s="104"/>
      <c r="D8" s="104"/>
      <c r="E8" s="104"/>
      <c r="F8" s="104"/>
      <c r="G8" s="105"/>
      <c r="H8" s="105"/>
      <c r="I8" s="105"/>
    </row>
    <row r="9" ht="39.95" customHeight="1" spans="1:9">
      <c r="A9" s="104" t="s">
        <v>3</v>
      </c>
      <c r="B9" s="104"/>
      <c r="C9" s="104"/>
      <c r="D9" s="104"/>
      <c r="E9" s="104"/>
      <c r="F9" s="104"/>
      <c r="G9" s="105"/>
      <c r="H9" s="105"/>
      <c r="I9" s="105"/>
    </row>
    <row r="10" ht="39.95" customHeight="1" spans="1:9">
      <c r="A10" s="104" t="s">
        <v>4</v>
      </c>
      <c r="B10" s="104"/>
      <c r="C10" s="104"/>
      <c r="D10" s="104"/>
      <c r="E10" s="104"/>
      <c r="F10" s="104"/>
      <c r="G10" s="105"/>
      <c r="H10" s="105"/>
      <c r="I10" s="105"/>
    </row>
    <row r="11" ht="39.95" customHeight="1" spans="1:9">
      <c r="A11" s="104" t="s">
        <v>5</v>
      </c>
      <c r="B11" s="104"/>
      <c r="C11" s="104"/>
      <c r="D11" s="104"/>
      <c r="E11" s="104"/>
      <c r="F11" s="104"/>
      <c r="G11" s="105"/>
      <c r="H11" s="105"/>
      <c r="I11" s="105"/>
    </row>
    <row r="12" ht="24.95" customHeight="1" spans="1:9">
      <c r="A12" s="106"/>
      <c r="B12" s="106"/>
      <c r="C12" s="106"/>
      <c r="D12" s="106"/>
      <c r="E12" s="106"/>
      <c r="F12" s="106"/>
      <c r="G12" s="105"/>
      <c r="H12" s="105"/>
      <c r="I12" s="105"/>
    </row>
    <row r="13" ht="24.95" customHeight="1" spans="1:9">
      <c r="A13" s="106"/>
      <c r="B13" s="106"/>
      <c r="C13" s="106"/>
      <c r="D13" s="106"/>
      <c r="E13" s="106"/>
      <c r="F13" s="106"/>
      <c r="G13" s="105"/>
      <c r="H13" s="105"/>
      <c r="I13" s="105"/>
    </row>
    <row r="14" ht="24.95" customHeight="1" spans="1:9">
      <c r="A14" s="106"/>
      <c r="B14" s="106"/>
      <c r="C14" s="106"/>
      <c r="D14" s="106"/>
      <c r="E14" s="106"/>
      <c r="F14" s="106"/>
      <c r="G14" s="105"/>
      <c r="H14" s="105"/>
      <c r="I14" s="105"/>
    </row>
    <row r="15" ht="24.95" customHeight="1" spans="1:9">
      <c r="A15" s="107"/>
      <c r="B15" s="107"/>
      <c r="C15" s="107"/>
      <c r="D15" s="107"/>
      <c r="E15" s="107"/>
      <c r="F15" s="107"/>
      <c r="G15" s="105"/>
      <c r="H15" s="105"/>
      <c r="I15" s="105"/>
    </row>
    <row r="16" ht="30" customHeight="1" spans="1:9">
      <c r="A16" s="108"/>
      <c r="B16" s="108"/>
      <c r="C16" s="108"/>
      <c r="D16" s="108"/>
      <c r="E16" s="108"/>
      <c r="F16" s="108"/>
      <c r="G16" s="105"/>
      <c r="H16" s="105"/>
      <c r="I16" s="105"/>
    </row>
    <row r="17" ht="30" customHeight="1" spans="1:9">
      <c r="A17" s="109" t="s">
        <v>6</v>
      </c>
      <c r="B17" s="109"/>
      <c r="C17" s="109"/>
      <c r="D17" s="109"/>
      <c r="E17" s="109"/>
      <c r="F17" s="109"/>
      <c r="G17" s="105"/>
      <c r="H17" s="105"/>
      <c r="I17" s="105"/>
    </row>
    <row r="18" ht="30" customHeight="1" spans="1:9">
      <c r="A18" s="110" t="s">
        <v>7</v>
      </c>
      <c r="B18" s="111"/>
      <c r="C18" s="111"/>
      <c r="D18" s="111"/>
      <c r="E18" s="111"/>
      <c r="F18" s="111"/>
      <c r="G18" s="105"/>
      <c r="H18" s="105"/>
      <c r="I18" s="105"/>
    </row>
    <row r="19" ht="20.1" customHeight="1" spans="1:9">
      <c r="A19" s="112"/>
      <c r="B19" s="112"/>
      <c r="C19" s="112"/>
      <c r="D19" s="112"/>
      <c r="E19" s="112"/>
      <c r="F19" s="112"/>
    </row>
  </sheetData>
  <mergeCells count="11">
    <mergeCell ref="A2:F2"/>
    <mergeCell ref="A3:F3"/>
    <mergeCell ref="A7:F7"/>
    <mergeCell ref="A8:F8"/>
    <mergeCell ref="A9:F9"/>
    <mergeCell ref="A10:F10"/>
    <mergeCell ref="A11:F11"/>
    <mergeCell ref="A16:F16"/>
    <mergeCell ref="A17:F17"/>
    <mergeCell ref="A18:F18"/>
    <mergeCell ref="A19:F19"/>
  </mergeCells>
  <pageMargins left="1.17916666666667" right="1.17916666666667" top="1.17916666666667" bottom="1.17916666666667" header="0.5" footer="0.5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D10"/>
  <sheetViews>
    <sheetView showZeros="0" tabSelected="1" view="pageBreakPreview" zoomScale="115" zoomScaleNormal="100" workbookViewId="0">
      <selection activeCell="D5" sqref="D5"/>
    </sheetView>
  </sheetViews>
  <sheetFormatPr defaultColWidth="9" defaultRowHeight="14.25" customHeight="1" outlineLevelCol="3"/>
  <cols>
    <col min="1" max="2" width="9.625" style="85" customWidth="1"/>
    <col min="3" max="3" width="38.75" style="86" customWidth="1"/>
    <col min="4" max="4" width="12.625" style="86" customWidth="1"/>
    <col min="5" max="16383" width="9" style="86" customWidth="1"/>
    <col min="16384" max="16384" width="9" style="86"/>
  </cols>
  <sheetData>
    <row r="1" ht="39.95" customHeight="1" spans="1:4">
      <c r="A1" s="87" t="s">
        <v>8</v>
      </c>
      <c r="B1" s="87"/>
      <c r="C1" s="87"/>
      <c r="D1" s="87"/>
    </row>
    <row r="2" ht="20.1" customHeight="1" spans="1:4">
      <c r="A2" s="88"/>
      <c r="B2" s="88"/>
      <c r="C2" s="88"/>
      <c r="D2" s="88"/>
    </row>
    <row r="3" ht="30" customHeight="1" spans="1:4">
      <c r="A3" s="89" t="s">
        <v>9</v>
      </c>
      <c r="B3" s="90"/>
      <c r="C3" s="90"/>
      <c r="D3" s="90"/>
    </row>
    <row r="4" ht="30" customHeight="1" spans="1:4">
      <c r="A4" s="91" t="s">
        <v>10</v>
      </c>
      <c r="B4" s="91" t="s">
        <v>11</v>
      </c>
      <c r="C4" s="92" t="s">
        <v>12</v>
      </c>
      <c r="D4" s="91" t="s">
        <v>13</v>
      </c>
    </row>
    <row r="5" ht="30" customHeight="1" spans="1:4">
      <c r="A5" s="91">
        <v>1</v>
      </c>
      <c r="B5" s="92" t="s">
        <v>14</v>
      </c>
      <c r="C5" s="93" t="s">
        <v>15</v>
      </c>
      <c r="D5" s="94">
        <f>第1章!D12:E12</f>
        <v>0</v>
      </c>
    </row>
    <row r="6" ht="30" customHeight="1" spans="1:4">
      <c r="A6" s="91">
        <v>2</v>
      </c>
      <c r="B6" s="92" t="s">
        <v>16</v>
      </c>
      <c r="C6" s="93" t="s">
        <v>17</v>
      </c>
      <c r="D6" s="94">
        <f>'第2-1章 '!H43</f>
        <v>0</v>
      </c>
    </row>
    <row r="7" ht="30" customHeight="1" spans="1:4">
      <c r="A7" s="91">
        <v>3</v>
      </c>
      <c r="B7" s="92" t="s">
        <v>18</v>
      </c>
      <c r="C7" s="93" t="s">
        <v>19</v>
      </c>
      <c r="D7" s="94">
        <f>'第2-2章  '!H16</f>
        <v>0</v>
      </c>
    </row>
    <row r="8" ht="30" customHeight="1" spans="1:4">
      <c r="A8" s="91">
        <v>4</v>
      </c>
      <c r="B8" s="93" t="s">
        <v>20</v>
      </c>
      <c r="C8" s="91"/>
      <c r="D8" s="94">
        <f>ROUND(SUM(D5:D7),0)</f>
        <v>0</v>
      </c>
    </row>
    <row r="9" ht="29" customHeight="1" spans="1:4">
      <c r="A9" s="95" t="s">
        <v>21</v>
      </c>
      <c r="B9" s="95"/>
      <c r="C9" s="96">
        <f>D8</f>
        <v>0</v>
      </c>
      <c r="D9" s="95" t="s">
        <v>22</v>
      </c>
    </row>
    <row r="10" ht="29" customHeight="1" spans="1:4">
      <c r="A10" s="97" t="s">
        <v>23</v>
      </c>
      <c r="B10" s="97"/>
      <c r="C10" s="97"/>
      <c r="D10" s="97"/>
    </row>
  </sheetData>
  <sheetProtection algorithmName="SHA-512" hashValue="2R7Uw7TOOY67OHcm+y6sXoojM+11sYL/tLgH1PwfrzF3/vK7kFWjSgzt6i5m+uCcGaSA21VY2qaqc7f837acUg==" saltValue="78CF3zjGJPGf9SVLDp8Vjw==" spinCount="100000" sheet="1" objects="1"/>
  <mergeCells count="4">
    <mergeCell ref="A1:D1"/>
    <mergeCell ref="A3:D3"/>
    <mergeCell ref="B8:C8"/>
    <mergeCell ref="A10:D10"/>
  </mergeCells>
  <pageMargins left="1.17916666666667" right="1.17916666666667" top="0.979861111111111" bottom="0.979861111111111" header="0.5" footer="0.509722222222222"/>
  <pageSetup paperSize="9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U12"/>
  <sheetViews>
    <sheetView showZeros="0" view="pageBreakPreview" zoomScale="130" zoomScaleNormal="100" workbookViewId="0">
      <selection activeCell="E4" sqref="E4:E11"/>
    </sheetView>
  </sheetViews>
  <sheetFormatPr defaultColWidth="9" defaultRowHeight="14.25" customHeight="1"/>
  <cols>
    <col min="1" max="1" width="6.625" customWidth="1"/>
    <col min="2" max="2" width="30.25" customWidth="1"/>
    <col min="3" max="3" width="5.625" customWidth="1"/>
    <col min="4" max="4" width="7.625" customWidth="1"/>
    <col min="5" max="6" width="12.625" customWidth="1"/>
    <col min="7" max="7" width="37.8833333333333" customWidth="1"/>
    <col min="15" max="21" width="9" style="63"/>
  </cols>
  <sheetData>
    <row r="1" ht="30" customHeight="1" spans="1:21">
      <c r="A1" s="64" t="s">
        <v>24</v>
      </c>
      <c r="B1" s="64"/>
      <c r="C1" s="64"/>
      <c r="D1" s="64"/>
      <c r="E1" s="64"/>
      <c r="F1" s="64"/>
      <c r="G1" s="64"/>
    </row>
    <row r="2" ht="24.95" customHeight="1" spans="1:21">
      <c r="A2" s="9" t="str">
        <f>汇总表!A3</f>
        <v>采购包2：南京至盐城高速公路仪征段交工验收验证性检测和质量回访</v>
      </c>
      <c r="B2" s="9"/>
      <c r="C2" s="9"/>
      <c r="D2" s="9"/>
      <c r="E2" s="9"/>
      <c r="F2" s="9"/>
      <c r="G2" s="65"/>
    </row>
    <row r="3" ht="30" customHeight="1" spans="1:21">
      <c r="A3" s="66" t="s">
        <v>25</v>
      </c>
      <c r="B3" s="67" t="s">
        <v>26</v>
      </c>
      <c r="C3" s="68" t="s">
        <v>27</v>
      </c>
      <c r="D3" s="69" t="s">
        <v>28</v>
      </c>
      <c r="E3" s="69" t="s">
        <v>29</v>
      </c>
      <c r="F3" s="70" t="s">
        <v>30</v>
      </c>
      <c r="G3" s="71"/>
    </row>
    <row r="4" ht="30" customHeight="1" spans="1:21">
      <c r="A4" s="72">
        <v>1</v>
      </c>
      <c r="B4" s="73" t="s">
        <v>31</v>
      </c>
      <c r="C4" s="73" t="s">
        <v>32</v>
      </c>
      <c r="D4" s="74">
        <v>1</v>
      </c>
      <c r="E4" s="75"/>
      <c r="F4" s="75">
        <f>IF(D4="","",ROUND(D4*E4,2))</f>
        <v>0</v>
      </c>
      <c r="G4" s="76"/>
    </row>
    <row r="5" ht="30" customHeight="1" spans="1:21">
      <c r="A5" s="72">
        <v>2</v>
      </c>
      <c r="B5" s="73" t="s">
        <v>33</v>
      </c>
      <c r="C5" s="73" t="s">
        <v>32</v>
      </c>
      <c r="D5" s="74">
        <v>1</v>
      </c>
      <c r="E5" s="75"/>
      <c r="F5" s="75">
        <f>IF(D5="","",ROUND(D5*E5,2))</f>
        <v>0</v>
      </c>
      <c r="G5" s="76"/>
    </row>
    <row r="6" ht="30" customHeight="1" spans="1:21">
      <c r="A6" s="72">
        <v>3</v>
      </c>
      <c r="B6" s="73" t="s">
        <v>34</v>
      </c>
      <c r="C6" s="73" t="s">
        <v>32</v>
      </c>
      <c r="D6" s="74">
        <v>1</v>
      </c>
      <c r="E6" s="75"/>
      <c r="F6" s="75">
        <f>IF(D6="","",ROUND(D6*E6,0))</f>
        <v>0</v>
      </c>
      <c r="G6" s="76"/>
    </row>
    <row r="7" ht="30" customHeight="1" spans="1:21">
      <c r="A7" s="72">
        <v>4</v>
      </c>
      <c r="B7" s="73" t="s">
        <v>35</v>
      </c>
      <c r="C7" s="73" t="s">
        <v>32</v>
      </c>
      <c r="D7" s="74">
        <v>1</v>
      </c>
      <c r="E7" s="75"/>
      <c r="F7" s="75">
        <f>IF(D7="","",ROUND(D7*E7,2))</f>
        <v>0</v>
      </c>
      <c r="G7" s="76"/>
    </row>
    <row r="8" s="61" customFormat="1" ht="30" customHeight="1" spans="1:21">
      <c r="A8" s="72">
        <v>5</v>
      </c>
      <c r="B8" s="73" t="s">
        <v>36</v>
      </c>
      <c r="C8" s="73" t="s">
        <v>32</v>
      </c>
      <c r="D8" s="74">
        <v>1</v>
      </c>
      <c r="E8" s="74"/>
      <c r="F8" s="75">
        <f>IF(D8="","",ROUND(D8*E8,2))</f>
        <v>0</v>
      </c>
      <c r="G8" s="76"/>
      <c r="O8" s="77"/>
      <c r="P8" s="77"/>
      <c r="Q8" s="77"/>
      <c r="R8" s="77"/>
      <c r="S8" s="77"/>
      <c r="T8" s="77"/>
      <c r="U8" s="77"/>
    </row>
    <row r="9" s="61" customFormat="1" ht="30" customHeight="1" spans="1:21">
      <c r="A9" s="72">
        <v>6</v>
      </c>
      <c r="B9" s="73" t="s">
        <v>37</v>
      </c>
      <c r="C9" s="73" t="s">
        <v>32</v>
      </c>
      <c r="D9" s="74">
        <v>1</v>
      </c>
      <c r="E9" s="75"/>
      <c r="F9" s="75">
        <f>IF(D9="","",ROUND(D9*E9,2))</f>
        <v>0</v>
      </c>
      <c r="G9" s="78"/>
      <c r="O9" s="77"/>
      <c r="P9" s="77"/>
      <c r="Q9" s="77"/>
      <c r="R9" s="77"/>
      <c r="S9" s="77"/>
      <c r="T9" s="77"/>
      <c r="U9" s="77"/>
    </row>
    <row r="10" s="62" customFormat="1" ht="30" customHeight="1" spans="1:21">
      <c r="A10" s="72">
        <v>7</v>
      </c>
      <c r="B10" s="73" t="s">
        <v>38</v>
      </c>
      <c r="C10" s="73" t="s">
        <v>32</v>
      </c>
      <c r="D10" s="74">
        <v>1</v>
      </c>
      <c r="E10" s="75"/>
      <c r="F10" s="75">
        <f>IF(D10="","",ROUND(D10*E10,2))</f>
        <v>0</v>
      </c>
      <c r="G10" s="78"/>
      <c r="O10" s="79"/>
      <c r="P10" s="79"/>
      <c r="Q10" s="79"/>
      <c r="R10" s="79"/>
      <c r="S10" s="79"/>
      <c r="T10" s="79"/>
      <c r="U10" s="79"/>
    </row>
    <row r="11" ht="30" customHeight="1" spans="1:21">
      <c r="A11" s="72">
        <v>8</v>
      </c>
      <c r="B11" s="73" t="s">
        <v>39</v>
      </c>
      <c r="C11" s="73" t="s">
        <v>32</v>
      </c>
      <c r="D11" s="74">
        <v>1</v>
      </c>
      <c r="E11" s="75"/>
      <c r="F11" s="75">
        <f>IF(D11="","",ROUND(D11*E11,2))</f>
        <v>0</v>
      </c>
      <c r="G11" s="78"/>
    </row>
    <row r="12" ht="30" customHeight="1" spans="1:21">
      <c r="A12" s="80" t="s">
        <v>40</v>
      </c>
      <c r="B12" s="81"/>
      <c r="C12" s="81"/>
      <c r="D12" s="82">
        <f>SUM(F4:F11)</f>
        <v>0</v>
      </c>
      <c r="E12" s="82"/>
      <c r="F12" s="83" t="s">
        <v>41</v>
      </c>
      <c r="G12" s="84"/>
    </row>
  </sheetData>
  <protectedRanges>
    <protectedRange sqref="E5:E6" name="区域1_1"/>
  </protectedRanges>
  <mergeCells count="4">
    <mergeCell ref="A1:F1"/>
    <mergeCell ref="A2:F2"/>
    <mergeCell ref="A12:C12"/>
    <mergeCell ref="D12:E12"/>
  </mergeCells>
  <pageMargins left="0.979861111111111" right="0.979861111111111" top="0.979861111111111" bottom="0.979861111111111" header="0.5" footer="0.5"/>
  <pageSetup paperSize="9" orientation="portrait" horizontalDpi="600" verticalDpi="600"/>
  <headerFooter alignWithMargins="0" scaleWithDoc="0">
    <oddFooter>&amp;C&amp;"仿宋_GB2312"&amp;12&amp;B&amp;A&amp;P/&amp;N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J43"/>
  <sheetViews>
    <sheetView showZeros="0" view="pageBreakPreview" zoomScale="85" zoomScaleNormal="115" topLeftCell="A23" workbookViewId="0">
      <selection activeCell="H32" sqref="H32"/>
    </sheetView>
  </sheetViews>
  <sheetFormatPr defaultColWidth="9" defaultRowHeight="15" customHeight="1"/>
  <cols>
    <col min="1" max="1" width="5.375" style="2" customWidth="1"/>
    <col min="2" max="2" width="9.125" style="2" customWidth="1"/>
    <col min="3" max="3" width="4.125" style="2" customWidth="1"/>
    <col min="4" max="4" width="15.625" style="2" customWidth="1"/>
    <col min="5" max="5" width="7.7" style="2" customWidth="1"/>
    <col min="6" max="6" width="8.7" style="4" customWidth="1"/>
    <col min="7" max="7" width="10.625" style="5" customWidth="1"/>
    <col min="8" max="8" width="11.875" style="6" customWidth="1"/>
    <col min="9" max="241" width="9" style="3" customWidth="1"/>
  </cols>
  <sheetData>
    <row r="1" s="1" customFormat="1" ht="30" customHeight="1" spans="1:10">
      <c r="A1" s="7" t="str">
        <f>汇总表!C6</f>
        <v>第2-1章 主体工程交工验收检测费用</v>
      </c>
      <c r="B1" s="7"/>
      <c r="C1" s="7"/>
      <c r="D1" s="7"/>
      <c r="E1" s="7"/>
      <c r="F1" s="8"/>
      <c r="G1" s="8"/>
      <c r="H1" s="7"/>
      <c r="I1" s="17"/>
      <c r="J1" s="17"/>
    </row>
    <row r="2" ht="24.95" customHeight="1" spans="1:10">
      <c r="A2" s="9" t="str">
        <f>汇总表!A3</f>
        <v>采购包2：南京至盐城高速公路仪征段交工验收验证性检测和质量回访</v>
      </c>
      <c r="B2" s="9"/>
      <c r="C2" s="9"/>
      <c r="D2" s="10"/>
      <c r="E2" s="10"/>
      <c r="F2" s="10"/>
      <c r="G2" s="10"/>
      <c r="H2" s="10"/>
      <c r="I2" s="43"/>
      <c r="J2" s="44"/>
    </row>
    <row r="3" ht="34" customHeight="1" spans="1:10">
      <c r="A3" s="45" t="s">
        <v>42</v>
      </c>
      <c r="B3" s="46" t="s">
        <v>43</v>
      </c>
      <c r="C3" s="46" t="s">
        <v>44</v>
      </c>
      <c r="D3" s="46" t="s">
        <v>45</v>
      </c>
      <c r="E3" s="46" t="s">
        <v>46</v>
      </c>
      <c r="F3" s="46" t="s">
        <v>47</v>
      </c>
      <c r="G3" s="46" t="s">
        <v>48</v>
      </c>
      <c r="H3" s="47" t="s">
        <v>49</v>
      </c>
    </row>
    <row r="4" spans="1:10">
      <c r="A4" s="48" t="s">
        <v>50</v>
      </c>
      <c r="B4" s="49" t="s">
        <v>51</v>
      </c>
      <c r="C4" s="21">
        <v>1</v>
      </c>
      <c r="D4" s="50" t="s">
        <v>52</v>
      </c>
      <c r="E4" s="31" t="s">
        <v>53</v>
      </c>
      <c r="F4" s="51">
        <v>57</v>
      </c>
      <c r="G4" s="25"/>
      <c r="H4" s="52">
        <f t="shared" ref="H4:H42" si="0">ROUND(F4*G4,2)</f>
        <v>0</v>
      </c>
    </row>
    <row r="5" spans="1:10">
      <c r="A5" s="53"/>
      <c r="B5" s="49" t="s">
        <v>54</v>
      </c>
      <c r="C5" s="21">
        <v>2</v>
      </c>
      <c r="D5" s="50" t="s">
        <v>55</v>
      </c>
      <c r="E5" s="31" t="s">
        <v>56</v>
      </c>
      <c r="F5" s="51">
        <v>103</v>
      </c>
      <c r="G5" s="33"/>
      <c r="H5" s="52">
        <f t="shared" si="0"/>
        <v>0</v>
      </c>
    </row>
    <row r="6" spans="1:10">
      <c r="A6" s="53"/>
      <c r="B6" s="49" t="s">
        <v>57</v>
      </c>
      <c r="C6" s="21">
        <v>1</v>
      </c>
      <c r="D6" s="50" t="s">
        <v>58</v>
      </c>
      <c r="E6" s="31" t="s">
        <v>59</v>
      </c>
      <c r="F6" s="51">
        <v>1382</v>
      </c>
      <c r="G6" s="33"/>
      <c r="H6" s="52">
        <f t="shared" si="0"/>
        <v>0</v>
      </c>
    </row>
    <row r="7" spans="1:10">
      <c r="A7" s="53"/>
      <c r="B7" s="49"/>
      <c r="C7" s="21">
        <v>2</v>
      </c>
      <c r="D7" s="50" t="s">
        <v>60</v>
      </c>
      <c r="E7" s="31" t="s">
        <v>59</v>
      </c>
      <c r="F7" s="51">
        <v>103</v>
      </c>
      <c r="G7" s="33"/>
      <c r="H7" s="52">
        <f t="shared" si="0"/>
        <v>0</v>
      </c>
    </row>
    <row r="8" spans="1:10">
      <c r="A8" s="53"/>
      <c r="B8" s="49" t="s">
        <v>61</v>
      </c>
      <c r="C8" s="21">
        <v>1</v>
      </c>
      <c r="D8" s="50" t="s">
        <v>52</v>
      </c>
      <c r="E8" s="31" t="s">
        <v>62</v>
      </c>
      <c r="F8" s="51">
        <v>25</v>
      </c>
      <c r="G8" s="25"/>
      <c r="H8" s="52">
        <f t="shared" si="0"/>
        <v>0</v>
      </c>
    </row>
    <row r="9" ht="26" spans="1:10">
      <c r="A9" s="48" t="s">
        <v>63</v>
      </c>
      <c r="B9" s="49" t="s">
        <v>64</v>
      </c>
      <c r="C9" s="21">
        <v>1</v>
      </c>
      <c r="D9" s="50" t="s">
        <v>65</v>
      </c>
      <c r="E9" s="31" t="s">
        <v>56</v>
      </c>
      <c r="F9" s="51">
        <v>88</v>
      </c>
      <c r="G9" s="33"/>
      <c r="H9" s="52">
        <f t="shared" si="0"/>
        <v>0</v>
      </c>
    </row>
    <row r="10" spans="1:10">
      <c r="A10" s="53"/>
      <c r="B10" s="21"/>
      <c r="C10" s="21">
        <v>2</v>
      </c>
      <c r="D10" s="50" t="s">
        <v>66</v>
      </c>
      <c r="E10" s="31" t="s">
        <v>56</v>
      </c>
      <c r="F10" s="51">
        <v>3098</v>
      </c>
      <c r="G10" s="33"/>
      <c r="H10" s="52">
        <f t="shared" si="0"/>
        <v>0</v>
      </c>
    </row>
    <row r="11" spans="1:10">
      <c r="A11" s="53"/>
      <c r="B11" s="21"/>
      <c r="C11" s="21">
        <v>3</v>
      </c>
      <c r="D11" s="50" t="s">
        <v>67</v>
      </c>
      <c r="E11" s="31" t="s">
        <v>56</v>
      </c>
      <c r="F11" s="51">
        <v>88</v>
      </c>
      <c r="G11" s="33"/>
      <c r="H11" s="52">
        <f t="shared" si="0"/>
        <v>0</v>
      </c>
    </row>
    <row r="12" spans="1:10">
      <c r="A12" s="53"/>
      <c r="B12" s="21"/>
      <c r="C12" s="21">
        <v>4</v>
      </c>
      <c r="D12" s="50" t="s">
        <v>68</v>
      </c>
      <c r="E12" s="31" t="s">
        <v>56</v>
      </c>
      <c r="F12" s="51">
        <v>116</v>
      </c>
      <c r="G12" s="25"/>
      <c r="H12" s="52">
        <f t="shared" si="0"/>
        <v>0</v>
      </c>
    </row>
    <row r="13" spans="1:10">
      <c r="A13" s="53"/>
      <c r="B13" s="21"/>
      <c r="C13" s="21">
        <v>5</v>
      </c>
      <c r="D13" s="50" t="s">
        <v>69</v>
      </c>
      <c r="E13" s="31" t="s">
        <v>56</v>
      </c>
      <c r="F13" s="51">
        <v>1155</v>
      </c>
      <c r="G13" s="25"/>
      <c r="H13" s="52">
        <f t="shared" si="0"/>
        <v>0</v>
      </c>
    </row>
    <row r="14" ht="26" spans="1:10">
      <c r="A14" s="53"/>
      <c r="B14" s="21"/>
      <c r="C14" s="21">
        <v>6</v>
      </c>
      <c r="D14" s="50" t="s">
        <v>70</v>
      </c>
      <c r="E14" s="31" t="s">
        <v>71</v>
      </c>
      <c r="F14" s="51">
        <v>146</v>
      </c>
      <c r="G14" s="33"/>
      <c r="H14" s="52">
        <f t="shared" si="0"/>
        <v>0</v>
      </c>
    </row>
    <row r="15" ht="26" spans="1:10">
      <c r="A15" s="53"/>
      <c r="B15" s="21"/>
      <c r="C15" s="21">
        <v>7</v>
      </c>
      <c r="D15" s="50" t="s">
        <v>72</v>
      </c>
      <c r="E15" s="31" t="s">
        <v>71</v>
      </c>
      <c r="F15" s="51">
        <v>146</v>
      </c>
      <c r="G15" s="33"/>
      <c r="H15" s="52">
        <f t="shared" si="0"/>
        <v>0</v>
      </c>
    </row>
    <row r="16" ht="26" spans="1:10">
      <c r="A16" s="53"/>
      <c r="B16" s="21"/>
      <c r="C16" s="21">
        <v>8</v>
      </c>
      <c r="D16" s="50" t="s">
        <v>73</v>
      </c>
      <c r="E16" s="31" t="s">
        <v>71</v>
      </c>
      <c r="F16" s="51">
        <v>146</v>
      </c>
      <c r="G16" s="33"/>
      <c r="H16" s="52">
        <f t="shared" si="0"/>
        <v>0</v>
      </c>
    </row>
    <row r="17" spans="1:8">
      <c r="A17" s="53"/>
      <c r="B17" s="21"/>
      <c r="C17" s="21">
        <v>9</v>
      </c>
      <c r="D17" s="50" t="s">
        <v>74</v>
      </c>
      <c r="E17" s="31" t="s">
        <v>56</v>
      </c>
      <c r="F17" s="51">
        <v>88</v>
      </c>
      <c r="G17" s="33"/>
      <c r="H17" s="52">
        <f t="shared" si="0"/>
        <v>0</v>
      </c>
    </row>
    <row r="18" spans="1:8">
      <c r="A18" s="53"/>
      <c r="B18" s="21"/>
      <c r="C18" s="21">
        <v>10</v>
      </c>
      <c r="D18" s="50" t="s">
        <v>75</v>
      </c>
      <c r="E18" s="31" t="s">
        <v>56</v>
      </c>
      <c r="F18" s="51">
        <v>88</v>
      </c>
      <c r="G18" s="33"/>
      <c r="H18" s="52">
        <f t="shared" si="0"/>
        <v>0</v>
      </c>
    </row>
    <row r="19" spans="1:8">
      <c r="A19" s="53"/>
      <c r="B19" s="21"/>
      <c r="C19" s="21">
        <v>11</v>
      </c>
      <c r="D19" s="50" t="s">
        <v>52</v>
      </c>
      <c r="E19" s="31" t="s">
        <v>53</v>
      </c>
      <c r="F19" s="51">
        <v>57</v>
      </c>
      <c r="G19" s="35"/>
      <c r="H19" s="52">
        <f t="shared" si="0"/>
        <v>0</v>
      </c>
    </row>
    <row r="20" spans="1:8">
      <c r="A20" s="48" t="s">
        <v>76</v>
      </c>
      <c r="B20" s="49" t="s">
        <v>77</v>
      </c>
      <c r="C20" s="21">
        <v>1</v>
      </c>
      <c r="D20" s="50" t="s">
        <v>78</v>
      </c>
      <c r="E20" s="31" t="s">
        <v>56</v>
      </c>
      <c r="F20" s="51">
        <v>567</v>
      </c>
      <c r="G20" s="33"/>
      <c r="H20" s="52">
        <f t="shared" si="0"/>
        <v>0</v>
      </c>
    </row>
    <row r="21" spans="1:8">
      <c r="A21" s="48"/>
      <c r="B21" s="49"/>
      <c r="C21" s="21">
        <v>2</v>
      </c>
      <c r="D21" s="50" t="s">
        <v>79</v>
      </c>
      <c r="E21" s="31" t="s">
        <v>56</v>
      </c>
      <c r="F21" s="51">
        <v>567</v>
      </c>
      <c r="G21" s="33"/>
      <c r="H21" s="52">
        <f t="shared" si="0"/>
        <v>0</v>
      </c>
    </row>
    <row r="22" ht="26" spans="1:8">
      <c r="A22" s="48"/>
      <c r="B22" s="49"/>
      <c r="C22" s="21">
        <v>3</v>
      </c>
      <c r="D22" s="54" t="s">
        <v>80</v>
      </c>
      <c r="E22" s="31" t="s">
        <v>71</v>
      </c>
      <c r="F22" s="51">
        <v>38</v>
      </c>
      <c r="G22" s="33"/>
      <c r="H22" s="52">
        <f t="shared" si="0"/>
        <v>0</v>
      </c>
    </row>
    <row r="23" ht="26" spans="1:8">
      <c r="A23" s="48"/>
      <c r="B23" s="49"/>
      <c r="C23" s="21">
        <v>4</v>
      </c>
      <c r="D23" s="54" t="s">
        <v>81</v>
      </c>
      <c r="E23" s="31" t="s">
        <v>71</v>
      </c>
      <c r="F23" s="51">
        <v>38</v>
      </c>
      <c r="G23" s="33"/>
      <c r="H23" s="52">
        <f t="shared" si="0"/>
        <v>0</v>
      </c>
    </row>
    <row r="24" ht="26" spans="1:8">
      <c r="A24" s="48"/>
      <c r="B24" s="49"/>
      <c r="C24" s="21">
        <v>5</v>
      </c>
      <c r="D24" s="54" t="s">
        <v>82</v>
      </c>
      <c r="E24" s="31" t="s">
        <v>71</v>
      </c>
      <c r="F24" s="51">
        <v>38</v>
      </c>
      <c r="G24" s="33"/>
      <c r="H24" s="52">
        <f t="shared" si="0"/>
        <v>0</v>
      </c>
    </row>
    <row r="25" spans="1:8">
      <c r="A25" s="48"/>
      <c r="B25" s="49" t="s">
        <v>83</v>
      </c>
      <c r="C25" s="31">
        <v>1</v>
      </c>
      <c r="D25" s="50" t="s">
        <v>84</v>
      </c>
      <c r="E25" s="23" t="s">
        <v>85</v>
      </c>
      <c r="F25" s="51">
        <v>7520</v>
      </c>
      <c r="G25" s="25"/>
      <c r="H25" s="52">
        <f t="shared" si="0"/>
        <v>0</v>
      </c>
    </row>
    <row r="26" spans="1:8">
      <c r="A26" s="48"/>
      <c r="B26" s="21"/>
      <c r="C26" s="31">
        <v>2</v>
      </c>
      <c r="D26" s="50" t="s">
        <v>86</v>
      </c>
      <c r="E26" s="31" t="s">
        <v>87</v>
      </c>
      <c r="F26" s="51">
        <v>6</v>
      </c>
      <c r="G26" s="25"/>
      <c r="H26" s="52">
        <f t="shared" si="0"/>
        <v>0</v>
      </c>
    </row>
    <row r="27" spans="1:8">
      <c r="A27" s="48" t="s">
        <v>88</v>
      </c>
      <c r="B27" s="49" t="s">
        <v>89</v>
      </c>
      <c r="C27" s="21">
        <v>1</v>
      </c>
      <c r="D27" s="50" t="s">
        <v>90</v>
      </c>
      <c r="E27" s="31" t="s">
        <v>59</v>
      </c>
      <c r="F27" s="51">
        <v>65</v>
      </c>
      <c r="G27" s="33"/>
      <c r="H27" s="52">
        <f t="shared" si="0"/>
        <v>0</v>
      </c>
    </row>
    <row r="28" spans="1:8">
      <c r="A28" s="48"/>
      <c r="B28" s="49"/>
      <c r="C28" s="21">
        <v>2</v>
      </c>
      <c r="D28" s="50" t="s">
        <v>91</v>
      </c>
      <c r="E28" s="31" t="s">
        <v>56</v>
      </c>
      <c r="F28" s="51">
        <v>33</v>
      </c>
      <c r="G28" s="33"/>
      <c r="H28" s="52">
        <f t="shared" si="0"/>
        <v>0</v>
      </c>
    </row>
    <row r="29" ht="26" spans="1:8">
      <c r="A29" s="48"/>
      <c r="B29" s="49"/>
      <c r="C29" s="21">
        <v>3</v>
      </c>
      <c r="D29" s="50" t="s">
        <v>92</v>
      </c>
      <c r="E29" s="31" t="s">
        <v>56</v>
      </c>
      <c r="F29" s="51">
        <v>329</v>
      </c>
      <c r="G29" s="25"/>
      <c r="H29" s="52">
        <f t="shared" si="0"/>
        <v>0</v>
      </c>
    </row>
    <row r="30" ht="26" spans="1:8">
      <c r="A30" s="48"/>
      <c r="B30" s="49" t="s">
        <v>93</v>
      </c>
      <c r="C30" s="21">
        <v>1</v>
      </c>
      <c r="D30" s="50" t="s">
        <v>94</v>
      </c>
      <c r="E30" s="31" t="s">
        <v>56</v>
      </c>
      <c r="F30" s="51">
        <v>164</v>
      </c>
      <c r="G30" s="33"/>
      <c r="H30" s="52">
        <f t="shared" si="0"/>
        <v>0</v>
      </c>
    </row>
    <row r="31" spans="1:8">
      <c r="A31" s="48"/>
      <c r="B31" s="21"/>
      <c r="C31" s="21">
        <v>2</v>
      </c>
      <c r="D31" s="50" t="s">
        <v>95</v>
      </c>
      <c r="E31" s="31" t="s">
        <v>56</v>
      </c>
      <c r="F31" s="51">
        <v>164</v>
      </c>
      <c r="G31" s="33"/>
      <c r="H31" s="26">
        <f t="shared" si="0"/>
        <v>0</v>
      </c>
    </row>
    <row r="32" ht="26" spans="1:8">
      <c r="A32" s="48"/>
      <c r="B32" s="49" t="s">
        <v>96</v>
      </c>
      <c r="C32" s="21">
        <v>1</v>
      </c>
      <c r="D32" s="50" t="s">
        <v>97</v>
      </c>
      <c r="E32" s="31" t="s">
        <v>56</v>
      </c>
      <c r="F32" s="51">
        <v>164</v>
      </c>
      <c r="G32" s="33"/>
      <c r="H32" s="26">
        <f t="shared" si="0"/>
        <v>0</v>
      </c>
    </row>
    <row r="33" ht="26" spans="1:8">
      <c r="A33" s="48"/>
      <c r="B33" s="49"/>
      <c r="C33" s="21">
        <v>2</v>
      </c>
      <c r="D33" s="50" t="s">
        <v>98</v>
      </c>
      <c r="E33" s="31" t="s">
        <v>56</v>
      </c>
      <c r="F33" s="51">
        <v>164</v>
      </c>
      <c r="G33" s="33"/>
      <c r="H33" s="26">
        <f t="shared" si="0"/>
        <v>0</v>
      </c>
    </row>
    <row r="34" ht="26" spans="1:8">
      <c r="A34" s="48"/>
      <c r="B34" s="49"/>
      <c r="C34" s="21">
        <v>3</v>
      </c>
      <c r="D34" s="50" t="s">
        <v>99</v>
      </c>
      <c r="E34" s="31" t="s">
        <v>100</v>
      </c>
      <c r="F34" s="51">
        <v>33</v>
      </c>
      <c r="G34" s="33"/>
      <c r="H34" s="26">
        <f t="shared" si="0"/>
        <v>0</v>
      </c>
    </row>
    <row r="35" ht="26" spans="1:8">
      <c r="A35" s="48"/>
      <c r="B35" s="49"/>
      <c r="C35" s="21">
        <v>4</v>
      </c>
      <c r="D35" s="50" t="s">
        <v>101</v>
      </c>
      <c r="E35" s="31" t="s">
        <v>56</v>
      </c>
      <c r="F35" s="51">
        <v>164</v>
      </c>
      <c r="G35" s="33"/>
      <c r="H35" s="26">
        <f t="shared" si="0"/>
        <v>0</v>
      </c>
    </row>
    <row r="36" spans="1:8">
      <c r="A36" s="48"/>
      <c r="B36" s="49"/>
      <c r="C36" s="21">
        <v>5</v>
      </c>
      <c r="D36" s="50" t="s">
        <v>102</v>
      </c>
      <c r="E36" s="31" t="s">
        <v>103</v>
      </c>
      <c r="F36" s="51">
        <v>329</v>
      </c>
      <c r="G36" s="33"/>
      <c r="H36" s="26">
        <f t="shared" si="0"/>
        <v>0</v>
      </c>
    </row>
    <row r="37" spans="1:8">
      <c r="A37" s="48"/>
      <c r="B37" s="49"/>
      <c r="C37" s="21">
        <v>6</v>
      </c>
      <c r="D37" s="50" t="s">
        <v>104</v>
      </c>
      <c r="E37" s="31" t="s">
        <v>56</v>
      </c>
      <c r="F37" s="51">
        <v>164</v>
      </c>
      <c r="G37" s="33"/>
      <c r="H37" s="26">
        <f t="shared" si="0"/>
        <v>0</v>
      </c>
    </row>
    <row r="38" spans="1:8">
      <c r="A38" s="48"/>
      <c r="B38" s="21" t="s">
        <v>105</v>
      </c>
      <c r="C38" s="21">
        <v>1</v>
      </c>
      <c r="D38" s="50" t="s">
        <v>106</v>
      </c>
      <c r="E38" s="31" t="s">
        <v>53</v>
      </c>
      <c r="F38" s="51">
        <v>65</v>
      </c>
      <c r="G38" s="55"/>
      <c r="H38" s="26">
        <f t="shared" si="0"/>
        <v>0</v>
      </c>
    </row>
    <row r="39" customHeight="1" spans="1:8">
      <c r="A39" s="56" t="s">
        <v>107</v>
      </c>
      <c r="B39" s="31" t="s">
        <v>107</v>
      </c>
      <c r="C39" s="21">
        <v>1</v>
      </c>
      <c r="D39" s="50" t="s">
        <v>108</v>
      </c>
      <c r="E39" s="31" t="s">
        <v>56</v>
      </c>
      <c r="F39" s="51">
        <v>20</v>
      </c>
      <c r="G39" s="25"/>
      <c r="H39" s="26">
        <f t="shared" si="0"/>
        <v>0</v>
      </c>
    </row>
    <row r="40" spans="1:8">
      <c r="A40" s="56"/>
      <c r="B40" s="31"/>
      <c r="C40" s="21">
        <v>2</v>
      </c>
      <c r="D40" s="50" t="s">
        <v>109</v>
      </c>
      <c r="E40" s="31" t="s">
        <v>56</v>
      </c>
      <c r="F40" s="51">
        <v>20</v>
      </c>
      <c r="G40" s="25"/>
      <c r="H40" s="26">
        <f t="shared" si="0"/>
        <v>0</v>
      </c>
    </row>
    <row r="41" spans="1:8">
      <c r="A41" s="56"/>
      <c r="B41" s="31"/>
      <c r="C41" s="21">
        <v>3</v>
      </c>
      <c r="D41" s="50" t="s">
        <v>110</v>
      </c>
      <c r="E41" s="31" t="s">
        <v>56</v>
      </c>
      <c r="F41" s="51">
        <v>100</v>
      </c>
      <c r="G41" s="25"/>
      <c r="H41" s="26">
        <f t="shared" si="0"/>
        <v>0</v>
      </c>
    </row>
    <row r="42" spans="1:8">
      <c r="A42" s="56"/>
      <c r="B42" s="49" t="s">
        <v>111</v>
      </c>
      <c r="C42" s="31">
        <v>4</v>
      </c>
      <c r="D42" s="50" t="s">
        <v>112</v>
      </c>
      <c r="E42" s="31" t="s">
        <v>113</v>
      </c>
      <c r="F42" s="51">
        <v>1</v>
      </c>
      <c r="G42" s="55"/>
      <c r="H42" s="26">
        <f t="shared" si="0"/>
        <v>0</v>
      </c>
    </row>
    <row r="43" customHeight="1" spans="1:8">
      <c r="A43" s="57" t="s">
        <v>114</v>
      </c>
      <c r="B43" s="58"/>
      <c r="C43" s="59"/>
      <c r="D43" s="59"/>
      <c r="E43" s="59"/>
      <c r="F43" s="59"/>
      <c r="G43" s="59"/>
      <c r="H43" s="60">
        <f>SUBTOTAL(109,H4:H42)</f>
        <v>0</v>
      </c>
    </row>
  </sheetData>
  <sheetProtection algorithmName="SHA-512" hashValue="iKQQOamB9yzyyazySasUkZjycWSjptuh8mYbyNEaulyeIuJ+Y/UkecoX+WGxAjz3U9Wv89YYP9rW5EW2HNb3Sg==" saltValue="+9JVZmjkAz4NMyXc2X/LWA==" spinCount="100000" sheet="1" objects="1"/>
  <protectedRanges>
    <protectedRange sqref="G12:G13 G17" name="区域1"/>
  </protectedRanges>
  <mergeCells count="16">
    <mergeCell ref="A1:H1"/>
    <mergeCell ref="A2:H2"/>
    <mergeCell ref="A43:G43"/>
    <mergeCell ref="A4:A8"/>
    <mergeCell ref="A9:A19"/>
    <mergeCell ref="A20:A26"/>
    <mergeCell ref="A27:A38"/>
    <mergeCell ref="A39:A42"/>
    <mergeCell ref="B6:B7"/>
    <mergeCell ref="B9:B19"/>
    <mergeCell ref="B20:B24"/>
    <mergeCell ref="B25:B26"/>
    <mergeCell ref="B27:B29"/>
    <mergeCell ref="B30:B31"/>
    <mergeCell ref="B32:B37"/>
    <mergeCell ref="B39:B41"/>
  </mergeCells>
  <pageMargins left="0.979861111111111" right="0.979861111111111" top="0.979861111111111" bottom="0.979861111111111" header="0.5" footer="0.5"/>
  <pageSetup paperSize="9" orientation="portrait" horizontalDpi="600" verticalDpi="300"/>
  <headerFooter alignWithMargins="0" scaleWithDoc="0">
    <oddFooter>&amp;C&amp;"仿宋_GB2312"&amp;12&amp;B&amp;A&amp;P/&amp;N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Q42"/>
  <sheetViews>
    <sheetView showZeros="0" view="pageBreakPreview" zoomScaleNormal="100" workbookViewId="0">
      <selection activeCell="K1" sqref="K$1:K$1048576"/>
    </sheetView>
  </sheetViews>
  <sheetFormatPr defaultColWidth="9" defaultRowHeight="15" customHeight="1"/>
  <cols>
    <col min="1" max="1" width="6.3" style="2" customWidth="1"/>
    <col min="2" max="2" width="10.875" style="2" customWidth="1"/>
    <col min="3" max="3" width="4.125" style="2" customWidth="1"/>
    <col min="4" max="4" width="16.5" style="3" customWidth="1"/>
    <col min="5" max="5" width="8" style="2" customWidth="1"/>
    <col min="6" max="6" width="9.625" style="4" customWidth="1"/>
    <col min="7" max="7" width="10.625" style="5" customWidth="1"/>
    <col min="8" max="9" width="12.625" style="6" customWidth="1"/>
    <col min="10" max="12" width="9" style="3" customWidth="1"/>
    <col min="13" max="13" width="5.9" style="3" customWidth="1"/>
    <col min="14" max="14" width="9" style="3" hidden="1" customWidth="1"/>
    <col min="15" max="252" width="9" style="3" customWidth="1"/>
  </cols>
  <sheetData>
    <row r="1" s="1" customFormat="1" ht="30" customHeight="1" spans="1:17">
      <c r="A1" s="7" t="str">
        <f>汇总表!C7</f>
        <v>第2-2章 缺陷责任期回访检查费用</v>
      </c>
      <c r="B1" s="7"/>
      <c r="C1" s="7"/>
      <c r="D1" s="7"/>
      <c r="E1" s="7"/>
      <c r="F1" s="8"/>
      <c r="G1" s="8"/>
      <c r="H1" s="7"/>
      <c r="I1" s="7"/>
    </row>
    <row r="2" ht="24.95" customHeight="1" spans="1:17">
      <c r="A2" s="9" t="str">
        <f>汇总表!A3</f>
        <v>采购包2：南京至盐城高速公路仪征段交工验收验证性检测和质量回访</v>
      </c>
      <c r="B2" s="9"/>
      <c r="C2" s="9"/>
      <c r="D2" s="9"/>
      <c r="E2" s="9"/>
      <c r="F2" s="10"/>
      <c r="G2" s="10"/>
      <c r="H2" s="10"/>
      <c r="I2" s="10"/>
      <c r="J2" s="11"/>
      <c r="K2" s="11"/>
      <c r="L2" s="11"/>
      <c r="M2" s="11"/>
      <c r="N2" s="11"/>
      <c r="O2" s="11"/>
    </row>
    <row r="3" ht="26" spans="1:17">
      <c r="A3" s="12" t="s">
        <v>115</v>
      </c>
      <c r="B3" s="13" t="s">
        <v>116</v>
      </c>
      <c r="C3" s="13" t="s">
        <v>10</v>
      </c>
      <c r="D3" s="13" t="s">
        <v>117</v>
      </c>
      <c r="E3" s="13" t="s">
        <v>27</v>
      </c>
      <c r="F3" s="13" t="s">
        <v>28</v>
      </c>
      <c r="G3" s="13" t="s">
        <v>118</v>
      </c>
      <c r="H3" s="14" t="s">
        <v>119</v>
      </c>
      <c r="I3" s="15"/>
      <c r="J3" s="16"/>
      <c r="K3" s="17"/>
      <c r="L3" s="17"/>
      <c r="M3" s="17"/>
      <c r="N3" s="17"/>
      <c r="O3" s="18"/>
    </row>
    <row r="4" spans="1:17">
      <c r="A4" s="19" t="s">
        <v>120</v>
      </c>
      <c r="B4" s="20" t="s">
        <v>121</v>
      </c>
      <c r="C4" s="21">
        <v>1</v>
      </c>
      <c r="D4" s="22" t="s">
        <v>122</v>
      </c>
      <c r="E4" s="23" t="s">
        <v>123</v>
      </c>
      <c r="F4" s="24">
        <f>'第2-1章 '!F4</f>
        <v>57</v>
      </c>
      <c r="G4" s="25"/>
      <c r="H4" s="26">
        <f t="shared" ref="H4:H15" si="0">ROUND(F4*G4,2)</f>
        <v>0</v>
      </c>
      <c r="I4" s="27"/>
      <c r="J4" s="28"/>
      <c r="K4" s="29"/>
      <c r="L4" s="29"/>
      <c r="M4" s="29"/>
      <c r="N4" s="29"/>
      <c r="O4" s="30"/>
      <c r="Q4" s="3" cm="1">
        <f t="array" ref="Q4:Q42">INT(G4:G42*0.6)</f>
        <v>0</v>
      </c>
    </row>
    <row r="5" spans="1:17">
      <c r="A5" s="19"/>
      <c r="B5" s="20" t="s">
        <v>124</v>
      </c>
      <c r="C5" s="21">
        <v>2</v>
      </c>
      <c r="D5" s="22" t="s">
        <v>125</v>
      </c>
      <c r="E5" s="23" t="s">
        <v>126</v>
      </c>
      <c r="F5" s="24">
        <f>'第2-1章 '!F8</f>
        <v>25</v>
      </c>
      <c r="G5" s="25"/>
      <c r="H5" s="26">
        <f t="shared" si="0"/>
        <v>0</v>
      </c>
      <c r="I5" s="27"/>
      <c r="J5" s="28"/>
      <c r="K5" s="17"/>
      <c r="L5" s="17"/>
      <c r="M5" s="17"/>
      <c r="N5" s="17"/>
      <c r="O5" s="30"/>
      <c r="Q5" s="3">
        <v>0</v>
      </c>
    </row>
    <row r="6" ht="26" spans="1:17">
      <c r="A6" s="19" t="s">
        <v>127</v>
      </c>
      <c r="B6" s="23" t="s">
        <v>128</v>
      </c>
      <c r="C6" s="31">
        <v>1</v>
      </c>
      <c r="D6" s="22" t="s">
        <v>129</v>
      </c>
      <c r="E6" s="23" t="s">
        <v>130</v>
      </c>
      <c r="F6" s="32">
        <f>'第2-1章 '!F14</f>
        <v>146</v>
      </c>
      <c r="G6" s="33"/>
      <c r="H6" s="26">
        <f t="shared" si="0"/>
        <v>0</v>
      </c>
      <c r="I6" s="27"/>
      <c r="K6" s="29"/>
      <c r="L6" s="29"/>
      <c r="M6" s="29"/>
      <c r="N6" s="29"/>
      <c r="O6" s="30"/>
      <c r="Q6" s="3">
        <v>0</v>
      </c>
    </row>
    <row r="7" ht="26" spans="1:17">
      <c r="A7" s="19"/>
      <c r="B7" s="23"/>
      <c r="C7" s="31">
        <v>2</v>
      </c>
      <c r="D7" s="22" t="s">
        <v>131</v>
      </c>
      <c r="E7" s="23" t="s">
        <v>130</v>
      </c>
      <c r="F7" s="32">
        <f>F6</f>
        <v>146</v>
      </c>
      <c r="G7" s="33"/>
      <c r="H7" s="26">
        <f t="shared" si="0"/>
        <v>0</v>
      </c>
      <c r="I7" s="27"/>
      <c r="K7" s="29"/>
      <c r="L7" s="29"/>
      <c r="M7" s="29"/>
      <c r="N7" s="29"/>
      <c r="Q7" s="3">
        <v>0</v>
      </c>
    </row>
    <row r="8" ht="26" spans="1:17">
      <c r="A8" s="19"/>
      <c r="B8" s="23"/>
      <c r="C8" s="31">
        <v>3</v>
      </c>
      <c r="D8" s="22" t="s">
        <v>132</v>
      </c>
      <c r="E8" s="23" t="s">
        <v>130</v>
      </c>
      <c r="F8" s="32">
        <f>F6</f>
        <v>146</v>
      </c>
      <c r="G8" s="33"/>
      <c r="H8" s="26">
        <f t="shared" si="0"/>
        <v>0</v>
      </c>
      <c r="I8" s="27"/>
      <c r="K8" s="29"/>
      <c r="L8" s="29"/>
      <c r="M8" s="29"/>
      <c r="N8" s="29"/>
      <c r="Q8" s="3">
        <v>0</v>
      </c>
    </row>
    <row r="9" spans="1:17">
      <c r="A9" s="19"/>
      <c r="B9" s="23"/>
      <c r="C9" s="34">
        <v>4</v>
      </c>
      <c r="D9" s="22" t="s">
        <v>133</v>
      </c>
      <c r="E9" s="23" t="s">
        <v>123</v>
      </c>
      <c r="F9" s="24">
        <f>'第2-1章 '!F19</f>
        <v>57</v>
      </c>
      <c r="G9" s="35"/>
      <c r="H9" s="26">
        <f t="shared" si="0"/>
        <v>0</v>
      </c>
      <c r="I9" s="27"/>
      <c r="K9" s="29"/>
      <c r="L9" s="29"/>
      <c r="M9" s="29"/>
      <c r="N9" s="29"/>
      <c r="Q9" s="3">
        <v>0</v>
      </c>
    </row>
    <row r="10" ht="26" spans="1:17">
      <c r="A10" s="19" t="s">
        <v>134</v>
      </c>
      <c r="B10" s="23" t="s">
        <v>135</v>
      </c>
      <c r="C10" s="31">
        <v>1</v>
      </c>
      <c r="D10" s="22" t="s">
        <v>131</v>
      </c>
      <c r="E10" s="23" t="s">
        <v>130</v>
      </c>
      <c r="F10" s="32">
        <f>'第2-1章 '!F23</f>
        <v>38</v>
      </c>
      <c r="G10" s="33"/>
      <c r="H10" s="26">
        <f t="shared" si="0"/>
        <v>0</v>
      </c>
      <c r="I10" s="27"/>
      <c r="J10" s="28"/>
      <c r="K10" s="29"/>
      <c r="L10" s="29"/>
      <c r="M10" s="29"/>
      <c r="N10" s="29"/>
      <c r="O10" s="30"/>
      <c r="Q10" s="3">
        <v>0</v>
      </c>
    </row>
    <row r="11" ht="26" spans="1:17">
      <c r="A11" s="19"/>
      <c r="B11" s="23"/>
      <c r="C11" s="31">
        <v>2</v>
      </c>
      <c r="D11" s="22" t="s">
        <v>136</v>
      </c>
      <c r="E11" s="23" t="s">
        <v>130</v>
      </c>
      <c r="F11" s="32">
        <f>'第2-1章 '!F23</f>
        <v>38</v>
      </c>
      <c r="G11" s="33"/>
      <c r="H11" s="26">
        <f t="shared" si="0"/>
        <v>0</v>
      </c>
      <c r="I11" s="27"/>
      <c r="J11" s="28"/>
      <c r="K11" s="29"/>
      <c r="L11" s="29"/>
      <c r="M11" s="29"/>
      <c r="N11" s="29"/>
      <c r="O11" s="30"/>
      <c r="Q11" s="3">
        <v>0</v>
      </c>
    </row>
    <row r="12" spans="1:17">
      <c r="A12" s="19"/>
      <c r="B12" s="23" t="s">
        <v>137</v>
      </c>
      <c r="C12" s="31">
        <v>1</v>
      </c>
      <c r="D12" s="22" t="s">
        <v>138</v>
      </c>
      <c r="E12" s="23" t="s">
        <v>139</v>
      </c>
      <c r="F12" s="32">
        <f>'第2-1章 '!F25*0.5</f>
        <v>3760</v>
      </c>
      <c r="G12" s="33"/>
      <c r="H12" s="26">
        <f t="shared" si="0"/>
        <v>0</v>
      </c>
      <c r="I12" s="27"/>
      <c r="J12" s="28"/>
      <c r="K12" s="29"/>
      <c r="L12" s="29"/>
      <c r="M12" s="29"/>
      <c r="N12" s="29"/>
      <c r="O12" s="30">
        <f>(J11+J13)*0.5*2</f>
        <v>0</v>
      </c>
      <c r="Q12" s="3">
        <v>0</v>
      </c>
    </row>
    <row r="13" spans="1:17">
      <c r="A13" s="19"/>
      <c r="B13" s="23"/>
      <c r="C13" s="31">
        <v>2</v>
      </c>
      <c r="D13" s="22" t="s">
        <v>140</v>
      </c>
      <c r="E13" s="23" t="s">
        <v>141</v>
      </c>
      <c r="F13" s="32">
        <v>4</v>
      </c>
      <c r="G13" s="33"/>
      <c r="H13" s="26">
        <f t="shared" si="0"/>
        <v>0</v>
      </c>
      <c r="I13" s="27"/>
      <c r="J13" s="28"/>
      <c r="Q13" s="3">
        <v>0</v>
      </c>
    </row>
    <row r="14" ht="39" spans="1:17">
      <c r="A14" s="36" t="s">
        <v>142</v>
      </c>
      <c r="B14" s="20" t="s">
        <v>143</v>
      </c>
      <c r="C14" s="21">
        <v>1</v>
      </c>
      <c r="D14" s="22" t="s">
        <v>144</v>
      </c>
      <c r="E14" s="23" t="s">
        <v>123</v>
      </c>
      <c r="F14" s="32">
        <f>'第2-1章 '!F38</f>
        <v>65</v>
      </c>
      <c r="G14" s="35"/>
      <c r="H14" s="26">
        <f t="shared" si="0"/>
        <v>0</v>
      </c>
      <c r="I14" s="27"/>
      <c r="K14" s="29"/>
      <c r="L14" s="29"/>
      <c r="M14" s="29"/>
      <c r="N14" s="29"/>
      <c r="O14" s="30"/>
      <c r="Q14" s="3">
        <v>0</v>
      </c>
    </row>
    <row r="15" ht="39" spans="1:17">
      <c r="A15" s="19" t="s">
        <v>145</v>
      </c>
      <c r="B15" s="23" t="s">
        <v>146</v>
      </c>
      <c r="C15" s="31">
        <v>1</v>
      </c>
      <c r="D15" s="22" t="s">
        <v>147</v>
      </c>
      <c r="E15" s="23" t="s">
        <v>148</v>
      </c>
      <c r="F15" s="32">
        <v>1</v>
      </c>
      <c r="G15" s="37"/>
      <c r="H15" s="26">
        <f t="shared" si="0"/>
        <v>0</v>
      </c>
      <c r="I15" s="27"/>
      <c r="Q15" s="3">
        <v>0</v>
      </c>
    </row>
    <row r="16" spans="1:17">
      <c r="A16" s="38" t="s">
        <v>149</v>
      </c>
      <c r="B16" s="39"/>
      <c r="C16" s="40"/>
      <c r="D16" s="40"/>
      <c r="E16" s="40"/>
      <c r="F16" s="40"/>
      <c r="G16" s="40"/>
      <c r="H16" s="41">
        <f>SUBTOTAL(109,H4:H15)</f>
        <v>0</v>
      </c>
      <c r="I16" s="42"/>
      <c r="Q16" s="3">
        <v>0</v>
      </c>
    </row>
    <row r="17" customHeight="1" spans="17:17">
      <c r="Q17" s="3">
        <v>0</v>
      </c>
    </row>
    <row r="18" customHeight="1" spans="17:17">
      <c r="Q18" s="3">
        <v>0</v>
      </c>
    </row>
    <row r="19" customHeight="1" spans="17:17">
      <c r="Q19" s="3">
        <v>0</v>
      </c>
    </row>
    <row r="20" customHeight="1" spans="17:17">
      <c r="Q20" s="3">
        <v>0</v>
      </c>
    </row>
    <row r="21" customHeight="1" spans="17:17">
      <c r="Q21" s="3">
        <v>0</v>
      </c>
    </row>
    <row r="22" customHeight="1" spans="17:17">
      <c r="Q22" s="3">
        <v>0</v>
      </c>
    </row>
    <row r="23" customHeight="1" spans="17:17">
      <c r="Q23" s="3">
        <v>0</v>
      </c>
    </row>
    <row r="24" customHeight="1" spans="17:17">
      <c r="Q24" s="3">
        <v>0</v>
      </c>
    </row>
    <row r="25" customHeight="1" spans="17:17">
      <c r="Q25" s="3">
        <v>0</v>
      </c>
    </row>
    <row r="26" customHeight="1" spans="17:17">
      <c r="Q26" s="3">
        <v>0</v>
      </c>
    </row>
    <row r="27" customHeight="1" spans="17:17">
      <c r="Q27" s="3">
        <v>0</v>
      </c>
    </row>
    <row r="28" customHeight="1" spans="17:17">
      <c r="Q28" s="3">
        <v>0</v>
      </c>
    </row>
    <row r="29" customHeight="1" spans="17:17">
      <c r="Q29" s="3">
        <v>0</v>
      </c>
    </row>
    <row r="30" customHeight="1" spans="17:17">
      <c r="Q30" s="3">
        <v>0</v>
      </c>
    </row>
    <row r="31" customHeight="1" spans="17:17">
      <c r="Q31" s="3">
        <v>0</v>
      </c>
    </row>
    <row r="32" customHeight="1" spans="17:17">
      <c r="Q32" s="3">
        <v>0</v>
      </c>
    </row>
    <row r="33" customHeight="1" spans="17:17">
      <c r="Q33" s="3">
        <v>0</v>
      </c>
    </row>
    <row r="34" customHeight="1" spans="17:17">
      <c r="Q34" s="3">
        <v>0</v>
      </c>
    </row>
    <row r="35" customHeight="1" spans="17:17">
      <c r="Q35" s="3">
        <v>0</v>
      </c>
    </row>
    <row r="36" customHeight="1" spans="17:17">
      <c r="Q36" s="3">
        <v>0</v>
      </c>
    </row>
    <row r="37" customHeight="1" spans="17:17">
      <c r="Q37" s="3">
        <v>0</v>
      </c>
    </row>
    <row r="38" customHeight="1" spans="17:17">
      <c r="Q38" s="3">
        <v>0</v>
      </c>
    </row>
    <row r="39" customHeight="1" spans="17:17">
      <c r="Q39" s="3">
        <v>0</v>
      </c>
    </row>
    <row r="40" customHeight="1" spans="17:17">
      <c r="Q40" s="3">
        <v>0</v>
      </c>
    </row>
    <row r="41" customHeight="1" spans="17:17">
      <c r="Q41" s="3">
        <v>0</v>
      </c>
    </row>
    <row r="42" customHeight="1" spans="17:17">
      <c r="Q42" s="3">
        <v>0</v>
      </c>
    </row>
  </sheetData>
  <sheetProtection algorithmName="SHA-512" hashValue="Tuk5Iqq/2FvArwaXVmZ+HhppsJayJdYEspzFiEJa8SZV8o/T+YnB6DfjBYYJNe+0PDK37pFWDqmKXb9kbaG7IA==" saltValue="h4YPAuXBwd6HuPI9LqihqQ==" spinCount="100000" sheet="1" objects="1"/>
  <mergeCells count="21">
    <mergeCell ref="A1:H1"/>
    <mergeCell ref="A2:H2"/>
    <mergeCell ref="J2:O2"/>
    <mergeCell ref="K3:N3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4:N14"/>
    <mergeCell ref="A16:G16"/>
    <mergeCell ref="A4:A5"/>
    <mergeCell ref="A6:A9"/>
    <mergeCell ref="A10:A13"/>
    <mergeCell ref="B6:B9"/>
    <mergeCell ref="B10:B11"/>
    <mergeCell ref="B12:B13"/>
  </mergeCells>
  <pageMargins left="0.979861111111111" right="0.979861111111111" top="0.979861111111111" bottom="0.979861111111111" header="0.5" footer="0.5"/>
  <pageSetup paperSize="9" scale="95" fitToHeight="0" orientation="portrait" horizontalDpi="600" verticalDpi="300"/>
  <headerFooter alignWithMargins="0" scaleWithDoc="0">
    <oddFooter>&amp;C&amp;"仿宋_GB2312"&amp;12&amp;B&amp;A&amp;P/&amp;N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4" master="" otherUserPermission="visible">
    <arrUserId title="区域1_1" rangeCreator="" othersAccessPermission="edit"/>
  </rangeList>
  <rangeList sheetStid="6" master="" otherUserPermission="visible">
    <arrUserId title="区域1" rangeCreator="" othersAccessPermission="edit"/>
  </rangeList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汇总表</vt:lpstr>
      <vt:lpstr>第1章</vt:lpstr>
      <vt:lpstr>第2-1章 </vt:lpstr>
      <vt:lpstr>第2-2章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</dc:creator>
  <cp:lastModifiedBy>陆腾蛟</cp:lastModifiedBy>
  <cp:revision>1</cp:revision>
  <dcterms:created xsi:type="dcterms:W3CDTF">1996-12-16T17:32:00Z</dcterms:created>
  <dcterms:modified xsi:type="dcterms:W3CDTF">2026-05-20T02:46:58Z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0CAE96E60DAF458383005766B9ECAD35_13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