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工程汇总总价" sheetId="13" r:id="rId1"/>
    <sheet name="道路养护" sheetId="5" r:id="rId2"/>
    <sheet name="行道树" sheetId="14" r:id="rId3"/>
    <sheet name="游园" sheetId="6" r:id="rId4"/>
    <sheet name="苗圃" sheetId="4" r:id="rId5"/>
  </sheets>
  <definedNames>
    <definedName name="_xlnm._FilterDatabase" localSheetId="1" hidden="1">道路养护!$O$2:$O$48</definedName>
    <definedName name="_xlnm.Print_Titles" localSheetId="4">苗圃!$2:$2</definedName>
    <definedName name="_xlnm.Print_Titles" localSheetId="1">道路养护!$2:$2</definedName>
    <definedName name="_xlnm.Print_Titles" localSheetId="3">游园!$2:$2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<sst xmlns="http://schemas.openxmlformats.org/spreadsheetml/2006/main" count="2186" uniqueCount="465">
  <si>
    <t>报价汇总表——2026-2029年度江溪街道公共绿化养护项目</t>
  </si>
  <si>
    <t>养护地段：江溪街道范围内</t>
  </si>
  <si>
    <t>序号</t>
  </si>
  <si>
    <t>名称</t>
  </si>
  <si>
    <t>工程量</t>
  </si>
  <si>
    <t>单位</t>
  </si>
  <si>
    <t>总价（元）</t>
  </si>
  <si>
    <t>备注</t>
  </si>
  <si>
    <t>道路养护</t>
  </si>
  <si>
    <t>项</t>
  </si>
  <si>
    <t>行道树</t>
  </si>
  <si>
    <t>游园</t>
  </si>
  <si>
    <t>苗圃</t>
  </si>
  <si>
    <t>一年总价汇总</t>
  </si>
  <si>
    <t>一年养护费</t>
  </si>
  <si>
    <t>暂列金</t>
  </si>
  <si>
    <t>一年养护费*9%</t>
  </si>
  <si>
    <t>三年总价汇总</t>
  </si>
  <si>
    <t>三年总价汇总=（一年总价汇总+暂列金）*3</t>
  </si>
  <si>
    <t>道路养护明细表</t>
  </si>
  <si>
    <t>养护地段</t>
  </si>
  <si>
    <t>景观设施
(平方米)</t>
  </si>
  <si>
    <t>绿地-临时绿化(平方米)</t>
  </si>
  <si>
    <t>绿地-四季草花(平方米)</t>
  </si>
  <si>
    <t>绿地-无修剪草坪(平方米)</t>
  </si>
  <si>
    <t>绿地-景观林带(平方米)</t>
  </si>
  <si>
    <t>水体(平方米)</t>
  </si>
  <si>
    <t>绿地-绿篱色块(平方米)</t>
  </si>
  <si>
    <t>绿地-花境(平方米)</t>
  </si>
  <si>
    <t>草坪混黑麦草(平方米)</t>
  </si>
  <si>
    <t>籽播黑麦草(平方米)</t>
  </si>
  <si>
    <t>合计面积</t>
  </si>
  <si>
    <t>道路分级</t>
  </si>
  <si>
    <t>创新发展园</t>
  </si>
  <si>
    <t>T5</t>
  </si>
  <si>
    <t>一级养护</t>
  </si>
  <si>
    <t>春城农贸市场</t>
  </si>
  <si>
    <t>T8</t>
  </si>
  <si>
    <t>大润发超市内部绿地</t>
  </si>
  <si>
    <t>T11</t>
  </si>
  <si>
    <t>坊和路(东安路-新风路)</t>
  </si>
  <si>
    <t>T16</t>
  </si>
  <si>
    <t>坊明路(高阡桥浜-泰伯大道)</t>
  </si>
  <si>
    <t>T17</t>
  </si>
  <si>
    <t>坊明路和公园</t>
  </si>
  <si>
    <t>T18</t>
  </si>
  <si>
    <t>坊前路(春华路-东环路)</t>
  </si>
  <si>
    <t>T22</t>
  </si>
  <si>
    <t>坊前镇政府大院</t>
  </si>
  <si>
    <t>T25</t>
  </si>
  <si>
    <t>坊育路(坊前路-泰伯大道)</t>
  </si>
  <si>
    <t>T29</t>
  </si>
  <si>
    <t>纺城大道东侧(锡贤路-新月路)</t>
  </si>
  <si>
    <t>T35</t>
  </si>
  <si>
    <t>宏源路(长江北路-苏巷路)</t>
  </si>
  <si>
    <t>T41</t>
  </si>
  <si>
    <t>江海路(二中心围墙外)</t>
  </si>
  <si>
    <t>T44</t>
  </si>
  <si>
    <t>江海路与永乐东路交叉口(金科中心)</t>
  </si>
  <si>
    <t>T45</t>
  </si>
  <si>
    <t>江溪路(前卫路-机场路)</t>
  </si>
  <si>
    <t>T47</t>
  </si>
  <si>
    <t>江溪睦邻中心</t>
  </si>
  <si>
    <t>T48</t>
  </si>
  <si>
    <t>江溪幼儿园</t>
  </si>
  <si>
    <t>T51</t>
  </si>
  <si>
    <t>街道办事处</t>
  </si>
  <si>
    <t>T52</t>
  </si>
  <si>
    <t>界泾浜沿河绿地(太湖花园三期)</t>
  </si>
  <si>
    <t>T53</t>
  </si>
  <si>
    <t>景渎路(江海路-陶典桥)</t>
  </si>
  <si>
    <t>T56</t>
  </si>
  <si>
    <t>景渎幼儿园</t>
  </si>
  <si>
    <t>T57</t>
  </si>
  <si>
    <t>居然之家</t>
  </si>
  <si>
    <t>T58</t>
  </si>
  <si>
    <t>南丰路(金城东路-长江北路)</t>
  </si>
  <si>
    <t>T61</t>
  </si>
  <si>
    <t>前进路(新光路-金城东路)</t>
  </si>
  <si>
    <t>T68</t>
  </si>
  <si>
    <t>前卫路(叙康路-前进路)</t>
  </si>
  <si>
    <t>T69</t>
  </si>
  <si>
    <t>苏巷路(太湖大道-江海路)</t>
  </si>
  <si>
    <t>T73</t>
  </si>
  <si>
    <t>缇香路(长江北路-兴昌南路)</t>
  </si>
  <si>
    <t>T78</t>
  </si>
  <si>
    <t>团结南路(金城东路-泰伯大道）</t>
  </si>
  <si>
    <t>T79</t>
  </si>
  <si>
    <t>卫星路(长江北路-前卫路)</t>
  </si>
  <si>
    <t>T85</t>
  </si>
  <si>
    <t>溪悦邻里中心</t>
  </si>
  <si>
    <t>T86</t>
  </si>
  <si>
    <t>锡贤路(团结南路-纺城大道)</t>
  </si>
  <si>
    <t>T89</t>
  </si>
  <si>
    <t>锡兴路东侧(大华公园)</t>
  </si>
  <si>
    <t>T92</t>
  </si>
  <si>
    <t>新东坊步行街</t>
  </si>
  <si>
    <t>T94</t>
  </si>
  <si>
    <t>新芳路(坊前路-泰伯大道)</t>
  </si>
  <si>
    <t>T95</t>
  </si>
  <si>
    <t>鑫明路与锡兴路交叉口绿地</t>
  </si>
  <si>
    <t>T104</t>
  </si>
  <si>
    <t>兴昌路(4S店-美新汽修)</t>
  </si>
  <si>
    <t>T105</t>
  </si>
  <si>
    <t>叙康路(兴昌路-江海路)</t>
  </si>
  <si>
    <t>T114</t>
  </si>
  <si>
    <t>雅乐路东侧绿地</t>
  </si>
  <si>
    <t>T117</t>
  </si>
  <si>
    <t>中国(无锡)工业博览园</t>
  </si>
  <si>
    <t>T122</t>
  </si>
  <si>
    <t>中国工业博览园总部园区</t>
  </si>
  <si>
    <t>T123</t>
  </si>
  <si>
    <t>综治中心</t>
  </si>
  <si>
    <t>T124</t>
  </si>
  <si>
    <t>合计</t>
  </si>
  <si>
    <t>一年单价限价（元/m²）</t>
  </si>
  <si>
    <t>一年单价报价（元/m²）</t>
  </si>
  <si>
    <t>合计（元）</t>
  </si>
  <si>
    <t>一年合计（元）</t>
  </si>
  <si>
    <t>保利中央公园外</t>
  </si>
  <si>
    <t>T1</t>
  </si>
  <si>
    <t>二级养护</t>
  </si>
  <si>
    <t>朝阳路(坊前路-坊镇路)</t>
  </si>
  <si>
    <t>T3</t>
  </si>
  <si>
    <t>春阳东路(东环路-高速)</t>
  </si>
  <si>
    <t>T9</t>
  </si>
  <si>
    <t>大墩巷路(叙康路-叙丰路)</t>
  </si>
  <si>
    <t>T10</t>
  </si>
  <si>
    <t>东一路(新世界纺织城)</t>
  </si>
  <si>
    <t>T15</t>
  </si>
  <si>
    <t>坊明路停车场</t>
  </si>
  <si>
    <t>T19</t>
  </si>
  <si>
    <t>坊前伯渎港绿地公园</t>
  </si>
  <si>
    <t>T20</t>
  </si>
  <si>
    <t>坊前菜场</t>
  </si>
  <si>
    <t>T21</t>
  </si>
  <si>
    <t>坊前路与春华路交叉口游园</t>
  </si>
  <si>
    <t>T23</t>
  </si>
  <si>
    <t>坊溪路(锡山大道-东安路)</t>
  </si>
  <si>
    <t>T26</t>
  </si>
  <si>
    <t>坊兴路(金城东路-科技园)</t>
  </si>
  <si>
    <t>T27</t>
  </si>
  <si>
    <t>坊兴路与金城东路东南角游园</t>
  </si>
  <si>
    <t>T28</t>
  </si>
  <si>
    <t>坊育路与泰山路西南角绿地</t>
  </si>
  <si>
    <t>T31</t>
  </si>
  <si>
    <t>坊镇路(新芳路-坊前路)</t>
  </si>
  <si>
    <t>T32</t>
  </si>
  <si>
    <t>坊镇路停车场</t>
  </si>
  <si>
    <t>T33</t>
  </si>
  <si>
    <t>丰荟路(锡山大道-东安路)</t>
  </si>
  <si>
    <t>T36</t>
  </si>
  <si>
    <t>高纤桥浜</t>
  </si>
  <si>
    <t>T37</t>
  </si>
  <si>
    <t>工博园物流园</t>
  </si>
  <si>
    <t>T38</t>
  </si>
  <si>
    <t>广叙路(叙康路-缇香路)</t>
  </si>
  <si>
    <t>T40</t>
  </si>
  <si>
    <t>机场路西侧(嘉悦大厦)</t>
  </si>
  <si>
    <t>T42</t>
  </si>
  <si>
    <t>江桥幼儿园停车场</t>
  </si>
  <si>
    <t>T46</t>
  </si>
  <si>
    <t>江溪体育公园</t>
  </si>
  <si>
    <t>T50</t>
  </si>
  <si>
    <t>金城东路北侧(五洲国际)</t>
  </si>
  <si>
    <t>T54</t>
  </si>
  <si>
    <t>冷渎港沿河绿地(万科金域缇香)</t>
  </si>
  <si>
    <t>T59</t>
  </si>
  <si>
    <t>梅清路(金城东路-锡贤路苗圃)</t>
  </si>
  <si>
    <t>T60</t>
  </si>
  <si>
    <t>南站镇政府</t>
  </si>
  <si>
    <t>T62</t>
  </si>
  <si>
    <t>圣塘桥(古树)</t>
  </si>
  <si>
    <t>T70</t>
  </si>
  <si>
    <t>苏石路(太湖大道-永乐东路)</t>
  </si>
  <si>
    <t>T72</t>
  </si>
  <si>
    <t>万裕苑二区东侧地块</t>
  </si>
  <si>
    <t>T82</t>
  </si>
  <si>
    <t>锡宇路(坊和路-竹园浜路)</t>
  </si>
  <si>
    <t>T93</t>
  </si>
  <si>
    <t>新风路(金城东路-夹里河)</t>
  </si>
  <si>
    <t>T100</t>
  </si>
  <si>
    <t>新阳路(东站桥-金城东路)</t>
  </si>
  <si>
    <t>T101</t>
  </si>
  <si>
    <t>鑫明路(泰山路-鑫明支路)</t>
  </si>
  <si>
    <t>T103</t>
  </si>
  <si>
    <t>许巷桥浜西侧(纺城大道-泰伯大道)沿河绿地</t>
  </si>
  <si>
    <t>T107</t>
  </si>
  <si>
    <t>许巷桥浜西侧(锡贤路-团结南路)沿河绿地</t>
  </si>
  <si>
    <t>T108</t>
  </si>
  <si>
    <t>叙成里路(缇香路-叙成里小区门口)</t>
  </si>
  <si>
    <t>T109</t>
  </si>
  <si>
    <t>叙丰路(前卫路-大墩巷路)</t>
  </si>
  <si>
    <t>T113</t>
  </si>
  <si>
    <t>叙康路口袋公园</t>
  </si>
  <si>
    <t>T115</t>
  </si>
  <si>
    <t>学志路(前卫路-太湖花园三区西门)</t>
  </si>
  <si>
    <t>T116</t>
  </si>
  <si>
    <t>银城春晓北侧</t>
  </si>
  <si>
    <t>T119</t>
  </si>
  <si>
    <t>袁村庙</t>
  </si>
  <si>
    <t>T120</t>
  </si>
  <si>
    <t>中邦花园河边</t>
  </si>
  <si>
    <t>T121</t>
  </si>
  <si>
    <t>首创悦府沿河绿地</t>
  </si>
  <si>
    <r>
      <rPr>
        <sz val="9"/>
        <rFont val="SimSun"/>
        <charset val="134"/>
      </rPr>
      <t>草坪：</t>
    </r>
  </si>
  <si>
    <r>
      <rPr>
        <sz val="9"/>
        <rFont val="SimSun"/>
        <charset val="134"/>
      </rPr>
      <t>指除临时绿化以外的狗牙根、马尼拉、天堂草、天富道、果岭草等暖季型需定期修剪草坪</t>
    </r>
  </si>
  <si>
    <r>
      <rPr>
        <sz val="9"/>
        <rFont val="SimSun"/>
        <charset val="134"/>
      </rPr>
      <t>无修剪草坪：</t>
    </r>
  </si>
  <si>
    <r>
      <rPr>
        <sz val="9"/>
        <rFont val="SimSun"/>
        <charset val="134"/>
      </rPr>
      <t>指除临时绿化以外的白三叶、麦冬、鸢尾、二月兰等无需定期修剪整形的草本地被</t>
    </r>
  </si>
  <si>
    <r>
      <rPr>
        <sz val="9"/>
        <rFont val="SimSun"/>
        <charset val="134"/>
      </rPr>
      <t>绿篱、色块：</t>
    </r>
  </si>
  <si>
    <r>
      <rPr>
        <sz val="9"/>
        <rFont val="SimSun"/>
        <charset val="134"/>
      </rPr>
      <t>指除高架桥上下植物以外的片植的灌木绿篱、色块等</t>
    </r>
  </si>
  <si>
    <r>
      <rPr>
        <sz val="9"/>
        <rFont val="SimSun"/>
        <charset val="134"/>
      </rPr>
      <t>景观林带：</t>
    </r>
  </si>
  <si>
    <r>
      <rPr>
        <sz val="9"/>
        <rFont val="SimSun"/>
        <charset val="134"/>
      </rPr>
      <t>指除防护林、意杨林以外的道路绿化中无地被的片植乔木林带</t>
    </r>
  </si>
  <si>
    <r>
      <rPr>
        <sz val="9"/>
        <rFont val="SimSun"/>
        <charset val="134"/>
      </rPr>
      <t>高架桥下植物：</t>
    </r>
  </si>
  <si>
    <r>
      <rPr>
        <sz val="9"/>
        <rFont val="SimSun"/>
        <charset val="134"/>
      </rPr>
      <t>指高架道路和桥梁投影面积内的所有植物</t>
    </r>
  </si>
  <si>
    <r>
      <rPr>
        <sz val="9"/>
        <rFont val="SimSun"/>
        <charset val="134"/>
      </rPr>
      <t>高架桥上植物：</t>
    </r>
  </si>
  <si>
    <r>
      <rPr>
        <sz val="9"/>
        <rFont val="SimSun"/>
        <charset val="134"/>
      </rPr>
      <t>指高架道路和桥梁上种植、摆放或悬挂的所有植物</t>
    </r>
  </si>
  <si>
    <r>
      <rPr>
        <sz val="9"/>
        <rFont val="SimSun"/>
        <charset val="134"/>
      </rPr>
      <t>防护林：</t>
    </r>
  </si>
  <si>
    <t>指除临时绿化以外的高速、国道、铁路、河流等沿线防护林及其他道路绿化以外地块内成片种植林带</t>
  </si>
  <si>
    <r>
      <rPr>
        <sz val="9"/>
        <rFont val="SimSun"/>
        <charset val="134"/>
      </rPr>
      <t>意杨林：</t>
    </r>
  </si>
  <si>
    <r>
      <rPr>
        <sz val="9"/>
        <rFont val="SimSun"/>
        <charset val="134"/>
      </rPr>
      <t>指成片种植的意杨林带</t>
    </r>
  </si>
  <si>
    <r>
      <rPr>
        <sz val="9"/>
        <rFont val="SimSun"/>
        <charset val="134"/>
      </rPr>
      <t>临时绿化：</t>
    </r>
  </si>
  <si>
    <r>
      <rPr>
        <sz val="9"/>
        <rFont val="SimSun"/>
        <charset val="134"/>
      </rPr>
      <t>指临时覆绿的未开发地块内所有植物</t>
    </r>
  </si>
  <si>
    <r>
      <rPr>
        <sz val="9"/>
        <rFont val="SimSun"/>
        <charset val="134"/>
      </rPr>
      <t>四季草花：</t>
    </r>
  </si>
  <si>
    <r>
      <rPr>
        <sz val="9"/>
        <rFont val="SimSun"/>
        <charset val="134"/>
      </rPr>
      <t>指道路绿化和游园中节点、岛头、花坛等种植的季节性草本花卉</t>
    </r>
  </si>
  <si>
    <r>
      <rPr>
        <sz val="9"/>
        <rFont val="SimSun"/>
        <charset val="134"/>
      </rPr>
      <t>花境：</t>
    </r>
  </si>
  <si>
    <r>
      <rPr>
        <sz val="9"/>
        <rFont val="SimSun"/>
        <charset val="134"/>
      </rPr>
      <t>指道路绿化和游园中多品种花卉或观赏草的组图</t>
    </r>
  </si>
  <si>
    <r>
      <rPr>
        <sz val="9"/>
        <rFont val="SimSun"/>
        <charset val="134"/>
      </rPr>
      <t>水体：</t>
    </r>
  </si>
  <si>
    <r>
      <rPr>
        <sz val="9"/>
        <rFont val="SimSun"/>
        <charset val="134"/>
      </rPr>
      <t>指开放性绿地中的水域和水生植物</t>
    </r>
  </si>
  <si>
    <t>景观设施：</t>
  </si>
  <si>
    <r>
      <rPr>
        <sz val="9"/>
        <rFont val="SimSun"/>
        <charset val="134"/>
      </rPr>
      <t>绿地中满足服务功能的各类构筑及设施。包括园路、景墙、假山、廊架、亭子、铺装、花坛、木栈道及其他设施等</t>
    </r>
  </si>
  <si>
    <r>
      <rPr>
        <sz val="9"/>
        <rFont val="SimSun"/>
        <charset val="134"/>
      </rPr>
      <t>籽播黑麦草：</t>
    </r>
  </si>
  <si>
    <r>
      <rPr>
        <sz val="9"/>
        <rFont val="SimSun"/>
        <charset val="134"/>
      </rPr>
      <t>秋季草坪进入休眠期之前，追加播种保持草坪冬季绿色</t>
    </r>
  </si>
  <si>
    <t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2、清单中工程量不得修改，否则按无效投标处理。</t>
  </si>
  <si>
    <t>行道树明细表</t>
  </si>
  <si>
    <r>
      <rPr>
        <b/>
        <sz val="10"/>
        <rFont val="SimSun"/>
        <charset val="134"/>
      </rPr>
      <t>绿地名称</t>
    </r>
  </si>
  <si>
    <t>坊和路（东安路-新风路）</t>
  </si>
  <si>
    <r>
      <rPr>
        <b/>
        <sz val="10"/>
        <rFont val="SimSun"/>
        <charset val="134"/>
      </rPr>
      <t>苗木分类</t>
    </r>
  </si>
  <si>
    <r>
      <rPr>
        <b/>
        <sz val="10"/>
        <rFont val="SimSun"/>
        <charset val="134"/>
      </rPr>
      <t>规格</t>
    </r>
  </si>
  <si>
    <r>
      <rPr>
        <b/>
        <sz val="10"/>
        <rFont val="SimSun"/>
        <charset val="134"/>
      </rPr>
      <t>苗木品种及数量</t>
    </r>
  </si>
  <si>
    <r>
      <rPr>
        <b/>
        <sz val="10"/>
        <rFont val="SimSun"/>
        <charset val="134"/>
      </rPr>
      <t>小计</t>
    </r>
  </si>
  <si>
    <t>1级养护
限价
（元）</t>
  </si>
  <si>
    <t>1级养护
报价
（元）</t>
  </si>
  <si>
    <r>
      <rPr>
        <b/>
        <sz val="10"/>
        <rFont val="SimSun"/>
        <charset val="134"/>
      </rPr>
      <t xml:space="preserve">总价
</t>
    </r>
    <r>
      <rPr>
        <b/>
        <sz val="10"/>
        <rFont val="SimSun"/>
        <charset val="134"/>
      </rPr>
      <t>（元）</t>
    </r>
  </si>
  <si>
    <r>
      <rPr>
        <b/>
        <sz val="10"/>
        <rFont val="SimSun"/>
        <charset val="134"/>
      </rPr>
      <t xml:space="preserve">常绿乔木
</t>
    </r>
    <r>
      <rPr>
        <b/>
        <sz val="10"/>
        <rFont val="SimSun"/>
        <charset val="134"/>
      </rPr>
      <t>（株）</t>
    </r>
  </si>
  <si>
    <r>
      <rPr>
        <sz val="8"/>
        <rFont val="SimSun"/>
        <charset val="134"/>
      </rPr>
      <t>胸径10cm以下</t>
    </r>
  </si>
  <si>
    <r>
      <rPr>
        <sz val="8"/>
        <rFont val="SimSun"/>
        <charset val="134"/>
      </rPr>
      <t>不论品种</t>
    </r>
  </si>
  <si>
    <r>
      <rPr>
        <b/>
        <sz val="10"/>
        <rFont val="SimSun"/>
        <charset val="134"/>
      </rPr>
      <t xml:space="preserve">落叶乔木
</t>
    </r>
    <r>
      <rPr>
        <b/>
        <sz val="10"/>
        <rFont val="SimSun"/>
        <charset val="134"/>
      </rPr>
      <t>（株）</t>
    </r>
  </si>
  <si>
    <r>
      <rPr>
        <sz val="8"/>
        <rFont val="SimSun"/>
        <charset val="134"/>
      </rPr>
      <t>20cm以下</t>
    </r>
  </si>
  <si>
    <t>香樟188</t>
  </si>
  <si>
    <t>无患子127+榉树15</t>
  </si>
  <si>
    <r>
      <rPr>
        <sz val="8"/>
        <rFont val="SimSun"/>
        <charset val="134"/>
      </rPr>
      <t>30cm以下</t>
    </r>
  </si>
  <si>
    <t>香樟128</t>
  </si>
  <si>
    <t>无患子99</t>
  </si>
  <si>
    <r>
      <rPr>
        <sz val="8"/>
        <rFont val="SimSun"/>
        <charset val="134"/>
      </rPr>
      <t>40cm以下</t>
    </r>
  </si>
  <si>
    <r>
      <rPr>
        <sz val="8"/>
        <rFont val="SimSun"/>
        <charset val="134"/>
      </rPr>
      <t>50cm以下</t>
    </r>
  </si>
  <si>
    <t>60cm以下</t>
  </si>
  <si>
    <t>70cm以下</t>
  </si>
  <si>
    <t>锡贤路（团结南路-丰一路）</t>
  </si>
  <si>
    <t>香樟11</t>
  </si>
  <si>
    <t>榉树17</t>
  </si>
  <si>
    <t>香樟102</t>
  </si>
  <si>
    <t>榉树8</t>
  </si>
  <si>
    <t>香樟323</t>
  </si>
  <si>
    <t>香樟55</t>
  </si>
  <si>
    <t>中国（无锡）工业博览园</t>
  </si>
  <si>
    <t>香樟1</t>
  </si>
  <si>
    <t>香樟17</t>
  </si>
  <si>
    <t>香樟5</t>
  </si>
  <si>
    <t>香樟75</t>
  </si>
  <si>
    <t>无患子122</t>
  </si>
  <si>
    <t>香樟10</t>
  </si>
  <si>
    <t>无患子235</t>
  </si>
  <si>
    <t>香樟6</t>
  </si>
  <si>
    <t>鸡爪槭4</t>
  </si>
  <si>
    <t>香樟16</t>
  </si>
  <si>
    <t>无患子2</t>
  </si>
  <si>
    <t>杜英5</t>
  </si>
  <si>
    <t>香樟2+杜英3</t>
  </si>
  <si>
    <t>鸡爪槭1</t>
  </si>
  <si>
    <t>香樟4</t>
  </si>
  <si>
    <t>鸡爪槭3</t>
  </si>
  <si>
    <t>香樟15</t>
  </si>
  <si>
    <t>榉树2+朴树2</t>
  </si>
  <si>
    <t>坊明路（高阡桥浜-泰伯大道）</t>
  </si>
  <si>
    <t>桂花63</t>
  </si>
  <si>
    <t>无患子22</t>
  </si>
  <si>
    <t>香樟9</t>
  </si>
  <si>
    <t>坊前路（春华路-东环路）</t>
  </si>
  <si>
    <t>桂花51</t>
  </si>
  <si>
    <t>无患子228</t>
  </si>
  <si>
    <t>香樟37</t>
  </si>
  <si>
    <t>香樟73</t>
  </si>
  <si>
    <t>香樟7</t>
  </si>
  <si>
    <t>坊育路（坊前路-泰伯大道）</t>
  </si>
  <si>
    <t>桂花42</t>
  </si>
  <si>
    <t>香樟8</t>
  </si>
  <si>
    <t>宏源路（长江北路-苏巷路）</t>
  </si>
  <si>
    <t>香樟12</t>
  </si>
  <si>
    <t>香樟19</t>
  </si>
  <si>
    <t>香樟14</t>
  </si>
  <si>
    <t>江溪路（机场路-前卫路）</t>
  </si>
  <si>
    <t>樱花25+银杏16</t>
  </si>
  <si>
    <t>樱花33+银杏27</t>
  </si>
  <si>
    <t>樱花19</t>
  </si>
  <si>
    <t>香樟3</t>
  </si>
  <si>
    <t>樱花1</t>
  </si>
  <si>
    <t>景渎路（江海路-陶典桥）</t>
  </si>
  <si>
    <t>樱花28</t>
  </si>
  <si>
    <t>无患子10</t>
  </si>
  <si>
    <t>南丰路（金城东路-长江北路）</t>
  </si>
  <si>
    <t>香樟15+红叶石楠树1</t>
  </si>
  <si>
    <t>香樟62</t>
  </si>
  <si>
    <t>朴树29</t>
  </si>
  <si>
    <t>香樟13</t>
  </si>
  <si>
    <t>朴树3</t>
  </si>
  <si>
    <t>香樟2</t>
  </si>
  <si>
    <t>前进路（新光路-金城东路）</t>
  </si>
  <si>
    <t>红叶石楠树32</t>
  </si>
  <si>
    <t>樱花70</t>
  </si>
  <si>
    <t>香橼26</t>
  </si>
  <si>
    <t>樱花136</t>
  </si>
  <si>
    <t>前卫路（叙康路-前进路）</t>
  </si>
  <si>
    <t>香樟29</t>
  </si>
  <si>
    <t>榉树15+无患子2</t>
  </si>
  <si>
    <t>香樟74</t>
  </si>
  <si>
    <t>樱花14+榉树11+无患子8</t>
  </si>
  <si>
    <t>香樟111</t>
  </si>
  <si>
    <t>樱花3+榉树5</t>
  </si>
  <si>
    <t>香樟60</t>
  </si>
  <si>
    <t>苏巷路（太湖大道-江海路）</t>
  </si>
  <si>
    <t>黄山栾树1+无患子1</t>
  </si>
  <si>
    <t>美国红枫74+黄山栾树10+无患子7+合欢26</t>
  </si>
  <si>
    <t>黄山栾树17+合欢4</t>
  </si>
  <si>
    <t>黄山栾树2</t>
  </si>
  <si>
    <t>缇香路（长江北路-兴昌路）</t>
  </si>
  <si>
    <t>银杏17+榉树3</t>
  </si>
  <si>
    <t>香樟32</t>
  </si>
  <si>
    <t>银杏13</t>
  </si>
  <si>
    <t>香樟33</t>
  </si>
  <si>
    <t>银杏1</t>
  </si>
  <si>
    <t>团结南路（金城东路-泰伯大道）</t>
  </si>
  <si>
    <t>香樟12+杜英2+桂花11</t>
  </si>
  <si>
    <t>银杏2+国槐63</t>
  </si>
  <si>
    <t>香樟111+杜英2</t>
  </si>
  <si>
    <t>银杏7+国槐3+法梧1</t>
  </si>
  <si>
    <t>香樟141</t>
  </si>
  <si>
    <t>法梧7</t>
  </si>
  <si>
    <t>香樟68</t>
  </si>
  <si>
    <t>卫星路（长江北路-前卫路）</t>
  </si>
  <si>
    <t>香樟54</t>
  </si>
  <si>
    <t>香樟20</t>
  </si>
  <si>
    <t>新芳路（坊前路-泰伯大道）</t>
  </si>
  <si>
    <t>红椿72</t>
  </si>
  <si>
    <t>红椿9</t>
  </si>
  <si>
    <t>叙康路（兴昌路-江海路）</t>
  </si>
  <si>
    <t>红叶石楠树2</t>
  </si>
  <si>
    <t>香樟33+杜英5</t>
  </si>
  <si>
    <t>无患子67+朴树9+黄山栾树1</t>
  </si>
  <si>
    <t>香樟43+杜英3</t>
  </si>
  <si>
    <t>无患子3</t>
  </si>
  <si>
    <t>香樟13+杜英1</t>
  </si>
  <si>
    <t>朴树1+枫杨1</t>
  </si>
  <si>
    <t>坊兴路（金城东路-科技园）</t>
  </si>
  <si>
    <t>2级养护
限价
（元）</t>
  </si>
  <si>
    <t>2级养护
报价
（元）</t>
  </si>
  <si>
    <t>苗木分类</t>
  </si>
  <si>
    <t>规格</t>
  </si>
  <si>
    <t>苗木品种及数量</t>
  </si>
  <si>
    <t>不论品种</t>
  </si>
  <si>
    <t>香樟53</t>
  </si>
  <si>
    <t>香樟18</t>
  </si>
  <si>
    <t>无患子33</t>
  </si>
  <si>
    <t>梅清路（金城东路-锡贤路苗圃）</t>
  </si>
  <si>
    <t>香樟23</t>
  </si>
  <si>
    <t>锡宇路（坊和路-竹园浜路）</t>
  </si>
  <si>
    <t>香樟28</t>
  </si>
  <si>
    <t>新风路（金城东路-夹里河）</t>
  </si>
  <si>
    <t>新阳路（东站桥-金城东路）</t>
  </si>
  <si>
    <t>香樟90</t>
  </si>
  <si>
    <t>无患子18</t>
  </si>
  <si>
    <t>黄山栾树11</t>
  </si>
  <si>
    <t>黄山栾树4</t>
  </si>
  <si>
    <t>坊溪路（锡山大道-东安路）</t>
  </si>
  <si>
    <t>樱花21</t>
  </si>
  <si>
    <t>坊镇路（新芳路-坊前路）</t>
  </si>
  <si>
    <t>桂花16</t>
  </si>
  <si>
    <t>丰荟路（锡山大道-东安路）</t>
  </si>
  <si>
    <t>无患子17</t>
  </si>
  <si>
    <t>广叙路（叙康路-缇香路）</t>
  </si>
  <si>
    <t>香樟38</t>
  </si>
  <si>
    <t>苏石路（太湖大道-永乐东路）</t>
  </si>
  <si>
    <t>樱花22</t>
  </si>
  <si>
    <t>鑫明路（泰山路-鑫明支路）</t>
  </si>
  <si>
    <t>叙成里路（缇香路-叙成里小区门口）</t>
  </si>
  <si>
    <t>落叶乔木
（株）</t>
  </si>
  <si>
    <t>叙丰路（前卫路-大墩巷路）</t>
  </si>
  <si>
    <t>无患子6+玉兰1</t>
  </si>
  <si>
    <t>无患子6+鹅掌楸4</t>
  </si>
  <si>
    <t>法梧1</t>
  </si>
  <si>
    <t>法梧10</t>
  </si>
  <si>
    <t>小计</t>
  </si>
  <si>
    <t>行道树（株）</t>
  </si>
  <si>
    <t>游园明细表</t>
  </si>
  <si>
    <t>设施-园路(平方米)</t>
  </si>
  <si>
    <t>绿地-花箱花钵四季草花(平方米)</t>
  </si>
  <si>
    <t>绿地-花箱花钵灌木(平方米)</t>
  </si>
  <si>
    <t>绿地-苗圃(平方米)</t>
  </si>
  <si>
    <t>设施-景墙(米)</t>
  </si>
  <si>
    <t>设施-栏杆(米)</t>
  </si>
  <si>
    <t>设施-亭(个)</t>
  </si>
  <si>
    <t>设施-凳(个)</t>
  </si>
  <si>
    <t>设施-廊架(个)</t>
  </si>
  <si>
    <t>设施-树穴盖板(个)</t>
  </si>
  <si>
    <t>设施-花坛(个)</t>
  </si>
  <si>
    <t>设施-花箱(个)</t>
  </si>
  <si>
    <t>设施-花钵(个)</t>
  </si>
  <si>
    <t>朝阳寺公园</t>
  </si>
  <si>
    <t>T4</t>
  </si>
  <si>
    <t>坊前市民公园</t>
  </si>
  <si>
    <t>T24</t>
  </si>
  <si>
    <t>江溪人民法庭</t>
  </si>
  <si>
    <t>T49</t>
  </si>
  <si>
    <t>一级养护单价限价（元/m²）</t>
  </si>
  <si>
    <t>一级养护单价报价（元/m²）</t>
  </si>
  <si>
    <t>总计费用</t>
  </si>
  <si>
    <t>苗圃明细表</t>
  </si>
  <si>
    <t>伯渎河南侧渡口桥旁苗圃</t>
  </si>
  <si>
    <t>T2</t>
  </si>
  <si>
    <t>荡口小乔头苗圃</t>
  </si>
  <si>
    <t>T12</t>
  </si>
  <si>
    <t>坊育路伯渎河边苗圃</t>
  </si>
  <si>
    <t>T30</t>
  </si>
  <si>
    <t>坊镇路停车场南侧苗圃</t>
  </si>
  <si>
    <t>T34</t>
  </si>
  <si>
    <t>工博园协新桥苗圃</t>
  </si>
  <si>
    <t>T39</t>
  </si>
  <si>
    <t>基地苗圃</t>
  </si>
  <si>
    <t>T43</t>
  </si>
  <si>
    <t>世新实验学校南侧苗圃</t>
  </si>
  <si>
    <t>T71</t>
  </si>
  <si>
    <t>泰伯大道坊前加油站南侧苗圃</t>
  </si>
  <si>
    <t>T74</t>
  </si>
  <si>
    <t>泰伯大道体育公园旁苗圃</t>
  </si>
  <si>
    <t>T75</t>
  </si>
  <si>
    <t>泰伯大道与新风路西北角苗圃</t>
  </si>
  <si>
    <t>T76</t>
  </si>
  <si>
    <t>泰伯大道与新风路西南角苗圃</t>
  </si>
  <si>
    <t>T77</t>
  </si>
  <si>
    <t>团结南路(金城东路-锡贤路)西侧苗圃</t>
  </si>
  <si>
    <t>T80</t>
  </si>
  <si>
    <t>锡山大道与丰荟路东北角苗圃</t>
  </si>
  <si>
    <t>T87</t>
  </si>
  <si>
    <t>锡山大道与夹里河西南角苗圃</t>
  </si>
  <si>
    <t>T88</t>
  </si>
  <si>
    <t>锡贤路与团结南路东北角苗圃</t>
  </si>
  <si>
    <t>T91</t>
  </si>
  <si>
    <t>新阳路与坊和路东北角苗圃</t>
  </si>
  <si>
    <t>T102</t>
  </si>
  <si>
    <t>亚太铝业北侧苗圃</t>
  </si>
  <si>
    <t>T118</t>
  </si>
  <si>
    <t>/</t>
  </si>
  <si>
    <t>二级养护单价限价（元/m²）</t>
  </si>
  <si>
    <t>二级养护单价报价（元/m²）</t>
  </si>
  <si>
    <t>总计费用（元）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</si>
</sst>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_ "/>
  </numFmts>
  <fonts count="4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b/>
      <sz val="15"/>
      <name val="SimSun"/>
      <charset val="134"/>
    </font>
    <font>
      <sz val="11"/>
      <color rgb="FF000000"/>
      <name val="Arial"/>
      <charset val="204"/>
    </font>
    <font>
      <b/>
      <sz val="10"/>
      <color rgb="FF000000"/>
      <name val="Arial"/>
      <charset val="134"/>
    </font>
    <font>
      <b/>
      <sz val="10"/>
      <name val="SimSun"/>
      <charset val="134"/>
    </font>
    <font>
      <b/>
      <sz val="10"/>
      <color rgb="FFFF0000"/>
      <name val="SimSun"/>
      <charset val="134"/>
    </font>
    <font>
      <sz val="8"/>
      <color rgb="FF000000"/>
      <name val="Arial"/>
      <charset val="134"/>
    </font>
    <font>
      <sz val="10"/>
      <name val="宋体"/>
      <charset val="134"/>
    </font>
    <font>
      <sz val="8"/>
      <name val="SimSun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9"/>
      <color rgb="FF000000"/>
      <name val="Arial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left" vertical="top" wrapText="1"/>
    </xf>
    <xf numFmtId="0" fontId="7" fillId="0" borderId="15" xfId="0" applyNumberFormat="1" applyFont="1" applyFill="1" applyBorder="1" applyAlignment="1">
      <alignment horizontal="left" vertical="top" wrapText="1"/>
    </xf>
    <xf numFmtId="0" fontId="16" fillId="0" borderId="17" xfId="0" applyNumberFormat="1" applyFont="1" applyFill="1" applyBorder="1" applyAlignment="1">
      <alignment horizontal="left" vertical="top" wrapText="1"/>
    </xf>
    <xf numFmtId="0" fontId="7" fillId="0" borderId="17" xfId="0" applyNumberFormat="1" applyFont="1" applyFill="1" applyBorder="1" applyAlignment="1">
      <alignment horizontal="left" vertical="top" wrapText="1"/>
    </xf>
    <xf numFmtId="0" fontId="17" fillId="0" borderId="17" xfId="0" applyNumberFormat="1" applyFont="1" applyFill="1" applyBorder="1" applyAlignment="1">
      <alignment horizontal="left" vertical="top" wrapText="1"/>
    </xf>
    <xf numFmtId="0" fontId="17" fillId="0" borderId="15" xfId="0" applyNumberFormat="1" applyFont="1" applyFill="1" applyBorder="1" applyAlignment="1">
      <alignment horizontal="left" vertical="top" wrapText="1"/>
    </xf>
    <xf numFmtId="0" fontId="16" fillId="0" borderId="15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9" sqref="F9"/>
    </sheetView>
  </sheetViews>
  <sheetFormatPr defaultColWidth="9" defaultRowHeight="13.5" outlineLevelCol="5"/>
  <cols>
    <col min="2" max="2" width="32" customWidth="1"/>
    <col min="3" max="3" width="10.125" customWidth="1"/>
    <col min="4" max="4" width="12.25" customWidth="1"/>
    <col min="5" max="5" width="19.1333333333333" customWidth="1"/>
    <col min="6" max="6" width="26.375" customWidth="1"/>
  </cols>
  <sheetData>
    <row r="1" ht="46" customHeight="1" spans="1:6">
      <c r="A1" s="106" t="s">
        <v>0</v>
      </c>
      <c r="B1" s="106"/>
      <c r="C1" s="106"/>
      <c r="D1" s="106"/>
      <c r="E1" s="106"/>
      <c r="F1" s="106"/>
    </row>
    <row r="2" ht="30" customHeight="1" spans="1:6">
      <c r="A2" s="107" t="s">
        <v>1</v>
      </c>
      <c r="B2" s="108"/>
      <c r="C2" s="108"/>
      <c r="D2" s="108"/>
      <c r="E2" s="108"/>
    </row>
    <row r="3" ht="30" customHeight="1" spans="1:6">
      <c r="A3" s="109" t="s">
        <v>2</v>
      </c>
      <c r="B3" s="109" t="s">
        <v>3</v>
      </c>
      <c r="C3" s="109" t="s">
        <v>4</v>
      </c>
      <c r="D3" s="109" t="s">
        <v>5</v>
      </c>
      <c r="E3" s="109" t="s">
        <v>6</v>
      </c>
      <c r="F3" s="110" t="s">
        <v>7</v>
      </c>
    </row>
    <row r="4" ht="30" customHeight="1" spans="1:6">
      <c r="A4" s="111">
        <v>1</v>
      </c>
      <c r="B4" s="110" t="s">
        <v>8</v>
      </c>
      <c r="C4" s="110">
        <v>1</v>
      </c>
      <c r="D4" s="110" t="s">
        <v>9</v>
      </c>
      <c r="E4" s="112">
        <f>道路养护!C47+道路养护!C95</f>
        <v>0</v>
      </c>
      <c r="F4" s="110"/>
    </row>
    <row r="5" ht="30" customHeight="1" spans="1:6">
      <c r="A5" s="112">
        <v>2</v>
      </c>
      <c r="B5" s="110" t="s">
        <v>10</v>
      </c>
      <c r="C5" s="110">
        <v>1</v>
      </c>
      <c r="D5" s="110" t="s">
        <v>9</v>
      </c>
      <c r="E5" s="112">
        <f>行道树!K345</f>
        <v>0</v>
      </c>
      <c r="F5" s="110"/>
    </row>
    <row r="6" ht="30" customHeight="1" spans="1:6">
      <c r="A6" s="112">
        <v>3</v>
      </c>
      <c r="B6" s="110" t="s">
        <v>11</v>
      </c>
      <c r="C6" s="110">
        <v>1</v>
      </c>
      <c r="D6" s="110" t="s">
        <v>9</v>
      </c>
      <c r="E6" s="112">
        <f>游园!C10</f>
        <v>0</v>
      </c>
      <c r="F6" s="110"/>
    </row>
    <row r="7" ht="30" customHeight="1" spans="1:6">
      <c r="A7" s="112">
        <v>4</v>
      </c>
      <c r="B7" s="110" t="s">
        <v>12</v>
      </c>
      <c r="C7" s="110">
        <v>1</v>
      </c>
      <c r="D7" s="110" t="s">
        <v>9</v>
      </c>
      <c r="E7" s="112">
        <f>苗圃!C24</f>
        <v>0</v>
      </c>
      <c r="F7" s="110"/>
    </row>
    <row r="8" ht="30" customHeight="1" spans="1:6">
      <c r="A8" s="112">
        <v>5</v>
      </c>
      <c r="B8" s="110" t="s">
        <v>13</v>
      </c>
      <c r="C8" s="110">
        <v>1</v>
      </c>
      <c r="D8" s="110" t="s">
        <v>9</v>
      </c>
      <c r="E8" s="110">
        <f>SUM(E4:E7)</f>
        <v>0</v>
      </c>
      <c r="F8" s="110" t="s">
        <v>14</v>
      </c>
    </row>
    <row r="9" ht="30" customHeight="1" spans="1:6">
      <c r="A9" s="112">
        <v>6</v>
      </c>
      <c r="B9" s="110" t="s">
        <v>15</v>
      </c>
      <c r="C9" s="110">
        <v>1</v>
      </c>
      <c r="D9" s="110" t="s">
        <v>9</v>
      </c>
      <c r="E9" s="113">
        <f>E8*9%</f>
        <v>0</v>
      </c>
      <c r="F9" s="110" t="s">
        <v>16</v>
      </c>
    </row>
    <row r="10" ht="30" customHeight="1" spans="1:6">
      <c r="A10" s="112">
        <v>7</v>
      </c>
      <c r="B10" s="110" t="s">
        <v>17</v>
      </c>
      <c r="C10" s="110">
        <v>1</v>
      </c>
      <c r="D10" s="110" t="s">
        <v>9</v>
      </c>
      <c r="E10" s="110">
        <f>(E8+E9)*3</f>
        <v>0</v>
      </c>
      <c r="F10" s="112" t="s">
        <v>18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zoomScale="145" zoomScaleNormal="145" workbookViewId="0">
      <pane ySplit="2" topLeftCell="A93" activePane="bottomLeft" state="frozen"/>
      <selection/>
      <selection pane="bottomLeft" activeCell="A111" sqref="A111:O111"/>
    </sheetView>
  </sheetViews>
  <sheetFormatPr defaultColWidth="9" defaultRowHeight="10.5"/>
  <cols>
    <col min="1" max="1" width="5.88333333333333" style="77" customWidth="1"/>
    <col min="2" max="2" width="17" style="78" customWidth="1"/>
    <col min="3" max="3" width="9" style="75" customWidth="1"/>
    <col min="4" max="4" width="8.25" style="75" customWidth="1"/>
    <col min="5" max="5" width="11.1333333333333" style="75" customWidth="1"/>
    <col min="6" max="6" width="9" style="75" customWidth="1"/>
    <col min="7" max="8" width="8.25" style="75" customWidth="1"/>
    <col min="9" max="9" width="11.1333333333333" style="75" customWidth="1"/>
    <col min="10" max="10" width="9" style="75" customWidth="1"/>
    <col min="11" max="12" width="11.1333333333333" style="75" customWidth="1"/>
    <col min="13" max="13" width="10.1333333333333" style="75" customWidth="1"/>
    <col min="14" max="14" width="7.13333333333333" style="75" customWidth="1"/>
    <col min="15" max="15" width="11.3833333333333" style="75" customWidth="1"/>
    <col min="16" max="16384" width="9" style="75"/>
  </cols>
  <sheetData>
    <row r="1" ht="31" customHeight="1" spans="1:1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5" customFormat="1" ht="60" customHeight="1" spans="1:15">
      <c r="A2" s="80" t="s">
        <v>2</v>
      </c>
      <c r="B2" s="81" t="s">
        <v>20</v>
      </c>
      <c r="C2" s="81" t="s">
        <v>21</v>
      </c>
      <c r="D2" s="81" t="s">
        <v>22</v>
      </c>
      <c r="E2" s="81" t="s">
        <v>23</v>
      </c>
      <c r="F2" s="81" t="s">
        <v>24</v>
      </c>
      <c r="G2" s="81" t="s">
        <v>25</v>
      </c>
      <c r="H2" s="81" t="s">
        <v>26</v>
      </c>
      <c r="I2" s="81" t="s">
        <v>27</v>
      </c>
      <c r="J2" s="81" t="s">
        <v>28</v>
      </c>
      <c r="K2" s="81" t="s">
        <v>29</v>
      </c>
      <c r="L2" s="81" t="s">
        <v>30</v>
      </c>
      <c r="M2" s="81" t="s">
        <v>31</v>
      </c>
      <c r="N2" s="82" t="s">
        <v>7</v>
      </c>
      <c r="O2" s="83" t="s">
        <v>32</v>
      </c>
    </row>
    <row r="3" s="75" customFormat="1" ht="18" customHeight="1" spans="1:15">
      <c r="A3" s="84">
        <v>1</v>
      </c>
      <c r="B3" s="85" t="s">
        <v>33</v>
      </c>
      <c r="C3" s="10">
        <v>139</v>
      </c>
      <c r="D3" s="10">
        <v>0</v>
      </c>
      <c r="E3" s="10">
        <f>32.85+3.85</f>
        <v>36.7</v>
      </c>
      <c r="F3" s="10">
        <v>16.22</v>
      </c>
      <c r="G3" s="10">
        <v>0</v>
      </c>
      <c r="H3" s="10">
        <v>0</v>
      </c>
      <c r="I3" s="10">
        <v>173.48</v>
      </c>
      <c r="J3" s="10">
        <v>0</v>
      </c>
      <c r="K3" s="10">
        <v>152.55</v>
      </c>
      <c r="L3" s="10">
        <v>0</v>
      </c>
      <c r="M3" s="10">
        <f>SUM(C3:K3)</f>
        <v>517.95</v>
      </c>
      <c r="N3" s="10" t="s">
        <v>34</v>
      </c>
      <c r="O3" s="10" t="s">
        <v>35</v>
      </c>
    </row>
    <row r="4" s="75" customFormat="1" ht="18" customHeight="1" spans="1:15">
      <c r="A4" s="84">
        <v>2</v>
      </c>
      <c r="B4" s="85" t="s">
        <v>36</v>
      </c>
      <c r="C4" s="10">
        <v>72</v>
      </c>
      <c r="D4" s="10">
        <v>0</v>
      </c>
      <c r="E4" s="10">
        <v>83</v>
      </c>
      <c r="F4" s="10">
        <v>169.77</v>
      </c>
      <c r="G4" s="10">
        <v>0</v>
      </c>
      <c r="H4" s="10">
        <v>0</v>
      </c>
      <c r="I4" s="10">
        <v>1320.12</v>
      </c>
      <c r="J4" s="10">
        <v>0</v>
      </c>
      <c r="K4" s="10">
        <v>1862.59</v>
      </c>
      <c r="L4" s="10">
        <v>0</v>
      </c>
      <c r="M4" s="10">
        <f t="shared" ref="M4:M42" si="0">SUM(C4:K4)</f>
        <v>3507.48</v>
      </c>
      <c r="N4" s="10" t="s">
        <v>37</v>
      </c>
      <c r="O4" s="10" t="s">
        <v>35</v>
      </c>
    </row>
    <row r="5" s="75" customFormat="1" ht="18" customHeight="1" spans="1:15">
      <c r="A5" s="84">
        <v>3</v>
      </c>
      <c r="B5" s="85" t="s">
        <v>38</v>
      </c>
      <c r="C5" s="10">
        <v>711.49</v>
      </c>
      <c r="D5" s="10">
        <v>0</v>
      </c>
      <c r="E5" s="10">
        <v>19.11</v>
      </c>
      <c r="F5" s="10">
        <v>885.1</v>
      </c>
      <c r="G5" s="10">
        <v>0</v>
      </c>
      <c r="H5" s="10">
        <v>0</v>
      </c>
      <c r="I5" s="10">
        <v>592.34</v>
      </c>
      <c r="J5" s="10">
        <v>223.91</v>
      </c>
      <c r="K5" s="10">
        <v>1237.5</v>
      </c>
      <c r="L5" s="10">
        <v>0</v>
      </c>
      <c r="M5" s="10">
        <f t="shared" si="0"/>
        <v>3669.45</v>
      </c>
      <c r="N5" s="10" t="s">
        <v>39</v>
      </c>
      <c r="O5" s="10" t="s">
        <v>35</v>
      </c>
    </row>
    <row r="6" s="75" customFormat="1" ht="18" customHeight="1" spans="1:15">
      <c r="A6" s="84">
        <v>4</v>
      </c>
      <c r="B6" s="85" t="s">
        <v>40</v>
      </c>
      <c r="C6" s="10">
        <v>0</v>
      </c>
      <c r="D6" s="10">
        <v>0</v>
      </c>
      <c r="E6" s="10">
        <v>472.09</v>
      </c>
      <c r="F6" s="10">
        <v>562.59</v>
      </c>
      <c r="G6" s="10">
        <v>0</v>
      </c>
      <c r="H6" s="10">
        <v>0</v>
      </c>
      <c r="I6" s="10">
        <v>128.36</v>
      </c>
      <c r="J6" s="10">
        <v>69.07</v>
      </c>
      <c r="K6" s="10">
        <v>11583.82</v>
      </c>
      <c r="L6" s="10">
        <v>0</v>
      </c>
      <c r="M6" s="10">
        <f t="shared" si="0"/>
        <v>12815.93</v>
      </c>
      <c r="N6" s="10" t="s">
        <v>41</v>
      </c>
      <c r="O6" s="10" t="s">
        <v>35</v>
      </c>
    </row>
    <row r="7" s="75" customFormat="1" ht="18" customHeight="1" spans="1:15">
      <c r="A7" s="84">
        <v>5</v>
      </c>
      <c r="B7" s="85" t="s">
        <v>42</v>
      </c>
      <c r="C7" s="10">
        <v>0</v>
      </c>
      <c r="D7" s="10">
        <v>0</v>
      </c>
      <c r="E7" s="10">
        <v>99.95</v>
      </c>
      <c r="F7" s="10">
        <v>1048.28</v>
      </c>
      <c r="G7" s="10">
        <v>0</v>
      </c>
      <c r="H7" s="10">
        <v>0</v>
      </c>
      <c r="I7" s="10">
        <v>886.35</v>
      </c>
      <c r="J7" s="10">
        <v>55.12</v>
      </c>
      <c r="K7" s="10">
        <v>1281.69</v>
      </c>
      <c r="L7" s="10">
        <v>0</v>
      </c>
      <c r="M7" s="10">
        <f t="shared" si="0"/>
        <v>3371.39</v>
      </c>
      <c r="N7" s="10" t="s">
        <v>43</v>
      </c>
      <c r="O7" s="10" t="s">
        <v>35</v>
      </c>
    </row>
    <row r="8" s="75" customFormat="1" ht="18" customHeight="1" spans="1:15">
      <c r="A8" s="84">
        <v>6</v>
      </c>
      <c r="B8" s="85" t="s">
        <v>44</v>
      </c>
      <c r="C8" s="10">
        <f>665.83+54.4</f>
        <v>720.23</v>
      </c>
      <c r="D8" s="10">
        <v>0</v>
      </c>
      <c r="E8" s="10">
        <v>23.73</v>
      </c>
      <c r="F8" s="10">
        <v>401.53</v>
      </c>
      <c r="G8" s="10">
        <v>0</v>
      </c>
      <c r="H8" s="10">
        <v>0</v>
      </c>
      <c r="I8" s="10">
        <v>472.15</v>
      </c>
      <c r="J8" s="10">
        <v>0</v>
      </c>
      <c r="K8" s="10">
        <v>920.36</v>
      </c>
      <c r="L8" s="10">
        <v>0</v>
      </c>
      <c r="M8" s="10">
        <f t="shared" si="0"/>
        <v>2538</v>
      </c>
      <c r="N8" s="10" t="s">
        <v>45</v>
      </c>
      <c r="O8" s="10" t="s">
        <v>35</v>
      </c>
    </row>
    <row r="9" s="75" customFormat="1" ht="18" customHeight="1" spans="1:15">
      <c r="A9" s="84">
        <v>7</v>
      </c>
      <c r="B9" s="85" t="s">
        <v>46</v>
      </c>
      <c r="C9" s="10">
        <v>3830.85</v>
      </c>
      <c r="D9" s="10">
        <v>0</v>
      </c>
      <c r="E9" s="10">
        <v>510.85</v>
      </c>
      <c r="F9" s="10">
        <v>1658.56</v>
      </c>
      <c r="G9" s="10">
        <v>0</v>
      </c>
      <c r="H9" s="10">
        <v>0</v>
      </c>
      <c r="I9" s="10">
        <v>1483.73</v>
      </c>
      <c r="J9" s="10">
        <v>0</v>
      </c>
      <c r="K9" s="10">
        <v>3703.44</v>
      </c>
      <c r="L9" s="10">
        <v>0</v>
      </c>
      <c r="M9" s="10">
        <f t="shared" si="0"/>
        <v>11187.43</v>
      </c>
      <c r="N9" s="10" t="s">
        <v>47</v>
      </c>
      <c r="O9" s="10" t="s">
        <v>35</v>
      </c>
    </row>
    <row r="10" s="75" customFormat="1" ht="18" customHeight="1" spans="1:15">
      <c r="A10" s="84">
        <v>8</v>
      </c>
      <c r="B10" s="85" t="s">
        <v>48</v>
      </c>
      <c r="C10" s="10">
        <v>0</v>
      </c>
      <c r="D10" s="10">
        <v>0</v>
      </c>
      <c r="E10" s="10">
        <v>70.24</v>
      </c>
      <c r="F10" s="10">
        <v>5014.74</v>
      </c>
      <c r="G10" s="10">
        <v>0</v>
      </c>
      <c r="H10" s="10">
        <v>0</v>
      </c>
      <c r="I10" s="10">
        <v>629.13</v>
      </c>
      <c r="J10" s="10">
        <v>217.2</v>
      </c>
      <c r="K10" s="10">
        <v>323.45</v>
      </c>
      <c r="L10" s="10">
        <v>0</v>
      </c>
      <c r="M10" s="10">
        <f t="shared" si="0"/>
        <v>6254.76</v>
      </c>
      <c r="N10" s="10" t="s">
        <v>49</v>
      </c>
      <c r="O10" s="10" t="s">
        <v>35</v>
      </c>
    </row>
    <row r="11" s="75" customFormat="1" ht="18" customHeight="1" spans="1:15">
      <c r="A11" s="84">
        <v>9</v>
      </c>
      <c r="B11" s="85" t="s">
        <v>50</v>
      </c>
      <c r="C11" s="10">
        <v>136.88</v>
      </c>
      <c r="D11" s="10">
        <v>0</v>
      </c>
      <c r="E11" s="10">
        <v>0</v>
      </c>
      <c r="F11" s="10">
        <v>28.31</v>
      </c>
      <c r="G11" s="10">
        <v>0</v>
      </c>
      <c r="H11" s="10">
        <v>0</v>
      </c>
      <c r="I11" s="10">
        <v>47.11</v>
      </c>
      <c r="J11" s="10">
        <v>0</v>
      </c>
      <c r="K11" s="10">
        <v>42.31</v>
      </c>
      <c r="L11" s="10">
        <v>0</v>
      </c>
      <c r="M11" s="10">
        <f t="shared" si="0"/>
        <v>254.61</v>
      </c>
      <c r="N11" s="10" t="s">
        <v>51</v>
      </c>
      <c r="O11" s="10" t="s">
        <v>35</v>
      </c>
    </row>
    <row r="12" s="75" customFormat="1" ht="18" customHeight="1" spans="1:15">
      <c r="A12" s="84">
        <v>10</v>
      </c>
      <c r="B12" s="85" t="s">
        <v>52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362.12</v>
      </c>
      <c r="J12" s="10">
        <v>0</v>
      </c>
      <c r="K12" s="10">
        <v>3801.99</v>
      </c>
      <c r="L12" s="10">
        <v>0</v>
      </c>
      <c r="M12" s="10">
        <f t="shared" si="0"/>
        <v>4164.11</v>
      </c>
      <c r="N12" s="10" t="s">
        <v>53</v>
      </c>
      <c r="O12" s="10" t="s">
        <v>35</v>
      </c>
    </row>
    <row r="13" s="75" customFormat="1" ht="18" customHeight="1" spans="1:15">
      <c r="A13" s="84">
        <v>11</v>
      </c>
      <c r="B13" s="85" t="s">
        <v>54</v>
      </c>
      <c r="C13" s="10">
        <v>0</v>
      </c>
      <c r="D13" s="10">
        <v>0</v>
      </c>
      <c r="E13" s="10">
        <f>37.65+3.23</f>
        <v>40.88</v>
      </c>
      <c r="F13" s="10">
        <v>82.85</v>
      </c>
      <c r="G13" s="10">
        <v>0</v>
      </c>
      <c r="H13" s="10">
        <v>0</v>
      </c>
      <c r="I13" s="10">
        <v>197.21</v>
      </c>
      <c r="J13" s="10">
        <v>20.63</v>
      </c>
      <c r="K13" s="10">
        <v>285</v>
      </c>
      <c r="L13" s="10">
        <v>0</v>
      </c>
      <c r="M13" s="10">
        <f t="shared" si="0"/>
        <v>626.57</v>
      </c>
      <c r="N13" s="10" t="s">
        <v>55</v>
      </c>
      <c r="O13" s="10" t="s">
        <v>35</v>
      </c>
    </row>
    <row r="14" s="75" customFormat="1" ht="18" customHeight="1" spans="1:15">
      <c r="A14" s="84">
        <v>12</v>
      </c>
      <c r="B14" s="85" t="s">
        <v>56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8.27</v>
      </c>
      <c r="J14" s="10">
        <v>0</v>
      </c>
      <c r="K14" s="10">
        <v>630.55</v>
      </c>
      <c r="L14" s="10">
        <v>0</v>
      </c>
      <c r="M14" s="10">
        <f t="shared" si="0"/>
        <v>638.82</v>
      </c>
      <c r="N14" s="10" t="s">
        <v>57</v>
      </c>
      <c r="O14" s="10" t="s">
        <v>35</v>
      </c>
    </row>
    <row r="15" s="75" customFormat="1" ht="18" customHeight="1" spans="1:15">
      <c r="A15" s="84">
        <v>13</v>
      </c>
      <c r="B15" s="85" t="s">
        <v>58</v>
      </c>
      <c r="C15" s="10">
        <v>54.45</v>
      </c>
      <c r="D15" s="10">
        <v>0</v>
      </c>
      <c r="E15" s="10">
        <v>0</v>
      </c>
      <c r="F15" s="10">
        <v>61.43</v>
      </c>
      <c r="G15" s="10">
        <v>0</v>
      </c>
      <c r="H15" s="10">
        <v>0</v>
      </c>
      <c r="I15" s="10">
        <f>11.88+497.42</f>
        <v>509.3</v>
      </c>
      <c r="J15" s="10">
        <v>212.76</v>
      </c>
      <c r="K15" s="10">
        <v>1378.63</v>
      </c>
      <c r="L15" s="10">
        <v>0</v>
      </c>
      <c r="M15" s="10">
        <f t="shared" si="0"/>
        <v>2216.57</v>
      </c>
      <c r="N15" s="10" t="s">
        <v>59</v>
      </c>
      <c r="O15" s="10" t="s">
        <v>35</v>
      </c>
    </row>
    <row r="16" s="75" customFormat="1" ht="18" customHeight="1" spans="1:15">
      <c r="A16" s="84">
        <v>14</v>
      </c>
      <c r="B16" s="85" t="s">
        <v>60</v>
      </c>
      <c r="C16" s="10">
        <v>0</v>
      </c>
      <c r="D16" s="10">
        <v>0</v>
      </c>
      <c r="E16" s="10">
        <v>0</v>
      </c>
      <c r="F16" s="10">
        <v>29.11</v>
      </c>
      <c r="G16" s="10">
        <v>0</v>
      </c>
      <c r="H16" s="10">
        <v>0</v>
      </c>
      <c r="I16" s="10">
        <v>748.78</v>
      </c>
      <c r="J16" s="10">
        <v>0</v>
      </c>
      <c r="K16" s="10">
        <v>1553.95</v>
      </c>
      <c r="L16" s="10">
        <v>0</v>
      </c>
      <c r="M16" s="10">
        <f t="shared" si="0"/>
        <v>2331.84</v>
      </c>
      <c r="N16" s="10" t="s">
        <v>61</v>
      </c>
      <c r="O16" s="10" t="s">
        <v>35</v>
      </c>
    </row>
    <row r="17" s="75" customFormat="1" ht="18" customHeight="1" spans="1:15">
      <c r="A17" s="84">
        <v>15</v>
      </c>
      <c r="B17" s="85" t="s">
        <v>62</v>
      </c>
      <c r="C17" s="10">
        <v>390.46</v>
      </c>
      <c r="D17" s="10">
        <v>0</v>
      </c>
      <c r="E17" s="10">
        <f>2.7+33.75</f>
        <v>36.45</v>
      </c>
      <c r="F17" s="10">
        <v>90.28</v>
      </c>
      <c r="G17" s="10">
        <v>0</v>
      </c>
      <c r="H17" s="10">
        <v>0</v>
      </c>
      <c r="I17" s="10">
        <v>37.85</v>
      </c>
      <c r="J17" s="10">
        <v>0</v>
      </c>
      <c r="K17" s="10">
        <v>125.33</v>
      </c>
      <c r="L17" s="10">
        <v>0</v>
      </c>
      <c r="M17" s="10">
        <f t="shared" si="0"/>
        <v>680.37</v>
      </c>
      <c r="N17" s="10" t="s">
        <v>63</v>
      </c>
      <c r="O17" s="10" t="s">
        <v>35</v>
      </c>
    </row>
    <row r="18" s="75" customFormat="1" ht="18" customHeight="1" spans="1:15">
      <c r="A18" s="84">
        <v>16</v>
      </c>
      <c r="B18" s="85" t="s">
        <v>64</v>
      </c>
      <c r="C18" s="10">
        <v>0</v>
      </c>
      <c r="D18" s="10">
        <v>0</v>
      </c>
      <c r="E18" s="10">
        <v>0</v>
      </c>
      <c r="F18" s="10">
        <v>925.82</v>
      </c>
      <c r="G18" s="10">
        <v>0</v>
      </c>
      <c r="H18" s="10">
        <v>0</v>
      </c>
      <c r="I18" s="10">
        <v>355.73</v>
      </c>
      <c r="J18" s="10">
        <v>0</v>
      </c>
      <c r="K18" s="10">
        <v>3576.81</v>
      </c>
      <c r="L18" s="10">
        <v>0</v>
      </c>
      <c r="M18" s="10">
        <f t="shared" si="0"/>
        <v>4858.36</v>
      </c>
      <c r="N18" s="10" t="s">
        <v>65</v>
      </c>
      <c r="O18" s="10" t="s">
        <v>35</v>
      </c>
    </row>
    <row r="19" s="75" customFormat="1" ht="18" customHeight="1" spans="1:15">
      <c r="A19" s="84">
        <v>17</v>
      </c>
      <c r="B19" s="85" t="s">
        <v>66</v>
      </c>
      <c r="C19" s="10">
        <v>456.5</v>
      </c>
      <c r="D19" s="10">
        <v>0</v>
      </c>
      <c r="E19" s="10">
        <f>352.72+1.44</f>
        <v>354.16</v>
      </c>
      <c r="F19" s="10">
        <v>587.63</v>
      </c>
      <c r="G19" s="10">
        <v>0</v>
      </c>
      <c r="H19" s="10">
        <v>0</v>
      </c>
      <c r="I19" s="10">
        <v>335.84</v>
      </c>
      <c r="J19" s="10">
        <v>149.03</v>
      </c>
      <c r="K19" s="10">
        <v>88.41</v>
      </c>
      <c r="L19" s="10">
        <v>0</v>
      </c>
      <c r="M19" s="10">
        <f t="shared" si="0"/>
        <v>1971.57</v>
      </c>
      <c r="N19" s="10" t="s">
        <v>67</v>
      </c>
      <c r="O19" s="10" t="s">
        <v>35</v>
      </c>
    </row>
    <row r="20" s="75" customFormat="1" ht="18" customHeight="1" spans="1:15">
      <c r="A20" s="84">
        <v>18</v>
      </c>
      <c r="B20" s="85" t="s">
        <v>68</v>
      </c>
      <c r="C20" s="10">
        <v>0</v>
      </c>
      <c r="D20" s="10">
        <v>0</v>
      </c>
      <c r="E20" s="10">
        <v>0</v>
      </c>
      <c r="F20" s="10">
        <v>386.46</v>
      </c>
      <c r="G20" s="10">
        <v>0</v>
      </c>
      <c r="H20" s="10">
        <v>0</v>
      </c>
      <c r="I20" s="10">
        <v>0</v>
      </c>
      <c r="J20" s="10">
        <v>0</v>
      </c>
      <c r="K20" s="10">
        <v>271.91</v>
      </c>
      <c r="L20" s="10">
        <v>0</v>
      </c>
      <c r="M20" s="10">
        <f t="shared" si="0"/>
        <v>658.37</v>
      </c>
      <c r="N20" s="10" t="s">
        <v>69</v>
      </c>
      <c r="O20" s="10" t="s">
        <v>35</v>
      </c>
    </row>
    <row r="21" s="75" customFormat="1" ht="18" customHeight="1" spans="1:15">
      <c r="A21" s="84">
        <v>19</v>
      </c>
      <c r="B21" s="85" t="s">
        <v>70</v>
      </c>
      <c r="C21" s="10">
        <v>0</v>
      </c>
      <c r="D21" s="10">
        <v>0</v>
      </c>
      <c r="E21" s="10">
        <v>287.65</v>
      </c>
      <c r="F21" s="10">
        <v>50.51</v>
      </c>
      <c r="G21" s="10">
        <v>0</v>
      </c>
      <c r="H21" s="10">
        <v>0</v>
      </c>
      <c r="I21" s="10">
        <f>7.64+361.38</f>
        <v>369.02</v>
      </c>
      <c r="J21" s="10">
        <v>368.3</v>
      </c>
      <c r="K21" s="10">
        <v>268.5</v>
      </c>
      <c r="L21" s="10">
        <v>0</v>
      </c>
      <c r="M21" s="10">
        <f t="shared" si="0"/>
        <v>1343.98</v>
      </c>
      <c r="N21" s="10" t="s">
        <v>71</v>
      </c>
      <c r="O21" s="10" t="s">
        <v>35</v>
      </c>
    </row>
    <row r="22" s="75" customFormat="1" ht="18" customHeight="1" spans="1:15">
      <c r="A22" s="84">
        <v>20</v>
      </c>
      <c r="B22" s="85" t="s">
        <v>72</v>
      </c>
      <c r="C22" s="10">
        <v>0</v>
      </c>
      <c r="D22" s="10">
        <v>0</v>
      </c>
      <c r="E22" s="10">
        <v>6.45</v>
      </c>
      <c r="F22" s="10">
        <v>179.15</v>
      </c>
      <c r="G22" s="10">
        <v>0</v>
      </c>
      <c r="H22" s="10">
        <v>0</v>
      </c>
      <c r="I22" s="10">
        <v>176.24</v>
      </c>
      <c r="J22" s="10">
        <v>7.07</v>
      </c>
      <c r="K22" s="10">
        <v>918.02</v>
      </c>
      <c r="L22" s="10">
        <v>0</v>
      </c>
      <c r="M22" s="10">
        <f t="shared" si="0"/>
        <v>1286.93</v>
      </c>
      <c r="N22" s="10" t="s">
        <v>73</v>
      </c>
      <c r="O22" s="10" t="s">
        <v>35</v>
      </c>
    </row>
    <row r="23" s="75" customFormat="1" ht="18" customHeight="1" spans="1:15">
      <c r="A23" s="84">
        <v>21</v>
      </c>
      <c r="B23" s="85" t="s">
        <v>74</v>
      </c>
      <c r="C23" s="10">
        <v>13.26</v>
      </c>
      <c r="D23" s="10">
        <v>0</v>
      </c>
      <c r="E23" s="10">
        <v>0</v>
      </c>
      <c r="F23" s="10">
        <v>529.31</v>
      </c>
      <c r="G23" s="10">
        <v>0</v>
      </c>
      <c r="H23" s="10">
        <v>0</v>
      </c>
      <c r="I23" s="10">
        <v>3110.32</v>
      </c>
      <c r="J23" s="10">
        <v>0</v>
      </c>
      <c r="K23" s="10">
        <v>3736.66</v>
      </c>
      <c r="L23" s="10">
        <v>0</v>
      </c>
      <c r="M23" s="10">
        <f t="shared" si="0"/>
        <v>7389.55</v>
      </c>
      <c r="N23" s="10" t="s">
        <v>75</v>
      </c>
      <c r="O23" s="10" t="s">
        <v>35</v>
      </c>
    </row>
    <row r="24" s="75" customFormat="1" ht="18" customHeight="1" spans="1:15">
      <c r="A24" s="84">
        <v>22</v>
      </c>
      <c r="B24" s="85" t="s">
        <v>76</v>
      </c>
      <c r="C24" s="10">
        <v>98.08</v>
      </c>
      <c r="D24" s="10">
        <v>0</v>
      </c>
      <c r="E24" s="10">
        <v>0</v>
      </c>
      <c r="F24" s="10">
        <v>171.73</v>
      </c>
      <c r="G24" s="10">
        <v>0</v>
      </c>
      <c r="H24" s="10">
        <v>0</v>
      </c>
      <c r="I24" s="10">
        <f>3.62+95.64</f>
        <v>99.26</v>
      </c>
      <c r="J24" s="10">
        <v>0</v>
      </c>
      <c r="K24" s="10">
        <v>283.88</v>
      </c>
      <c r="L24" s="10">
        <v>0</v>
      </c>
      <c r="M24" s="10">
        <f t="shared" si="0"/>
        <v>652.95</v>
      </c>
      <c r="N24" s="10" t="s">
        <v>77</v>
      </c>
      <c r="O24" s="10" t="s">
        <v>35</v>
      </c>
    </row>
    <row r="25" s="75" customFormat="1" ht="18" customHeight="1" spans="1:15">
      <c r="A25" s="84">
        <v>23</v>
      </c>
      <c r="B25" s="85" t="s">
        <v>78</v>
      </c>
      <c r="C25" s="10">
        <v>1472.67</v>
      </c>
      <c r="D25" s="10">
        <v>0</v>
      </c>
      <c r="E25" s="10">
        <f>29.61+399.99</f>
        <v>429.6</v>
      </c>
      <c r="F25" s="10">
        <v>879.08</v>
      </c>
      <c r="G25" s="10">
        <v>0</v>
      </c>
      <c r="H25" s="10">
        <v>0</v>
      </c>
      <c r="I25" s="10">
        <v>1131.39</v>
      </c>
      <c r="J25" s="10">
        <v>157.24</v>
      </c>
      <c r="K25" s="10">
        <v>4679.11</v>
      </c>
      <c r="L25" s="10">
        <v>0</v>
      </c>
      <c r="M25" s="10">
        <f t="shared" si="0"/>
        <v>8749.09</v>
      </c>
      <c r="N25" s="10" t="s">
        <v>79</v>
      </c>
      <c r="O25" s="10" t="s">
        <v>35</v>
      </c>
    </row>
    <row r="26" s="75" customFormat="1" ht="18" customHeight="1" spans="1:15">
      <c r="A26" s="84">
        <v>24</v>
      </c>
      <c r="B26" s="85" t="s">
        <v>80</v>
      </c>
      <c r="C26" s="10">
        <f>627.31+898.19</f>
        <v>1525.5</v>
      </c>
      <c r="D26" s="10">
        <v>0</v>
      </c>
      <c r="E26" s="10">
        <f>8.89+125.92</f>
        <v>134.81</v>
      </c>
      <c r="F26" s="10">
        <v>5120.68</v>
      </c>
      <c r="G26" s="10">
        <v>0</v>
      </c>
      <c r="H26" s="10">
        <v>0</v>
      </c>
      <c r="I26" s="10">
        <f>24.57+3227.82</f>
        <v>3252.39</v>
      </c>
      <c r="J26" s="10">
        <v>131.33</v>
      </c>
      <c r="K26" s="10">
        <v>2793.85</v>
      </c>
      <c r="L26" s="10">
        <v>0</v>
      </c>
      <c r="M26" s="10">
        <f t="shared" si="0"/>
        <v>12958.56</v>
      </c>
      <c r="N26" s="10" t="s">
        <v>81</v>
      </c>
      <c r="O26" s="10" t="s">
        <v>35</v>
      </c>
    </row>
    <row r="27" s="75" customFormat="1" ht="18" customHeight="1" spans="1:15">
      <c r="A27" s="84">
        <v>25</v>
      </c>
      <c r="B27" s="85" t="s">
        <v>82</v>
      </c>
      <c r="C27" s="10">
        <v>60.48</v>
      </c>
      <c r="D27" s="10">
        <v>0</v>
      </c>
      <c r="E27" s="10">
        <f>11.76+50.75</f>
        <v>62.51</v>
      </c>
      <c r="F27" s="10">
        <v>39.2</v>
      </c>
      <c r="G27" s="10">
        <v>0</v>
      </c>
      <c r="H27" s="10">
        <v>0</v>
      </c>
      <c r="I27" s="10">
        <f>29.07+910.94</f>
        <v>940.01</v>
      </c>
      <c r="J27" s="10">
        <v>0</v>
      </c>
      <c r="K27" s="10">
        <v>1479.73</v>
      </c>
      <c r="L27" s="10">
        <v>0</v>
      </c>
      <c r="M27" s="10">
        <f t="shared" si="0"/>
        <v>2581.93</v>
      </c>
      <c r="N27" s="10" t="s">
        <v>83</v>
      </c>
      <c r="O27" s="10" t="s">
        <v>35</v>
      </c>
    </row>
    <row r="28" s="75" customFormat="1" ht="18" customHeight="1" spans="1:15">
      <c r="A28" s="84">
        <v>26</v>
      </c>
      <c r="B28" s="85" t="s">
        <v>84</v>
      </c>
      <c r="C28" s="10">
        <v>58</v>
      </c>
      <c r="D28" s="10">
        <v>0</v>
      </c>
      <c r="E28" s="10">
        <v>0</v>
      </c>
      <c r="F28" s="10">
        <v>795.29</v>
      </c>
      <c r="G28" s="10">
        <v>0</v>
      </c>
      <c r="H28" s="10">
        <v>0</v>
      </c>
      <c r="I28" s="10">
        <f>8.48+206.97</f>
        <v>215.45</v>
      </c>
      <c r="J28" s="10">
        <v>0</v>
      </c>
      <c r="K28" s="10">
        <v>254.13</v>
      </c>
      <c r="L28" s="10">
        <v>0</v>
      </c>
      <c r="M28" s="10">
        <f t="shared" si="0"/>
        <v>1322.87</v>
      </c>
      <c r="N28" s="10" t="s">
        <v>85</v>
      </c>
      <c r="O28" s="10" t="s">
        <v>35</v>
      </c>
    </row>
    <row r="29" s="75" customFormat="1" ht="18" customHeight="1" spans="1:15">
      <c r="A29" s="84">
        <v>27</v>
      </c>
      <c r="B29" s="85" t="s">
        <v>86</v>
      </c>
      <c r="C29" s="10">
        <v>0</v>
      </c>
      <c r="D29" s="10">
        <v>0</v>
      </c>
      <c r="E29" s="10">
        <v>79.33</v>
      </c>
      <c r="F29" s="10">
        <v>459.45</v>
      </c>
      <c r="G29" s="10">
        <v>0</v>
      </c>
      <c r="H29" s="10">
        <v>0</v>
      </c>
      <c r="I29" s="10">
        <v>2691.67</v>
      </c>
      <c r="J29" s="10">
        <v>0</v>
      </c>
      <c r="K29" s="10">
        <v>13844.32</v>
      </c>
      <c r="L29" s="10">
        <v>0</v>
      </c>
      <c r="M29" s="10">
        <f t="shared" si="0"/>
        <v>17074.77</v>
      </c>
      <c r="N29" s="10" t="s">
        <v>87</v>
      </c>
      <c r="O29" s="10" t="s">
        <v>35</v>
      </c>
    </row>
    <row r="30" s="75" customFormat="1" ht="18" customHeight="1" spans="1:15">
      <c r="A30" s="84">
        <v>28</v>
      </c>
      <c r="B30" s="85" t="s">
        <v>88</v>
      </c>
      <c r="C30" s="10">
        <v>0</v>
      </c>
      <c r="D30" s="10">
        <v>0</v>
      </c>
      <c r="E30" s="10">
        <f>37.21+64.82</f>
        <v>102.03</v>
      </c>
      <c r="F30" s="10">
        <v>1305.85</v>
      </c>
      <c r="G30" s="10">
        <v>0</v>
      </c>
      <c r="H30" s="10">
        <v>0</v>
      </c>
      <c r="I30" s="10">
        <v>617.93</v>
      </c>
      <c r="J30" s="10">
        <v>56.36</v>
      </c>
      <c r="K30" s="10">
        <v>199.72</v>
      </c>
      <c r="L30" s="10">
        <v>0</v>
      </c>
      <c r="M30" s="10">
        <f t="shared" si="0"/>
        <v>2281.89</v>
      </c>
      <c r="N30" s="10" t="s">
        <v>89</v>
      </c>
      <c r="O30" s="10" t="s">
        <v>35</v>
      </c>
    </row>
    <row r="31" s="75" customFormat="1" ht="18" customHeight="1" spans="1:15">
      <c r="A31" s="84">
        <v>29</v>
      </c>
      <c r="B31" s="85" t="s">
        <v>90</v>
      </c>
      <c r="C31" s="10">
        <v>1890.34</v>
      </c>
      <c r="D31" s="10">
        <v>0</v>
      </c>
      <c r="E31" s="10">
        <v>123.02</v>
      </c>
      <c r="F31" s="10">
        <v>579.79</v>
      </c>
      <c r="G31" s="10">
        <v>0</v>
      </c>
      <c r="H31" s="10">
        <v>0</v>
      </c>
      <c r="I31" s="10">
        <v>505.56</v>
      </c>
      <c r="J31" s="10">
        <v>308.85</v>
      </c>
      <c r="K31" s="10">
        <v>4505.06</v>
      </c>
      <c r="L31" s="10">
        <v>0</v>
      </c>
      <c r="M31" s="10">
        <f t="shared" si="0"/>
        <v>7912.62</v>
      </c>
      <c r="N31" s="10" t="s">
        <v>91</v>
      </c>
      <c r="O31" s="10" t="s">
        <v>35</v>
      </c>
    </row>
    <row r="32" s="75" customFormat="1" ht="18" customHeight="1" spans="1:15">
      <c r="A32" s="84">
        <v>30</v>
      </c>
      <c r="B32" s="85" t="s">
        <v>92</v>
      </c>
      <c r="C32" s="10">
        <v>0</v>
      </c>
      <c r="D32" s="10">
        <v>0</v>
      </c>
      <c r="E32" s="10">
        <v>15.56</v>
      </c>
      <c r="F32" s="10">
        <v>59.51</v>
      </c>
      <c r="G32" s="10">
        <v>0</v>
      </c>
      <c r="H32" s="10">
        <v>0</v>
      </c>
      <c r="I32" s="10">
        <v>282.27</v>
      </c>
      <c r="J32" s="10">
        <v>0</v>
      </c>
      <c r="K32" s="10">
        <v>3808.35</v>
      </c>
      <c r="L32" s="10">
        <v>0</v>
      </c>
      <c r="M32" s="10">
        <f t="shared" si="0"/>
        <v>4165.69</v>
      </c>
      <c r="N32" s="10" t="s">
        <v>93</v>
      </c>
      <c r="O32" s="10" t="s">
        <v>35</v>
      </c>
    </row>
    <row r="33" s="75" customFormat="1" ht="18" customHeight="1" spans="1:15">
      <c r="A33" s="84">
        <v>31</v>
      </c>
      <c r="B33" s="85" t="s">
        <v>94</v>
      </c>
      <c r="C33" s="10">
        <v>481.21</v>
      </c>
      <c r="D33" s="10">
        <v>0</v>
      </c>
      <c r="E33" s="10">
        <v>34.74</v>
      </c>
      <c r="F33" s="10">
        <v>626.7</v>
      </c>
      <c r="G33" s="10">
        <v>0</v>
      </c>
      <c r="H33" s="10">
        <v>0</v>
      </c>
      <c r="I33" s="10">
        <v>0</v>
      </c>
      <c r="J33" s="10">
        <v>0</v>
      </c>
      <c r="K33" s="10">
        <v>17321.89</v>
      </c>
      <c r="L33" s="10">
        <v>0</v>
      </c>
      <c r="M33" s="10">
        <f t="shared" si="0"/>
        <v>18464.54</v>
      </c>
      <c r="N33" s="10" t="s">
        <v>95</v>
      </c>
      <c r="O33" s="10" t="s">
        <v>35</v>
      </c>
    </row>
    <row r="34" s="75" customFormat="1" ht="18" customHeight="1" spans="1:15">
      <c r="A34" s="84">
        <v>32</v>
      </c>
      <c r="B34" s="85" t="s">
        <v>96</v>
      </c>
      <c r="C34" s="10">
        <v>0</v>
      </c>
      <c r="D34" s="10">
        <v>0</v>
      </c>
      <c r="E34" s="10">
        <v>0</v>
      </c>
      <c r="F34" s="10">
        <v>622.37</v>
      </c>
      <c r="G34" s="10">
        <v>0</v>
      </c>
      <c r="H34" s="10">
        <v>0</v>
      </c>
      <c r="I34" s="10">
        <v>544.85</v>
      </c>
      <c r="J34" s="10">
        <v>0</v>
      </c>
      <c r="K34" s="10">
        <v>2123.57</v>
      </c>
      <c r="L34" s="10">
        <v>0</v>
      </c>
      <c r="M34" s="10">
        <f t="shared" si="0"/>
        <v>3290.79</v>
      </c>
      <c r="N34" s="10" t="s">
        <v>97</v>
      </c>
      <c r="O34" s="10" t="s">
        <v>35</v>
      </c>
    </row>
    <row r="35" s="75" customFormat="1" ht="18" customHeight="1" spans="1:15">
      <c r="A35" s="84">
        <v>33</v>
      </c>
      <c r="B35" s="85" t="s">
        <v>98</v>
      </c>
      <c r="C35" s="10">
        <v>951.7</v>
      </c>
      <c r="D35" s="10">
        <v>0</v>
      </c>
      <c r="E35" s="10">
        <f>13.91+112.27</f>
        <v>126.18</v>
      </c>
      <c r="F35" s="10">
        <v>0</v>
      </c>
      <c r="G35" s="10">
        <v>0</v>
      </c>
      <c r="H35" s="10">
        <v>0</v>
      </c>
      <c r="I35" s="10">
        <v>963.23</v>
      </c>
      <c r="J35" s="10">
        <v>62.28</v>
      </c>
      <c r="K35" s="10">
        <v>981.54</v>
      </c>
      <c r="L35" s="10">
        <v>0</v>
      </c>
      <c r="M35" s="10">
        <f t="shared" si="0"/>
        <v>3084.93</v>
      </c>
      <c r="N35" s="10" t="s">
        <v>99</v>
      </c>
      <c r="O35" s="10" t="s">
        <v>35</v>
      </c>
    </row>
    <row r="36" s="75" customFormat="1" ht="18" customHeight="1" spans="1:15">
      <c r="A36" s="84">
        <v>34</v>
      </c>
      <c r="B36" s="85" t="s">
        <v>100</v>
      </c>
      <c r="C36" s="10">
        <v>0</v>
      </c>
      <c r="D36" s="10">
        <v>0</v>
      </c>
      <c r="E36" s="10">
        <v>114.76</v>
      </c>
      <c r="F36" s="10">
        <v>398.32</v>
      </c>
      <c r="G36" s="10">
        <v>0</v>
      </c>
      <c r="H36" s="10">
        <v>0</v>
      </c>
      <c r="I36" s="10">
        <v>566.2</v>
      </c>
      <c r="J36" s="10">
        <v>79.17</v>
      </c>
      <c r="K36" s="10">
        <v>2572.17</v>
      </c>
      <c r="L36" s="10">
        <v>0</v>
      </c>
      <c r="M36" s="10">
        <f t="shared" si="0"/>
        <v>3730.62</v>
      </c>
      <c r="N36" s="10" t="s">
        <v>101</v>
      </c>
      <c r="O36" s="10" t="s">
        <v>35</v>
      </c>
    </row>
    <row r="37" s="75" customFormat="1" ht="18" customHeight="1" spans="1:15">
      <c r="A37" s="84">
        <v>35</v>
      </c>
      <c r="B37" s="85" t="s">
        <v>102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26.22</v>
      </c>
      <c r="J37" s="10">
        <v>0</v>
      </c>
      <c r="K37" s="10">
        <v>6738.6</v>
      </c>
      <c r="L37" s="10">
        <v>0</v>
      </c>
      <c r="M37" s="10">
        <f t="shared" si="0"/>
        <v>6764.82</v>
      </c>
      <c r="N37" s="10" t="s">
        <v>103</v>
      </c>
      <c r="O37" s="10" t="s">
        <v>35</v>
      </c>
    </row>
    <row r="38" s="75" customFormat="1" ht="18" customHeight="1" spans="1:15">
      <c r="A38" s="84">
        <v>36</v>
      </c>
      <c r="B38" s="85" t="s">
        <v>104</v>
      </c>
      <c r="C38" s="10">
        <v>486</v>
      </c>
      <c r="D38" s="10">
        <v>0</v>
      </c>
      <c r="E38" s="10">
        <f>7.24+193.05</f>
        <v>200.29</v>
      </c>
      <c r="F38" s="10">
        <v>260.54</v>
      </c>
      <c r="G38" s="10">
        <v>0</v>
      </c>
      <c r="H38" s="10">
        <v>0</v>
      </c>
      <c r="I38" s="10">
        <f>16.8+1964.07</f>
        <v>1980.87</v>
      </c>
      <c r="J38" s="10">
        <v>42.76</v>
      </c>
      <c r="K38" s="10">
        <v>3316.94</v>
      </c>
      <c r="L38" s="10">
        <v>0</v>
      </c>
      <c r="M38" s="10">
        <f t="shared" si="0"/>
        <v>6287.4</v>
      </c>
      <c r="N38" s="10" t="s">
        <v>105</v>
      </c>
      <c r="O38" s="10" t="s">
        <v>35</v>
      </c>
    </row>
    <row r="39" s="75" customFormat="1" ht="18" customHeight="1" spans="1:15">
      <c r="A39" s="84">
        <v>37</v>
      </c>
      <c r="B39" s="85" t="s">
        <v>106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6006.65</v>
      </c>
      <c r="L39" s="10">
        <v>0</v>
      </c>
      <c r="M39" s="10">
        <f t="shared" si="0"/>
        <v>6006.65</v>
      </c>
      <c r="N39" s="10" t="s">
        <v>107</v>
      </c>
      <c r="O39" s="10" t="s">
        <v>35</v>
      </c>
    </row>
    <row r="40" s="75" customFormat="1" ht="18" customHeight="1" spans="1:15">
      <c r="A40" s="84">
        <v>38</v>
      </c>
      <c r="B40" s="85" t="s">
        <v>108</v>
      </c>
      <c r="C40" s="10">
        <v>0</v>
      </c>
      <c r="D40" s="10">
        <v>0</v>
      </c>
      <c r="E40" s="10">
        <v>299.53</v>
      </c>
      <c r="F40" s="10">
        <v>889.82</v>
      </c>
      <c r="G40" s="10">
        <v>0</v>
      </c>
      <c r="H40" s="10">
        <v>618.04</v>
      </c>
      <c r="I40" s="10">
        <v>1924.66</v>
      </c>
      <c r="J40" s="10">
        <v>0</v>
      </c>
      <c r="K40" s="10">
        <v>9940.51</v>
      </c>
      <c r="L40" s="10">
        <v>0</v>
      </c>
      <c r="M40" s="10">
        <f t="shared" si="0"/>
        <v>13672.56</v>
      </c>
      <c r="N40" s="10" t="s">
        <v>109</v>
      </c>
      <c r="O40" s="10" t="s">
        <v>35</v>
      </c>
    </row>
    <row r="41" s="75" customFormat="1" ht="18" customHeight="1" spans="1:15">
      <c r="A41" s="84">
        <v>39</v>
      </c>
      <c r="B41" s="85" t="s">
        <v>110</v>
      </c>
      <c r="C41" s="10">
        <v>0</v>
      </c>
      <c r="D41" s="10">
        <v>0</v>
      </c>
      <c r="E41" s="10">
        <v>659.75</v>
      </c>
      <c r="F41" s="10">
        <v>5257.99</v>
      </c>
      <c r="G41" s="10">
        <v>0</v>
      </c>
      <c r="H41" s="10">
        <v>1843.71</v>
      </c>
      <c r="I41" s="10">
        <v>6698.5</v>
      </c>
      <c r="J41" s="10">
        <v>406.29</v>
      </c>
      <c r="K41" s="10">
        <v>21932.8</v>
      </c>
      <c r="L41" s="10">
        <v>0</v>
      </c>
      <c r="M41" s="10">
        <f t="shared" si="0"/>
        <v>36799.04</v>
      </c>
      <c r="N41" s="10" t="s">
        <v>111</v>
      </c>
      <c r="O41" s="10" t="s">
        <v>35</v>
      </c>
    </row>
    <row r="42" s="75" customFormat="1" ht="18" customHeight="1" spans="1:15">
      <c r="A42" s="84">
        <v>40</v>
      </c>
      <c r="B42" s="85" t="s">
        <v>112</v>
      </c>
      <c r="C42" s="10">
        <v>0</v>
      </c>
      <c r="D42" s="10">
        <v>0</v>
      </c>
      <c r="E42" s="10">
        <v>74.15</v>
      </c>
      <c r="F42" s="10">
        <v>5.17</v>
      </c>
      <c r="G42" s="10">
        <v>0</v>
      </c>
      <c r="H42" s="10">
        <v>0</v>
      </c>
      <c r="I42" s="10">
        <v>87.66</v>
      </c>
      <c r="J42" s="10">
        <v>84.39</v>
      </c>
      <c r="K42" s="10">
        <v>50.51</v>
      </c>
      <c r="L42" s="10">
        <v>0</v>
      </c>
      <c r="M42" s="10">
        <f t="shared" si="0"/>
        <v>301.88</v>
      </c>
      <c r="N42" s="10" t="s">
        <v>113</v>
      </c>
      <c r="O42" s="10" t="s">
        <v>35</v>
      </c>
    </row>
    <row r="43" s="76" customFormat="1" ht="18" customHeight="1" spans="1:15">
      <c r="A43" s="84">
        <v>41</v>
      </c>
      <c r="B43" s="27" t="s">
        <v>114</v>
      </c>
      <c r="C43" s="26">
        <f>SUM(C3:C42)</f>
        <v>13549.1</v>
      </c>
      <c r="D43" s="26">
        <f>SUM(D3:D42)</f>
        <v>0</v>
      </c>
      <c r="E43" s="26">
        <f>SUM(E3:E42)</f>
        <v>4497.52</v>
      </c>
      <c r="F43" s="26">
        <f>SUM(F3:F42)</f>
        <v>30179.14</v>
      </c>
      <c r="G43" s="26">
        <f>SUM(G3:G42)</f>
        <v>0</v>
      </c>
      <c r="H43" s="26">
        <f t="shared" ref="H43:N43" si="1">SUM(H3:H42)</f>
        <v>2461.75</v>
      </c>
      <c r="I43" s="26">
        <f t="shared" si="1"/>
        <v>34471.57</v>
      </c>
      <c r="J43" s="26">
        <f t="shared" si="1"/>
        <v>2651.76</v>
      </c>
      <c r="K43" s="26">
        <f t="shared" si="1"/>
        <v>140576.8</v>
      </c>
      <c r="L43" s="26">
        <v>0</v>
      </c>
      <c r="M43" s="26">
        <f>SUM(M3:M42)</f>
        <v>228387.64</v>
      </c>
      <c r="N43" s="86"/>
      <c r="O43" s="87"/>
    </row>
    <row r="44" s="75" customFormat="1" ht="27" customHeight="1" spans="1:15">
      <c r="A44" s="84">
        <v>44</v>
      </c>
      <c r="B44" s="11" t="s">
        <v>115</v>
      </c>
      <c r="C44" s="27">
        <v>5.77</v>
      </c>
      <c r="D44" s="27">
        <v>1.77</v>
      </c>
      <c r="E44" s="27">
        <v>337.43</v>
      </c>
      <c r="F44" s="27">
        <v>2.19</v>
      </c>
      <c r="G44" s="27">
        <v>3.09</v>
      </c>
      <c r="H44" s="27">
        <v>1.22</v>
      </c>
      <c r="I44" s="27">
        <v>4.51</v>
      </c>
      <c r="J44" s="27">
        <v>4.9</v>
      </c>
      <c r="K44" s="27">
        <v>5.68</v>
      </c>
      <c r="L44" s="27">
        <v>3.8</v>
      </c>
      <c r="M44" s="27"/>
      <c r="N44" s="86"/>
      <c r="O44" s="10"/>
    </row>
    <row r="45" s="75" customFormat="1" ht="27" customHeight="1" spans="1:15">
      <c r="A45" s="84">
        <v>45</v>
      </c>
      <c r="B45" s="11" t="s">
        <v>116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7"/>
      <c r="N45" s="86"/>
      <c r="O45" s="10"/>
    </row>
    <row r="46" s="75" customFormat="1" ht="18" customHeight="1" spans="1:15">
      <c r="A46" s="84">
        <v>46</v>
      </c>
      <c r="B46" s="27" t="s">
        <v>117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7"/>
      <c r="N46" s="86"/>
      <c r="O46" s="10"/>
    </row>
    <row r="47" ht="18" customHeight="1" spans="1:15">
      <c r="A47" s="84">
        <v>47</v>
      </c>
      <c r="B47" s="27" t="s">
        <v>118</v>
      </c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88"/>
      <c r="N47" s="86"/>
      <c r="O47" s="10"/>
    </row>
    <row r="48" ht="18" customHeight="1" spans="1:15">
      <c r="A48" s="89">
        <v>1</v>
      </c>
      <c r="B48" s="90" t="s">
        <v>119</v>
      </c>
      <c r="C48" s="91">
        <v>1083.75</v>
      </c>
      <c r="D48" s="91">
        <v>0</v>
      </c>
      <c r="E48" s="91">
        <v>65.43</v>
      </c>
      <c r="F48" s="91">
        <v>1639.94</v>
      </c>
      <c r="G48" s="91">
        <v>0</v>
      </c>
      <c r="H48" s="91">
        <v>0</v>
      </c>
      <c r="I48" s="91">
        <v>1099.74</v>
      </c>
      <c r="J48" s="91">
        <v>26.12</v>
      </c>
      <c r="K48" s="91">
        <v>3553.24</v>
      </c>
      <c r="L48" s="10">
        <v>0</v>
      </c>
      <c r="M48" s="10">
        <f>SUM(C48:L48)</f>
        <v>7468.22</v>
      </c>
      <c r="N48" s="89" t="s">
        <v>120</v>
      </c>
      <c r="O48" s="92" t="s">
        <v>121</v>
      </c>
    </row>
    <row r="49" ht="18" customHeight="1" spans="1:15">
      <c r="A49" s="89">
        <v>2</v>
      </c>
      <c r="B49" s="23" t="s">
        <v>122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392.96</v>
      </c>
      <c r="L49" s="10">
        <v>0</v>
      </c>
      <c r="M49" s="10">
        <f t="shared" ref="M49:M90" si="2">SUM(C49:L49)</f>
        <v>392.96</v>
      </c>
      <c r="N49" s="92" t="s">
        <v>123</v>
      </c>
      <c r="O49" s="92" t="s">
        <v>121</v>
      </c>
    </row>
    <row r="50" ht="18" customHeight="1" spans="1:15">
      <c r="A50" s="89">
        <v>3</v>
      </c>
      <c r="B50" s="23" t="s">
        <v>124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248.59</v>
      </c>
      <c r="J50" s="10">
        <v>0</v>
      </c>
      <c r="K50" s="10">
        <v>1429.15</v>
      </c>
      <c r="L50" s="10">
        <v>0</v>
      </c>
      <c r="M50" s="10">
        <f t="shared" si="2"/>
        <v>1677.74</v>
      </c>
      <c r="N50" s="92" t="s">
        <v>125</v>
      </c>
      <c r="O50" s="92" t="s">
        <v>121</v>
      </c>
    </row>
    <row r="51" ht="18" customHeight="1" spans="1:15">
      <c r="A51" s="89">
        <v>4</v>
      </c>
      <c r="B51" s="23" t="s">
        <v>126</v>
      </c>
      <c r="C51" s="10">
        <v>0</v>
      </c>
      <c r="D51" s="10">
        <v>0</v>
      </c>
      <c r="E51" s="10">
        <v>0</v>
      </c>
      <c r="F51" s="10">
        <v>178.36</v>
      </c>
      <c r="G51" s="10">
        <v>0</v>
      </c>
      <c r="H51" s="10">
        <v>0</v>
      </c>
      <c r="I51" s="10">
        <v>46.05</v>
      </c>
      <c r="J51" s="10">
        <v>0</v>
      </c>
      <c r="K51" s="10">
        <v>120.85</v>
      </c>
      <c r="L51" s="10">
        <v>0</v>
      </c>
      <c r="M51" s="10">
        <f t="shared" si="2"/>
        <v>345.26</v>
      </c>
      <c r="N51" s="92" t="s">
        <v>127</v>
      </c>
      <c r="O51" s="92" t="s">
        <v>121</v>
      </c>
    </row>
    <row r="52" ht="18" customHeight="1" spans="1:15">
      <c r="A52" s="89">
        <v>5</v>
      </c>
      <c r="B52" s="23" t="s">
        <v>128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187.91</v>
      </c>
      <c r="J52" s="10">
        <v>0</v>
      </c>
      <c r="K52" s="10">
        <v>5971.24</v>
      </c>
      <c r="L52" s="10">
        <v>0</v>
      </c>
      <c r="M52" s="10">
        <f t="shared" si="2"/>
        <v>6159.15</v>
      </c>
      <c r="N52" s="92" t="s">
        <v>129</v>
      </c>
      <c r="O52" s="92" t="s">
        <v>121</v>
      </c>
    </row>
    <row r="53" ht="18" customHeight="1" spans="1:15">
      <c r="A53" s="89">
        <v>6</v>
      </c>
      <c r="B53" s="23" t="s">
        <v>130</v>
      </c>
      <c r="C53" s="10">
        <v>0</v>
      </c>
      <c r="D53" s="10">
        <v>0</v>
      </c>
      <c r="E53" s="10">
        <v>0</v>
      </c>
      <c r="F53" s="10">
        <v>250.24</v>
      </c>
      <c r="G53" s="10">
        <v>0</v>
      </c>
      <c r="H53" s="10">
        <v>0</v>
      </c>
      <c r="I53" s="10">
        <v>0</v>
      </c>
      <c r="J53" s="10">
        <v>0</v>
      </c>
      <c r="K53" s="10">
        <v>546.73</v>
      </c>
      <c r="L53" s="10">
        <v>0</v>
      </c>
      <c r="M53" s="10">
        <f t="shared" si="2"/>
        <v>796.97</v>
      </c>
      <c r="N53" s="92" t="s">
        <v>131</v>
      </c>
      <c r="O53" s="92" t="s">
        <v>121</v>
      </c>
    </row>
    <row r="54" ht="18" customHeight="1" spans="1:15">
      <c r="A54" s="89">
        <v>7</v>
      </c>
      <c r="B54" s="23" t="s">
        <v>132</v>
      </c>
      <c r="C54" s="10">
        <f>855.89+1606</f>
        <v>2461.89</v>
      </c>
      <c r="D54" s="10">
        <v>0</v>
      </c>
      <c r="E54" s="10">
        <v>0</v>
      </c>
      <c r="F54" s="10">
        <v>1374.5</v>
      </c>
      <c r="G54" s="10">
        <v>0</v>
      </c>
      <c r="H54" s="10">
        <v>0</v>
      </c>
      <c r="I54" s="10">
        <v>60.09</v>
      </c>
      <c r="J54" s="10">
        <v>0</v>
      </c>
      <c r="K54" s="10">
        <v>100.43</v>
      </c>
      <c r="L54" s="10">
        <v>0</v>
      </c>
      <c r="M54" s="10">
        <f t="shared" si="2"/>
        <v>3996.91</v>
      </c>
      <c r="N54" s="92" t="s">
        <v>133</v>
      </c>
      <c r="O54" s="92" t="s">
        <v>121</v>
      </c>
    </row>
    <row r="55" ht="18" customHeight="1" spans="1:15">
      <c r="A55" s="89">
        <v>8</v>
      </c>
      <c r="B55" s="23" t="s">
        <v>134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180.57</v>
      </c>
      <c r="L55" s="10">
        <v>0</v>
      </c>
      <c r="M55" s="10">
        <f t="shared" si="2"/>
        <v>180.57</v>
      </c>
      <c r="N55" s="92" t="s">
        <v>135</v>
      </c>
      <c r="O55" s="92" t="s">
        <v>121</v>
      </c>
    </row>
    <row r="56" ht="18" customHeight="1" spans="1:15">
      <c r="A56" s="89">
        <v>9</v>
      </c>
      <c r="B56" s="23" t="s">
        <v>136</v>
      </c>
      <c r="C56" s="10">
        <v>1052.25</v>
      </c>
      <c r="D56" s="10">
        <v>0</v>
      </c>
      <c r="E56" s="10">
        <f>7.82+105.29</f>
        <v>113.11</v>
      </c>
      <c r="F56" s="10">
        <v>0</v>
      </c>
      <c r="G56" s="10">
        <v>0</v>
      </c>
      <c r="H56" s="10">
        <v>0</v>
      </c>
      <c r="I56" s="10">
        <v>240.82</v>
      </c>
      <c r="J56" s="10">
        <v>0</v>
      </c>
      <c r="K56" s="10">
        <v>245.36</v>
      </c>
      <c r="L56" s="10">
        <v>0</v>
      </c>
      <c r="M56" s="10">
        <f t="shared" si="2"/>
        <v>1651.54</v>
      </c>
      <c r="N56" s="92" t="s">
        <v>137</v>
      </c>
      <c r="O56" s="92" t="s">
        <v>121</v>
      </c>
    </row>
    <row r="57" ht="18" customHeight="1" spans="1:15">
      <c r="A57" s="89">
        <v>10</v>
      </c>
      <c r="B57" s="23" t="s">
        <v>138</v>
      </c>
      <c r="C57" s="10">
        <v>0</v>
      </c>
      <c r="D57" s="10">
        <v>0</v>
      </c>
      <c r="E57" s="10">
        <v>0</v>
      </c>
      <c r="F57" s="10">
        <v>283.71</v>
      </c>
      <c r="G57" s="10">
        <v>0</v>
      </c>
      <c r="H57" s="10">
        <v>0</v>
      </c>
      <c r="I57" s="10">
        <v>197.08</v>
      </c>
      <c r="J57" s="10">
        <v>0</v>
      </c>
      <c r="K57" s="10">
        <v>33.93</v>
      </c>
      <c r="L57" s="10">
        <v>0</v>
      </c>
      <c r="M57" s="10">
        <f t="shared" si="2"/>
        <v>514.72</v>
      </c>
      <c r="N57" s="92" t="s">
        <v>139</v>
      </c>
      <c r="O57" s="92" t="s">
        <v>121</v>
      </c>
    </row>
    <row r="58" ht="18" customHeight="1" spans="1:15">
      <c r="A58" s="89">
        <v>11</v>
      </c>
      <c r="B58" s="23" t="s">
        <v>140</v>
      </c>
      <c r="C58" s="10">
        <v>0</v>
      </c>
      <c r="D58" s="10">
        <v>0</v>
      </c>
      <c r="E58" s="10">
        <v>0</v>
      </c>
      <c r="F58" s="10">
        <v>370.53</v>
      </c>
      <c r="G58" s="10">
        <v>0</v>
      </c>
      <c r="H58" s="10">
        <v>0</v>
      </c>
      <c r="I58" s="10">
        <v>226.34</v>
      </c>
      <c r="J58" s="10">
        <v>0</v>
      </c>
      <c r="K58" s="10">
        <v>1888.21</v>
      </c>
      <c r="L58" s="10">
        <v>0</v>
      </c>
      <c r="M58" s="10">
        <f t="shared" si="2"/>
        <v>2485.08</v>
      </c>
      <c r="N58" s="92" t="s">
        <v>141</v>
      </c>
      <c r="O58" s="92" t="s">
        <v>121</v>
      </c>
    </row>
    <row r="59" ht="18" customHeight="1" spans="1:15">
      <c r="A59" s="89">
        <v>12</v>
      </c>
      <c r="B59" s="23" t="s">
        <v>142</v>
      </c>
      <c r="C59" s="10">
        <v>228.17</v>
      </c>
      <c r="D59" s="10">
        <v>0</v>
      </c>
      <c r="E59" s="10">
        <v>0</v>
      </c>
      <c r="F59" s="10">
        <v>860.61</v>
      </c>
      <c r="G59" s="10">
        <v>2277.52</v>
      </c>
      <c r="H59" s="10">
        <v>0</v>
      </c>
      <c r="I59" s="10">
        <v>452.17</v>
      </c>
      <c r="J59" s="10">
        <v>0</v>
      </c>
      <c r="K59" s="10">
        <v>334.61</v>
      </c>
      <c r="L59" s="10">
        <v>0</v>
      </c>
      <c r="M59" s="10">
        <f t="shared" si="2"/>
        <v>4153.08</v>
      </c>
      <c r="N59" s="92" t="s">
        <v>143</v>
      </c>
      <c r="O59" s="92" t="s">
        <v>121</v>
      </c>
    </row>
    <row r="60" ht="18" customHeight="1" spans="1:15">
      <c r="A60" s="89">
        <v>13</v>
      </c>
      <c r="B60" s="23" t="s">
        <v>144</v>
      </c>
      <c r="C60" s="10">
        <v>66.68</v>
      </c>
      <c r="D60" s="10">
        <v>6209.16</v>
      </c>
      <c r="E60" s="10">
        <v>32.12</v>
      </c>
      <c r="F60" s="10">
        <v>0</v>
      </c>
      <c r="G60" s="10">
        <v>0</v>
      </c>
      <c r="H60" s="10">
        <v>0</v>
      </c>
      <c r="I60" s="10">
        <v>51.35</v>
      </c>
      <c r="J60" s="10">
        <v>0</v>
      </c>
      <c r="K60" s="10">
        <v>2570.11</v>
      </c>
      <c r="L60" s="10">
        <v>0</v>
      </c>
      <c r="M60" s="10">
        <f t="shared" si="2"/>
        <v>8929.42</v>
      </c>
      <c r="N60" s="92" t="s">
        <v>145</v>
      </c>
      <c r="O60" s="92" t="s">
        <v>121</v>
      </c>
    </row>
    <row r="61" ht="18" customHeight="1" spans="1:15">
      <c r="A61" s="89">
        <v>14</v>
      </c>
      <c r="B61" s="23" t="s">
        <v>146</v>
      </c>
      <c r="C61" s="10">
        <v>95</v>
      </c>
      <c r="D61" s="10">
        <v>0</v>
      </c>
      <c r="E61" s="10">
        <v>0</v>
      </c>
      <c r="F61" s="10">
        <v>21.04</v>
      </c>
      <c r="G61" s="10">
        <v>0</v>
      </c>
      <c r="H61" s="10">
        <v>0</v>
      </c>
      <c r="I61" s="10">
        <v>0</v>
      </c>
      <c r="J61" s="10">
        <v>0</v>
      </c>
      <c r="K61" s="10">
        <v>17.7</v>
      </c>
      <c r="L61" s="10">
        <v>0</v>
      </c>
      <c r="M61" s="10">
        <f t="shared" si="2"/>
        <v>133.74</v>
      </c>
      <c r="N61" s="92" t="s">
        <v>147</v>
      </c>
      <c r="O61" s="92" t="s">
        <v>121</v>
      </c>
    </row>
    <row r="62" ht="18" customHeight="1" spans="1:15">
      <c r="A62" s="89">
        <v>15</v>
      </c>
      <c r="B62" s="23" t="s">
        <v>148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691.41</v>
      </c>
      <c r="J62" s="10">
        <v>0</v>
      </c>
      <c r="K62" s="10">
        <v>1441.78</v>
      </c>
      <c r="L62" s="10">
        <v>0</v>
      </c>
      <c r="M62" s="10">
        <f t="shared" si="2"/>
        <v>2133.19</v>
      </c>
      <c r="N62" s="92" t="s">
        <v>149</v>
      </c>
      <c r="O62" s="92" t="s">
        <v>121</v>
      </c>
    </row>
    <row r="63" ht="18" customHeight="1" spans="1:15">
      <c r="A63" s="89">
        <v>16</v>
      </c>
      <c r="B63" s="23" t="s">
        <v>150</v>
      </c>
      <c r="C63" s="10">
        <v>0</v>
      </c>
      <c r="D63" s="10">
        <v>0</v>
      </c>
      <c r="E63" s="10">
        <v>0</v>
      </c>
      <c r="F63" s="10">
        <v>56.72</v>
      </c>
      <c r="G63" s="10">
        <v>0</v>
      </c>
      <c r="H63" s="10">
        <v>0</v>
      </c>
      <c r="I63" s="10">
        <v>483.64</v>
      </c>
      <c r="J63" s="10">
        <v>0</v>
      </c>
      <c r="K63" s="10">
        <v>423.45</v>
      </c>
      <c r="L63" s="10">
        <v>0</v>
      </c>
      <c r="M63" s="10">
        <f t="shared" si="2"/>
        <v>963.81</v>
      </c>
      <c r="N63" s="92" t="s">
        <v>151</v>
      </c>
      <c r="O63" s="92" t="s">
        <v>121</v>
      </c>
    </row>
    <row r="64" ht="18" customHeight="1" spans="1:15">
      <c r="A64" s="89">
        <v>17</v>
      </c>
      <c r="B64" s="23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285.77</v>
      </c>
      <c r="J64" s="10">
        <v>0</v>
      </c>
      <c r="K64" s="10">
        <v>5281.07</v>
      </c>
      <c r="L64" s="10">
        <v>0</v>
      </c>
      <c r="M64" s="10">
        <f t="shared" si="2"/>
        <v>5566.84</v>
      </c>
      <c r="N64" s="92" t="s">
        <v>153</v>
      </c>
      <c r="O64" s="92" t="s">
        <v>121</v>
      </c>
    </row>
    <row r="65" ht="18" customHeight="1" spans="1:15">
      <c r="A65" s="89">
        <v>18</v>
      </c>
      <c r="B65" s="23" t="s">
        <v>154</v>
      </c>
      <c r="C65" s="10">
        <v>0</v>
      </c>
      <c r="D65" s="10">
        <v>0</v>
      </c>
      <c r="E65" s="10">
        <v>0</v>
      </c>
      <c r="F65" s="10">
        <v>10.87</v>
      </c>
      <c r="G65" s="10">
        <v>0</v>
      </c>
      <c r="H65" s="10">
        <v>0</v>
      </c>
      <c r="I65" s="10">
        <v>136.04</v>
      </c>
      <c r="J65" s="10">
        <v>0</v>
      </c>
      <c r="K65" s="10">
        <v>4809.36</v>
      </c>
      <c r="L65" s="10">
        <v>0</v>
      </c>
      <c r="M65" s="10">
        <f t="shared" si="2"/>
        <v>4956.27</v>
      </c>
      <c r="N65" s="92" t="s">
        <v>155</v>
      </c>
      <c r="O65" s="92" t="s">
        <v>121</v>
      </c>
    </row>
    <row r="66" ht="18" customHeight="1" spans="1:15">
      <c r="A66" s="89">
        <v>19</v>
      </c>
      <c r="B66" s="23" t="s">
        <v>156</v>
      </c>
      <c r="C66" s="10">
        <v>408.72</v>
      </c>
      <c r="D66" s="10">
        <v>0</v>
      </c>
      <c r="E66" s="10">
        <v>14.47</v>
      </c>
      <c r="F66" s="10">
        <v>35.26</v>
      </c>
      <c r="G66" s="10">
        <v>0</v>
      </c>
      <c r="H66" s="10">
        <v>0</v>
      </c>
      <c r="I66" s="10">
        <v>242.34</v>
      </c>
      <c r="J66" s="10">
        <v>0</v>
      </c>
      <c r="K66" s="10">
        <v>664</v>
      </c>
      <c r="L66" s="10">
        <v>0</v>
      </c>
      <c r="M66" s="10">
        <f t="shared" si="2"/>
        <v>1364.79</v>
      </c>
      <c r="N66" s="92" t="s">
        <v>157</v>
      </c>
      <c r="O66" s="92" t="s">
        <v>121</v>
      </c>
    </row>
    <row r="67" ht="18" customHeight="1" spans="1:15">
      <c r="A67" s="89">
        <v>20</v>
      </c>
      <c r="B67" s="23" t="s">
        <v>158</v>
      </c>
      <c r="C67" s="10">
        <v>0</v>
      </c>
      <c r="D67" s="10">
        <v>0</v>
      </c>
      <c r="E67" s="10">
        <v>0</v>
      </c>
      <c r="F67" s="10">
        <v>7.41</v>
      </c>
      <c r="G67" s="10">
        <v>2059.69</v>
      </c>
      <c r="H67" s="10">
        <v>0</v>
      </c>
      <c r="I67" s="10">
        <v>19.2</v>
      </c>
      <c r="J67" s="10">
        <v>0</v>
      </c>
      <c r="K67" s="10">
        <v>0</v>
      </c>
      <c r="L67" s="10">
        <v>2059.69</v>
      </c>
      <c r="M67" s="10">
        <f t="shared" si="2"/>
        <v>4145.99</v>
      </c>
      <c r="N67" s="92" t="s">
        <v>159</v>
      </c>
      <c r="O67" s="92" t="s">
        <v>121</v>
      </c>
    </row>
    <row r="68" ht="18" customHeight="1" spans="1:15">
      <c r="A68" s="89">
        <v>21</v>
      </c>
      <c r="B68" s="23" t="s">
        <v>160</v>
      </c>
      <c r="C68" s="10">
        <v>0</v>
      </c>
      <c r="D68" s="10">
        <v>0</v>
      </c>
      <c r="E68" s="10">
        <v>3.99</v>
      </c>
      <c r="F68" s="10">
        <v>0</v>
      </c>
      <c r="G68" s="10">
        <v>0</v>
      </c>
      <c r="H68" s="10">
        <v>0</v>
      </c>
      <c r="I68" s="10">
        <v>220.19</v>
      </c>
      <c r="J68" s="10">
        <v>0</v>
      </c>
      <c r="K68" s="10">
        <v>24.74</v>
      </c>
      <c r="L68" s="10">
        <v>0</v>
      </c>
      <c r="M68" s="10">
        <f t="shared" si="2"/>
        <v>248.92</v>
      </c>
      <c r="N68" s="92" t="s">
        <v>161</v>
      </c>
      <c r="O68" s="92" t="s">
        <v>121</v>
      </c>
    </row>
    <row r="69" ht="18" customHeight="1" spans="1:15">
      <c r="A69" s="89">
        <v>22</v>
      </c>
      <c r="B69" s="23" t="s">
        <v>162</v>
      </c>
      <c r="C69" s="10">
        <f>2845.47+150</f>
        <v>2995.47</v>
      </c>
      <c r="D69" s="10">
        <v>0</v>
      </c>
      <c r="E69" s="10">
        <v>0</v>
      </c>
      <c r="F69" s="10">
        <v>477.13</v>
      </c>
      <c r="G69" s="10">
        <v>0</v>
      </c>
      <c r="H69" s="10">
        <v>0</v>
      </c>
      <c r="I69" s="10">
        <v>51.66</v>
      </c>
      <c r="J69" s="10">
        <v>0</v>
      </c>
      <c r="K69" s="10">
        <v>1015.71</v>
      </c>
      <c r="L69" s="10">
        <v>0</v>
      </c>
      <c r="M69" s="10">
        <f t="shared" si="2"/>
        <v>4539.97</v>
      </c>
      <c r="N69" s="92" t="s">
        <v>163</v>
      </c>
      <c r="O69" s="92" t="s">
        <v>121</v>
      </c>
    </row>
    <row r="70" ht="18" customHeight="1" spans="1:15">
      <c r="A70" s="89">
        <v>23</v>
      </c>
      <c r="B70" s="23" t="s">
        <v>164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1249.56</v>
      </c>
      <c r="J70" s="10">
        <v>0</v>
      </c>
      <c r="K70" s="10">
        <v>3426.78</v>
      </c>
      <c r="L70" s="10">
        <v>0</v>
      </c>
      <c r="M70" s="10">
        <f t="shared" si="2"/>
        <v>4676.34</v>
      </c>
      <c r="N70" s="92" t="s">
        <v>165</v>
      </c>
      <c r="O70" s="92" t="s">
        <v>121</v>
      </c>
    </row>
    <row r="71" ht="18" customHeight="1" spans="1:15">
      <c r="A71" s="89">
        <v>24</v>
      </c>
      <c r="B71" s="23" t="s">
        <v>166</v>
      </c>
      <c r="C71" s="10">
        <v>0</v>
      </c>
      <c r="D71" s="10">
        <v>0</v>
      </c>
      <c r="E71" s="10">
        <v>0</v>
      </c>
      <c r="F71" s="10">
        <v>326.92</v>
      </c>
      <c r="G71" s="10">
        <v>0</v>
      </c>
      <c r="H71" s="10">
        <v>0</v>
      </c>
      <c r="I71" s="10">
        <v>171.2</v>
      </c>
      <c r="J71" s="10">
        <v>0</v>
      </c>
      <c r="K71" s="10">
        <v>0</v>
      </c>
      <c r="L71" s="10">
        <v>0</v>
      </c>
      <c r="M71" s="10">
        <f t="shared" si="2"/>
        <v>498.12</v>
      </c>
      <c r="N71" s="92" t="s">
        <v>167</v>
      </c>
      <c r="O71" s="92" t="s">
        <v>121</v>
      </c>
    </row>
    <row r="72" ht="18" customHeight="1" spans="1:15">
      <c r="A72" s="89">
        <v>25</v>
      </c>
      <c r="B72" s="23" t="s">
        <v>168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310.31</v>
      </c>
      <c r="J72" s="10">
        <v>0</v>
      </c>
      <c r="K72" s="10">
        <v>2146.49</v>
      </c>
      <c r="L72" s="10">
        <v>0</v>
      </c>
      <c r="M72" s="10">
        <f t="shared" si="2"/>
        <v>2456.8</v>
      </c>
      <c r="N72" s="92" t="s">
        <v>169</v>
      </c>
      <c r="O72" s="92" t="s">
        <v>121</v>
      </c>
    </row>
    <row r="73" ht="18" customHeight="1" spans="1:15">
      <c r="A73" s="89">
        <v>26</v>
      </c>
      <c r="B73" s="23" t="s">
        <v>170</v>
      </c>
      <c r="C73" s="10">
        <v>0</v>
      </c>
      <c r="D73" s="10">
        <v>0</v>
      </c>
      <c r="E73" s="10">
        <v>0</v>
      </c>
      <c r="F73" s="10">
        <v>128.94</v>
      </c>
      <c r="G73" s="10">
        <v>0</v>
      </c>
      <c r="H73" s="10">
        <v>0</v>
      </c>
      <c r="I73" s="10">
        <v>61.14</v>
      </c>
      <c r="J73" s="10">
        <v>0</v>
      </c>
      <c r="K73" s="10">
        <v>0</v>
      </c>
      <c r="L73" s="10">
        <v>0</v>
      </c>
      <c r="M73" s="10">
        <f t="shared" si="2"/>
        <v>190.08</v>
      </c>
      <c r="N73" s="92" t="s">
        <v>171</v>
      </c>
      <c r="O73" s="92" t="s">
        <v>121</v>
      </c>
    </row>
    <row r="74" ht="18" customHeight="1" spans="1:15">
      <c r="A74" s="89">
        <v>27</v>
      </c>
      <c r="B74" s="23" t="s">
        <v>172</v>
      </c>
      <c r="C74" s="10">
        <v>101.65</v>
      </c>
      <c r="D74" s="10">
        <v>194.31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2"/>
        <v>295.96</v>
      </c>
      <c r="N74" s="92" t="s">
        <v>173</v>
      </c>
      <c r="O74" s="92" t="s">
        <v>121</v>
      </c>
    </row>
    <row r="75" ht="18" customHeight="1" spans="1:15">
      <c r="A75" s="89">
        <v>28</v>
      </c>
      <c r="B75" s="23" t="s">
        <v>174</v>
      </c>
      <c r="C75" s="10">
        <v>0</v>
      </c>
      <c r="D75" s="10">
        <v>0</v>
      </c>
      <c r="E75" s="10">
        <v>0</v>
      </c>
      <c r="F75" s="10">
        <v>205.7</v>
      </c>
      <c r="G75" s="10">
        <v>0</v>
      </c>
      <c r="H75" s="10">
        <v>0</v>
      </c>
      <c r="I75" s="10">
        <v>71.89</v>
      </c>
      <c r="J75" s="10">
        <v>0</v>
      </c>
      <c r="K75" s="10">
        <v>50.63</v>
      </c>
      <c r="L75" s="10">
        <v>0</v>
      </c>
      <c r="M75" s="10">
        <f t="shared" si="2"/>
        <v>328.22</v>
      </c>
      <c r="N75" s="92" t="s">
        <v>175</v>
      </c>
      <c r="O75" s="92" t="s">
        <v>121</v>
      </c>
    </row>
    <row r="76" ht="18" customHeight="1" spans="1:15">
      <c r="A76" s="89">
        <v>29</v>
      </c>
      <c r="B76" s="23" t="s">
        <v>176</v>
      </c>
      <c r="C76" s="10">
        <v>0</v>
      </c>
      <c r="D76" s="10">
        <v>7464.38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2"/>
        <v>7464.38</v>
      </c>
      <c r="N76" s="92" t="s">
        <v>177</v>
      </c>
      <c r="O76" s="92" t="s">
        <v>121</v>
      </c>
    </row>
    <row r="77" ht="18" customHeight="1" spans="1:15">
      <c r="A77" s="89">
        <v>30</v>
      </c>
      <c r="B77" s="23" t="s">
        <v>178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564.95</v>
      </c>
      <c r="L77" s="10">
        <v>0</v>
      </c>
      <c r="M77" s="10">
        <f t="shared" si="2"/>
        <v>564.95</v>
      </c>
      <c r="N77" s="92" t="s">
        <v>179</v>
      </c>
      <c r="O77" s="92" t="s">
        <v>121</v>
      </c>
    </row>
    <row r="78" ht="18" customHeight="1" spans="1:15">
      <c r="A78" s="89">
        <v>31</v>
      </c>
      <c r="B78" s="23" t="s">
        <v>180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3.02</v>
      </c>
      <c r="J78" s="10">
        <v>0</v>
      </c>
      <c r="K78" s="10">
        <v>1298.46</v>
      </c>
      <c r="L78" s="10">
        <v>0</v>
      </c>
      <c r="M78" s="10">
        <f t="shared" si="2"/>
        <v>1301.48</v>
      </c>
      <c r="N78" s="92" t="s">
        <v>181</v>
      </c>
      <c r="O78" s="92" t="s">
        <v>121</v>
      </c>
    </row>
    <row r="79" ht="18" customHeight="1" spans="1:15">
      <c r="A79" s="89">
        <v>32</v>
      </c>
      <c r="B79" s="23" t="s">
        <v>182</v>
      </c>
      <c r="C79" s="10">
        <v>0</v>
      </c>
      <c r="D79" s="10">
        <v>0</v>
      </c>
      <c r="E79" s="10">
        <v>295.97</v>
      </c>
      <c r="F79" s="10">
        <v>20.28</v>
      </c>
      <c r="G79" s="10">
        <v>0</v>
      </c>
      <c r="H79" s="10">
        <v>0</v>
      </c>
      <c r="I79" s="10">
        <v>170.6</v>
      </c>
      <c r="J79" s="10">
        <v>0</v>
      </c>
      <c r="K79" s="10">
        <v>2361.15</v>
      </c>
      <c r="L79" s="10">
        <v>0</v>
      </c>
      <c r="M79" s="10">
        <f t="shared" si="2"/>
        <v>2848</v>
      </c>
      <c r="N79" s="92" t="s">
        <v>183</v>
      </c>
      <c r="O79" s="92" t="s">
        <v>121</v>
      </c>
    </row>
    <row r="80" ht="18" customHeight="1" spans="1:15">
      <c r="A80" s="89">
        <v>33</v>
      </c>
      <c r="B80" s="23" t="s">
        <v>184</v>
      </c>
      <c r="C80" s="10">
        <v>0</v>
      </c>
      <c r="D80" s="10">
        <v>0</v>
      </c>
      <c r="E80" s="10">
        <v>27.37</v>
      </c>
      <c r="F80" s="10">
        <v>21.36</v>
      </c>
      <c r="G80" s="10">
        <v>0</v>
      </c>
      <c r="H80" s="10">
        <v>0</v>
      </c>
      <c r="I80" s="10">
        <v>274.62</v>
      </c>
      <c r="J80" s="10">
        <v>95.6</v>
      </c>
      <c r="K80" s="10">
        <v>1645.27</v>
      </c>
      <c r="L80" s="10">
        <v>0</v>
      </c>
      <c r="M80" s="10">
        <f t="shared" si="2"/>
        <v>2064.22</v>
      </c>
      <c r="N80" s="92" t="s">
        <v>185</v>
      </c>
      <c r="O80" s="92" t="s">
        <v>121</v>
      </c>
    </row>
    <row r="81" ht="21" spans="1:15">
      <c r="A81" s="89">
        <v>34</v>
      </c>
      <c r="B81" s="23" t="s">
        <v>186</v>
      </c>
      <c r="C81" s="10">
        <v>0</v>
      </c>
      <c r="D81" s="10">
        <v>0</v>
      </c>
      <c r="E81" s="10">
        <v>0</v>
      </c>
      <c r="F81" s="10">
        <v>13.66</v>
      </c>
      <c r="G81" s="10">
        <v>0</v>
      </c>
      <c r="H81" s="10">
        <v>0</v>
      </c>
      <c r="I81" s="10">
        <v>13.38</v>
      </c>
      <c r="J81" s="10">
        <v>0</v>
      </c>
      <c r="K81" s="10">
        <v>1521.35</v>
      </c>
      <c r="L81" s="10">
        <v>0</v>
      </c>
      <c r="M81" s="10">
        <f t="shared" si="2"/>
        <v>1548.39</v>
      </c>
      <c r="N81" s="92" t="s">
        <v>187</v>
      </c>
      <c r="O81" s="92" t="s">
        <v>121</v>
      </c>
    </row>
    <row r="82" ht="21" spans="1:15">
      <c r="A82" s="89">
        <v>35</v>
      </c>
      <c r="B82" s="23" t="s">
        <v>188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1876.88</v>
      </c>
      <c r="L82" s="10">
        <v>0</v>
      </c>
      <c r="M82" s="10">
        <f t="shared" si="2"/>
        <v>1876.88</v>
      </c>
      <c r="N82" s="92" t="s">
        <v>189</v>
      </c>
      <c r="O82" s="92" t="s">
        <v>121</v>
      </c>
    </row>
    <row r="83" ht="18" customHeight="1" spans="1:15">
      <c r="A83" s="89">
        <v>36</v>
      </c>
      <c r="B83" s="23" t="s">
        <v>190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f>10.4+3.91</f>
        <v>14.31</v>
      </c>
      <c r="J83" s="10">
        <v>0</v>
      </c>
      <c r="K83" s="10">
        <v>134.66</v>
      </c>
      <c r="L83" s="10">
        <v>0</v>
      </c>
      <c r="M83" s="10">
        <f t="shared" si="2"/>
        <v>148.97</v>
      </c>
      <c r="N83" s="92" t="s">
        <v>191</v>
      </c>
      <c r="O83" s="92" t="s">
        <v>121</v>
      </c>
    </row>
    <row r="84" ht="18" customHeight="1" spans="1:15">
      <c r="A84" s="89">
        <v>37</v>
      </c>
      <c r="B84" s="23" t="s">
        <v>192</v>
      </c>
      <c r="C84" s="10">
        <f>202+224.04</f>
        <v>426.04</v>
      </c>
      <c r="D84" s="10">
        <v>0</v>
      </c>
      <c r="E84" s="10">
        <f>6.7+222.82</f>
        <v>229.52</v>
      </c>
      <c r="F84" s="10">
        <v>532.48</v>
      </c>
      <c r="G84" s="10">
        <v>0</v>
      </c>
      <c r="H84" s="10">
        <v>0</v>
      </c>
      <c r="I84" s="10">
        <v>184.6</v>
      </c>
      <c r="J84" s="10">
        <v>0</v>
      </c>
      <c r="K84" s="10">
        <v>190.29</v>
      </c>
      <c r="L84" s="10">
        <v>0</v>
      </c>
      <c r="M84" s="10">
        <f t="shared" si="2"/>
        <v>1562.93</v>
      </c>
      <c r="N84" s="92" t="s">
        <v>193</v>
      </c>
      <c r="O84" s="92" t="s">
        <v>121</v>
      </c>
    </row>
    <row r="85" ht="18" customHeight="1" spans="1:15">
      <c r="A85" s="89">
        <v>38</v>
      </c>
      <c r="B85" s="23" t="s">
        <v>194</v>
      </c>
      <c r="C85" s="10">
        <v>318.17</v>
      </c>
      <c r="D85" s="10">
        <v>0</v>
      </c>
      <c r="E85" s="10">
        <v>0</v>
      </c>
      <c r="F85" s="10">
        <v>761.83</v>
      </c>
      <c r="G85" s="10">
        <v>0</v>
      </c>
      <c r="H85" s="10">
        <v>0</v>
      </c>
      <c r="I85" s="10">
        <v>116.14</v>
      </c>
      <c r="J85" s="10">
        <v>0</v>
      </c>
      <c r="K85" s="10">
        <v>0</v>
      </c>
      <c r="L85" s="10">
        <v>0</v>
      </c>
      <c r="M85" s="10">
        <f t="shared" si="2"/>
        <v>1196.14</v>
      </c>
      <c r="N85" s="92" t="s">
        <v>195</v>
      </c>
      <c r="O85" s="92" t="s">
        <v>121</v>
      </c>
    </row>
    <row r="86" ht="18" customHeight="1" spans="1:15">
      <c r="A86" s="89">
        <v>39</v>
      </c>
      <c r="B86" s="23" t="s">
        <v>196</v>
      </c>
      <c r="C86" s="10">
        <v>239.1</v>
      </c>
      <c r="D86" s="10">
        <v>0</v>
      </c>
      <c r="E86" s="10">
        <v>0</v>
      </c>
      <c r="F86" s="10">
        <v>112.81</v>
      </c>
      <c r="G86" s="10">
        <v>0</v>
      </c>
      <c r="H86" s="10">
        <v>0</v>
      </c>
      <c r="I86" s="10">
        <v>152.01</v>
      </c>
      <c r="J86" s="10">
        <v>0</v>
      </c>
      <c r="K86" s="10">
        <v>1202.29</v>
      </c>
      <c r="L86" s="10">
        <v>0</v>
      </c>
      <c r="M86" s="10">
        <f t="shared" si="2"/>
        <v>1706.21</v>
      </c>
      <c r="N86" s="92" t="s">
        <v>197</v>
      </c>
      <c r="O86" s="92" t="s">
        <v>121</v>
      </c>
    </row>
    <row r="87" ht="18" customHeight="1" spans="1:15">
      <c r="A87" s="89">
        <v>40</v>
      </c>
      <c r="B87" s="23" t="s">
        <v>198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5552.46</v>
      </c>
      <c r="L87" s="10">
        <v>0</v>
      </c>
      <c r="M87" s="10">
        <f t="shared" si="2"/>
        <v>5552.46</v>
      </c>
      <c r="N87" s="92" t="s">
        <v>199</v>
      </c>
      <c r="O87" s="92" t="s">
        <v>121</v>
      </c>
    </row>
    <row r="88" ht="18" customHeight="1" spans="1:15">
      <c r="A88" s="89">
        <v>41</v>
      </c>
      <c r="B88" s="23" t="s">
        <v>200</v>
      </c>
      <c r="C88" s="10">
        <v>0</v>
      </c>
      <c r="D88" s="10">
        <v>0</v>
      </c>
      <c r="E88" s="10">
        <v>0</v>
      </c>
      <c r="F88" s="10">
        <v>598.45</v>
      </c>
      <c r="G88" s="10">
        <v>0</v>
      </c>
      <c r="H88" s="10">
        <v>0</v>
      </c>
      <c r="I88" s="10">
        <v>240.32</v>
      </c>
      <c r="J88" s="10">
        <v>0</v>
      </c>
      <c r="K88" s="10">
        <v>20.88</v>
      </c>
      <c r="L88" s="10">
        <v>0</v>
      </c>
      <c r="M88" s="10">
        <f t="shared" si="2"/>
        <v>859.65</v>
      </c>
      <c r="N88" s="92" t="s">
        <v>201</v>
      </c>
      <c r="O88" s="92" t="s">
        <v>121</v>
      </c>
    </row>
    <row r="89" ht="18" customHeight="1" spans="1:15">
      <c r="A89" s="89">
        <v>42</v>
      </c>
      <c r="B89" s="23" t="s">
        <v>202</v>
      </c>
      <c r="C89" s="10">
        <v>166.19</v>
      </c>
      <c r="D89" s="10">
        <v>0</v>
      </c>
      <c r="E89" s="10">
        <v>0</v>
      </c>
      <c r="F89" s="10">
        <v>2792.03</v>
      </c>
      <c r="G89" s="10">
        <v>0</v>
      </c>
      <c r="H89" s="10">
        <v>0</v>
      </c>
      <c r="I89" s="10">
        <v>648.54</v>
      </c>
      <c r="J89" s="10">
        <v>0</v>
      </c>
      <c r="K89" s="10">
        <v>2850.65</v>
      </c>
      <c r="L89" s="10">
        <v>0</v>
      </c>
      <c r="M89" s="10">
        <f t="shared" si="2"/>
        <v>6457.41</v>
      </c>
      <c r="N89" s="92" t="s">
        <v>203</v>
      </c>
      <c r="O89" s="92" t="s">
        <v>121</v>
      </c>
    </row>
    <row r="90" ht="18" customHeight="1" spans="1:15">
      <c r="A90" s="89">
        <v>43</v>
      </c>
      <c r="B90" s="90" t="s">
        <v>204</v>
      </c>
      <c r="C90" s="10">
        <v>608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3097.21</v>
      </c>
      <c r="J90" s="10">
        <v>0</v>
      </c>
      <c r="K90" s="10">
        <v>2192.3</v>
      </c>
      <c r="L90" s="10">
        <v>0</v>
      </c>
      <c r="M90" s="10">
        <f t="shared" si="2"/>
        <v>5897.51</v>
      </c>
      <c r="N90" s="89"/>
      <c r="O90" s="92" t="s">
        <v>121</v>
      </c>
    </row>
    <row r="91" ht="18" customHeight="1" spans="1:15">
      <c r="A91" s="89">
        <v>44</v>
      </c>
      <c r="B91" s="11" t="s">
        <v>114</v>
      </c>
      <c r="C91" s="26">
        <f>SUM(C48:C90)</f>
        <v>10251.08</v>
      </c>
      <c r="D91" s="26">
        <f t="shared" ref="D91:M91" si="3">SUM(D48:D90)</f>
        <v>13867.85</v>
      </c>
      <c r="E91" s="26">
        <f t="shared" si="3"/>
        <v>781.98</v>
      </c>
      <c r="F91" s="26">
        <f t="shared" si="3"/>
        <v>11080.78</v>
      </c>
      <c r="G91" s="26">
        <f t="shared" si="3"/>
        <v>4337.21</v>
      </c>
      <c r="H91" s="26">
        <f t="shared" si="3"/>
        <v>0</v>
      </c>
      <c r="I91" s="26">
        <f t="shared" si="3"/>
        <v>11719.24</v>
      </c>
      <c r="J91" s="26">
        <f t="shared" si="3"/>
        <v>121.72</v>
      </c>
      <c r="K91" s="26">
        <f t="shared" si="3"/>
        <v>58080.69</v>
      </c>
      <c r="L91" s="26">
        <f t="shared" si="3"/>
        <v>2059.69</v>
      </c>
      <c r="M91" s="10">
        <f t="shared" si="3"/>
        <v>112300.24</v>
      </c>
      <c r="N91" s="25"/>
      <c r="O91" s="8"/>
    </row>
    <row r="92" ht="18" customHeight="1" spans="1:15">
      <c r="A92" s="89">
        <v>45</v>
      </c>
      <c r="B92" s="11" t="s">
        <v>115</v>
      </c>
      <c r="C92" s="27">
        <v>5.77</v>
      </c>
      <c r="D92" s="27">
        <v>1.76</v>
      </c>
      <c r="E92" s="27">
        <v>313.68</v>
      </c>
      <c r="F92" s="27">
        <v>1.69</v>
      </c>
      <c r="G92" s="27">
        <v>2.75</v>
      </c>
      <c r="H92" s="27">
        <v>0.95</v>
      </c>
      <c r="I92" s="27">
        <v>3.54</v>
      </c>
      <c r="J92" s="27">
        <v>3.77</v>
      </c>
      <c r="K92" s="27">
        <v>4.08</v>
      </c>
      <c r="L92" s="27">
        <v>2.34</v>
      </c>
      <c r="M92" s="27"/>
      <c r="N92" s="25"/>
      <c r="O92" s="92"/>
    </row>
    <row r="93" ht="18" customHeight="1" spans="1:15">
      <c r="A93" s="89">
        <v>46</v>
      </c>
      <c r="B93" s="11" t="s">
        <v>116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25"/>
      <c r="O93" s="92"/>
    </row>
    <row r="94" ht="18" customHeight="1" spans="1:15">
      <c r="A94" s="89">
        <v>47</v>
      </c>
      <c r="B94" s="11" t="s">
        <v>117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6"/>
      <c r="N94" s="25"/>
      <c r="O94" s="92"/>
    </row>
    <row r="95" ht="18" customHeight="1" spans="1:15">
      <c r="A95" s="89">
        <v>48</v>
      </c>
      <c r="B95" s="27" t="s">
        <v>118</v>
      </c>
      <c r="C95" s="93"/>
      <c r="D95" s="93"/>
      <c r="E95" s="93"/>
      <c r="F95" s="93"/>
      <c r="G95" s="93"/>
      <c r="H95" s="93"/>
      <c r="I95" s="93"/>
      <c r="J95" s="93"/>
      <c r="K95" s="93"/>
      <c r="L95" s="32"/>
      <c r="M95" s="88"/>
      <c r="N95" s="86"/>
      <c r="O95" s="92"/>
    </row>
    <row r="97" ht="12" spans="1:15">
      <c r="A97" s="94" t="s">
        <v>205</v>
      </c>
      <c r="B97" s="95"/>
      <c r="C97" s="96" t="s">
        <v>206</v>
      </c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</row>
    <row r="98" ht="12" spans="1:15">
      <c r="A98" s="94" t="s">
        <v>207</v>
      </c>
      <c r="B98" s="95"/>
      <c r="C98" s="96" t="s">
        <v>208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</row>
    <row r="99" ht="12" spans="1:15">
      <c r="A99" s="94" t="s">
        <v>209</v>
      </c>
      <c r="B99" s="95"/>
      <c r="C99" s="96" t="s">
        <v>210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</row>
    <row r="100" ht="12" spans="1:15">
      <c r="A100" s="94" t="s">
        <v>211</v>
      </c>
      <c r="B100" s="95"/>
      <c r="C100" s="96" t="s">
        <v>212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</row>
    <row r="101" ht="12" spans="1:15">
      <c r="A101" s="94" t="s">
        <v>213</v>
      </c>
      <c r="B101" s="95"/>
      <c r="C101" s="96" t="s">
        <v>214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</row>
    <row r="102" ht="12" spans="1:15">
      <c r="A102" s="94" t="s">
        <v>215</v>
      </c>
      <c r="B102" s="95"/>
      <c r="C102" s="96" t="s">
        <v>216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</row>
    <row r="103" ht="12" spans="1:15">
      <c r="A103" s="94" t="s">
        <v>217</v>
      </c>
      <c r="B103" s="95"/>
      <c r="C103" s="98" t="s">
        <v>218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ht="12" spans="1:15">
      <c r="A104" s="94" t="s">
        <v>219</v>
      </c>
      <c r="B104" s="95"/>
      <c r="C104" s="96" t="s">
        <v>220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</row>
    <row r="105" ht="12" spans="1:15">
      <c r="A105" s="94" t="s">
        <v>221</v>
      </c>
      <c r="B105" s="95"/>
      <c r="C105" s="96" t="s">
        <v>222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</row>
    <row r="106" ht="12" spans="1:15">
      <c r="A106" s="94" t="s">
        <v>223</v>
      </c>
      <c r="B106" s="95"/>
      <c r="C106" s="96" t="s">
        <v>224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</row>
    <row r="107" ht="12" spans="1:15">
      <c r="A107" s="94" t="s">
        <v>225</v>
      </c>
      <c r="B107" s="95"/>
      <c r="C107" s="96" t="s">
        <v>226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</row>
    <row r="108" ht="12" spans="1:15">
      <c r="A108" s="94" t="s">
        <v>227</v>
      </c>
      <c r="B108" s="95"/>
      <c r="C108" s="96" t="s">
        <v>228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</row>
    <row r="109" ht="12" spans="1:15">
      <c r="A109" s="99" t="s">
        <v>229</v>
      </c>
      <c r="B109" s="95"/>
      <c r="C109" s="96" t="s">
        <v>230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</row>
    <row r="110" ht="12" spans="1:15">
      <c r="A110" s="100" t="s">
        <v>231</v>
      </c>
      <c r="B110" s="101"/>
      <c r="C110" s="102" t="s">
        <v>232</v>
      </c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</row>
    <row r="111" ht="37" customHeight="1" spans="1:15">
      <c r="A111" s="104" t="s">
        <v>233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</row>
  </sheetData>
  <mergeCells count="32">
    <mergeCell ref="A1:O1"/>
    <mergeCell ref="C47:K47"/>
    <mergeCell ref="C95:K95"/>
    <mergeCell ref="A97:B97"/>
    <mergeCell ref="C97:O97"/>
    <mergeCell ref="A98:B98"/>
    <mergeCell ref="C98:O98"/>
    <mergeCell ref="A99:B99"/>
    <mergeCell ref="C99:O99"/>
    <mergeCell ref="A100:B100"/>
    <mergeCell ref="C100:O100"/>
    <mergeCell ref="A101:B101"/>
    <mergeCell ref="C101:O101"/>
    <mergeCell ref="A102:B102"/>
    <mergeCell ref="C102:O102"/>
    <mergeCell ref="A103:B103"/>
    <mergeCell ref="C103:O103"/>
    <mergeCell ref="A104:B104"/>
    <mergeCell ref="C104:O104"/>
    <mergeCell ref="A105:B105"/>
    <mergeCell ref="C105:O105"/>
    <mergeCell ref="A106:B106"/>
    <mergeCell ref="C106:O106"/>
    <mergeCell ref="A107:B107"/>
    <mergeCell ref="C107:O107"/>
    <mergeCell ref="A108:B108"/>
    <mergeCell ref="C108:O108"/>
    <mergeCell ref="A109:B109"/>
    <mergeCell ref="C109:O109"/>
    <mergeCell ref="A110:B110"/>
    <mergeCell ref="C110:O110"/>
    <mergeCell ref="A111:O111"/>
  </mergeCells>
  <pageMargins left="0.708333333333333" right="0.708333333333333" top="0.747916666666667" bottom="0.747916666666667" header="0.314583333333333" footer="0.314583333333333"/>
  <pageSetup paperSize="9" scale="91" fitToHeight="0" orientation="landscape" horizontalDpi="600"/>
  <headerFooter/>
  <ignoredErrors>
    <ignoredError sqref="M4:M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7"/>
  <sheetViews>
    <sheetView zoomScale="115" zoomScaleNormal="115" topLeftCell="A335" workbookViewId="0">
      <selection activeCell="A346" sqref="A346:N346"/>
    </sheetView>
  </sheetViews>
  <sheetFormatPr defaultColWidth="9" defaultRowHeight="13.5"/>
  <cols>
    <col min="1" max="1" width="9" style="33"/>
    <col min="2" max="6" width="9" style="34"/>
    <col min="7" max="7" width="10.3833333333333" style="34"/>
    <col min="8" max="11" width="9" style="34"/>
    <col min="12" max="12" width="9.38333333333333" style="34"/>
    <col min="13" max="13" width="9" style="34"/>
    <col min="14" max="14" width="9.38333333333333" style="34"/>
  </cols>
  <sheetData>
    <row r="1" ht="19.5" spans="1:14">
      <c r="A1" s="35" t="s">
        <v>234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7" t="s">
        <v>235</v>
      </c>
      <c r="B2" s="38" t="s">
        <v>236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ht="36" spans="1:14">
      <c r="A3" s="41" t="s">
        <v>237</v>
      </c>
      <c r="B3" s="41" t="s">
        <v>238</v>
      </c>
      <c r="C3" s="41" t="s">
        <v>239</v>
      </c>
      <c r="D3" s="41" t="s">
        <v>240</v>
      </c>
      <c r="E3" s="42" t="s">
        <v>241</v>
      </c>
      <c r="F3" s="43" t="s">
        <v>242</v>
      </c>
      <c r="G3" s="44" t="s">
        <v>243</v>
      </c>
      <c r="H3" s="41" t="s">
        <v>237</v>
      </c>
      <c r="I3" s="41" t="s">
        <v>238</v>
      </c>
      <c r="J3" s="41" t="s">
        <v>239</v>
      </c>
      <c r="K3" s="41" t="s">
        <v>240</v>
      </c>
      <c r="L3" s="42" t="s">
        <v>241</v>
      </c>
      <c r="M3" s="43" t="s">
        <v>242</v>
      </c>
      <c r="N3" s="44" t="s">
        <v>243</v>
      </c>
    </row>
    <row r="4" ht="21" spans="1:14">
      <c r="A4" s="41" t="s">
        <v>244</v>
      </c>
      <c r="B4" s="45" t="s">
        <v>245</v>
      </c>
      <c r="C4" s="45" t="s">
        <v>246</v>
      </c>
      <c r="D4" s="45">
        <v>0</v>
      </c>
      <c r="E4" s="46">
        <v>18.04</v>
      </c>
      <c r="F4" s="47"/>
      <c r="G4" s="47"/>
      <c r="H4" s="41" t="s">
        <v>247</v>
      </c>
      <c r="I4" s="45" t="s">
        <v>245</v>
      </c>
      <c r="J4" s="45" t="s">
        <v>246</v>
      </c>
      <c r="K4" s="45">
        <v>0</v>
      </c>
      <c r="L4" s="48">
        <v>22.345</v>
      </c>
      <c r="M4" s="47"/>
      <c r="N4" s="47"/>
    </row>
    <row r="5" ht="22.5" spans="1:14">
      <c r="A5" s="41"/>
      <c r="B5" s="45" t="s">
        <v>248</v>
      </c>
      <c r="C5" s="45" t="s">
        <v>249</v>
      </c>
      <c r="D5" s="45">
        <v>188</v>
      </c>
      <c r="E5" s="46">
        <v>23.66</v>
      </c>
      <c r="F5" s="47"/>
      <c r="G5" s="47"/>
      <c r="H5" s="41"/>
      <c r="I5" s="45" t="s">
        <v>248</v>
      </c>
      <c r="J5" s="45" t="s">
        <v>250</v>
      </c>
      <c r="K5" s="45">
        <v>142</v>
      </c>
      <c r="L5" s="46">
        <v>29.68</v>
      </c>
      <c r="M5" s="47"/>
      <c r="N5" s="47"/>
    </row>
    <row r="6" spans="1:14">
      <c r="A6" s="41"/>
      <c r="B6" s="45" t="s">
        <v>251</v>
      </c>
      <c r="C6" s="45" t="s">
        <v>252</v>
      </c>
      <c r="D6" s="45">
        <v>128</v>
      </c>
      <c r="E6" s="46">
        <v>28.38</v>
      </c>
      <c r="F6" s="47"/>
      <c r="G6" s="47"/>
      <c r="H6" s="41"/>
      <c r="I6" s="45" t="s">
        <v>251</v>
      </c>
      <c r="J6" s="45" t="s">
        <v>253</v>
      </c>
      <c r="K6" s="45">
        <v>99</v>
      </c>
      <c r="L6" s="46">
        <v>35.71</v>
      </c>
      <c r="M6" s="47"/>
      <c r="N6" s="47"/>
    </row>
    <row r="7" spans="1:14">
      <c r="A7" s="41"/>
      <c r="B7" s="45" t="s">
        <v>254</v>
      </c>
      <c r="C7" s="45" t="s">
        <v>246</v>
      </c>
      <c r="D7" s="45">
        <v>0</v>
      </c>
      <c r="E7" s="46">
        <v>41.02</v>
      </c>
      <c r="F7" s="47"/>
      <c r="G7" s="47"/>
      <c r="H7" s="41"/>
      <c r="I7" s="45" t="s">
        <v>254</v>
      </c>
      <c r="J7" s="45" t="s">
        <v>246</v>
      </c>
      <c r="K7" s="45">
        <v>0</v>
      </c>
      <c r="L7" s="46">
        <v>50.12</v>
      </c>
      <c r="M7" s="47"/>
      <c r="N7" s="47"/>
    </row>
    <row r="8" spans="1:14">
      <c r="A8" s="41"/>
      <c r="B8" s="45" t="s">
        <v>255</v>
      </c>
      <c r="C8" s="45" t="s">
        <v>246</v>
      </c>
      <c r="D8" s="45">
        <v>0</v>
      </c>
      <c r="E8" s="46">
        <v>51.01</v>
      </c>
      <c r="F8" s="47"/>
      <c r="G8" s="47"/>
      <c r="H8" s="41"/>
      <c r="I8" s="45" t="s">
        <v>255</v>
      </c>
      <c r="J8" s="45" t="s">
        <v>246</v>
      </c>
      <c r="K8" s="45">
        <v>0</v>
      </c>
      <c r="L8" s="46">
        <v>63.47</v>
      </c>
      <c r="M8" s="47"/>
      <c r="N8" s="47"/>
    </row>
    <row r="9" spans="1:14">
      <c r="A9" s="41"/>
      <c r="B9" s="49" t="s">
        <v>256</v>
      </c>
      <c r="C9" s="45" t="s">
        <v>246</v>
      </c>
      <c r="D9" s="45">
        <v>0</v>
      </c>
      <c r="E9" s="46">
        <v>75.23</v>
      </c>
      <c r="F9" s="47"/>
      <c r="G9" s="47"/>
      <c r="H9" s="41"/>
      <c r="I9" s="45" t="s">
        <v>256</v>
      </c>
      <c r="J9" s="45" t="s">
        <v>246</v>
      </c>
      <c r="K9" s="45">
        <v>0</v>
      </c>
      <c r="L9" s="46">
        <v>94.33</v>
      </c>
      <c r="M9" s="47"/>
      <c r="N9" s="47"/>
    </row>
    <row r="10" spans="1:14">
      <c r="A10" s="50"/>
      <c r="B10" s="51" t="s">
        <v>257</v>
      </c>
      <c r="C10" s="52" t="s">
        <v>246</v>
      </c>
      <c r="D10" s="45">
        <v>0</v>
      </c>
      <c r="E10" s="48">
        <v>104.34</v>
      </c>
      <c r="F10" s="47"/>
      <c r="G10" s="47"/>
      <c r="H10" s="50"/>
      <c r="I10" s="45" t="s">
        <v>257</v>
      </c>
      <c r="J10" s="45" t="s">
        <v>246</v>
      </c>
      <c r="K10" s="45">
        <v>0</v>
      </c>
      <c r="L10" s="48">
        <v>130.64</v>
      </c>
      <c r="M10" s="47"/>
      <c r="N10" s="47"/>
    </row>
    <row r="11" spans="1:14">
      <c r="A11" s="53" t="s">
        <v>235</v>
      </c>
      <c r="B11" s="54" t="s">
        <v>258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ht="36" spans="1:14">
      <c r="A12" s="53" t="s">
        <v>237</v>
      </c>
      <c r="B12" s="53" t="s">
        <v>238</v>
      </c>
      <c r="C12" s="53" t="s">
        <v>239</v>
      </c>
      <c r="D12" s="53" t="s">
        <v>240</v>
      </c>
      <c r="E12" s="57" t="s">
        <v>241</v>
      </c>
      <c r="F12" s="58" t="s">
        <v>242</v>
      </c>
      <c r="G12" s="59" t="s">
        <v>243</v>
      </c>
      <c r="H12" s="53" t="s">
        <v>237</v>
      </c>
      <c r="I12" s="53" t="s">
        <v>238</v>
      </c>
      <c r="J12" s="53" t="s">
        <v>239</v>
      </c>
      <c r="K12" s="53" t="s">
        <v>240</v>
      </c>
      <c r="L12" s="57" t="s">
        <v>241</v>
      </c>
      <c r="M12" s="58" t="s">
        <v>242</v>
      </c>
      <c r="N12" s="59" t="s">
        <v>243</v>
      </c>
    </row>
    <row r="13" ht="21" spans="1:14">
      <c r="A13" s="37" t="s">
        <v>244</v>
      </c>
      <c r="B13" s="45" t="s">
        <v>245</v>
      </c>
      <c r="C13" s="45" t="s">
        <v>246</v>
      </c>
      <c r="D13" s="45">
        <v>0</v>
      </c>
      <c r="E13" s="46">
        <v>18.04</v>
      </c>
      <c r="F13" s="47"/>
      <c r="G13" s="47"/>
      <c r="H13" s="37" t="s">
        <v>247</v>
      </c>
      <c r="I13" s="45" t="s">
        <v>245</v>
      </c>
      <c r="J13" s="45" t="s">
        <v>246</v>
      </c>
      <c r="K13" s="45">
        <v>0</v>
      </c>
      <c r="L13" s="48">
        <v>22.345</v>
      </c>
      <c r="M13" s="47"/>
      <c r="N13" s="47"/>
    </row>
    <row r="14" spans="1:14">
      <c r="A14" s="41"/>
      <c r="B14" s="45" t="s">
        <v>248</v>
      </c>
      <c r="C14" s="45" t="s">
        <v>259</v>
      </c>
      <c r="D14" s="45">
        <v>11</v>
      </c>
      <c r="E14" s="46">
        <v>23.66</v>
      </c>
      <c r="F14" s="47"/>
      <c r="G14" s="47"/>
      <c r="H14" s="41"/>
      <c r="I14" s="45" t="s">
        <v>248</v>
      </c>
      <c r="J14" s="45" t="s">
        <v>260</v>
      </c>
      <c r="K14" s="45">
        <v>17</v>
      </c>
      <c r="L14" s="46">
        <v>29.68</v>
      </c>
      <c r="M14" s="47"/>
      <c r="N14" s="47"/>
    </row>
    <row r="15" spans="1:14">
      <c r="A15" s="41"/>
      <c r="B15" s="45" t="s">
        <v>251</v>
      </c>
      <c r="C15" s="45" t="s">
        <v>261</v>
      </c>
      <c r="D15" s="45">
        <v>102</v>
      </c>
      <c r="E15" s="46">
        <v>28.38</v>
      </c>
      <c r="F15" s="47"/>
      <c r="G15" s="47"/>
      <c r="H15" s="41"/>
      <c r="I15" s="45" t="s">
        <v>251</v>
      </c>
      <c r="J15" s="45" t="s">
        <v>262</v>
      </c>
      <c r="K15" s="45">
        <v>8</v>
      </c>
      <c r="L15" s="46">
        <v>35.71</v>
      </c>
      <c r="M15" s="47"/>
      <c r="N15" s="47"/>
    </row>
    <row r="16" spans="1:14">
      <c r="A16" s="41"/>
      <c r="B16" s="45" t="s">
        <v>254</v>
      </c>
      <c r="C16" s="45" t="s">
        <v>263</v>
      </c>
      <c r="D16" s="45">
        <v>323</v>
      </c>
      <c r="E16" s="46">
        <v>41.02</v>
      </c>
      <c r="F16" s="47"/>
      <c r="G16" s="47"/>
      <c r="H16" s="41"/>
      <c r="I16" s="45" t="s">
        <v>254</v>
      </c>
      <c r="J16" s="45" t="s">
        <v>246</v>
      </c>
      <c r="K16" s="45">
        <v>0</v>
      </c>
      <c r="L16" s="46">
        <v>50.12</v>
      </c>
      <c r="M16" s="47"/>
      <c r="N16" s="47"/>
    </row>
    <row r="17" spans="1:18">
      <c r="A17" s="41"/>
      <c r="B17" s="45" t="s">
        <v>255</v>
      </c>
      <c r="C17" s="45" t="s">
        <v>264</v>
      </c>
      <c r="D17" s="45">
        <v>55</v>
      </c>
      <c r="E17" s="46">
        <v>51.01</v>
      </c>
      <c r="F17" s="47"/>
      <c r="G17" s="47"/>
      <c r="H17" s="41"/>
      <c r="I17" s="45" t="s">
        <v>255</v>
      </c>
      <c r="J17" s="45" t="s">
        <v>246</v>
      </c>
      <c r="K17" s="45">
        <v>0</v>
      </c>
      <c r="L17" s="46">
        <v>63.47</v>
      </c>
      <c r="M17" s="47"/>
      <c r="N17" s="47"/>
    </row>
    <row r="18" spans="1:18">
      <c r="A18" s="41"/>
      <c r="B18" s="45" t="s">
        <v>256</v>
      </c>
      <c r="C18" s="45" t="s">
        <v>246</v>
      </c>
      <c r="D18" s="45">
        <v>0</v>
      </c>
      <c r="E18" s="46">
        <v>75.23</v>
      </c>
      <c r="F18" s="47"/>
      <c r="G18" s="47"/>
      <c r="H18" s="41"/>
      <c r="I18" s="45" t="s">
        <v>256</v>
      </c>
      <c r="J18" s="45" t="s">
        <v>246</v>
      </c>
      <c r="K18" s="45">
        <v>0</v>
      </c>
      <c r="L18" s="46">
        <v>94.33</v>
      </c>
      <c r="M18" s="47"/>
      <c r="N18" s="47"/>
    </row>
    <row r="19" spans="1:18">
      <c r="A19" s="41"/>
      <c r="B19" s="45" t="s">
        <v>257</v>
      </c>
      <c r="C19" s="45" t="s">
        <v>246</v>
      </c>
      <c r="D19" s="45">
        <v>0</v>
      </c>
      <c r="E19" s="48">
        <v>104.34</v>
      </c>
      <c r="F19" s="47"/>
      <c r="G19" s="47"/>
      <c r="H19" s="41"/>
      <c r="I19" s="45" t="s">
        <v>257</v>
      </c>
      <c r="J19" s="45" t="s">
        <v>246</v>
      </c>
      <c r="K19" s="45">
        <v>0</v>
      </c>
      <c r="L19" s="48">
        <v>130.64</v>
      </c>
      <c r="M19" s="47"/>
      <c r="N19" s="47"/>
    </row>
    <row r="20" spans="1:18">
      <c r="A20" s="53" t="s">
        <v>235</v>
      </c>
      <c r="B20" s="54" t="s">
        <v>265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ht="36" spans="1:18">
      <c r="A21" s="53" t="s">
        <v>237</v>
      </c>
      <c r="B21" s="53" t="s">
        <v>238</v>
      </c>
      <c r="C21" s="53" t="s">
        <v>239</v>
      </c>
      <c r="D21" s="53" t="s">
        <v>240</v>
      </c>
      <c r="E21" s="57" t="s">
        <v>241</v>
      </c>
      <c r="F21" s="58" t="s">
        <v>242</v>
      </c>
      <c r="G21" s="59" t="s">
        <v>243</v>
      </c>
      <c r="H21" s="53" t="s">
        <v>237</v>
      </c>
      <c r="I21" s="53" t="s">
        <v>238</v>
      </c>
      <c r="J21" s="53" t="s">
        <v>239</v>
      </c>
      <c r="K21" s="53" t="s">
        <v>240</v>
      </c>
      <c r="L21" s="57" t="s">
        <v>241</v>
      </c>
      <c r="M21" s="58" t="s">
        <v>242</v>
      </c>
      <c r="N21" s="59" t="s">
        <v>243</v>
      </c>
    </row>
    <row r="22" ht="21" spans="1:18">
      <c r="A22" s="37" t="s">
        <v>244</v>
      </c>
      <c r="B22" s="45" t="s">
        <v>245</v>
      </c>
      <c r="C22" s="45" t="s">
        <v>246</v>
      </c>
      <c r="D22" s="45">
        <v>0</v>
      </c>
      <c r="E22" s="46">
        <v>18.04</v>
      </c>
      <c r="F22" s="47"/>
      <c r="G22" s="47"/>
      <c r="H22" s="37" t="s">
        <v>247</v>
      </c>
      <c r="I22" s="45" t="s">
        <v>245</v>
      </c>
      <c r="J22" s="45" t="s">
        <v>246</v>
      </c>
      <c r="K22" s="45">
        <v>0</v>
      </c>
      <c r="L22" s="48">
        <v>22.345</v>
      </c>
      <c r="M22" s="47"/>
      <c r="N22" s="47"/>
    </row>
    <row r="23" spans="1:18">
      <c r="A23" s="41"/>
      <c r="B23" s="45" t="s">
        <v>248</v>
      </c>
      <c r="C23" s="45" t="s">
        <v>246</v>
      </c>
      <c r="D23" s="45">
        <v>0</v>
      </c>
      <c r="E23" s="46">
        <v>23.66</v>
      </c>
      <c r="F23" s="47"/>
      <c r="G23" s="47"/>
      <c r="H23" s="41"/>
      <c r="I23" s="45" t="s">
        <v>248</v>
      </c>
      <c r="J23" s="45" t="s">
        <v>246</v>
      </c>
      <c r="K23" s="45">
        <v>0</v>
      </c>
      <c r="L23" s="46">
        <v>29.68</v>
      </c>
      <c r="M23" s="47"/>
      <c r="N23" s="47"/>
    </row>
    <row r="24" spans="1:18">
      <c r="A24" s="41"/>
      <c r="B24" s="45" t="s">
        <v>251</v>
      </c>
      <c r="C24" s="45" t="s">
        <v>266</v>
      </c>
      <c r="D24" s="45">
        <v>1</v>
      </c>
      <c r="E24" s="46">
        <v>28.38</v>
      </c>
      <c r="F24" s="47"/>
      <c r="G24" s="47"/>
      <c r="H24" s="41"/>
      <c r="I24" s="45" t="s">
        <v>251</v>
      </c>
      <c r="J24" s="45" t="s">
        <v>246</v>
      </c>
      <c r="K24" s="45">
        <v>0</v>
      </c>
      <c r="L24" s="46">
        <v>35.71</v>
      </c>
      <c r="M24" s="47"/>
      <c r="N24" s="47"/>
    </row>
    <row r="25" spans="1:18">
      <c r="A25" s="41"/>
      <c r="B25" s="45" t="s">
        <v>254</v>
      </c>
      <c r="C25" s="45" t="s">
        <v>267</v>
      </c>
      <c r="D25" s="45">
        <v>17</v>
      </c>
      <c r="E25" s="46">
        <v>41.02</v>
      </c>
      <c r="F25" s="47"/>
      <c r="G25" s="47"/>
      <c r="H25" s="41"/>
      <c r="I25" s="45" t="s">
        <v>254</v>
      </c>
      <c r="J25" s="45" t="s">
        <v>246</v>
      </c>
      <c r="K25" s="45">
        <v>0</v>
      </c>
      <c r="L25" s="46">
        <v>50.12</v>
      </c>
      <c r="M25" s="47"/>
      <c r="N25" s="47"/>
    </row>
    <row r="26" spans="1:18">
      <c r="A26" s="41"/>
      <c r="B26" s="45" t="s">
        <v>255</v>
      </c>
      <c r="C26" s="45" t="s">
        <v>246</v>
      </c>
      <c r="D26" s="45">
        <v>0</v>
      </c>
      <c r="E26" s="46">
        <v>51.01</v>
      </c>
      <c r="F26" s="47"/>
      <c r="G26" s="47"/>
      <c r="H26" s="41"/>
      <c r="I26" s="45" t="s">
        <v>255</v>
      </c>
      <c r="J26" s="45" t="s">
        <v>246</v>
      </c>
      <c r="K26" s="45">
        <v>0</v>
      </c>
      <c r="L26" s="46">
        <v>63.47</v>
      </c>
      <c r="M26" s="47"/>
      <c r="N26" s="47"/>
    </row>
    <row r="27" spans="1:18">
      <c r="A27" s="41"/>
      <c r="B27" s="45" t="s">
        <v>256</v>
      </c>
      <c r="C27" s="45" t="s">
        <v>246</v>
      </c>
      <c r="D27" s="45">
        <v>0</v>
      </c>
      <c r="E27" s="46">
        <v>75.23</v>
      </c>
      <c r="F27" s="47"/>
      <c r="G27" s="47"/>
      <c r="H27" s="41"/>
      <c r="I27" s="45" t="s">
        <v>256</v>
      </c>
      <c r="J27" s="45" t="s">
        <v>246</v>
      </c>
      <c r="K27" s="45">
        <v>0</v>
      </c>
      <c r="L27" s="46">
        <v>94.33</v>
      </c>
      <c r="M27" s="47"/>
      <c r="N27" s="47"/>
    </row>
    <row r="28" spans="1:18">
      <c r="A28" s="41"/>
      <c r="B28" s="45" t="s">
        <v>257</v>
      </c>
      <c r="C28" s="45" t="s">
        <v>246</v>
      </c>
      <c r="D28" s="45">
        <v>0</v>
      </c>
      <c r="E28" s="48">
        <v>104.34</v>
      </c>
      <c r="F28" s="47"/>
      <c r="G28" s="47"/>
      <c r="H28" s="41"/>
      <c r="I28" s="45" t="s">
        <v>257</v>
      </c>
      <c r="J28" s="45" t="s">
        <v>246</v>
      </c>
      <c r="K28" s="45">
        <v>0</v>
      </c>
      <c r="L28" s="48">
        <v>130.64</v>
      </c>
      <c r="M28" s="47"/>
      <c r="N28" s="47"/>
    </row>
    <row r="29" spans="1:18">
      <c r="A29" s="53" t="s">
        <v>235</v>
      </c>
      <c r="B29" s="54" t="s">
        <v>110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</row>
    <row r="30" ht="36" spans="1:18">
      <c r="A30" s="53" t="s">
        <v>237</v>
      </c>
      <c r="B30" s="53" t="s">
        <v>238</v>
      </c>
      <c r="C30" s="53" t="s">
        <v>239</v>
      </c>
      <c r="D30" s="53" t="s">
        <v>240</v>
      </c>
      <c r="E30" s="57" t="s">
        <v>241</v>
      </c>
      <c r="F30" s="58" t="s">
        <v>242</v>
      </c>
      <c r="G30" s="59" t="s">
        <v>243</v>
      </c>
      <c r="H30" s="53" t="s">
        <v>237</v>
      </c>
      <c r="I30" s="53" t="s">
        <v>238</v>
      </c>
      <c r="J30" s="53" t="s">
        <v>239</v>
      </c>
      <c r="K30" s="53" t="s">
        <v>240</v>
      </c>
      <c r="L30" s="57" t="s">
        <v>241</v>
      </c>
      <c r="M30" s="58" t="s">
        <v>242</v>
      </c>
      <c r="N30" s="59" t="s">
        <v>243</v>
      </c>
    </row>
    <row r="31" ht="21" spans="1:18">
      <c r="A31" s="37" t="s">
        <v>244</v>
      </c>
      <c r="B31" s="45" t="s">
        <v>245</v>
      </c>
      <c r="C31" s="45" t="s">
        <v>246</v>
      </c>
      <c r="D31" s="45">
        <v>0</v>
      </c>
      <c r="E31" s="46">
        <v>18.04</v>
      </c>
      <c r="F31" s="47"/>
      <c r="G31" s="47"/>
      <c r="H31" s="37" t="s">
        <v>247</v>
      </c>
      <c r="I31" s="45" t="s">
        <v>245</v>
      </c>
      <c r="J31" s="45" t="s">
        <v>246</v>
      </c>
      <c r="K31" s="45">
        <v>0</v>
      </c>
      <c r="L31" s="48">
        <v>22.345</v>
      </c>
      <c r="M31" s="47"/>
      <c r="N31" s="47"/>
      <c r="R31" s="60"/>
    </row>
    <row r="32" spans="1:18">
      <c r="A32" s="41"/>
      <c r="B32" s="45" t="s">
        <v>248</v>
      </c>
      <c r="C32" s="45" t="s">
        <v>268</v>
      </c>
      <c r="D32" s="45">
        <v>5</v>
      </c>
      <c r="E32" s="46">
        <v>23.66</v>
      </c>
      <c r="F32" s="47"/>
      <c r="G32" s="47"/>
      <c r="H32" s="41"/>
      <c r="I32" s="45" t="s">
        <v>248</v>
      </c>
      <c r="J32" s="45" t="s">
        <v>246</v>
      </c>
      <c r="K32" s="45">
        <v>0</v>
      </c>
      <c r="L32" s="46">
        <v>29.68</v>
      </c>
      <c r="M32" s="47"/>
      <c r="N32" s="47"/>
    </row>
    <row r="33" spans="1:14">
      <c r="A33" s="41"/>
      <c r="B33" s="45" t="s">
        <v>251</v>
      </c>
      <c r="C33" s="45" t="s">
        <v>269</v>
      </c>
      <c r="D33" s="45">
        <v>75</v>
      </c>
      <c r="E33" s="46">
        <v>28.38</v>
      </c>
      <c r="F33" s="47"/>
      <c r="G33" s="47"/>
      <c r="H33" s="41"/>
      <c r="I33" s="45" t="s">
        <v>251</v>
      </c>
      <c r="J33" s="45" t="s">
        <v>270</v>
      </c>
      <c r="K33" s="45">
        <v>122</v>
      </c>
      <c r="L33" s="46">
        <v>35.71</v>
      </c>
      <c r="M33" s="47"/>
      <c r="N33" s="47"/>
    </row>
    <row r="34" spans="1:14">
      <c r="A34" s="41"/>
      <c r="B34" s="45" t="s">
        <v>254</v>
      </c>
      <c r="C34" s="45" t="s">
        <v>271</v>
      </c>
      <c r="D34" s="45">
        <v>10</v>
      </c>
      <c r="E34" s="46">
        <v>41.02</v>
      </c>
      <c r="F34" s="47"/>
      <c r="G34" s="47"/>
      <c r="H34" s="41"/>
      <c r="I34" s="45" t="s">
        <v>254</v>
      </c>
      <c r="J34" s="45" t="s">
        <v>272</v>
      </c>
      <c r="K34" s="45">
        <v>235</v>
      </c>
      <c r="L34" s="46">
        <v>50.12</v>
      </c>
      <c r="M34" s="47"/>
      <c r="N34" s="47"/>
    </row>
    <row r="35" spans="1:14">
      <c r="A35" s="41"/>
      <c r="B35" s="45" t="s">
        <v>255</v>
      </c>
      <c r="C35" s="45" t="s">
        <v>246</v>
      </c>
      <c r="D35" s="45">
        <v>0</v>
      </c>
      <c r="E35" s="46">
        <v>51.01</v>
      </c>
      <c r="F35" s="47"/>
      <c r="G35" s="47"/>
      <c r="H35" s="41"/>
      <c r="I35" s="45" t="s">
        <v>255</v>
      </c>
      <c r="J35" s="45" t="s">
        <v>246</v>
      </c>
      <c r="K35" s="45">
        <v>0</v>
      </c>
      <c r="L35" s="46">
        <v>63.47</v>
      </c>
      <c r="M35" s="47"/>
      <c r="N35" s="47"/>
    </row>
    <row r="36" spans="1:14">
      <c r="A36" s="41"/>
      <c r="B36" s="45" t="s">
        <v>256</v>
      </c>
      <c r="C36" s="45" t="s">
        <v>246</v>
      </c>
      <c r="D36" s="45">
        <v>0</v>
      </c>
      <c r="E36" s="46">
        <v>75.23</v>
      </c>
      <c r="F36" s="47"/>
      <c r="G36" s="47"/>
      <c r="H36" s="41"/>
      <c r="I36" s="45" t="s">
        <v>256</v>
      </c>
      <c r="J36" s="45" t="s">
        <v>246</v>
      </c>
      <c r="K36" s="45">
        <v>0</v>
      </c>
      <c r="L36" s="46">
        <v>94.33</v>
      </c>
      <c r="M36" s="47"/>
      <c r="N36" s="47"/>
    </row>
    <row r="37" spans="1:14">
      <c r="A37" s="41"/>
      <c r="B37" s="45" t="s">
        <v>257</v>
      </c>
      <c r="C37" s="45" t="s">
        <v>246</v>
      </c>
      <c r="D37" s="45">
        <v>0</v>
      </c>
      <c r="E37" s="48">
        <v>104.34</v>
      </c>
      <c r="F37" s="47"/>
      <c r="G37" s="47"/>
      <c r="H37" s="41"/>
      <c r="I37" s="45" t="s">
        <v>257</v>
      </c>
      <c r="J37" s="45" t="s">
        <v>246</v>
      </c>
      <c r="K37" s="45">
        <v>0</v>
      </c>
      <c r="L37" s="48">
        <v>130.64</v>
      </c>
      <c r="M37" s="47"/>
      <c r="N37" s="47"/>
    </row>
    <row r="38" spans="1:14">
      <c r="A38" s="53" t="s">
        <v>235</v>
      </c>
      <c r="B38" s="54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ht="36" spans="1:14">
      <c r="A39" s="53" t="s">
        <v>237</v>
      </c>
      <c r="B39" s="53" t="s">
        <v>238</v>
      </c>
      <c r="C39" s="53" t="s">
        <v>239</v>
      </c>
      <c r="D39" s="53" t="s">
        <v>240</v>
      </c>
      <c r="E39" s="57" t="s">
        <v>241</v>
      </c>
      <c r="F39" s="58" t="s">
        <v>242</v>
      </c>
      <c r="G39" s="59" t="s">
        <v>243</v>
      </c>
      <c r="H39" s="53" t="s">
        <v>237</v>
      </c>
      <c r="I39" s="53" t="s">
        <v>238</v>
      </c>
      <c r="J39" s="53" t="s">
        <v>239</v>
      </c>
      <c r="K39" s="53" t="s">
        <v>240</v>
      </c>
      <c r="L39" s="57" t="s">
        <v>241</v>
      </c>
      <c r="M39" s="58" t="s">
        <v>242</v>
      </c>
      <c r="N39" s="59" t="s">
        <v>243</v>
      </c>
    </row>
    <row r="40" ht="21" spans="1:14">
      <c r="A40" s="37" t="s">
        <v>244</v>
      </c>
      <c r="B40" s="45" t="s">
        <v>245</v>
      </c>
      <c r="C40" s="45" t="s">
        <v>246</v>
      </c>
      <c r="D40" s="45">
        <v>0</v>
      </c>
      <c r="E40" s="46">
        <v>18.04</v>
      </c>
      <c r="F40" s="47"/>
      <c r="G40" s="47"/>
      <c r="H40" s="37" t="s">
        <v>247</v>
      </c>
      <c r="I40" s="45" t="s">
        <v>245</v>
      </c>
      <c r="J40" s="45" t="s">
        <v>246</v>
      </c>
      <c r="K40" s="45">
        <v>0</v>
      </c>
      <c r="L40" s="48">
        <v>22.345</v>
      </c>
      <c r="M40" s="47"/>
      <c r="N40" s="47"/>
    </row>
    <row r="41" spans="1:14">
      <c r="A41" s="41"/>
      <c r="B41" s="45" t="s">
        <v>248</v>
      </c>
      <c r="C41" s="45" t="s">
        <v>273</v>
      </c>
      <c r="D41" s="45">
        <v>6</v>
      </c>
      <c r="E41" s="46">
        <v>23.66</v>
      </c>
      <c r="F41" s="47"/>
      <c r="G41" s="47"/>
      <c r="H41" s="41"/>
      <c r="I41" s="45" t="s">
        <v>248</v>
      </c>
      <c r="J41" s="45" t="s">
        <v>274</v>
      </c>
      <c r="K41" s="45">
        <v>4</v>
      </c>
      <c r="L41" s="46">
        <v>29.68</v>
      </c>
      <c r="M41" s="47"/>
      <c r="N41" s="47"/>
    </row>
    <row r="42" spans="1:14">
      <c r="A42" s="41"/>
      <c r="B42" s="45" t="s">
        <v>251</v>
      </c>
      <c r="C42" s="45" t="s">
        <v>275</v>
      </c>
      <c r="D42" s="45">
        <v>16</v>
      </c>
      <c r="E42" s="46">
        <v>28.38</v>
      </c>
      <c r="F42" s="47"/>
      <c r="G42" s="47"/>
      <c r="H42" s="41"/>
      <c r="I42" s="45" t="s">
        <v>251</v>
      </c>
      <c r="J42" s="45" t="s">
        <v>276</v>
      </c>
      <c r="K42" s="45">
        <v>2</v>
      </c>
      <c r="L42" s="46">
        <v>35.71</v>
      </c>
      <c r="M42" s="47"/>
      <c r="N42" s="47"/>
    </row>
    <row r="43" spans="1:14">
      <c r="A43" s="41"/>
      <c r="B43" s="45" t="s">
        <v>254</v>
      </c>
      <c r="C43" s="45" t="s">
        <v>246</v>
      </c>
      <c r="D43" s="45">
        <v>0</v>
      </c>
      <c r="E43" s="46">
        <v>41.02</v>
      </c>
      <c r="F43" s="47"/>
      <c r="G43" s="47"/>
      <c r="H43" s="41"/>
      <c r="I43" s="45" t="s">
        <v>254</v>
      </c>
      <c r="J43" s="45" t="s">
        <v>246</v>
      </c>
      <c r="K43" s="45">
        <v>0</v>
      </c>
      <c r="L43" s="46">
        <v>50.12</v>
      </c>
      <c r="M43" s="47"/>
      <c r="N43" s="47"/>
    </row>
    <row r="44" spans="1:14">
      <c r="A44" s="41"/>
      <c r="B44" s="45" t="s">
        <v>255</v>
      </c>
      <c r="C44" s="45" t="s">
        <v>246</v>
      </c>
      <c r="D44" s="45">
        <v>0</v>
      </c>
      <c r="E44" s="46">
        <v>51.01</v>
      </c>
      <c r="F44" s="47"/>
      <c r="G44" s="47"/>
      <c r="H44" s="41"/>
      <c r="I44" s="45" t="s">
        <v>255</v>
      </c>
      <c r="J44" s="45" t="s">
        <v>246</v>
      </c>
      <c r="K44" s="45">
        <v>0</v>
      </c>
      <c r="L44" s="46">
        <v>63.47</v>
      </c>
      <c r="M44" s="47"/>
      <c r="N44" s="47"/>
    </row>
    <row r="45" spans="1:14">
      <c r="A45" s="41"/>
      <c r="B45" s="45" t="s">
        <v>256</v>
      </c>
      <c r="C45" s="45" t="s">
        <v>246</v>
      </c>
      <c r="D45" s="45">
        <v>0</v>
      </c>
      <c r="E45" s="46">
        <v>75.23</v>
      </c>
      <c r="F45" s="47"/>
      <c r="G45" s="47"/>
      <c r="H45" s="41"/>
      <c r="I45" s="45" t="s">
        <v>256</v>
      </c>
      <c r="J45" s="45" t="s">
        <v>246</v>
      </c>
      <c r="K45" s="45">
        <v>0</v>
      </c>
      <c r="L45" s="46">
        <v>94.33</v>
      </c>
      <c r="M45" s="47"/>
      <c r="N45" s="47"/>
    </row>
    <row r="46" spans="1:14">
      <c r="A46" s="41"/>
      <c r="B46" s="45" t="s">
        <v>257</v>
      </c>
      <c r="C46" s="45" t="s">
        <v>246</v>
      </c>
      <c r="D46" s="45">
        <v>0</v>
      </c>
      <c r="E46" s="48">
        <v>104.34</v>
      </c>
      <c r="F46" s="47"/>
      <c r="G46" s="47"/>
      <c r="H46" s="41"/>
      <c r="I46" s="45" t="s">
        <v>257</v>
      </c>
      <c r="J46" s="45" t="s">
        <v>246</v>
      </c>
      <c r="K46" s="45">
        <v>0</v>
      </c>
      <c r="L46" s="48">
        <v>130.64</v>
      </c>
      <c r="M46" s="47"/>
      <c r="N46" s="47"/>
    </row>
    <row r="47" spans="1:14">
      <c r="A47" s="53" t="s">
        <v>235</v>
      </c>
      <c r="B47" s="54" t="s">
        <v>74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6"/>
    </row>
    <row r="48" ht="36" spans="1:14">
      <c r="A48" s="53" t="s">
        <v>237</v>
      </c>
      <c r="B48" s="53" t="s">
        <v>238</v>
      </c>
      <c r="C48" s="53" t="s">
        <v>239</v>
      </c>
      <c r="D48" s="53" t="s">
        <v>240</v>
      </c>
      <c r="E48" s="57" t="s">
        <v>241</v>
      </c>
      <c r="F48" s="58" t="s">
        <v>242</v>
      </c>
      <c r="G48" s="59" t="s">
        <v>243</v>
      </c>
      <c r="H48" s="53" t="s">
        <v>237</v>
      </c>
      <c r="I48" s="53" t="s">
        <v>238</v>
      </c>
      <c r="J48" s="53" t="s">
        <v>239</v>
      </c>
      <c r="K48" s="53" t="s">
        <v>240</v>
      </c>
      <c r="L48" s="57" t="s">
        <v>241</v>
      </c>
      <c r="M48" s="58" t="s">
        <v>242</v>
      </c>
      <c r="N48" s="59" t="s">
        <v>243</v>
      </c>
    </row>
    <row r="49" ht="21" spans="1:14">
      <c r="A49" s="37" t="s">
        <v>244</v>
      </c>
      <c r="B49" s="45" t="s">
        <v>245</v>
      </c>
      <c r="C49" s="45" t="s">
        <v>246</v>
      </c>
      <c r="D49" s="45">
        <v>0</v>
      </c>
      <c r="E49" s="46">
        <v>18.04</v>
      </c>
      <c r="F49" s="47"/>
      <c r="G49" s="47"/>
      <c r="H49" s="37" t="s">
        <v>247</v>
      </c>
      <c r="I49" s="45" t="s">
        <v>245</v>
      </c>
      <c r="J49" s="45" t="s">
        <v>246</v>
      </c>
      <c r="K49" s="45">
        <v>0</v>
      </c>
      <c r="L49" s="48">
        <v>22.345</v>
      </c>
      <c r="M49" s="47"/>
      <c r="N49" s="47"/>
    </row>
    <row r="50" spans="1:14">
      <c r="A50" s="41"/>
      <c r="B50" s="45" t="s">
        <v>248</v>
      </c>
      <c r="C50" s="45" t="s">
        <v>277</v>
      </c>
      <c r="D50" s="45">
        <v>5</v>
      </c>
      <c r="E50" s="46">
        <v>23.66</v>
      </c>
      <c r="F50" s="47"/>
      <c r="G50" s="47"/>
      <c r="H50" s="41"/>
      <c r="I50" s="45" t="s">
        <v>248</v>
      </c>
      <c r="J50" s="45" t="s">
        <v>246</v>
      </c>
      <c r="K50" s="45">
        <v>0</v>
      </c>
      <c r="L50" s="46">
        <v>29.68</v>
      </c>
      <c r="M50" s="47"/>
      <c r="N50" s="47"/>
    </row>
    <row r="51" spans="1:14">
      <c r="A51" s="41"/>
      <c r="B51" s="45" t="s">
        <v>251</v>
      </c>
      <c r="C51" s="45" t="s">
        <v>278</v>
      </c>
      <c r="D51" s="45">
        <v>5</v>
      </c>
      <c r="E51" s="46">
        <v>28.38</v>
      </c>
      <c r="F51" s="47"/>
      <c r="G51" s="47"/>
      <c r="H51" s="41"/>
      <c r="I51" s="45" t="s">
        <v>251</v>
      </c>
      <c r="J51" s="45" t="s">
        <v>246</v>
      </c>
      <c r="K51" s="45">
        <v>0</v>
      </c>
      <c r="L51" s="46">
        <v>35.71</v>
      </c>
      <c r="M51" s="47"/>
      <c r="N51" s="47"/>
    </row>
    <row r="52" spans="1:14">
      <c r="A52" s="41"/>
      <c r="B52" s="45" t="s">
        <v>254</v>
      </c>
      <c r="C52" s="45" t="s">
        <v>268</v>
      </c>
      <c r="D52" s="45">
        <v>5</v>
      </c>
      <c r="E52" s="46">
        <v>41.02</v>
      </c>
      <c r="F52" s="47"/>
      <c r="G52" s="47"/>
      <c r="H52" s="41"/>
      <c r="I52" s="45" t="s">
        <v>254</v>
      </c>
      <c r="J52" s="45" t="s">
        <v>246</v>
      </c>
      <c r="K52" s="45">
        <v>0</v>
      </c>
      <c r="L52" s="46">
        <v>50.12</v>
      </c>
      <c r="M52" s="47"/>
      <c r="N52" s="47"/>
    </row>
    <row r="53" spans="1:14">
      <c r="A53" s="41"/>
      <c r="B53" s="45" t="s">
        <v>255</v>
      </c>
      <c r="C53" s="45" t="s">
        <v>259</v>
      </c>
      <c r="D53" s="45">
        <v>11</v>
      </c>
      <c r="E53" s="46">
        <v>51.01</v>
      </c>
      <c r="F53" s="47"/>
      <c r="G53" s="47"/>
      <c r="H53" s="41"/>
      <c r="I53" s="45" t="s">
        <v>255</v>
      </c>
      <c r="J53" s="45" t="s">
        <v>246</v>
      </c>
      <c r="K53" s="45">
        <v>0</v>
      </c>
      <c r="L53" s="46">
        <v>63.47</v>
      </c>
      <c r="M53" s="47"/>
      <c r="N53" s="47"/>
    </row>
    <row r="54" spans="1:14">
      <c r="A54" s="41"/>
      <c r="B54" s="45" t="s">
        <v>256</v>
      </c>
      <c r="C54" s="45" t="s">
        <v>246</v>
      </c>
      <c r="D54" s="45">
        <v>0</v>
      </c>
      <c r="E54" s="46">
        <v>75.23</v>
      </c>
      <c r="F54" s="47"/>
      <c r="G54" s="47"/>
      <c r="H54" s="41"/>
      <c r="I54" s="45" t="s">
        <v>256</v>
      </c>
      <c r="J54" s="45" t="s">
        <v>246</v>
      </c>
      <c r="K54" s="45">
        <v>0</v>
      </c>
      <c r="L54" s="46">
        <v>94.33</v>
      </c>
      <c r="M54" s="47"/>
      <c r="N54" s="47"/>
    </row>
    <row r="55" spans="1:14">
      <c r="A55" s="41"/>
      <c r="B55" s="45" t="s">
        <v>257</v>
      </c>
      <c r="C55" s="45" t="s">
        <v>246</v>
      </c>
      <c r="D55" s="45">
        <v>0</v>
      </c>
      <c r="E55" s="48">
        <v>104.34</v>
      </c>
      <c r="F55" s="47"/>
      <c r="G55" s="47"/>
      <c r="H55" s="41"/>
      <c r="I55" s="45" t="s">
        <v>257</v>
      </c>
      <c r="J55" s="45" t="s">
        <v>246</v>
      </c>
      <c r="K55" s="45">
        <v>0</v>
      </c>
      <c r="L55" s="48">
        <v>130.64</v>
      </c>
      <c r="M55" s="47"/>
      <c r="N55" s="47"/>
    </row>
    <row r="56" spans="1:14">
      <c r="A56" s="53" t="s">
        <v>235</v>
      </c>
      <c r="B56" s="54" t="s">
        <v>90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</row>
    <row r="57" ht="36" spans="1:14">
      <c r="A57" s="53" t="s">
        <v>237</v>
      </c>
      <c r="B57" s="53" t="s">
        <v>238</v>
      </c>
      <c r="C57" s="53" t="s">
        <v>239</v>
      </c>
      <c r="D57" s="53" t="s">
        <v>240</v>
      </c>
      <c r="E57" s="57" t="s">
        <v>241</v>
      </c>
      <c r="F57" s="58" t="s">
        <v>242</v>
      </c>
      <c r="G57" s="59" t="s">
        <v>243</v>
      </c>
      <c r="H57" s="53" t="s">
        <v>237</v>
      </c>
      <c r="I57" s="53" t="s">
        <v>238</v>
      </c>
      <c r="J57" s="53" t="s">
        <v>239</v>
      </c>
      <c r="K57" s="53" t="s">
        <v>240</v>
      </c>
      <c r="L57" s="57" t="s">
        <v>241</v>
      </c>
      <c r="M57" s="58" t="s">
        <v>242</v>
      </c>
      <c r="N57" s="59" t="s">
        <v>243</v>
      </c>
    </row>
    <row r="58" ht="21" spans="1:14">
      <c r="A58" s="37" t="s">
        <v>244</v>
      </c>
      <c r="B58" s="45" t="s">
        <v>245</v>
      </c>
      <c r="C58" s="45" t="s">
        <v>246</v>
      </c>
      <c r="D58" s="45">
        <v>0</v>
      </c>
      <c r="E58" s="46">
        <v>18.04</v>
      </c>
      <c r="F58" s="47"/>
      <c r="G58" s="47"/>
      <c r="H58" s="37" t="s">
        <v>247</v>
      </c>
      <c r="I58" s="45" t="s">
        <v>245</v>
      </c>
      <c r="J58" s="45" t="s">
        <v>279</v>
      </c>
      <c r="K58" s="45">
        <v>1</v>
      </c>
      <c r="L58" s="48">
        <v>22.345</v>
      </c>
      <c r="M58" s="47"/>
      <c r="N58" s="47"/>
    </row>
    <row r="59" spans="1:14">
      <c r="A59" s="41"/>
      <c r="B59" s="45" t="s">
        <v>248</v>
      </c>
      <c r="C59" s="45" t="s">
        <v>280</v>
      </c>
      <c r="D59" s="45">
        <v>4</v>
      </c>
      <c r="E59" s="46">
        <v>23.66</v>
      </c>
      <c r="F59" s="47"/>
      <c r="G59" s="47"/>
      <c r="H59" s="41"/>
      <c r="I59" s="45" t="s">
        <v>248</v>
      </c>
      <c r="J59" s="45" t="s">
        <v>281</v>
      </c>
      <c r="K59" s="45">
        <v>3</v>
      </c>
      <c r="L59" s="46">
        <v>29.68</v>
      </c>
      <c r="M59" s="47"/>
      <c r="N59" s="47"/>
    </row>
    <row r="60" spans="1:14">
      <c r="A60" s="41"/>
      <c r="B60" s="45" t="s">
        <v>251</v>
      </c>
      <c r="C60" s="45" t="s">
        <v>282</v>
      </c>
      <c r="D60" s="45">
        <v>15</v>
      </c>
      <c r="E60" s="46">
        <v>28.38</v>
      </c>
      <c r="F60" s="47"/>
      <c r="G60" s="47"/>
      <c r="H60" s="41"/>
      <c r="I60" s="45" t="s">
        <v>251</v>
      </c>
      <c r="J60" s="45" t="s">
        <v>283</v>
      </c>
      <c r="K60" s="45">
        <v>4</v>
      </c>
      <c r="L60" s="46">
        <v>35.71</v>
      </c>
      <c r="M60" s="47"/>
      <c r="N60" s="47"/>
    </row>
    <row r="61" spans="1:14">
      <c r="A61" s="41"/>
      <c r="B61" s="45" t="s">
        <v>254</v>
      </c>
      <c r="C61" s="45" t="s">
        <v>280</v>
      </c>
      <c r="D61" s="45">
        <v>4</v>
      </c>
      <c r="E61" s="46">
        <v>41.02</v>
      </c>
      <c r="F61" s="47"/>
      <c r="G61" s="47"/>
      <c r="H61" s="41"/>
      <c r="I61" s="45" t="s">
        <v>254</v>
      </c>
      <c r="J61" s="45" t="s">
        <v>246</v>
      </c>
      <c r="K61" s="45">
        <v>0</v>
      </c>
      <c r="L61" s="46">
        <v>50.12</v>
      </c>
      <c r="M61" s="47"/>
      <c r="N61" s="47"/>
    </row>
    <row r="62" spans="1:14">
      <c r="A62" s="41"/>
      <c r="B62" s="45" t="s">
        <v>255</v>
      </c>
      <c r="C62" s="45" t="s">
        <v>282</v>
      </c>
      <c r="D62" s="45">
        <v>15</v>
      </c>
      <c r="E62" s="46">
        <v>51.01</v>
      </c>
      <c r="F62" s="47"/>
      <c r="G62" s="47"/>
      <c r="H62" s="41"/>
      <c r="I62" s="45" t="s">
        <v>255</v>
      </c>
      <c r="J62" s="45" t="s">
        <v>246</v>
      </c>
      <c r="K62" s="45">
        <v>0</v>
      </c>
      <c r="L62" s="46">
        <v>63.47</v>
      </c>
      <c r="M62" s="47"/>
      <c r="N62" s="47"/>
    </row>
    <row r="63" spans="1:14">
      <c r="A63" s="41"/>
      <c r="B63" s="45" t="s">
        <v>256</v>
      </c>
      <c r="C63" s="45" t="s">
        <v>246</v>
      </c>
      <c r="D63" s="45">
        <v>0</v>
      </c>
      <c r="E63" s="46">
        <v>75.23</v>
      </c>
      <c r="F63" s="47"/>
      <c r="G63" s="47"/>
      <c r="H63" s="41"/>
      <c r="I63" s="45" t="s">
        <v>256</v>
      </c>
      <c r="J63" s="45" t="s">
        <v>246</v>
      </c>
      <c r="K63" s="45">
        <v>0</v>
      </c>
      <c r="L63" s="46">
        <v>94.33</v>
      </c>
      <c r="M63" s="47"/>
      <c r="N63" s="47"/>
    </row>
    <row r="64" spans="1:14">
      <c r="A64" s="41"/>
      <c r="B64" s="45" t="s">
        <v>257</v>
      </c>
      <c r="C64" s="45" t="s">
        <v>246</v>
      </c>
      <c r="D64" s="45">
        <v>0</v>
      </c>
      <c r="E64" s="48">
        <v>104.34</v>
      </c>
      <c r="F64" s="47"/>
      <c r="G64" s="47"/>
      <c r="H64" s="41"/>
      <c r="I64" s="45" t="s">
        <v>257</v>
      </c>
      <c r="J64" s="45" t="s">
        <v>246</v>
      </c>
      <c r="K64" s="45">
        <v>0</v>
      </c>
      <c r="L64" s="48">
        <v>130.64</v>
      </c>
      <c r="M64" s="47"/>
      <c r="N64" s="47"/>
    </row>
    <row r="65" spans="1:14">
      <c r="A65" s="53" t="s">
        <v>235</v>
      </c>
      <c r="B65" s="54" t="s">
        <v>284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</row>
    <row r="66" ht="36" spans="1:14">
      <c r="A66" s="53" t="s">
        <v>237</v>
      </c>
      <c r="B66" s="53" t="s">
        <v>238</v>
      </c>
      <c r="C66" s="53" t="s">
        <v>239</v>
      </c>
      <c r="D66" s="53" t="s">
        <v>240</v>
      </c>
      <c r="E66" s="57" t="s">
        <v>241</v>
      </c>
      <c r="F66" s="58" t="s">
        <v>242</v>
      </c>
      <c r="G66" s="59" t="s">
        <v>243</v>
      </c>
      <c r="H66" s="53" t="s">
        <v>237</v>
      </c>
      <c r="I66" s="53" t="s">
        <v>238</v>
      </c>
      <c r="J66" s="53" t="s">
        <v>239</v>
      </c>
      <c r="K66" s="53" t="s">
        <v>240</v>
      </c>
      <c r="L66" s="57" t="s">
        <v>241</v>
      </c>
      <c r="M66" s="58" t="s">
        <v>242</v>
      </c>
      <c r="N66" s="59" t="s">
        <v>243</v>
      </c>
    </row>
    <row r="67" ht="21" spans="1:14">
      <c r="A67" s="37" t="s">
        <v>244</v>
      </c>
      <c r="B67" s="45" t="s">
        <v>245</v>
      </c>
      <c r="C67" s="45" t="s">
        <v>246</v>
      </c>
      <c r="D67" s="45">
        <v>0</v>
      </c>
      <c r="E67" s="46">
        <v>18.04</v>
      </c>
      <c r="F67" s="47"/>
      <c r="G67" s="47"/>
      <c r="H67" s="37" t="s">
        <v>247</v>
      </c>
      <c r="I67" s="45" t="s">
        <v>245</v>
      </c>
      <c r="J67" s="45" t="s">
        <v>246</v>
      </c>
      <c r="K67" s="45">
        <v>0</v>
      </c>
      <c r="L67" s="48">
        <v>22.345</v>
      </c>
      <c r="M67" s="47"/>
      <c r="N67" s="47"/>
    </row>
    <row r="68" spans="1:14">
      <c r="A68" s="41"/>
      <c r="B68" s="45" t="s">
        <v>248</v>
      </c>
      <c r="C68" s="45" t="s">
        <v>285</v>
      </c>
      <c r="D68" s="45">
        <v>63</v>
      </c>
      <c r="E68" s="46">
        <v>23.66</v>
      </c>
      <c r="F68" s="47"/>
      <c r="G68" s="47"/>
      <c r="H68" s="41"/>
      <c r="I68" s="45" t="s">
        <v>248</v>
      </c>
      <c r="J68" s="45" t="s">
        <v>286</v>
      </c>
      <c r="K68" s="45">
        <v>22</v>
      </c>
      <c r="L68" s="46">
        <v>29.68</v>
      </c>
      <c r="M68" s="47"/>
      <c r="N68" s="47"/>
    </row>
    <row r="69" spans="1:14">
      <c r="A69" s="41"/>
      <c r="B69" s="45" t="s">
        <v>251</v>
      </c>
      <c r="C69" s="45" t="s">
        <v>246</v>
      </c>
      <c r="D69" s="45">
        <v>0</v>
      </c>
      <c r="E69" s="46">
        <v>28.38</v>
      </c>
      <c r="F69" s="47"/>
      <c r="G69" s="47"/>
      <c r="H69" s="41"/>
      <c r="I69" s="45" t="s">
        <v>251</v>
      </c>
      <c r="J69" s="45" t="s">
        <v>246</v>
      </c>
      <c r="K69" s="45">
        <v>0</v>
      </c>
      <c r="L69" s="46">
        <v>35.71</v>
      </c>
      <c r="M69" s="47"/>
      <c r="N69" s="47"/>
    </row>
    <row r="70" spans="1:14">
      <c r="A70" s="41"/>
      <c r="B70" s="45" t="s">
        <v>254</v>
      </c>
      <c r="C70" s="45" t="s">
        <v>280</v>
      </c>
      <c r="D70" s="45">
        <v>4</v>
      </c>
      <c r="E70" s="46">
        <v>41.02</v>
      </c>
      <c r="F70" s="47"/>
      <c r="G70" s="47"/>
      <c r="H70" s="41"/>
      <c r="I70" s="45" t="s">
        <v>254</v>
      </c>
      <c r="J70" s="45" t="s">
        <v>246</v>
      </c>
      <c r="K70" s="45">
        <v>0</v>
      </c>
      <c r="L70" s="46">
        <v>50.12</v>
      </c>
      <c r="M70" s="47"/>
      <c r="N70" s="47"/>
    </row>
    <row r="71" spans="1:14">
      <c r="A71" s="41"/>
      <c r="B71" s="45" t="s">
        <v>255</v>
      </c>
      <c r="C71" s="45" t="s">
        <v>287</v>
      </c>
      <c r="D71" s="45">
        <v>9</v>
      </c>
      <c r="E71" s="46">
        <v>51.01</v>
      </c>
      <c r="F71" s="47"/>
      <c r="G71" s="47"/>
      <c r="H71" s="41"/>
      <c r="I71" s="45" t="s">
        <v>255</v>
      </c>
      <c r="J71" s="45" t="s">
        <v>246</v>
      </c>
      <c r="K71" s="45">
        <v>0</v>
      </c>
      <c r="L71" s="46">
        <v>63.47</v>
      </c>
      <c r="M71" s="47"/>
      <c r="N71" s="47"/>
    </row>
    <row r="72" spans="1:14">
      <c r="A72" s="41"/>
      <c r="B72" s="45" t="s">
        <v>256</v>
      </c>
      <c r="C72" s="45" t="s">
        <v>280</v>
      </c>
      <c r="D72" s="45">
        <v>4</v>
      </c>
      <c r="E72" s="46">
        <v>75.23</v>
      </c>
      <c r="F72" s="47"/>
      <c r="G72" s="47"/>
      <c r="H72" s="41"/>
      <c r="I72" s="45" t="s">
        <v>256</v>
      </c>
      <c r="J72" s="45" t="s">
        <v>246</v>
      </c>
      <c r="K72" s="45">
        <v>0</v>
      </c>
      <c r="L72" s="46">
        <v>94.33</v>
      </c>
      <c r="M72" s="47"/>
      <c r="N72" s="47"/>
    </row>
    <row r="73" spans="1:14">
      <c r="A73" s="41"/>
      <c r="B73" s="45" t="s">
        <v>257</v>
      </c>
      <c r="C73" s="45" t="s">
        <v>266</v>
      </c>
      <c r="D73" s="45">
        <v>1</v>
      </c>
      <c r="E73" s="48">
        <v>104.34</v>
      </c>
      <c r="F73" s="47"/>
      <c r="G73" s="47"/>
      <c r="H73" s="41"/>
      <c r="I73" s="45" t="s">
        <v>257</v>
      </c>
      <c r="J73" s="45" t="s">
        <v>246</v>
      </c>
      <c r="K73" s="45">
        <v>0</v>
      </c>
      <c r="L73" s="48">
        <v>130.64</v>
      </c>
      <c r="M73" s="47"/>
      <c r="N73" s="47"/>
    </row>
    <row r="74" spans="1:14">
      <c r="A74" s="53" t="s">
        <v>235</v>
      </c>
      <c r="B74" s="54" t="s">
        <v>288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6"/>
    </row>
    <row r="75" ht="36" spans="1:14">
      <c r="A75" s="53" t="s">
        <v>237</v>
      </c>
      <c r="B75" s="53" t="s">
        <v>238</v>
      </c>
      <c r="C75" s="53" t="s">
        <v>239</v>
      </c>
      <c r="D75" s="53" t="s">
        <v>240</v>
      </c>
      <c r="E75" s="57" t="s">
        <v>241</v>
      </c>
      <c r="F75" s="58" t="s">
        <v>242</v>
      </c>
      <c r="G75" s="59" t="s">
        <v>243</v>
      </c>
      <c r="H75" s="53" t="s">
        <v>237</v>
      </c>
      <c r="I75" s="53" t="s">
        <v>238</v>
      </c>
      <c r="J75" s="53" t="s">
        <v>239</v>
      </c>
      <c r="K75" s="53" t="s">
        <v>240</v>
      </c>
      <c r="L75" s="57" t="s">
        <v>241</v>
      </c>
      <c r="M75" s="58" t="s">
        <v>242</v>
      </c>
      <c r="N75" s="59" t="s">
        <v>243</v>
      </c>
    </row>
    <row r="76" ht="21" spans="1:14">
      <c r="A76" s="37" t="s">
        <v>244</v>
      </c>
      <c r="B76" s="45" t="s">
        <v>245</v>
      </c>
      <c r="C76" s="45" t="s">
        <v>246</v>
      </c>
      <c r="D76" s="45">
        <v>0</v>
      </c>
      <c r="E76" s="46">
        <v>18.04</v>
      </c>
      <c r="F76" s="47"/>
      <c r="G76" s="47"/>
      <c r="H76" s="37" t="s">
        <v>247</v>
      </c>
      <c r="I76" s="45" t="s">
        <v>245</v>
      </c>
      <c r="J76" s="45" t="s">
        <v>246</v>
      </c>
      <c r="K76" s="45">
        <v>0</v>
      </c>
      <c r="L76" s="48">
        <v>22.345</v>
      </c>
      <c r="M76" s="47"/>
      <c r="N76" s="47"/>
    </row>
    <row r="77" spans="1:14">
      <c r="A77" s="41"/>
      <c r="B77" s="45" t="s">
        <v>248</v>
      </c>
      <c r="C77" s="45" t="s">
        <v>289</v>
      </c>
      <c r="D77" s="45">
        <v>51</v>
      </c>
      <c r="E77" s="46">
        <v>23.66</v>
      </c>
      <c r="F77" s="47"/>
      <c r="G77" s="47"/>
      <c r="H77" s="41"/>
      <c r="I77" s="45" t="s">
        <v>248</v>
      </c>
      <c r="J77" s="45" t="s">
        <v>290</v>
      </c>
      <c r="K77" s="45">
        <v>228</v>
      </c>
      <c r="L77" s="46">
        <v>29.68</v>
      </c>
      <c r="M77" s="47"/>
      <c r="N77" s="47"/>
    </row>
    <row r="78" spans="1:14">
      <c r="A78" s="41"/>
      <c r="B78" s="45" t="s">
        <v>251</v>
      </c>
      <c r="C78" s="45" t="s">
        <v>291</v>
      </c>
      <c r="D78" s="45">
        <v>37</v>
      </c>
      <c r="E78" s="46">
        <v>28.38</v>
      </c>
      <c r="F78" s="47"/>
      <c r="G78" s="47"/>
      <c r="H78" s="41"/>
      <c r="I78" s="45" t="s">
        <v>251</v>
      </c>
      <c r="J78" s="45" t="s">
        <v>246</v>
      </c>
      <c r="K78" s="45">
        <v>0</v>
      </c>
      <c r="L78" s="46">
        <v>35.71</v>
      </c>
      <c r="M78" s="47"/>
      <c r="N78" s="47"/>
    </row>
    <row r="79" spans="1:14">
      <c r="A79" s="41"/>
      <c r="B79" s="45" t="s">
        <v>254</v>
      </c>
      <c r="C79" s="45" t="s">
        <v>292</v>
      </c>
      <c r="D79" s="45">
        <v>73</v>
      </c>
      <c r="E79" s="46">
        <v>41.02</v>
      </c>
      <c r="F79" s="47"/>
      <c r="G79" s="47"/>
      <c r="H79" s="41"/>
      <c r="I79" s="45" t="s">
        <v>254</v>
      </c>
      <c r="J79" s="45" t="s">
        <v>246</v>
      </c>
      <c r="K79" s="45">
        <v>0</v>
      </c>
      <c r="L79" s="46">
        <v>50.12</v>
      </c>
      <c r="M79" s="47"/>
      <c r="N79" s="47"/>
    </row>
    <row r="80" spans="1:14">
      <c r="A80" s="41"/>
      <c r="B80" s="45" t="s">
        <v>255</v>
      </c>
      <c r="C80" s="45" t="s">
        <v>287</v>
      </c>
      <c r="D80" s="45">
        <v>9</v>
      </c>
      <c r="E80" s="46">
        <v>51.01</v>
      </c>
      <c r="F80" s="47"/>
      <c r="G80" s="47"/>
      <c r="H80" s="41"/>
      <c r="I80" s="45" t="s">
        <v>255</v>
      </c>
      <c r="J80" s="45" t="s">
        <v>246</v>
      </c>
      <c r="K80" s="45">
        <v>0</v>
      </c>
      <c r="L80" s="46">
        <v>63.47</v>
      </c>
      <c r="M80" s="47"/>
      <c r="N80" s="47"/>
    </row>
    <row r="81" spans="1:14">
      <c r="A81" s="41"/>
      <c r="B81" s="45" t="s">
        <v>256</v>
      </c>
      <c r="C81" s="45" t="s">
        <v>293</v>
      </c>
      <c r="D81" s="45">
        <v>7</v>
      </c>
      <c r="E81" s="46">
        <v>75.23</v>
      </c>
      <c r="F81" s="47"/>
      <c r="G81" s="47"/>
      <c r="H81" s="41"/>
      <c r="I81" s="45" t="s">
        <v>256</v>
      </c>
      <c r="J81" s="45" t="s">
        <v>246</v>
      </c>
      <c r="K81" s="45">
        <v>0</v>
      </c>
      <c r="L81" s="46">
        <v>94.33</v>
      </c>
      <c r="M81" s="47"/>
      <c r="N81" s="47"/>
    </row>
    <row r="82" spans="1:14">
      <c r="A82" s="41"/>
      <c r="B82" s="45" t="s">
        <v>257</v>
      </c>
      <c r="C82" s="45" t="s">
        <v>266</v>
      </c>
      <c r="D82" s="45">
        <v>1</v>
      </c>
      <c r="E82" s="48">
        <v>104.34</v>
      </c>
      <c r="F82" s="47"/>
      <c r="G82" s="47"/>
      <c r="H82" s="41"/>
      <c r="I82" s="45" t="s">
        <v>257</v>
      </c>
      <c r="J82" s="45" t="s">
        <v>246</v>
      </c>
      <c r="K82" s="45">
        <v>0</v>
      </c>
      <c r="L82" s="48">
        <v>130.64</v>
      </c>
      <c r="M82" s="47"/>
      <c r="N82" s="47"/>
    </row>
    <row r="83" spans="1:14">
      <c r="A83" s="53" t="s">
        <v>235</v>
      </c>
      <c r="B83" s="54" t="s">
        <v>294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</row>
    <row r="84" ht="36" spans="1:14">
      <c r="A84" s="53" t="s">
        <v>237</v>
      </c>
      <c r="B84" s="53" t="s">
        <v>238</v>
      </c>
      <c r="C84" s="53" t="s">
        <v>239</v>
      </c>
      <c r="D84" s="53" t="s">
        <v>240</v>
      </c>
      <c r="E84" s="57" t="s">
        <v>241</v>
      </c>
      <c r="F84" s="58" t="s">
        <v>242</v>
      </c>
      <c r="G84" s="59" t="s">
        <v>243</v>
      </c>
      <c r="H84" s="53" t="s">
        <v>237</v>
      </c>
      <c r="I84" s="53" t="s">
        <v>238</v>
      </c>
      <c r="J84" s="53" t="s">
        <v>239</v>
      </c>
      <c r="K84" s="53" t="s">
        <v>240</v>
      </c>
      <c r="L84" s="57" t="s">
        <v>241</v>
      </c>
      <c r="M84" s="58" t="s">
        <v>242</v>
      </c>
      <c r="N84" s="59" t="s">
        <v>243</v>
      </c>
    </row>
    <row r="85" ht="21" spans="1:14">
      <c r="A85" s="37" t="s">
        <v>244</v>
      </c>
      <c r="B85" s="45" t="s">
        <v>245</v>
      </c>
      <c r="C85" s="45" t="s">
        <v>246</v>
      </c>
      <c r="D85" s="45">
        <v>0</v>
      </c>
      <c r="E85" s="46">
        <v>18.04</v>
      </c>
      <c r="F85" s="47"/>
      <c r="G85" s="47"/>
      <c r="H85" s="37" t="s">
        <v>247</v>
      </c>
      <c r="I85" s="45" t="s">
        <v>245</v>
      </c>
      <c r="J85" s="45" t="s">
        <v>246</v>
      </c>
      <c r="K85" s="45">
        <v>0</v>
      </c>
      <c r="L85" s="48">
        <v>22.345</v>
      </c>
      <c r="M85" s="47"/>
      <c r="N85" s="47"/>
    </row>
    <row r="86" spans="1:14">
      <c r="A86" s="41"/>
      <c r="B86" s="45" t="s">
        <v>248</v>
      </c>
      <c r="C86" s="45" t="s">
        <v>295</v>
      </c>
      <c r="D86" s="45">
        <v>42</v>
      </c>
      <c r="E86" s="46">
        <v>23.66</v>
      </c>
      <c r="F86" s="47"/>
      <c r="G86" s="47"/>
      <c r="H86" s="41"/>
      <c r="I86" s="45" t="s">
        <v>248</v>
      </c>
      <c r="J86" s="45" t="s">
        <v>246</v>
      </c>
      <c r="K86" s="45">
        <v>0</v>
      </c>
      <c r="L86" s="46">
        <v>29.68</v>
      </c>
      <c r="M86" s="47"/>
      <c r="N86" s="47"/>
    </row>
    <row r="87" spans="1:14">
      <c r="A87" s="41"/>
      <c r="B87" s="45" t="s">
        <v>251</v>
      </c>
      <c r="C87" s="45" t="s">
        <v>246</v>
      </c>
      <c r="D87" s="45">
        <v>0</v>
      </c>
      <c r="E87" s="46">
        <v>28.38</v>
      </c>
      <c r="F87" s="47"/>
      <c r="G87" s="47"/>
      <c r="H87" s="41"/>
      <c r="I87" s="45" t="s">
        <v>251</v>
      </c>
      <c r="J87" s="45" t="s">
        <v>246</v>
      </c>
      <c r="K87" s="45">
        <v>0</v>
      </c>
      <c r="L87" s="46">
        <v>35.71</v>
      </c>
      <c r="M87" s="47"/>
      <c r="N87" s="47"/>
    </row>
    <row r="88" spans="1:14">
      <c r="A88" s="41"/>
      <c r="B88" s="45" t="s">
        <v>254</v>
      </c>
      <c r="C88" s="45" t="s">
        <v>280</v>
      </c>
      <c r="D88" s="45">
        <v>4</v>
      </c>
      <c r="E88" s="46">
        <v>41.02</v>
      </c>
      <c r="F88" s="47"/>
      <c r="G88" s="47"/>
      <c r="H88" s="41"/>
      <c r="I88" s="45" t="s">
        <v>254</v>
      </c>
      <c r="J88" s="45" t="s">
        <v>246</v>
      </c>
      <c r="K88" s="45">
        <v>0</v>
      </c>
      <c r="L88" s="46">
        <v>50.12</v>
      </c>
      <c r="M88" s="47"/>
      <c r="N88" s="47"/>
    </row>
    <row r="89" spans="1:14">
      <c r="A89" s="41"/>
      <c r="B89" s="45" t="s">
        <v>255</v>
      </c>
      <c r="C89" s="45" t="s">
        <v>296</v>
      </c>
      <c r="D89" s="45">
        <v>8</v>
      </c>
      <c r="E89" s="46">
        <v>51.01</v>
      </c>
      <c r="F89" s="47"/>
      <c r="G89" s="47"/>
      <c r="H89" s="41"/>
      <c r="I89" s="45" t="s">
        <v>255</v>
      </c>
      <c r="J89" s="45" t="s">
        <v>246</v>
      </c>
      <c r="K89" s="45">
        <v>0</v>
      </c>
      <c r="L89" s="46">
        <v>63.47</v>
      </c>
      <c r="M89" s="47"/>
      <c r="N89" s="47"/>
    </row>
    <row r="90" spans="1:14">
      <c r="A90" s="41"/>
      <c r="B90" s="45" t="s">
        <v>256</v>
      </c>
      <c r="C90" s="45" t="s">
        <v>246</v>
      </c>
      <c r="D90" s="45">
        <v>0</v>
      </c>
      <c r="E90" s="46">
        <v>75.23</v>
      </c>
      <c r="F90" s="47"/>
      <c r="G90" s="47"/>
      <c r="H90" s="41"/>
      <c r="I90" s="45" t="s">
        <v>256</v>
      </c>
      <c r="J90" s="45" t="s">
        <v>246</v>
      </c>
      <c r="K90" s="45">
        <v>0</v>
      </c>
      <c r="L90" s="46">
        <v>94.33</v>
      </c>
      <c r="M90" s="47"/>
      <c r="N90" s="47"/>
    </row>
    <row r="91" spans="1:14">
      <c r="A91" s="41"/>
      <c r="B91" s="45" t="s">
        <v>257</v>
      </c>
      <c r="C91" s="45" t="s">
        <v>246</v>
      </c>
      <c r="D91" s="45">
        <v>0</v>
      </c>
      <c r="E91" s="48">
        <v>104.34</v>
      </c>
      <c r="F91" s="47"/>
      <c r="G91" s="47"/>
      <c r="H91" s="41"/>
      <c r="I91" s="45" t="s">
        <v>257</v>
      </c>
      <c r="J91" s="45" t="s">
        <v>246</v>
      </c>
      <c r="K91" s="45">
        <v>0</v>
      </c>
      <c r="L91" s="48">
        <v>130.64</v>
      </c>
      <c r="M91" s="47"/>
      <c r="N91" s="47"/>
    </row>
    <row r="92" spans="1:14">
      <c r="A92" s="53" t="s">
        <v>235</v>
      </c>
      <c r="B92" s="54" t="s">
        <v>297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6"/>
    </row>
    <row r="93" ht="36" spans="1:14">
      <c r="A93" s="53" t="s">
        <v>237</v>
      </c>
      <c r="B93" s="53" t="s">
        <v>238</v>
      </c>
      <c r="C93" s="53" t="s">
        <v>239</v>
      </c>
      <c r="D93" s="53" t="s">
        <v>240</v>
      </c>
      <c r="E93" s="57" t="s">
        <v>241</v>
      </c>
      <c r="F93" s="58" t="s">
        <v>242</v>
      </c>
      <c r="G93" s="59" t="s">
        <v>243</v>
      </c>
      <c r="H93" s="53" t="s">
        <v>237</v>
      </c>
      <c r="I93" s="53" t="s">
        <v>238</v>
      </c>
      <c r="J93" s="53" t="s">
        <v>239</v>
      </c>
      <c r="K93" s="53" t="s">
        <v>240</v>
      </c>
      <c r="L93" s="57" t="s">
        <v>241</v>
      </c>
      <c r="M93" s="58" t="s">
        <v>242</v>
      </c>
      <c r="N93" s="59" t="s">
        <v>243</v>
      </c>
    </row>
    <row r="94" ht="21" spans="1:14">
      <c r="A94" s="37" t="s">
        <v>244</v>
      </c>
      <c r="B94" s="45" t="s">
        <v>245</v>
      </c>
      <c r="C94" s="45" t="s">
        <v>246</v>
      </c>
      <c r="D94" s="45">
        <v>0</v>
      </c>
      <c r="E94" s="46">
        <v>18.04</v>
      </c>
      <c r="F94" s="47"/>
      <c r="G94" s="47"/>
      <c r="H94" s="37" t="s">
        <v>247</v>
      </c>
      <c r="I94" s="45" t="s">
        <v>245</v>
      </c>
      <c r="J94" s="45" t="s">
        <v>246</v>
      </c>
      <c r="K94" s="45">
        <v>0</v>
      </c>
      <c r="L94" s="48">
        <v>22.345</v>
      </c>
      <c r="M94" s="47"/>
      <c r="N94" s="47"/>
    </row>
    <row r="95" spans="1:14">
      <c r="A95" s="41"/>
      <c r="B95" s="45" t="s">
        <v>248</v>
      </c>
      <c r="C95" s="45" t="s">
        <v>298</v>
      </c>
      <c r="D95" s="45">
        <v>12</v>
      </c>
      <c r="E95" s="46">
        <v>23.66</v>
      </c>
      <c r="F95" s="47"/>
      <c r="G95" s="47"/>
      <c r="H95" s="41"/>
      <c r="I95" s="45" t="s">
        <v>248</v>
      </c>
      <c r="J95" s="45" t="s">
        <v>246</v>
      </c>
      <c r="K95" s="45">
        <v>0</v>
      </c>
      <c r="L95" s="46">
        <v>29.68</v>
      </c>
      <c r="M95" s="47"/>
      <c r="N95" s="47"/>
    </row>
    <row r="96" spans="1:14">
      <c r="A96" s="41"/>
      <c r="B96" s="45" t="s">
        <v>251</v>
      </c>
      <c r="C96" s="45" t="s">
        <v>299</v>
      </c>
      <c r="D96" s="45">
        <v>19</v>
      </c>
      <c r="E96" s="46">
        <v>28.38</v>
      </c>
      <c r="F96" s="47"/>
      <c r="G96" s="47"/>
      <c r="H96" s="41"/>
      <c r="I96" s="45" t="s">
        <v>251</v>
      </c>
      <c r="J96" s="45" t="s">
        <v>246</v>
      </c>
      <c r="K96" s="45">
        <v>0</v>
      </c>
      <c r="L96" s="46">
        <v>35.71</v>
      </c>
      <c r="M96" s="47"/>
      <c r="N96" s="47"/>
    </row>
    <row r="97" spans="1:14">
      <c r="A97" s="41"/>
      <c r="B97" s="45" t="s">
        <v>254</v>
      </c>
      <c r="C97" s="45" t="s">
        <v>300</v>
      </c>
      <c r="D97" s="45">
        <v>14</v>
      </c>
      <c r="E97" s="46">
        <v>41.02</v>
      </c>
      <c r="F97" s="47"/>
      <c r="G97" s="47"/>
      <c r="H97" s="41"/>
      <c r="I97" s="45" t="s">
        <v>254</v>
      </c>
      <c r="J97" s="45" t="s">
        <v>246</v>
      </c>
      <c r="K97" s="45">
        <v>0</v>
      </c>
      <c r="L97" s="46">
        <v>50.12</v>
      </c>
      <c r="M97" s="47"/>
      <c r="N97" s="47"/>
    </row>
    <row r="98" spans="1:14">
      <c r="A98" s="41"/>
      <c r="B98" s="45" t="s">
        <v>255</v>
      </c>
      <c r="C98" s="45" t="s">
        <v>246</v>
      </c>
      <c r="D98" s="45">
        <v>0</v>
      </c>
      <c r="E98" s="46">
        <v>51.01</v>
      </c>
      <c r="F98" s="47"/>
      <c r="G98" s="47"/>
      <c r="H98" s="41"/>
      <c r="I98" s="45" t="s">
        <v>255</v>
      </c>
      <c r="J98" s="45" t="s">
        <v>246</v>
      </c>
      <c r="K98" s="45">
        <v>0</v>
      </c>
      <c r="L98" s="46">
        <v>63.47</v>
      </c>
      <c r="M98" s="47"/>
      <c r="N98" s="47"/>
    </row>
    <row r="99" spans="1:14">
      <c r="A99" s="41"/>
      <c r="B99" s="45" t="s">
        <v>256</v>
      </c>
      <c r="C99" s="45" t="s">
        <v>246</v>
      </c>
      <c r="D99" s="45">
        <v>0</v>
      </c>
      <c r="E99" s="46">
        <v>75.23</v>
      </c>
      <c r="F99" s="47"/>
      <c r="G99" s="47"/>
      <c r="H99" s="41"/>
      <c r="I99" s="45" t="s">
        <v>256</v>
      </c>
      <c r="J99" s="45" t="s">
        <v>246</v>
      </c>
      <c r="K99" s="45">
        <v>0</v>
      </c>
      <c r="L99" s="46">
        <v>94.33</v>
      </c>
      <c r="M99" s="47"/>
      <c r="N99" s="47"/>
    </row>
    <row r="100" spans="1:14">
      <c r="A100" s="41"/>
      <c r="B100" s="45" t="s">
        <v>257</v>
      </c>
      <c r="C100" s="45" t="s">
        <v>246</v>
      </c>
      <c r="D100" s="45">
        <v>0</v>
      </c>
      <c r="E100" s="48">
        <v>104.34</v>
      </c>
      <c r="F100" s="47"/>
      <c r="G100" s="47"/>
      <c r="H100" s="41"/>
      <c r="I100" s="45" t="s">
        <v>257</v>
      </c>
      <c r="J100" s="45" t="s">
        <v>246</v>
      </c>
      <c r="K100" s="45">
        <v>0</v>
      </c>
      <c r="L100" s="48">
        <v>130.64</v>
      </c>
      <c r="M100" s="47"/>
      <c r="N100" s="47"/>
    </row>
    <row r="101" spans="1:14">
      <c r="A101" s="53" t="s">
        <v>235</v>
      </c>
      <c r="B101" s="54" t="s">
        <v>301</v>
      </c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6"/>
    </row>
    <row r="102" ht="36" spans="1:14">
      <c r="A102" s="53" t="s">
        <v>237</v>
      </c>
      <c r="B102" s="53" t="s">
        <v>238</v>
      </c>
      <c r="C102" s="53" t="s">
        <v>239</v>
      </c>
      <c r="D102" s="53" t="s">
        <v>240</v>
      </c>
      <c r="E102" s="57" t="s">
        <v>241</v>
      </c>
      <c r="F102" s="58" t="s">
        <v>242</v>
      </c>
      <c r="G102" s="59" t="s">
        <v>243</v>
      </c>
      <c r="H102" s="53" t="s">
        <v>237</v>
      </c>
      <c r="I102" s="53" t="s">
        <v>238</v>
      </c>
      <c r="J102" s="53" t="s">
        <v>239</v>
      </c>
      <c r="K102" s="53" t="s">
        <v>240</v>
      </c>
      <c r="L102" s="57" t="s">
        <v>241</v>
      </c>
      <c r="M102" s="58" t="s">
        <v>242</v>
      </c>
      <c r="N102" s="59" t="s">
        <v>243</v>
      </c>
    </row>
    <row r="103" ht="21" spans="1:14">
      <c r="A103" s="37" t="s">
        <v>244</v>
      </c>
      <c r="B103" s="45" t="s">
        <v>245</v>
      </c>
      <c r="C103" s="45" t="s">
        <v>246</v>
      </c>
      <c r="D103" s="45">
        <v>0</v>
      </c>
      <c r="E103" s="46">
        <v>18.04</v>
      </c>
      <c r="F103" s="47"/>
      <c r="G103" s="47"/>
      <c r="H103" s="37" t="s">
        <v>247</v>
      </c>
      <c r="I103" s="45" t="s">
        <v>245</v>
      </c>
      <c r="J103" s="45" t="s">
        <v>246</v>
      </c>
      <c r="K103" s="45">
        <v>0</v>
      </c>
      <c r="L103" s="48">
        <v>22.345</v>
      </c>
      <c r="M103" s="47"/>
      <c r="N103" s="47"/>
    </row>
    <row r="104" ht="22.5" spans="1:14">
      <c r="A104" s="41"/>
      <c r="B104" s="45" t="s">
        <v>248</v>
      </c>
      <c r="C104" s="45" t="s">
        <v>246</v>
      </c>
      <c r="D104" s="45">
        <v>0</v>
      </c>
      <c r="E104" s="46">
        <v>23.66</v>
      </c>
      <c r="F104" s="47"/>
      <c r="G104" s="47"/>
      <c r="H104" s="41"/>
      <c r="I104" s="45" t="s">
        <v>248</v>
      </c>
      <c r="J104" s="45" t="s">
        <v>302</v>
      </c>
      <c r="K104" s="45">
        <v>41</v>
      </c>
      <c r="L104" s="46">
        <v>29.68</v>
      </c>
      <c r="M104" s="47"/>
      <c r="N104" s="47"/>
    </row>
    <row r="105" ht="22.5" spans="1:14">
      <c r="A105" s="41"/>
      <c r="B105" s="45" t="s">
        <v>251</v>
      </c>
      <c r="C105" s="45" t="s">
        <v>246</v>
      </c>
      <c r="D105" s="45">
        <v>0</v>
      </c>
      <c r="E105" s="46">
        <v>28.38</v>
      </c>
      <c r="F105" s="47"/>
      <c r="G105" s="47"/>
      <c r="H105" s="41"/>
      <c r="I105" s="45" t="s">
        <v>251</v>
      </c>
      <c r="J105" s="45" t="s">
        <v>303</v>
      </c>
      <c r="K105" s="45">
        <v>60</v>
      </c>
      <c r="L105" s="46">
        <v>35.71</v>
      </c>
      <c r="M105" s="47"/>
      <c r="N105" s="47"/>
    </row>
    <row r="106" spans="1:14">
      <c r="A106" s="41"/>
      <c r="B106" s="45" t="s">
        <v>254</v>
      </c>
      <c r="C106" s="45" t="s">
        <v>266</v>
      </c>
      <c r="D106" s="45">
        <v>1</v>
      </c>
      <c r="E106" s="46">
        <v>41.02</v>
      </c>
      <c r="F106" s="47"/>
      <c r="G106" s="47"/>
      <c r="H106" s="41"/>
      <c r="I106" s="45" t="s">
        <v>254</v>
      </c>
      <c r="J106" s="45" t="s">
        <v>304</v>
      </c>
      <c r="K106" s="45">
        <v>19</v>
      </c>
      <c r="L106" s="46">
        <v>50.12</v>
      </c>
      <c r="M106" s="47"/>
      <c r="N106" s="47"/>
    </row>
    <row r="107" spans="1:14">
      <c r="A107" s="41"/>
      <c r="B107" s="45" t="s">
        <v>255</v>
      </c>
      <c r="C107" s="45" t="s">
        <v>305</v>
      </c>
      <c r="D107" s="45">
        <v>3</v>
      </c>
      <c r="E107" s="46">
        <v>51.01</v>
      </c>
      <c r="F107" s="47"/>
      <c r="G107" s="47"/>
      <c r="H107" s="41"/>
      <c r="I107" s="45" t="s">
        <v>255</v>
      </c>
      <c r="J107" s="45" t="s">
        <v>306</v>
      </c>
      <c r="K107" s="45">
        <v>1</v>
      </c>
      <c r="L107" s="46">
        <v>63.47</v>
      </c>
      <c r="M107" s="47"/>
      <c r="N107" s="47"/>
    </row>
    <row r="108" spans="1:14">
      <c r="A108" s="41"/>
      <c r="B108" s="45" t="s">
        <v>256</v>
      </c>
      <c r="C108" s="45" t="s">
        <v>246</v>
      </c>
      <c r="D108" s="45">
        <v>0</v>
      </c>
      <c r="E108" s="46">
        <v>75.23</v>
      </c>
      <c r="F108" s="47"/>
      <c r="G108" s="47"/>
      <c r="H108" s="41"/>
      <c r="I108" s="45" t="s">
        <v>256</v>
      </c>
      <c r="J108" s="45" t="s">
        <v>246</v>
      </c>
      <c r="K108" s="45">
        <v>0</v>
      </c>
      <c r="L108" s="46">
        <v>94.33</v>
      </c>
      <c r="M108" s="47"/>
      <c r="N108" s="47"/>
    </row>
    <row r="109" spans="1:14">
      <c r="A109" s="41"/>
      <c r="B109" s="45" t="s">
        <v>257</v>
      </c>
      <c r="C109" s="45" t="s">
        <v>246</v>
      </c>
      <c r="D109" s="45">
        <v>0</v>
      </c>
      <c r="E109" s="48">
        <v>104.34</v>
      </c>
      <c r="F109" s="47"/>
      <c r="G109" s="47"/>
      <c r="H109" s="41"/>
      <c r="I109" s="45" t="s">
        <v>257</v>
      </c>
      <c r="J109" s="45" t="s">
        <v>246</v>
      </c>
      <c r="K109" s="45">
        <v>0</v>
      </c>
      <c r="L109" s="48">
        <v>130.64</v>
      </c>
      <c r="M109" s="47"/>
      <c r="N109" s="47"/>
    </row>
    <row r="110" spans="1:14">
      <c r="A110" s="53" t="s">
        <v>235</v>
      </c>
      <c r="B110" s="54" t="s">
        <v>307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6"/>
    </row>
    <row r="111" ht="36" spans="1:14">
      <c r="A111" s="53" t="s">
        <v>237</v>
      </c>
      <c r="B111" s="53" t="s">
        <v>238</v>
      </c>
      <c r="C111" s="53" t="s">
        <v>239</v>
      </c>
      <c r="D111" s="53" t="s">
        <v>240</v>
      </c>
      <c r="E111" s="57" t="s">
        <v>241</v>
      </c>
      <c r="F111" s="58" t="s">
        <v>242</v>
      </c>
      <c r="G111" s="59" t="s">
        <v>243</v>
      </c>
      <c r="H111" s="53" t="s">
        <v>237</v>
      </c>
      <c r="I111" s="53" t="s">
        <v>238</v>
      </c>
      <c r="J111" s="53" t="s">
        <v>239</v>
      </c>
      <c r="K111" s="53" t="s">
        <v>240</v>
      </c>
      <c r="L111" s="57" t="s">
        <v>241</v>
      </c>
      <c r="M111" s="58" t="s">
        <v>242</v>
      </c>
      <c r="N111" s="59" t="s">
        <v>243</v>
      </c>
    </row>
    <row r="112" ht="21" spans="1:14">
      <c r="A112" s="37" t="s">
        <v>244</v>
      </c>
      <c r="B112" s="45" t="s">
        <v>245</v>
      </c>
      <c r="C112" s="45" t="s">
        <v>246</v>
      </c>
      <c r="D112" s="45">
        <v>0</v>
      </c>
      <c r="E112" s="46">
        <v>18.04</v>
      </c>
      <c r="F112" s="47"/>
      <c r="G112" s="47"/>
      <c r="H112" s="37" t="s">
        <v>247</v>
      </c>
      <c r="I112" s="45" t="s">
        <v>245</v>
      </c>
      <c r="J112" s="45" t="s">
        <v>308</v>
      </c>
      <c r="K112" s="45">
        <v>28</v>
      </c>
      <c r="L112" s="48">
        <v>22.345</v>
      </c>
      <c r="M112" s="47"/>
      <c r="N112" s="47"/>
    </row>
    <row r="113" spans="1:14">
      <c r="A113" s="41"/>
      <c r="B113" s="45" t="s">
        <v>248</v>
      </c>
      <c r="C113" s="45" t="s">
        <v>246</v>
      </c>
      <c r="D113" s="45">
        <v>0</v>
      </c>
      <c r="E113" s="46">
        <v>23.66</v>
      </c>
      <c r="F113" s="47"/>
      <c r="G113" s="47"/>
      <c r="H113" s="41"/>
      <c r="I113" s="45" t="s">
        <v>248</v>
      </c>
      <c r="J113" s="45" t="s">
        <v>246</v>
      </c>
      <c r="K113" s="45">
        <v>0</v>
      </c>
      <c r="L113" s="46">
        <v>29.68</v>
      </c>
      <c r="M113" s="47"/>
      <c r="N113" s="47"/>
    </row>
    <row r="114" spans="1:14">
      <c r="A114" s="41"/>
      <c r="B114" s="45" t="s">
        <v>251</v>
      </c>
      <c r="C114" s="45" t="s">
        <v>246</v>
      </c>
      <c r="D114" s="45">
        <v>0</v>
      </c>
      <c r="E114" s="46">
        <v>28.38</v>
      </c>
      <c r="F114" s="47"/>
      <c r="G114" s="47"/>
      <c r="H114" s="41"/>
      <c r="I114" s="45" t="s">
        <v>251</v>
      </c>
      <c r="J114" s="45" t="s">
        <v>309</v>
      </c>
      <c r="K114" s="45">
        <v>10</v>
      </c>
      <c r="L114" s="46">
        <v>35.71</v>
      </c>
      <c r="M114" s="47"/>
      <c r="N114" s="47"/>
    </row>
    <row r="115" spans="1:14">
      <c r="A115" s="41"/>
      <c r="B115" s="45" t="s">
        <v>254</v>
      </c>
      <c r="C115" s="45" t="s">
        <v>246</v>
      </c>
      <c r="D115" s="45">
        <v>0</v>
      </c>
      <c r="E115" s="46">
        <v>41.02</v>
      </c>
      <c r="F115" s="47"/>
      <c r="G115" s="47"/>
      <c r="H115" s="41"/>
      <c r="I115" s="45" t="s">
        <v>254</v>
      </c>
      <c r="J115" s="45" t="s">
        <v>246</v>
      </c>
      <c r="K115" s="45">
        <v>0</v>
      </c>
      <c r="L115" s="46">
        <v>50.12</v>
      </c>
      <c r="M115" s="47"/>
      <c r="N115" s="47"/>
    </row>
    <row r="116" spans="1:14">
      <c r="A116" s="41"/>
      <c r="B116" s="45" t="s">
        <v>255</v>
      </c>
      <c r="C116" s="45" t="s">
        <v>246</v>
      </c>
      <c r="D116" s="45">
        <v>0</v>
      </c>
      <c r="E116" s="46">
        <v>51.01</v>
      </c>
      <c r="F116" s="47"/>
      <c r="G116" s="47"/>
      <c r="H116" s="41"/>
      <c r="I116" s="45" t="s">
        <v>255</v>
      </c>
      <c r="J116" s="45" t="s">
        <v>246</v>
      </c>
      <c r="K116" s="45">
        <v>0</v>
      </c>
      <c r="L116" s="46">
        <v>63.47</v>
      </c>
      <c r="M116" s="47"/>
      <c r="N116" s="47"/>
    </row>
    <row r="117" spans="1:14">
      <c r="A117" s="41"/>
      <c r="B117" s="45" t="s">
        <v>256</v>
      </c>
      <c r="C117" s="45" t="s">
        <v>246</v>
      </c>
      <c r="D117" s="45">
        <v>0</v>
      </c>
      <c r="E117" s="46">
        <v>75.23</v>
      </c>
      <c r="F117" s="47"/>
      <c r="G117" s="47"/>
      <c r="H117" s="41"/>
      <c r="I117" s="45" t="s">
        <v>256</v>
      </c>
      <c r="J117" s="45" t="s">
        <v>246</v>
      </c>
      <c r="K117" s="45">
        <v>0</v>
      </c>
      <c r="L117" s="46">
        <v>94.33</v>
      </c>
      <c r="M117" s="47"/>
      <c r="N117" s="47"/>
    </row>
    <row r="118" spans="1:14">
      <c r="A118" s="41"/>
      <c r="B118" s="45" t="s">
        <v>257</v>
      </c>
      <c r="C118" s="45" t="s">
        <v>246</v>
      </c>
      <c r="D118" s="45">
        <v>0</v>
      </c>
      <c r="E118" s="48">
        <v>104.34</v>
      </c>
      <c r="F118" s="47"/>
      <c r="G118" s="47"/>
      <c r="H118" s="41"/>
      <c r="I118" s="45" t="s">
        <v>257</v>
      </c>
      <c r="J118" s="45" t="s">
        <v>246</v>
      </c>
      <c r="K118" s="45">
        <v>0</v>
      </c>
      <c r="L118" s="48">
        <v>130.64</v>
      </c>
      <c r="M118" s="47"/>
      <c r="N118" s="47"/>
    </row>
    <row r="119" spans="1:14">
      <c r="A119" s="53" t="s">
        <v>235</v>
      </c>
      <c r="B119" s="54" t="s">
        <v>310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6"/>
    </row>
    <row r="120" ht="36" spans="1:14">
      <c r="A120" s="53" t="s">
        <v>237</v>
      </c>
      <c r="B120" s="53" t="s">
        <v>238</v>
      </c>
      <c r="C120" s="53" t="s">
        <v>239</v>
      </c>
      <c r="D120" s="53" t="s">
        <v>240</v>
      </c>
      <c r="E120" s="57" t="s">
        <v>241</v>
      </c>
      <c r="F120" s="58" t="s">
        <v>242</v>
      </c>
      <c r="G120" s="59" t="s">
        <v>243</v>
      </c>
      <c r="H120" s="53" t="s">
        <v>237</v>
      </c>
      <c r="I120" s="53" t="s">
        <v>238</v>
      </c>
      <c r="J120" s="53" t="s">
        <v>239</v>
      </c>
      <c r="K120" s="53" t="s">
        <v>240</v>
      </c>
      <c r="L120" s="57" t="s">
        <v>241</v>
      </c>
      <c r="M120" s="58" t="s">
        <v>242</v>
      </c>
      <c r="N120" s="59" t="s">
        <v>243</v>
      </c>
    </row>
    <row r="121" ht="21" spans="1:14">
      <c r="A121" s="37" t="s">
        <v>244</v>
      </c>
      <c r="B121" s="45" t="s">
        <v>245</v>
      </c>
      <c r="C121" s="45" t="s">
        <v>246</v>
      </c>
      <c r="D121" s="45">
        <v>0</v>
      </c>
      <c r="E121" s="46">
        <v>18.04</v>
      </c>
      <c r="F121" s="47"/>
      <c r="G121" s="47"/>
      <c r="H121" s="37" t="s">
        <v>247</v>
      </c>
      <c r="I121" s="45" t="s">
        <v>245</v>
      </c>
      <c r="J121" s="45" t="s">
        <v>246</v>
      </c>
      <c r="K121" s="45">
        <v>0</v>
      </c>
      <c r="L121" s="48">
        <v>22.345</v>
      </c>
      <c r="M121" s="47"/>
      <c r="N121" s="47"/>
    </row>
    <row r="122" ht="22.5" spans="1:14">
      <c r="A122" s="41"/>
      <c r="B122" s="45" t="s">
        <v>248</v>
      </c>
      <c r="C122" s="45" t="s">
        <v>311</v>
      </c>
      <c r="D122" s="45">
        <v>16</v>
      </c>
      <c r="E122" s="46">
        <v>23.66</v>
      </c>
      <c r="F122" s="47"/>
      <c r="G122" s="47"/>
      <c r="H122" s="41"/>
      <c r="I122" s="45" t="s">
        <v>248</v>
      </c>
      <c r="J122" s="45" t="s">
        <v>246</v>
      </c>
      <c r="K122" s="45">
        <v>0</v>
      </c>
      <c r="L122" s="46">
        <v>29.68</v>
      </c>
      <c r="M122" s="47"/>
      <c r="N122" s="47"/>
    </row>
    <row r="123" spans="1:14">
      <c r="A123" s="41"/>
      <c r="B123" s="45" t="s">
        <v>251</v>
      </c>
      <c r="C123" s="45" t="s">
        <v>312</v>
      </c>
      <c r="D123" s="45">
        <v>62</v>
      </c>
      <c r="E123" s="46">
        <v>28.38</v>
      </c>
      <c r="F123" s="47"/>
      <c r="G123" s="47"/>
      <c r="H123" s="41"/>
      <c r="I123" s="45" t="s">
        <v>251</v>
      </c>
      <c r="J123" s="45" t="s">
        <v>313</v>
      </c>
      <c r="K123" s="45">
        <v>29</v>
      </c>
      <c r="L123" s="46">
        <v>35.71</v>
      </c>
      <c r="M123" s="47"/>
      <c r="N123" s="47"/>
    </row>
    <row r="124" spans="1:14">
      <c r="A124" s="41"/>
      <c r="B124" s="45" t="s">
        <v>254</v>
      </c>
      <c r="C124" s="45" t="s">
        <v>314</v>
      </c>
      <c r="D124" s="45">
        <v>13</v>
      </c>
      <c r="E124" s="46">
        <v>41.02</v>
      </c>
      <c r="F124" s="47"/>
      <c r="G124" s="47"/>
      <c r="H124" s="41"/>
      <c r="I124" s="45" t="s">
        <v>254</v>
      </c>
      <c r="J124" s="45" t="s">
        <v>315</v>
      </c>
      <c r="K124" s="45">
        <v>3</v>
      </c>
      <c r="L124" s="46">
        <v>50.12</v>
      </c>
      <c r="M124" s="47"/>
      <c r="N124" s="47"/>
    </row>
    <row r="125" spans="1:14">
      <c r="A125" s="41"/>
      <c r="B125" s="45" t="s">
        <v>255</v>
      </c>
      <c r="C125" s="45" t="s">
        <v>316</v>
      </c>
      <c r="D125" s="45">
        <v>2</v>
      </c>
      <c r="E125" s="46">
        <v>51.01</v>
      </c>
      <c r="F125" s="47"/>
      <c r="G125" s="47"/>
      <c r="H125" s="41"/>
      <c r="I125" s="45" t="s">
        <v>255</v>
      </c>
      <c r="J125" s="45" t="s">
        <v>246</v>
      </c>
      <c r="K125" s="45">
        <v>0</v>
      </c>
      <c r="L125" s="46">
        <v>63.47</v>
      </c>
      <c r="M125" s="47"/>
      <c r="N125" s="47"/>
    </row>
    <row r="126" spans="1:14">
      <c r="A126" s="41"/>
      <c r="B126" s="45" t="s">
        <v>256</v>
      </c>
      <c r="C126" s="45" t="s">
        <v>246</v>
      </c>
      <c r="D126" s="45">
        <v>0</v>
      </c>
      <c r="E126" s="46">
        <v>75.23</v>
      </c>
      <c r="F126" s="47"/>
      <c r="G126" s="47"/>
      <c r="H126" s="41"/>
      <c r="I126" s="45" t="s">
        <v>256</v>
      </c>
      <c r="J126" s="45" t="s">
        <v>246</v>
      </c>
      <c r="K126" s="45">
        <v>0</v>
      </c>
      <c r="L126" s="46">
        <v>94.33</v>
      </c>
      <c r="M126" s="47"/>
      <c r="N126" s="47"/>
    </row>
    <row r="127" spans="1:14">
      <c r="A127" s="41"/>
      <c r="B127" s="45" t="s">
        <v>257</v>
      </c>
      <c r="C127" s="45" t="s">
        <v>246</v>
      </c>
      <c r="D127" s="45">
        <v>0</v>
      </c>
      <c r="E127" s="48">
        <v>104.34</v>
      </c>
      <c r="F127" s="47"/>
      <c r="G127" s="47"/>
      <c r="H127" s="41"/>
      <c r="I127" s="45" t="s">
        <v>257</v>
      </c>
      <c r="J127" s="45" t="s">
        <v>246</v>
      </c>
      <c r="K127" s="45">
        <v>0</v>
      </c>
      <c r="L127" s="48">
        <v>130.64</v>
      </c>
      <c r="M127" s="47"/>
      <c r="N127" s="47"/>
    </row>
    <row r="128" spans="1:14">
      <c r="A128" s="53" t="s">
        <v>235</v>
      </c>
      <c r="B128" s="54" t="s">
        <v>317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6"/>
    </row>
    <row r="129" ht="36" spans="1:14">
      <c r="A129" s="53" t="s">
        <v>237</v>
      </c>
      <c r="B129" s="53" t="s">
        <v>238</v>
      </c>
      <c r="C129" s="53" t="s">
        <v>239</v>
      </c>
      <c r="D129" s="53" t="s">
        <v>240</v>
      </c>
      <c r="E129" s="57" t="s">
        <v>241</v>
      </c>
      <c r="F129" s="58" t="s">
        <v>242</v>
      </c>
      <c r="G129" s="59" t="s">
        <v>243</v>
      </c>
      <c r="H129" s="53" t="s">
        <v>237</v>
      </c>
      <c r="I129" s="53" t="s">
        <v>238</v>
      </c>
      <c r="J129" s="53" t="s">
        <v>239</v>
      </c>
      <c r="K129" s="53" t="s">
        <v>240</v>
      </c>
      <c r="L129" s="57" t="s">
        <v>241</v>
      </c>
      <c r="M129" s="58" t="s">
        <v>242</v>
      </c>
      <c r="N129" s="59" t="s">
        <v>243</v>
      </c>
    </row>
    <row r="130" ht="21" spans="1:14">
      <c r="A130" s="37" t="s">
        <v>244</v>
      </c>
      <c r="B130" s="45" t="s">
        <v>245</v>
      </c>
      <c r="C130" s="45" t="s">
        <v>318</v>
      </c>
      <c r="D130" s="45">
        <v>32</v>
      </c>
      <c r="E130" s="46">
        <v>18.04</v>
      </c>
      <c r="F130" s="47"/>
      <c r="G130" s="47"/>
      <c r="H130" s="37" t="s">
        <v>247</v>
      </c>
      <c r="I130" s="45" t="s">
        <v>245</v>
      </c>
      <c r="J130" s="45" t="s">
        <v>319</v>
      </c>
      <c r="K130" s="45">
        <v>70</v>
      </c>
      <c r="L130" s="48">
        <v>22.345</v>
      </c>
      <c r="M130" s="47"/>
      <c r="N130" s="47"/>
    </row>
    <row r="131" spans="1:14">
      <c r="A131" s="41"/>
      <c r="B131" s="45" t="s">
        <v>248</v>
      </c>
      <c r="C131" s="45" t="s">
        <v>320</v>
      </c>
      <c r="D131" s="45">
        <v>26</v>
      </c>
      <c r="E131" s="46">
        <v>23.66</v>
      </c>
      <c r="F131" s="47"/>
      <c r="G131" s="47"/>
      <c r="H131" s="41"/>
      <c r="I131" s="45" t="s">
        <v>248</v>
      </c>
      <c r="J131" s="45" t="s">
        <v>321</v>
      </c>
      <c r="K131" s="45">
        <v>136</v>
      </c>
      <c r="L131" s="46">
        <v>29.68</v>
      </c>
      <c r="M131" s="47"/>
      <c r="N131" s="47"/>
    </row>
    <row r="132" spans="1:14">
      <c r="A132" s="41"/>
      <c r="B132" s="45" t="s">
        <v>251</v>
      </c>
      <c r="C132" s="45" t="s">
        <v>246</v>
      </c>
      <c r="D132" s="45">
        <v>0</v>
      </c>
      <c r="E132" s="46">
        <v>28.38</v>
      </c>
      <c r="F132" s="47"/>
      <c r="G132" s="47"/>
      <c r="H132" s="41"/>
      <c r="I132" s="45" t="s">
        <v>251</v>
      </c>
      <c r="J132" s="45" t="s">
        <v>246</v>
      </c>
      <c r="K132" s="45">
        <v>0</v>
      </c>
      <c r="L132" s="46">
        <v>35.71</v>
      </c>
      <c r="M132" s="47"/>
      <c r="N132" s="47"/>
    </row>
    <row r="133" spans="1:14">
      <c r="A133" s="41"/>
      <c r="B133" s="45" t="s">
        <v>254</v>
      </c>
      <c r="C133" s="45" t="s">
        <v>246</v>
      </c>
      <c r="D133" s="45">
        <v>0</v>
      </c>
      <c r="E133" s="46">
        <v>41.02</v>
      </c>
      <c r="F133" s="47"/>
      <c r="G133" s="47"/>
      <c r="H133" s="41"/>
      <c r="I133" s="45" t="s">
        <v>254</v>
      </c>
      <c r="J133" s="45" t="s">
        <v>246</v>
      </c>
      <c r="K133" s="45">
        <v>0</v>
      </c>
      <c r="L133" s="46">
        <v>50.12</v>
      </c>
      <c r="M133" s="47"/>
      <c r="N133" s="47"/>
    </row>
    <row r="134" spans="1:14">
      <c r="A134" s="41"/>
      <c r="B134" s="45" t="s">
        <v>255</v>
      </c>
      <c r="C134" s="45" t="s">
        <v>246</v>
      </c>
      <c r="D134" s="45">
        <v>0</v>
      </c>
      <c r="E134" s="46">
        <v>51.01</v>
      </c>
      <c r="F134" s="47"/>
      <c r="G134" s="47"/>
      <c r="H134" s="41"/>
      <c r="I134" s="45" t="s">
        <v>255</v>
      </c>
      <c r="J134" s="45" t="s">
        <v>246</v>
      </c>
      <c r="K134" s="45">
        <v>0</v>
      </c>
      <c r="L134" s="46">
        <v>63.47</v>
      </c>
      <c r="M134" s="47"/>
      <c r="N134" s="47"/>
    </row>
    <row r="135" spans="1:14">
      <c r="A135" s="41"/>
      <c r="B135" s="45" t="s">
        <v>256</v>
      </c>
      <c r="C135" s="45" t="s">
        <v>246</v>
      </c>
      <c r="D135" s="45">
        <v>0</v>
      </c>
      <c r="E135" s="46">
        <v>75.23</v>
      </c>
      <c r="F135" s="47"/>
      <c r="G135" s="47"/>
      <c r="H135" s="41"/>
      <c r="I135" s="45" t="s">
        <v>256</v>
      </c>
      <c r="J135" s="45" t="s">
        <v>246</v>
      </c>
      <c r="K135" s="45">
        <v>0</v>
      </c>
      <c r="L135" s="46">
        <v>94.33</v>
      </c>
      <c r="M135" s="47"/>
      <c r="N135" s="47"/>
    </row>
    <row r="136" spans="1:14">
      <c r="A136" s="41"/>
      <c r="B136" s="45" t="s">
        <v>257</v>
      </c>
      <c r="C136" s="45" t="s">
        <v>246</v>
      </c>
      <c r="D136" s="45">
        <v>0</v>
      </c>
      <c r="E136" s="48">
        <v>104.34</v>
      </c>
      <c r="F136" s="47"/>
      <c r="G136" s="47"/>
      <c r="H136" s="41"/>
      <c r="I136" s="45" t="s">
        <v>257</v>
      </c>
      <c r="J136" s="45" t="s">
        <v>246</v>
      </c>
      <c r="K136" s="45">
        <v>0</v>
      </c>
      <c r="L136" s="48">
        <v>130.64</v>
      </c>
      <c r="M136" s="47"/>
      <c r="N136" s="47"/>
    </row>
    <row r="137" spans="1:14">
      <c r="A137" s="53" t="s">
        <v>235</v>
      </c>
      <c r="B137" s="54" t="s">
        <v>322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6"/>
    </row>
    <row r="138" ht="36" spans="1:14">
      <c r="A138" s="53" t="s">
        <v>237</v>
      </c>
      <c r="B138" s="53" t="s">
        <v>238</v>
      </c>
      <c r="C138" s="53" t="s">
        <v>239</v>
      </c>
      <c r="D138" s="53" t="s">
        <v>240</v>
      </c>
      <c r="E138" s="57" t="s">
        <v>241</v>
      </c>
      <c r="F138" s="58" t="s">
        <v>242</v>
      </c>
      <c r="G138" s="59" t="s">
        <v>243</v>
      </c>
      <c r="H138" s="53" t="s">
        <v>237</v>
      </c>
      <c r="I138" s="53" t="s">
        <v>238</v>
      </c>
      <c r="J138" s="53" t="s">
        <v>239</v>
      </c>
      <c r="K138" s="53" t="s">
        <v>240</v>
      </c>
      <c r="L138" s="57" t="s">
        <v>241</v>
      </c>
      <c r="M138" s="58" t="s">
        <v>242</v>
      </c>
      <c r="N138" s="59" t="s">
        <v>243</v>
      </c>
    </row>
    <row r="139" ht="21" spans="1:14">
      <c r="A139" s="37" t="s">
        <v>244</v>
      </c>
      <c r="B139" s="45" t="s">
        <v>245</v>
      </c>
      <c r="C139" s="45" t="s">
        <v>246</v>
      </c>
      <c r="D139" s="45">
        <v>0</v>
      </c>
      <c r="E139" s="46">
        <v>18.04</v>
      </c>
      <c r="F139" s="47"/>
      <c r="G139" s="47"/>
      <c r="H139" s="37" t="s">
        <v>247</v>
      </c>
      <c r="I139" s="45" t="s">
        <v>245</v>
      </c>
      <c r="J139" s="45" t="s">
        <v>246</v>
      </c>
      <c r="K139" s="45">
        <v>0</v>
      </c>
      <c r="L139" s="48">
        <v>22.345</v>
      </c>
      <c r="M139" s="47"/>
      <c r="N139" s="47"/>
    </row>
    <row r="140" ht="22.5" spans="1:14">
      <c r="A140" s="41"/>
      <c r="B140" s="45" t="s">
        <v>248</v>
      </c>
      <c r="C140" s="45" t="s">
        <v>323</v>
      </c>
      <c r="D140" s="45">
        <v>29</v>
      </c>
      <c r="E140" s="46">
        <v>23.66</v>
      </c>
      <c r="F140" s="47"/>
      <c r="G140" s="47"/>
      <c r="H140" s="41"/>
      <c r="I140" s="45" t="s">
        <v>248</v>
      </c>
      <c r="J140" s="45" t="s">
        <v>324</v>
      </c>
      <c r="K140" s="45">
        <v>17</v>
      </c>
      <c r="L140" s="46">
        <v>29.68</v>
      </c>
      <c r="M140" s="47"/>
      <c r="N140" s="47"/>
    </row>
    <row r="141" ht="22.5" spans="1:14">
      <c r="A141" s="41"/>
      <c r="B141" s="45" t="s">
        <v>251</v>
      </c>
      <c r="C141" s="45" t="s">
        <v>325</v>
      </c>
      <c r="D141" s="45">
        <v>74</v>
      </c>
      <c r="E141" s="46">
        <v>28.38</v>
      </c>
      <c r="F141" s="47"/>
      <c r="G141" s="47"/>
      <c r="H141" s="41"/>
      <c r="I141" s="45" t="s">
        <v>251</v>
      </c>
      <c r="J141" s="45" t="s">
        <v>326</v>
      </c>
      <c r="K141" s="45">
        <v>33</v>
      </c>
      <c r="L141" s="46">
        <v>35.71</v>
      </c>
      <c r="M141" s="47"/>
      <c r="N141" s="47"/>
    </row>
    <row r="142" spans="1:14">
      <c r="A142" s="41"/>
      <c r="B142" s="45" t="s">
        <v>254</v>
      </c>
      <c r="C142" s="45" t="s">
        <v>327</v>
      </c>
      <c r="D142" s="45">
        <v>111</v>
      </c>
      <c r="E142" s="46">
        <v>41.02</v>
      </c>
      <c r="F142" s="47"/>
      <c r="G142" s="47"/>
      <c r="H142" s="41"/>
      <c r="I142" s="45" t="s">
        <v>254</v>
      </c>
      <c r="J142" s="45" t="s">
        <v>328</v>
      </c>
      <c r="K142" s="45">
        <v>8</v>
      </c>
      <c r="L142" s="46">
        <v>50.12</v>
      </c>
      <c r="M142" s="47"/>
      <c r="N142" s="47"/>
    </row>
    <row r="143" spans="1:14">
      <c r="A143" s="41"/>
      <c r="B143" s="45" t="s">
        <v>255</v>
      </c>
      <c r="C143" s="45" t="s">
        <v>329</v>
      </c>
      <c r="D143" s="45">
        <v>60</v>
      </c>
      <c r="E143" s="46">
        <v>51.01</v>
      </c>
      <c r="F143" s="47"/>
      <c r="G143" s="47"/>
      <c r="H143" s="41"/>
      <c r="I143" s="45" t="s">
        <v>255</v>
      </c>
      <c r="J143" s="45" t="s">
        <v>246</v>
      </c>
      <c r="K143" s="45">
        <v>0</v>
      </c>
      <c r="L143" s="46">
        <v>63.47</v>
      </c>
      <c r="M143" s="47"/>
      <c r="N143" s="47"/>
    </row>
    <row r="144" spans="1:14">
      <c r="A144" s="41"/>
      <c r="B144" s="45" t="s">
        <v>256</v>
      </c>
      <c r="C144" s="45" t="s">
        <v>298</v>
      </c>
      <c r="D144" s="45">
        <v>12</v>
      </c>
      <c r="E144" s="46">
        <v>75.23</v>
      </c>
      <c r="F144" s="47"/>
      <c r="G144" s="47"/>
      <c r="H144" s="41"/>
      <c r="I144" s="45" t="s">
        <v>256</v>
      </c>
      <c r="J144" s="45" t="s">
        <v>246</v>
      </c>
      <c r="K144" s="45">
        <v>0</v>
      </c>
      <c r="L144" s="46">
        <v>94.33</v>
      </c>
      <c r="M144" s="47"/>
      <c r="N144" s="47"/>
    </row>
    <row r="145" spans="1:14">
      <c r="A145" s="41"/>
      <c r="B145" s="45" t="s">
        <v>257</v>
      </c>
      <c r="C145" s="45" t="s">
        <v>246</v>
      </c>
      <c r="D145" s="45">
        <v>0</v>
      </c>
      <c r="E145" s="48">
        <v>104.34</v>
      </c>
      <c r="F145" s="47"/>
      <c r="G145" s="47"/>
      <c r="H145" s="41"/>
      <c r="I145" s="45" t="s">
        <v>257</v>
      </c>
      <c r="J145" s="45" t="s">
        <v>246</v>
      </c>
      <c r="K145" s="45">
        <v>0</v>
      </c>
      <c r="L145" s="48">
        <v>130.64</v>
      </c>
      <c r="M145" s="47"/>
      <c r="N145" s="47"/>
    </row>
    <row r="146" spans="1:14">
      <c r="A146" s="53" t="s">
        <v>235</v>
      </c>
      <c r="B146" s="54" t="s">
        <v>330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6"/>
    </row>
    <row r="147" ht="36" spans="1:14">
      <c r="A147" s="53" t="s">
        <v>237</v>
      </c>
      <c r="B147" s="53" t="s">
        <v>238</v>
      </c>
      <c r="C147" s="53" t="s">
        <v>239</v>
      </c>
      <c r="D147" s="53" t="s">
        <v>240</v>
      </c>
      <c r="E147" s="57" t="s">
        <v>241</v>
      </c>
      <c r="F147" s="58" t="s">
        <v>242</v>
      </c>
      <c r="G147" s="59" t="s">
        <v>243</v>
      </c>
      <c r="H147" s="53" t="s">
        <v>237</v>
      </c>
      <c r="I147" s="53" t="s">
        <v>238</v>
      </c>
      <c r="J147" s="53" t="s">
        <v>239</v>
      </c>
      <c r="K147" s="53" t="s">
        <v>240</v>
      </c>
      <c r="L147" s="57" t="s">
        <v>241</v>
      </c>
      <c r="M147" s="58" t="s">
        <v>242</v>
      </c>
      <c r="N147" s="59" t="s">
        <v>243</v>
      </c>
    </row>
    <row r="148" ht="22.5" spans="1:14">
      <c r="A148" s="37" t="s">
        <v>244</v>
      </c>
      <c r="B148" s="45" t="s">
        <v>245</v>
      </c>
      <c r="C148" s="45" t="s">
        <v>246</v>
      </c>
      <c r="D148" s="45">
        <v>0</v>
      </c>
      <c r="E148" s="46">
        <v>18.04</v>
      </c>
      <c r="F148" s="47"/>
      <c r="G148" s="47"/>
      <c r="H148" s="37" t="s">
        <v>247</v>
      </c>
      <c r="I148" s="45" t="s">
        <v>245</v>
      </c>
      <c r="J148" s="45" t="s">
        <v>331</v>
      </c>
      <c r="K148" s="45">
        <v>2</v>
      </c>
      <c r="L148" s="48">
        <v>22.345</v>
      </c>
      <c r="M148" s="47"/>
      <c r="N148" s="47"/>
    </row>
    <row r="149" ht="45" spans="1:14">
      <c r="A149" s="41"/>
      <c r="B149" s="45" t="s">
        <v>248</v>
      </c>
      <c r="C149" s="45" t="s">
        <v>246</v>
      </c>
      <c r="D149" s="45">
        <v>0</v>
      </c>
      <c r="E149" s="46">
        <v>23.66</v>
      </c>
      <c r="F149" s="47"/>
      <c r="G149" s="47"/>
      <c r="H149" s="41"/>
      <c r="I149" s="45" t="s">
        <v>248</v>
      </c>
      <c r="J149" s="45" t="s">
        <v>332</v>
      </c>
      <c r="K149" s="45">
        <v>117</v>
      </c>
      <c r="L149" s="46">
        <v>29.68</v>
      </c>
      <c r="M149" s="47"/>
      <c r="N149" s="47"/>
    </row>
    <row r="150" ht="22.5" spans="1:14">
      <c r="A150" s="41"/>
      <c r="B150" s="45" t="s">
        <v>251</v>
      </c>
      <c r="C150" s="45" t="s">
        <v>246</v>
      </c>
      <c r="D150" s="45">
        <v>0</v>
      </c>
      <c r="E150" s="46">
        <v>28.38</v>
      </c>
      <c r="F150" s="47"/>
      <c r="G150" s="47"/>
      <c r="H150" s="41"/>
      <c r="I150" s="45" t="s">
        <v>251</v>
      </c>
      <c r="J150" s="45" t="s">
        <v>333</v>
      </c>
      <c r="K150" s="45">
        <v>21</v>
      </c>
      <c r="L150" s="46">
        <v>35.71</v>
      </c>
      <c r="M150" s="47"/>
      <c r="N150" s="47"/>
    </row>
    <row r="151" spans="1:14">
      <c r="A151" s="41"/>
      <c r="B151" s="45" t="s">
        <v>254</v>
      </c>
      <c r="C151" s="45" t="s">
        <v>246</v>
      </c>
      <c r="D151" s="45">
        <v>0</v>
      </c>
      <c r="E151" s="46">
        <v>41.02</v>
      </c>
      <c r="F151" s="47"/>
      <c r="G151" s="47"/>
      <c r="H151" s="41"/>
      <c r="I151" s="45" t="s">
        <v>254</v>
      </c>
      <c r="J151" s="45" t="s">
        <v>334</v>
      </c>
      <c r="K151" s="45">
        <v>2</v>
      </c>
      <c r="L151" s="46">
        <v>50.12</v>
      </c>
      <c r="M151" s="47"/>
      <c r="N151" s="47"/>
    </row>
    <row r="152" spans="1:14">
      <c r="A152" s="41"/>
      <c r="B152" s="45" t="s">
        <v>255</v>
      </c>
      <c r="C152" s="45" t="s">
        <v>246</v>
      </c>
      <c r="D152" s="45">
        <v>0</v>
      </c>
      <c r="E152" s="46">
        <v>51.01</v>
      </c>
      <c r="F152" s="47"/>
      <c r="G152" s="47"/>
      <c r="H152" s="41"/>
      <c r="I152" s="45" t="s">
        <v>255</v>
      </c>
      <c r="J152" s="45" t="s">
        <v>246</v>
      </c>
      <c r="K152" s="45">
        <v>0</v>
      </c>
      <c r="L152" s="46">
        <v>63.47</v>
      </c>
      <c r="M152" s="47"/>
      <c r="N152" s="47"/>
    </row>
    <row r="153" spans="1:14">
      <c r="A153" s="41"/>
      <c r="B153" s="45" t="s">
        <v>256</v>
      </c>
      <c r="C153" s="45" t="s">
        <v>246</v>
      </c>
      <c r="D153" s="45">
        <v>0</v>
      </c>
      <c r="E153" s="46">
        <v>75.23</v>
      </c>
      <c r="F153" s="47"/>
      <c r="G153" s="47"/>
      <c r="H153" s="41"/>
      <c r="I153" s="45" t="s">
        <v>256</v>
      </c>
      <c r="J153" s="45" t="s">
        <v>246</v>
      </c>
      <c r="K153" s="45">
        <v>0</v>
      </c>
      <c r="L153" s="46">
        <v>94.33</v>
      </c>
      <c r="M153" s="47"/>
      <c r="N153" s="47"/>
    </row>
    <row r="154" spans="1:14">
      <c r="A154" s="41"/>
      <c r="B154" s="45" t="s">
        <v>257</v>
      </c>
      <c r="C154" s="45" t="s">
        <v>246</v>
      </c>
      <c r="D154" s="45">
        <v>0</v>
      </c>
      <c r="E154" s="48">
        <v>104.34</v>
      </c>
      <c r="F154" s="47"/>
      <c r="G154" s="47"/>
      <c r="H154" s="41"/>
      <c r="I154" s="45" t="s">
        <v>257</v>
      </c>
      <c r="J154" s="45" t="s">
        <v>246</v>
      </c>
      <c r="K154" s="45">
        <v>0</v>
      </c>
      <c r="L154" s="48">
        <v>130.64</v>
      </c>
      <c r="M154" s="47"/>
      <c r="N154" s="47"/>
    </row>
    <row r="155" spans="1:14">
      <c r="A155" s="53" t="s">
        <v>235</v>
      </c>
      <c r="B155" s="54" t="s">
        <v>335</v>
      </c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6"/>
    </row>
    <row r="156" ht="36" spans="1:14">
      <c r="A156" s="53" t="s">
        <v>237</v>
      </c>
      <c r="B156" s="53" t="s">
        <v>238</v>
      </c>
      <c r="C156" s="53" t="s">
        <v>239</v>
      </c>
      <c r="D156" s="53" t="s">
        <v>240</v>
      </c>
      <c r="E156" s="57" t="s">
        <v>241</v>
      </c>
      <c r="F156" s="58" t="s">
        <v>242</v>
      </c>
      <c r="G156" s="59" t="s">
        <v>243</v>
      </c>
      <c r="H156" s="53" t="s">
        <v>237</v>
      </c>
      <c r="I156" s="53" t="s">
        <v>238</v>
      </c>
      <c r="J156" s="53" t="s">
        <v>239</v>
      </c>
      <c r="K156" s="53" t="s">
        <v>240</v>
      </c>
      <c r="L156" s="57" t="s">
        <v>241</v>
      </c>
      <c r="M156" s="58" t="s">
        <v>242</v>
      </c>
      <c r="N156" s="59" t="s">
        <v>243</v>
      </c>
    </row>
    <row r="157" ht="21" spans="1:14">
      <c r="A157" s="37" t="s">
        <v>244</v>
      </c>
      <c r="B157" s="45" t="s">
        <v>245</v>
      </c>
      <c r="C157" s="45" t="s">
        <v>246</v>
      </c>
      <c r="D157" s="45">
        <v>0</v>
      </c>
      <c r="E157" s="46">
        <v>18.04</v>
      </c>
      <c r="F157" s="47"/>
      <c r="G157" s="47"/>
      <c r="H157" s="37" t="s">
        <v>247</v>
      </c>
      <c r="I157" s="45" t="s">
        <v>245</v>
      </c>
      <c r="J157" s="45" t="s">
        <v>246</v>
      </c>
      <c r="K157" s="45">
        <v>0</v>
      </c>
      <c r="L157" s="48">
        <v>22.345</v>
      </c>
      <c r="M157" s="47"/>
      <c r="N157" s="47"/>
    </row>
    <row r="158" ht="22.5" spans="1:14">
      <c r="A158" s="41"/>
      <c r="B158" s="45" t="s">
        <v>248</v>
      </c>
      <c r="C158" s="45" t="s">
        <v>280</v>
      </c>
      <c r="D158" s="45">
        <v>4</v>
      </c>
      <c r="E158" s="46">
        <v>23.66</v>
      </c>
      <c r="F158" s="47"/>
      <c r="G158" s="47"/>
      <c r="H158" s="41"/>
      <c r="I158" s="45" t="s">
        <v>248</v>
      </c>
      <c r="J158" s="45" t="s">
        <v>336</v>
      </c>
      <c r="K158" s="45">
        <v>20</v>
      </c>
      <c r="L158" s="46">
        <v>29.68</v>
      </c>
      <c r="M158" s="47"/>
      <c r="N158" s="47"/>
    </row>
    <row r="159" spans="1:14">
      <c r="A159" s="41"/>
      <c r="B159" s="45" t="s">
        <v>251</v>
      </c>
      <c r="C159" s="45" t="s">
        <v>337</v>
      </c>
      <c r="D159" s="45">
        <v>32</v>
      </c>
      <c r="E159" s="46">
        <v>28.38</v>
      </c>
      <c r="F159" s="47"/>
      <c r="G159" s="47"/>
      <c r="H159" s="41"/>
      <c r="I159" s="45" t="s">
        <v>251</v>
      </c>
      <c r="J159" s="45" t="s">
        <v>338</v>
      </c>
      <c r="K159" s="45">
        <v>13</v>
      </c>
      <c r="L159" s="46">
        <v>35.71</v>
      </c>
      <c r="M159" s="47"/>
      <c r="N159" s="47"/>
    </row>
    <row r="160" spans="1:14">
      <c r="A160" s="41"/>
      <c r="B160" s="45" t="s">
        <v>254</v>
      </c>
      <c r="C160" s="45" t="s">
        <v>339</v>
      </c>
      <c r="D160" s="45">
        <v>33</v>
      </c>
      <c r="E160" s="46">
        <v>41.02</v>
      </c>
      <c r="F160" s="47"/>
      <c r="G160" s="47"/>
      <c r="H160" s="41"/>
      <c r="I160" s="45" t="s">
        <v>254</v>
      </c>
      <c r="J160" s="45" t="s">
        <v>340</v>
      </c>
      <c r="K160" s="45">
        <v>1</v>
      </c>
      <c r="L160" s="46">
        <v>50.12</v>
      </c>
      <c r="M160" s="47"/>
      <c r="N160" s="47"/>
    </row>
    <row r="161" spans="1:14">
      <c r="A161" s="41"/>
      <c r="B161" s="45" t="s">
        <v>255</v>
      </c>
      <c r="C161" s="45" t="s">
        <v>259</v>
      </c>
      <c r="D161" s="45">
        <v>11</v>
      </c>
      <c r="E161" s="46">
        <v>51.01</v>
      </c>
      <c r="F161" s="47"/>
      <c r="G161" s="47"/>
      <c r="H161" s="41"/>
      <c r="I161" s="45" t="s">
        <v>255</v>
      </c>
      <c r="J161" s="45" t="s">
        <v>246</v>
      </c>
      <c r="K161" s="45">
        <v>0</v>
      </c>
      <c r="L161" s="46">
        <v>63.47</v>
      </c>
      <c r="M161" s="47"/>
      <c r="N161" s="47"/>
    </row>
    <row r="162" spans="1:14">
      <c r="A162" s="41"/>
      <c r="B162" s="45" t="s">
        <v>256</v>
      </c>
      <c r="C162" s="45" t="s">
        <v>246</v>
      </c>
      <c r="D162" s="45">
        <v>0</v>
      </c>
      <c r="E162" s="46">
        <v>75.23</v>
      </c>
      <c r="F162" s="47"/>
      <c r="G162" s="47"/>
      <c r="H162" s="41"/>
      <c r="I162" s="45" t="s">
        <v>256</v>
      </c>
      <c r="J162" s="45" t="s">
        <v>246</v>
      </c>
      <c r="K162" s="45">
        <v>0</v>
      </c>
      <c r="L162" s="46">
        <v>94.33</v>
      </c>
      <c r="M162" s="47"/>
      <c r="N162" s="47"/>
    </row>
    <row r="163" spans="1:14">
      <c r="A163" s="41"/>
      <c r="B163" s="45" t="s">
        <v>257</v>
      </c>
      <c r="C163" s="45" t="s">
        <v>246</v>
      </c>
      <c r="D163" s="45">
        <v>0</v>
      </c>
      <c r="E163" s="48">
        <v>104.34</v>
      </c>
      <c r="F163" s="47"/>
      <c r="G163" s="47"/>
      <c r="H163" s="41"/>
      <c r="I163" s="45" t="s">
        <v>257</v>
      </c>
      <c r="J163" s="45" t="s">
        <v>246</v>
      </c>
      <c r="K163" s="45">
        <v>0</v>
      </c>
      <c r="L163" s="48">
        <v>130.64</v>
      </c>
      <c r="M163" s="47"/>
      <c r="N163" s="47"/>
    </row>
    <row r="164" spans="1:14">
      <c r="A164" s="53" t="s">
        <v>235</v>
      </c>
      <c r="B164" s="54" t="s">
        <v>341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6"/>
    </row>
    <row r="165" ht="36" spans="1:14">
      <c r="A165" s="53" t="s">
        <v>237</v>
      </c>
      <c r="B165" s="53" t="s">
        <v>238</v>
      </c>
      <c r="C165" s="53" t="s">
        <v>239</v>
      </c>
      <c r="D165" s="53" t="s">
        <v>240</v>
      </c>
      <c r="E165" s="57" t="s">
        <v>241</v>
      </c>
      <c r="F165" s="58" t="s">
        <v>242</v>
      </c>
      <c r="G165" s="59" t="s">
        <v>243</v>
      </c>
      <c r="H165" s="53" t="s">
        <v>237</v>
      </c>
      <c r="I165" s="53" t="s">
        <v>238</v>
      </c>
      <c r="J165" s="53" t="s">
        <v>239</v>
      </c>
      <c r="K165" s="53" t="s">
        <v>240</v>
      </c>
      <c r="L165" s="57" t="s">
        <v>241</v>
      </c>
      <c r="M165" s="58" t="s">
        <v>242</v>
      </c>
      <c r="N165" s="59" t="s">
        <v>243</v>
      </c>
    </row>
    <row r="166" ht="21" spans="1:14">
      <c r="A166" s="37" t="s">
        <v>244</v>
      </c>
      <c r="B166" s="45" t="s">
        <v>245</v>
      </c>
      <c r="C166" s="45" t="s">
        <v>246</v>
      </c>
      <c r="D166" s="45">
        <v>0</v>
      </c>
      <c r="E166" s="46">
        <v>18.04</v>
      </c>
      <c r="F166" s="47"/>
      <c r="G166" s="47"/>
      <c r="H166" s="37" t="s">
        <v>247</v>
      </c>
      <c r="I166" s="45" t="s">
        <v>245</v>
      </c>
      <c r="J166" s="45" t="s">
        <v>246</v>
      </c>
      <c r="K166" s="45">
        <v>0</v>
      </c>
      <c r="L166" s="48">
        <v>22.345</v>
      </c>
      <c r="M166" s="47"/>
      <c r="N166" s="47"/>
    </row>
    <row r="167" ht="22.5" spans="1:14">
      <c r="A167" s="41"/>
      <c r="B167" s="45" t="s">
        <v>248</v>
      </c>
      <c r="C167" s="45" t="s">
        <v>342</v>
      </c>
      <c r="D167" s="45">
        <v>25</v>
      </c>
      <c r="E167" s="46">
        <v>23.66</v>
      </c>
      <c r="F167" s="47"/>
      <c r="G167" s="47"/>
      <c r="H167" s="41"/>
      <c r="I167" s="45" t="s">
        <v>248</v>
      </c>
      <c r="J167" s="45" t="s">
        <v>343</v>
      </c>
      <c r="K167" s="45">
        <v>65</v>
      </c>
      <c r="L167" s="46">
        <v>29.68</v>
      </c>
      <c r="M167" s="47"/>
      <c r="N167" s="47"/>
    </row>
    <row r="168" ht="22.5" spans="1:14">
      <c r="A168" s="41"/>
      <c r="B168" s="45" t="s">
        <v>251</v>
      </c>
      <c r="C168" s="45" t="s">
        <v>344</v>
      </c>
      <c r="D168" s="45">
        <v>113</v>
      </c>
      <c r="E168" s="46">
        <v>28.38</v>
      </c>
      <c r="F168" s="47"/>
      <c r="G168" s="47"/>
      <c r="H168" s="41"/>
      <c r="I168" s="45" t="s">
        <v>251</v>
      </c>
      <c r="J168" s="45" t="s">
        <v>345</v>
      </c>
      <c r="K168" s="45">
        <v>11</v>
      </c>
      <c r="L168" s="46">
        <v>35.71</v>
      </c>
      <c r="M168" s="47"/>
      <c r="N168" s="47"/>
    </row>
    <row r="169" spans="1:14">
      <c r="A169" s="41"/>
      <c r="B169" s="45" t="s">
        <v>254</v>
      </c>
      <c r="C169" s="45" t="s">
        <v>346</v>
      </c>
      <c r="D169" s="45">
        <v>141</v>
      </c>
      <c r="E169" s="46">
        <v>41.02</v>
      </c>
      <c r="F169" s="47"/>
      <c r="G169" s="47"/>
      <c r="H169" s="41"/>
      <c r="I169" s="45" t="s">
        <v>254</v>
      </c>
      <c r="J169" s="45" t="s">
        <v>347</v>
      </c>
      <c r="K169" s="45">
        <v>7</v>
      </c>
      <c r="L169" s="46">
        <v>50.12</v>
      </c>
      <c r="M169" s="47"/>
      <c r="N169" s="47"/>
    </row>
    <row r="170" spans="1:14">
      <c r="A170" s="41"/>
      <c r="B170" s="45" t="s">
        <v>255</v>
      </c>
      <c r="C170" s="45" t="s">
        <v>348</v>
      </c>
      <c r="D170" s="45">
        <v>68</v>
      </c>
      <c r="E170" s="46">
        <v>51.01</v>
      </c>
      <c r="F170" s="47"/>
      <c r="G170" s="47"/>
      <c r="H170" s="41"/>
      <c r="I170" s="45" t="s">
        <v>255</v>
      </c>
      <c r="J170" s="45" t="s">
        <v>246</v>
      </c>
      <c r="K170" s="45">
        <v>0</v>
      </c>
      <c r="L170" s="46">
        <v>63.47</v>
      </c>
      <c r="M170" s="47"/>
      <c r="N170" s="47"/>
    </row>
    <row r="171" spans="1:14">
      <c r="A171" s="41"/>
      <c r="B171" s="45" t="s">
        <v>256</v>
      </c>
      <c r="C171" s="45" t="s">
        <v>305</v>
      </c>
      <c r="D171" s="45">
        <v>3</v>
      </c>
      <c r="E171" s="46">
        <v>75.23</v>
      </c>
      <c r="F171" s="47"/>
      <c r="G171" s="47"/>
      <c r="H171" s="41"/>
      <c r="I171" s="45" t="s">
        <v>256</v>
      </c>
      <c r="J171" s="45" t="s">
        <v>246</v>
      </c>
      <c r="K171" s="45">
        <v>0</v>
      </c>
      <c r="L171" s="46">
        <v>94.33</v>
      </c>
      <c r="M171" s="47"/>
      <c r="N171" s="47"/>
    </row>
    <row r="172" spans="1:14">
      <c r="A172" s="41"/>
      <c r="B172" s="45" t="s">
        <v>257</v>
      </c>
      <c r="C172" s="45" t="s">
        <v>246</v>
      </c>
      <c r="D172" s="45">
        <v>0</v>
      </c>
      <c r="E172" s="48">
        <v>104.34</v>
      </c>
      <c r="F172" s="47"/>
      <c r="G172" s="47"/>
      <c r="H172" s="41"/>
      <c r="I172" s="45" t="s">
        <v>257</v>
      </c>
      <c r="J172" s="45" t="s">
        <v>246</v>
      </c>
      <c r="K172" s="45">
        <v>0</v>
      </c>
      <c r="L172" s="48">
        <v>130.64</v>
      </c>
      <c r="M172" s="47"/>
      <c r="N172" s="47"/>
    </row>
    <row r="173" spans="1:14">
      <c r="A173" s="53" t="s">
        <v>235</v>
      </c>
      <c r="B173" s="54" t="s">
        <v>349</v>
      </c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6"/>
    </row>
    <row r="174" ht="36" spans="1:14">
      <c r="A174" s="53" t="s">
        <v>237</v>
      </c>
      <c r="B174" s="53" t="s">
        <v>238</v>
      </c>
      <c r="C174" s="53" t="s">
        <v>239</v>
      </c>
      <c r="D174" s="53" t="s">
        <v>240</v>
      </c>
      <c r="E174" s="57" t="s">
        <v>241</v>
      </c>
      <c r="F174" s="58" t="s">
        <v>242</v>
      </c>
      <c r="G174" s="59" t="s">
        <v>243</v>
      </c>
      <c r="H174" s="53" t="s">
        <v>237</v>
      </c>
      <c r="I174" s="53" t="s">
        <v>238</v>
      </c>
      <c r="J174" s="53" t="s">
        <v>239</v>
      </c>
      <c r="K174" s="53" t="s">
        <v>240</v>
      </c>
      <c r="L174" s="57" t="s">
        <v>241</v>
      </c>
      <c r="M174" s="58" t="s">
        <v>242</v>
      </c>
      <c r="N174" s="59" t="s">
        <v>243</v>
      </c>
    </row>
    <row r="175" ht="21" spans="1:14">
      <c r="A175" s="37" t="s">
        <v>244</v>
      </c>
      <c r="B175" s="45" t="s">
        <v>245</v>
      </c>
      <c r="C175" s="45" t="s">
        <v>246</v>
      </c>
      <c r="D175" s="45">
        <v>0</v>
      </c>
      <c r="E175" s="46">
        <v>18.04</v>
      </c>
      <c r="F175" s="47"/>
      <c r="G175" s="47"/>
      <c r="H175" s="37" t="s">
        <v>247</v>
      </c>
      <c r="I175" s="45" t="s">
        <v>245</v>
      </c>
      <c r="J175" s="45" t="s">
        <v>246</v>
      </c>
      <c r="K175" s="45">
        <v>0</v>
      </c>
      <c r="L175" s="48">
        <v>22.345</v>
      </c>
      <c r="M175" s="47"/>
      <c r="N175" s="47"/>
    </row>
    <row r="176" spans="1:14">
      <c r="A176" s="41"/>
      <c r="B176" s="45" t="s">
        <v>248</v>
      </c>
      <c r="C176" s="45" t="s">
        <v>298</v>
      </c>
      <c r="D176" s="45">
        <v>12</v>
      </c>
      <c r="E176" s="46">
        <v>23.66</v>
      </c>
      <c r="F176" s="47"/>
      <c r="G176" s="47"/>
      <c r="H176" s="41"/>
      <c r="I176" s="45" t="s">
        <v>248</v>
      </c>
      <c r="J176" s="45" t="s">
        <v>246</v>
      </c>
      <c r="K176" s="45">
        <v>0</v>
      </c>
      <c r="L176" s="46">
        <v>29.68</v>
      </c>
      <c r="M176" s="47"/>
      <c r="N176" s="47"/>
    </row>
    <row r="177" spans="1:14">
      <c r="A177" s="41"/>
      <c r="B177" s="45" t="s">
        <v>251</v>
      </c>
      <c r="C177" s="45" t="s">
        <v>350</v>
      </c>
      <c r="D177" s="45">
        <v>54</v>
      </c>
      <c r="E177" s="46">
        <v>28.38</v>
      </c>
      <c r="F177" s="47"/>
      <c r="G177" s="47"/>
      <c r="H177" s="41"/>
      <c r="I177" s="45" t="s">
        <v>251</v>
      </c>
      <c r="J177" s="45" t="s">
        <v>246</v>
      </c>
      <c r="K177" s="45">
        <v>0</v>
      </c>
      <c r="L177" s="46">
        <v>35.71</v>
      </c>
      <c r="M177" s="47"/>
      <c r="N177" s="47"/>
    </row>
    <row r="178" spans="1:14">
      <c r="A178" s="41"/>
      <c r="B178" s="45" t="s">
        <v>254</v>
      </c>
      <c r="C178" s="45" t="s">
        <v>351</v>
      </c>
      <c r="D178" s="45">
        <v>20</v>
      </c>
      <c r="E178" s="46">
        <v>41.02</v>
      </c>
      <c r="F178" s="47"/>
      <c r="G178" s="47"/>
      <c r="H178" s="41"/>
      <c r="I178" s="45" t="s">
        <v>254</v>
      </c>
      <c r="J178" s="45" t="s">
        <v>246</v>
      </c>
      <c r="K178" s="45">
        <v>0</v>
      </c>
      <c r="L178" s="46">
        <v>50.12</v>
      </c>
      <c r="M178" s="47"/>
      <c r="N178" s="47"/>
    </row>
    <row r="179" spans="1:14">
      <c r="A179" s="41"/>
      <c r="B179" s="45" t="s">
        <v>255</v>
      </c>
      <c r="C179" s="45" t="s">
        <v>266</v>
      </c>
      <c r="D179" s="45">
        <v>1</v>
      </c>
      <c r="E179" s="46">
        <v>51.01</v>
      </c>
      <c r="F179" s="47"/>
      <c r="G179" s="47"/>
      <c r="H179" s="41"/>
      <c r="I179" s="45" t="s">
        <v>255</v>
      </c>
      <c r="J179" s="45" t="s">
        <v>246</v>
      </c>
      <c r="K179" s="45">
        <v>0</v>
      </c>
      <c r="L179" s="46">
        <v>63.47</v>
      </c>
      <c r="M179" s="47"/>
      <c r="N179" s="47"/>
    </row>
    <row r="180" spans="1:14">
      <c r="A180" s="41"/>
      <c r="B180" s="45" t="s">
        <v>256</v>
      </c>
      <c r="C180" s="45" t="s">
        <v>246</v>
      </c>
      <c r="D180" s="45">
        <v>0</v>
      </c>
      <c r="E180" s="46">
        <v>75.23</v>
      </c>
      <c r="F180" s="47"/>
      <c r="G180" s="47"/>
      <c r="H180" s="41"/>
      <c r="I180" s="45" t="s">
        <v>256</v>
      </c>
      <c r="J180" s="45" t="s">
        <v>246</v>
      </c>
      <c r="K180" s="45">
        <v>0</v>
      </c>
      <c r="L180" s="46">
        <v>94.33</v>
      </c>
      <c r="M180" s="47"/>
      <c r="N180" s="47"/>
    </row>
    <row r="181" spans="1:14">
      <c r="A181" s="41"/>
      <c r="B181" s="45" t="s">
        <v>257</v>
      </c>
      <c r="C181" s="45" t="s">
        <v>246</v>
      </c>
      <c r="D181" s="45">
        <v>0</v>
      </c>
      <c r="E181" s="48">
        <v>104.34</v>
      </c>
      <c r="F181" s="47"/>
      <c r="G181" s="47"/>
      <c r="H181" s="41"/>
      <c r="I181" s="45" t="s">
        <v>257</v>
      </c>
      <c r="J181" s="45" t="s">
        <v>246</v>
      </c>
      <c r="K181" s="45">
        <v>0</v>
      </c>
      <c r="L181" s="48">
        <v>130.64</v>
      </c>
      <c r="M181" s="47"/>
      <c r="N181" s="47"/>
    </row>
    <row r="182" spans="1:14">
      <c r="A182" s="53" t="s">
        <v>235</v>
      </c>
      <c r="B182" s="54" t="s">
        <v>352</v>
      </c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6"/>
    </row>
    <row r="183" ht="36" spans="1:14">
      <c r="A183" s="53" t="s">
        <v>237</v>
      </c>
      <c r="B183" s="53" t="s">
        <v>238</v>
      </c>
      <c r="C183" s="53" t="s">
        <v>239</v>
      </c>
      <c r="D183" s="53" t="s">
        <v>240</v>
      </c>
      <c r="E183" s="57" t="s">
        <v>241</v>
      </c>
      <c r="F183" s="58" t="s">
        <v>242</v>
      </c>
      <c r="G183" s="59" t="s">
        <v>243</v>
      </c>
      <c r="H183" s="53" t="s">
        <v>237</v>
      </c>
      <c r="I183" s="53" t="s">
        <v>238</v>
      </c>
      <c r="J183" s="53" t="s">
        <v>239</v>
      </c>
      <c r="K183" s="53" t="s">
        <v>240</v>
      </c>
      <c r="L183" s="57" t="s">
        <v>241</v>
      </c>
      <c r="M183" s="58" t="s">
        <v>242</v>
      </c>
      <c r="N183" s="59" t="s">
        <v>243</v>
      </c>
    </row>
    <row r="184" ht="21" spans="1:14">
      <c r="A184" s="37" t="s">
        <v>244</v>
      </c>
      <c r="B184" s="45" t="s">
        <v>245</v>
      </c>
      <c r="C184" s="45" t="s">
        <v>246</v>
      </c>
      <c r="D184" s="45">
        <v>0</v>
      </c>
      <c r="E184" s="46">
        <v>18.04</v>
      </c>
      <c r="F184" s="47"/>
      <c r="G184" s="47"/>
      <c r="H184" s="37" t="s">
        <v>247</v>
      </c>
      <c r="I184" s="45" t="s">
        <v>245</v>
      </c>
      <c r="J184" s="45" t="s">
        <v>246</v>
      </c>
      <c r="K184" s="45">
        <v>0</v>
      </c>
      <c r="L184" s="48">
        <v>22.345</v>
      </c>
      <c r="M184" s="47"/>
      <c r="N184" s="47"/>
    </row>
    <row r="185" spans="1:14">
      <c r="A185" s="41"/>
      <c r="B185" s="45" t="s">
        <v>248</v>
      </c>
      <c r="C185" s="45" t="s">
        <v>246</v>
      </c>
      <c r="D185" s="45">
        <v>0</v>
      </c>
      <c r="E185" s="46">
        <v>23.66</v>
      </c>
      <c r="F185" s="47"/>
      <c r="G185" s="47"/>
      <c r="H185" s="41"/>
      <c r="I185" s="45" t="s">
        <v>248</v>
      </c>
      <c r="J185" s="45" t="s">
        <v>353</v>
      </c>
      <c r="K185" s="45">
        <v>72</v>
      </c>
      <c r="L185" s="46">
        <v>29.68</v>
      </c>
      <c r="M185" s="47"/>
      <c r="N185" s="47"/>
    </row>
    <row r="186" spans="1:14">
      <c r="A186" s="41"/>
      <c r="B186" s="45" t="s">
        <v>251</v>
      </c>
      <c r="C186" s="45" t="s">
        <v>246</v>
      </c>
      <c r="D186" s="45">
        <v>0</v>
      </c>
      <c r="E186" s="46">
        <v>28.38</v>
      </c>
      <c r="F186" s="47"/>
      <c r="G186" s="47"/>
      <c r="H186" s="41"/>
      <c r="I186" s="45" t="s">
        <v>251</v>
      </c>
      <c r="J186" s="45" t="s">
        <v>354</v>
      </c>
      <c r="K186" s="45">
        <v>9</v>
      </c>
      <c r="L186" s="46">
        <v>35.71</v>
      </c>
      <c r="M186" s="47"/>
      <c r="N186" s="47"/>
    </row>
    <row r="187" spans="1:14">
      <c r="A187" s="41"/>
      <c r="B187" s="45" t="s">
        <v>254</v>
      </c>
      <c r="C187" s="45" t="s">
        <v>246</v>
      </c>
      <c r="D187" s="45">
        <v>0</v>
      </c>
      <c r="E187" s="46">
        <v>41.02</v>
      </c>
      <c r="F187" s="47"/>
      <c r="G187" s="47"/>
      <c r="H187" s="41"/>
      <c r="I187" s="45" t="s">
        <v>254</v>
      </c>
      <c r="J187" s="45" t="s">
        <v>246</v>
      </c>
      <c r="K187" s="45">
        <v>0</v>
      </c>
      <c r="L187" s="46">
        <v>50.12</v>
      </c>
      <c r="M187" s="47"/>
      <c r="N187" s="47"/>
    </row>
    <row r="188" spans="1:14">
      <c r="A188" s="41"/>
      <c r="B188" s="45" t="s">
        <v>255</v>
      </c>
      <c r="C188" s="45" t="s">
        <v>246</v>
      </c>
      <c r="D188" s="45">
        <v>0</v>
      </c>
      <c r="E188" s="46">
        <v>51.01</v>
      </c>
      <c r="F188" s="47"/>
      <c r="G188" s="47"/>
      <c r="H188" s="41"/>
      <c r="I188" s="45" t="s">
        <v>255</v>
      </c>
      <c r="J188" s="45" t="s">
        <v>246</v>
      </c>
      <c r="K188" s="45">
        <v>0</v>
      </c>
      <c r="L188" s="46">
        <v>63.47</v>
      </c>
      <c r="M188" s="47"/>
      <c r="N188" s="47"/>
    </row>
    <row r="189" spans="1:14">
      <c r="A189" s="41"/>
      <c r="B189" s="45" t="s">
        <v>256</v>
      </c>
      <c r="C189" s="45" t="s">
        <v>246</v>
      </c>
      <c r="D189" s="45">
        <v>0</v>
      </c>
      <c r="E189" s="46">
        <v>75.23</v>
      </c>
      <c r="F189" s="47"/>
      <c r="G189" s="47"/>
      <c r="H189" s="41"/>
      <c r="I189" s="45" t="s">
        <v>256</v>
      </c>
      <c r="J189" s="45" t="s">
        <v>246</v>
      </c>
      <c r="K189" s="45">
        <v>0</v>
      </c>
      <c r="L189" s="46">
        <v>94.33</v>
      </c>
      <c r="M189" s="47"/>
      <c r="N189" s="47"/>
    </row>
    <row r="190" spans="1:14">
      <c r="A190" s="41"/>
      <c r="B190" s="45" t="s">
        <v>257</v>
      </c>
      <c r="C190" s="45" t="s">
        <v>246</v>
      </c>
      <c r="D190" s="45">
        <v>0</v>
      </c>
      <c r="E190" s="48">
        <v>104.34</v>
      </c>
      <c r="F190" s="47"/>
      <c r="G190" s="47"/>
      <c r="H190" s="41"/>
      <c r="I190" s="45" t="s">
        <v>257</v>
      </c>
      <c r="J190" s="45" t="s">
        <v>246</v>
      </c>
      <c r="K190" s="45">
        <v>0</v>
      </c>
      <c r="L190" s="48">
        <v>130.64</v>
      </c>
      <c r="M190" s="47"/>
      <c r="N190" s="47"/>
    </row>
    <row r="191" spans="1:14">
      <c r="A191" s="53" t="s">
        <v>235</v>
      </c>
      <c r="B191" s="54" t="s">
        <v>355</v>
      </c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6"/>
    </row>
    <row r="192" ht="36" spans="1:14">
      <c r="A192" s="53" t="s">
        <v>237</v>
      </c>
      <c r="B192" s="53" t="s">
        <v>238</v>
      </c>
      <c r="C192" s="53" t="s">
        <v>239</v>
      </c>
      <c r="D192" s="53" t="s">
        <v>240</v>
      </c>
      <c r="E192" s="57" t="s">
        <v>241</v>
      </c>
      <c r="F192" s="58" t="s">
        <v>242</v>
      </c>
      <c r="G192" s="59" t="s">
        <v>243</v>
      </c>
      <c r="H192" s="53" t="s">
        <v>237</v>
      </c>
      <c r="I192" s="53" t="s">
        <v>238</v>
      </c>
      <c r="J192" s="53" t="s">
        <v>239</v>
      </c>
      <c r="K192" s="53" t="s">
        <v>240</v>
      </c>
      <c r="L192" s="57" t="s">
        <v>241</v>
      </c>
      <c r="M192" s="58" t="s">
        <v>242</v>
      </c>
      <c r="N192" s="59" t="s">
        <v>243</v>
      </c>
    </row>
    <row r="193" ht="21" spans="1:14">
      <c r="A193" s="37" t="s">
        <v>244</v>
      </c>
      <c r="B193" s="45" t="s">
        <v>245</v>
      </c>
      <c r="C193" s="45" t="s">
        <v>356</v>
      </c>
      <c r="D193" s="45">
        <v>2</v>
      </c>
      <c r="E193" s="46">
        <v>18.04</v>
      </c>
      <c r="F193" s="47"/>
      <c r="G193" s="47"/>
      <c r="H193" s="37" t="s">
        <v>247</v>
      </c>
      <c r="I193" s="45" t="s">
        <v>245</v>
      </c>
      <c r="J193" s="45" t="s">
        <v>246</v>
      </c>
      <c r="K193" s="45">
        <v>0</v>
      </c>
      <c r="L193" s="48">
        <v>22.345</v>
      </c>
      <c r="M193" s="47"/>
      <c r="N193" s="47"/>
    </row>
    <row r="194" ht="33.75" spans="1:14">
      <c r="A194" s="41"/>
      <c r="B194" s="45" t="s">
        <v>248</v>
      </c>
      <c r="C194" s="45" t="s">
        <v>357</v>
      </c>
      <c r="D194" s="45">
        <v>38</v>
      </c>
      <c r="E194" s="46">
        <v>23.66</v>
      </c>
      <c r="F194" s="47"/>
      <c r="G194" s="47"/>
      <c r="H194" s="41"/>
      <c r="I194" s="45" t="s">
        <v>248</v>
      </c>
      <c r="J194" s="45" t="s">
        <v>358</v>
      </c>
      <c r="K194" s="45">
        <v>77</v>
      </c>
      <c r="L194" s="46">
        <v>29.68</v>
      </c>
      <c r="M194" s="47"/>
      <c r="N194" s="47"/>
    </row>
    <row r="195" ht="22.5" spans="1:14">
      <c r="A195" s="41"/>
      <c r="B195" s="45" t="s">
        <v>251</v>
      </c>
      <c r="C195" s="45" t="s">
        <v>359</v>
      </c>
      <c r="D195" s="45">
        <v>46</v>
      </c>
      <c r="E195" s="46">
        <v>28.38</v>
      </c>
      <c r="F195" s="47"/>
      <c r="G195" s="47"/>
      <c r="H195" s="41"/>
      <c r="I195" s="45" t="s">
        <v>251</v>
      </c>
      <c r="J195" s="45" t="s">
        <v>360</v>
      </c>
      <c r="K195" s="45">
        <v>3</v>
      </c>
      <c r="L195" s="46">
        <v>35.71</v>
      </c>
      <c r="M195" s="47"/>
      <c r="N195" s="47"/>
    </row>
    <row r="196" ht="22.5" spans="1:14">
      <c r="A196" s="41"/>
      <c r="B196" s="45" t="s">
        <v>254</v>
      </c>
      <c r="C196" s="45" t="s">
        <v>361</v>
      </c>
      <c r="D196" s="45">
        <v>14</v>
      </c>
      <c r="E196" s="46">
        <v>41.02</v>
      </c>
      <c r="F196" s="47"/>
      <c r="G196" s="47"/>
      <c r="H196" s="41"/>
      <c r="I196" s="45" t="s">
        <v>254</v>
      </c>
      <c r="J196" s="45" t="s">
        <v>246</v>
      </c>
      <c r="K196" s="45">
        <v>0</v>
      </c>
      <c r="L196" s="46">
        <v>50.12</v>
      </c>
      <c r="M196" s="47"/>
      <c r="N196" s="47"/>
    </row>
    <row r="197" spans="1:14">
      <c r="A197" s="41"/>
      <c r="B197" s="45" t="s">
        <v>255</v>
      </c>
      <c r="C197" s="45" t="s">
        <v>300</v>
      </c>
      <c r="D197" s="45">
        <v>14</v>
      </c>
      <c r="E197" s="46">
        <v>51.01</v>
      </c>
      <c r="F197" s="47"/>
      <c r="G197" s="47"/>
      <c r="H197" s="41"/>
      <c r="I197" s="45" t="s">
        <v>255</v>
      </c>
      <c r="J197" s="45" t="s">
        <v>362</v>
      </c>
      <c r="K197" s="45">
        <v>2</v>
      </c>
      <c r="L197" s="46">
        <v>63.47</v>
      </c>
      <c r="M197" s="47"/>
      <c r="N197" s="47"/>
    </row>
    <row r="198" spans="1:14">
      <c r="A198" s="41"/>
      <c r="B198" s="45" t="s">
        <v>256</v>
      </c>
      <c r="C198" s="45" t="s">
        <v>293</v>
      </c>
      <c r="D198" s="45">
        <v>7</v>
      </c>
      <c r="E198" s="46">
        <v>75.23</v>
      </c>
      <c r="F198" s="47"/>
      <c r="G198" s="47"/>
      <c r="H198" s="41"/>
      <c r="I198" s="45" t="s">
        <v>256</v>
      </c>
      <c r="J198" s="45" t="s">
        <v>246</v>
      </c>
      <c r="K198" s="45">
        <v>0</v>
      </c>
      <c r="L198" s="46">
        <v>94.33</v>
      </c>
      <c r="M198" s="47"/>
      <c r="N198" s="47"/>
    </row>
    <row r="199" spans="1:14">
      <c r="A199" s="41"/>
      <c r="B199" s="45" t="s">
        <v>257</v>
      </c>
      <c r="C199" s="45" t="s">
        <v>246</v>
      </c>
      <c r="D199" s="45">
        <v>0</v>
      </c>
      <c r="E199" s="48">
        <v>104.34</v>
      </c>
      <c r="F199" s="47"/>
      <c r="G199" s="47"/>
      <c r="H199" s="41"/>
      <c r="I199" s="45" t="s">
        <v>257</v>
      </c>
      <c r="J199" s="45" t="s">
        <v>246</v>
      </c>
      <c r="K199" s="45">
        <v>0</v>
      </c>
      <c r="L199" s="48">
        <v>130.64</v>
      </c>
      <c r="M199" s="47"/>
      <c r="N199" s="47"/>
    </row>
    <row r="200" spans="1:14">
      <c r="A200" s="53" t="s">
        <v>235</v>
      </c>
      <c r="B200" s="54" t="s">
        <v>363</v>
      </c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</row>
    <row r="201" ht="36" spans="1:14">
      <c r="A201" s="53" t="s">
        <v>237</v>
      </c>
      <c r="B201" s="53" t="s">
        <v>238</v>
      </c>
      <c r="C201" s="53" t="s">
        <v>239</v>
      </c>
      <c r="D201" s="53" t="s">
        <v>240</v>
      </c>
      <c r="E201" s="57" t="s">
        <v>364</v>
      </c>
      <c r="F201" s="58" t="s">
        <v>365</v>
      </c>
      <c r="G201" s="59" t="s">
        <v>243</v>
      </c>
      <c r="H201" s="61" t="s">
        <v>366</v>
      </c>
      <c r="I201" s="61" t="s">
        <v>367</v>
      </c>
      <c r="J201" s="61" t="s">
        <v>368</v>
      </c>
      <c r="K201" s="53" t="s">
        <v>240</v>
      </c>
      <c r="L201" s="57" t="s">
        <v>364</v>
      </c>
      <c r="M201" s="58" t="s">
        <v>365</v>
      </c>
      <c r="N201" s="59" t="s">
        <v>243</v>
      </c>
    </row>
    <row r="202" ht="21" spans="1:14">
      <c r="A202" s="37" t="s">
        <v>244</v>
      </c>
      <c r="B202" s="45" t="s">
        <v>245</v>
      </c>
      <c r="C202" s="45" t="s">
        <v>246</v>
      </c>
      <c r="D202" s="45">
        <v>0</v>
      </c>
      <c r="E202" s="62">
        <v>14.6</v>
      </c>
      <c r="F202" s="47"/>
      <c r="G202" s="47"/>
      <c r="H202" s="37" t="s">
        <v>247</v>
      </c>
      <c r="I202" s="45" t="s">
        <v>245</v>
      </c>
      <c r="J202" s="49" t="s">
        <v>369</v>
      </c>
      <c r="K202" s="45">
        <v>0</v>
      </c>
      <c r="L202" s="48">
        <v>18.82</v>
      </c>
      <c r="M202" s="47"/>
      <c r="N202" s="47"/>
    </row>
    <row r="203" spans="1:14">
      <c r="A203" s="41"/>
      <c r="B203" s="45" t="s">
        <v>248</v>
      </c>
      <c r="C203" s="45" t="s">
        <v>296</v>
      </c>
      <c r="D203" s="45">
        <v>8</v>
      </c>
      <c r="E203" s="62">
        <v>19.52</v>
      </c>
      <c r="F203" s="47"/>
      <c r="G203" s="47"/>
      <c r="H203" s="41"/>
      <c r="I203" s="45" t="s">
        <v>248</v>
      </c>
      <c r="J203" s="45" t="s">
        <v>246</v>
      </c>
      <c r="K203" s="45">
        <v>0</v>
      </c>
      <c r="L203" s="48">
        <v>25.42</v>
      </c>
      <c r="M203" s="47"/>
      <c r="N203" s="47"/>
    </row>
    <row r="204" spans="1:14">
      <c r="A204" s="41"/>
      <c r="B204" s="45" t="s">
        <v>251</v>
      </c>
      <c r="C204" s="45" t="s">
        <v>370</v>
      </c>
      <c r="D204" s="45">
        <v>53</v>
      </c>
      <c r="E204" s="62">
        <v>23.47</v>
      </c>
      <c r="F204" s="47"/>
      <c r="G204" s="47"/>
      <c r="H204" s="41"/>
      <c r="I204" s="45" t="s">
        <v>251</v>
      </c>
      <c r="J204" s="45" t="s">
        <v>246</v>
      </c>
      <c r="K204" s="45">
        <v>0</v>
      </c>
      <c r="L204" s="48">
        <v>30.775</v>
      </c>
      <c r="M204" s="47"/>
      <c r="N204" s="47"/>
    </row>
    <row r="205" spans="1:14">
      <c r="A205" s="41"/>
      <c r="B205" s="45" t="s">
        <v>254</v>
      </c>
      <c r="C205" s="45" t="s">
        <v>371</v>
      </c>
      <c r="D205" s="45">
        <v>18</v>
      </c>
      <c r="E205" s="62">
        <v>34.94</v>
      </c>
      <c r="F205" s="47"/>
      <c r="G205" s="47"/>
      <c r="H205" s="41"/>
      <c r="I205" s="45" t="s">
        <v>254</v>
      </c>
      <c r="J205" s="49" t="s">
        <v>369</v>
      </c>
      <c r="K205" s="45">
        <v>0</v>
      </c>
      <c r="L205" s="62">
        <v>42.6</v>
      </c>
      <c r="M205" s="47"/>
      <c r="N205" s="47"/>
    </row>
    <row r="206" spans="1:14">
      <c r="A206" s="41"/>
      <c r="B206" s="45" t="s">
        <v>255</v>
      </c>
      <c r="C206" s="45" t="s">
        <v>246</v>
      </c>
      <c r="D206" s="45">
        <v>0</v>
      </c>
      <c r="E206" s="62">
        <v>43.93</v>
      </c>
      <c r="F206" s="47"/>
      <c r="G206" s="47"/>
      <c r="H206" s="41"/>
      <c r="I206" s="45" t="s">
        <v>255</v>
      </c>
      <c r="J206" s="45" t="s">
        <v>246</v>
      </c>
      <c r="K206" s="45">
        <v>0</v>
      </c>
      <c r="L206" s="63">
        <v>53.95</v>
      </c>
      <c r="M206" s="47"/>
      <c r="N206" s="47"/>
    </row>
    <row r="207" spans="1:14">
      <c r="A207" s="41"/>
      <c r="B207" s="45" t="s">
        <v>256</v>
      </c>
      <c r="C207" s="45" t="s">
        <v>246</v>
      </c>
      <c r="D207" s="45">
        <v>0</v>
      </c>
      <c r="E207" s="62">
        <v>55.4</v>
      </c>
      <c r="F207" s="47"/>
      <c r="G207" s="47"/>
      <c r="H207" s="41"/>
      <c r="I207" s="45" t="s">
        <v>256</v>
      </c>
      <c r="J207" s="45" t="s">
        <v>246</v>
      </c>
      <c r="K207" s="45">
        <v>0</v>
      </c>
      <c r="L207" s="48">
        <v>68.72</v>
      </c>
      <c r="M207" s="47"/>
      <c r="N207" s="47"/>
    </row>
    <row r="208" spans="1:14">
      <c r="A208" s="41"/>
      <c r="B208" s="45" t="s">
        <v>257</v>
      </c>
      <c r="C208" s="45" t="s">
        <v>246</v>
      </c>
      <c r="D208" s="45">
        <v>0</v>
      </c>
      <c r="E208" s="62">
        <v>68.7</v>
      </c>
      <c r="F208" s="47"/>
      <c r="G208" s="47"/>
      <c r="H208" s="41"/>
      <c r="I208" s="45" t="s">
        <v>257</v>
      </c>
      <c r="J208" s="49" t="s">
        <v>369</v>
      </c>
      <c r="K208" s="45">
        <v>0</v>
      </c>
      <c r="L208" s="48">
        <v>88.9</v>
      </c>
      <c r="M208" s="47"/>
      <c r="N208" s="47"/>
    </row>
    <row r="209" spans="1:14">
      <c r="A209" s="53" t="s">
        <v>235</v>
      </c>
      <c r="B209" s="54" t="s">
        <v>154</v>
      </c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6"/>
    </row>
    <row r="210" ht="36" spans="1:14">
      <c r="A210" s="53" t="s">
        <v>237</v>
      </c>
      <c r="B210" s="53" t="s">
        <v>238</v>
      </c>
      <c r="C210" s="53" t="s">
        <v>239</v>
      </c>
      <c r="D210" s="53" t="s">
        <v>240</v>
      </c>
      <c r="E210" s="57" t="s">
        <v>364</v>
      </c>
      <c r="F210" s="58" t="s">
        <v>365</v>
      </c>
      <c r="G210" s="59" t="s">
        <v>243</v>
      </c>
      <c r="H210" s="53" t="s">
        <v>237</v>
      </c>
      <c r="I210" s="53" t="s">
        <v>238</v>
      </c>
      <c r="J210" s="53" t="s">
        <v>239</v>
      </c>
      <c r="K210" s="53" t="s">
        <v>240</v>
      </c>
      <c r="L210" s="57" t="s">
        <v>364</v>
      </c>
      <c r="M210" s="58" t="s">
        <v>365</v>
      </c>
      <c r="N210" s="59" t="s">
        <v>243</v>
      </c>
    </row>
    <row r="211" ht="21" spans="1:14">
      <c r="A211" s="37" t="s">
        <v>244</v>
      </c>
      <c r="B211" s="45" t="s">
        <v>245</v>
      </c>
      <c r="C211" s="45" t="s">
        <v>246</v>
      </c>
      <c r="D211" s="45">
        <v>0</v>
      </c>
      <c r="E211" s="62">
        <v>14.6</v>
      </c>
      <c r="F211" s="47"/>
      <c r="G211" s="47"/>
      <c r="H211" s="37" t="s">
        <v>247</v>
      </c>
      <c r="I211" s="45" t="s">
        <v>245</v>
      </c>
      <c r="J211" s="45" t="s">
        <v>246</v>
      </c>
      <c r="K211" s="45">
        <v>0</v>
      </c>
      <c r="L211" s="48">
        <v>18.82</v>
      </c>
      <c r="M211" s="47"/>
      <c r="N211" s="47"/>
    </row>
    <row r="212" spans="1:14">
      <c r="A212" s="41"/>
      <c r="B212" s="45" t="s">
        <v>248</v>
      </c>
      <c r="C212" s="45" t="s">
        <v>246</v>
      </c>
      <c r="D212" s="45">
        <v>0</v>
      </c>
      <c r="E212" s="62">
        <v>19.52</v>
      </c>
      <c r="F212" s="47"/>
      <c r="G212" s="47"/>
      <c r="H212" s="41"/>
      <c r="I212" s="45" t="s">
        <v>248</v>
      </c>
      <c r="J212" s="45" t="s">
        <v>246</v>
      </c>
      <c r="K212" s="45">
        <v>0</v>
      </c>
      <c r="L212" s="48">
        <v>25.42</v>
      </c>
      <c r="M212" s="47"/>
      <c r="N212" s="47"/>
    </row>
    <row r="213" spans="1:14">
      <c r="A213" s="41"/>
      <c r="B213" s="45" t="s">
        <v>251</v>
      </c>
      <c r="C213" s="45" t="s">
        <v>246</v>
      </c>
      <c r="D213" s="45">
        <v>0</v>
      </c>
      <c r="E213" s="62">
        <v>23.47</v>
      </c>
      <c r="F213" s="47"/>
      <c r="G213" s="47"/>
      <c r="H213" s="41"/>
      <c r="I213" s="45" t="s">
        <v>251</v>
      </c>
      <c r="J213" s="45" t="s">
        <v>372</v>
      </c>
      <c r="K213" s="45">
        <v>33</v>
      </c>
      <c r="L213" s="48">
        <v>30.775</v>
      </c>
      <c r="M213" s="47"/>
      <c r="N213" s="47"/>
    </row>
    <row r="214" spans="1:14">
      <c r="A214" s="41"/>
      <c r="B214" s="45" t="s">
        <v>254</v>
      </c>
      <c r="C214" s="45" t="s">
        <v>246</v>
      </c>
      <c r="D214" s="45">
        <v>0</v>
      </c>
      <c r="E214" s="62">
        <v>34.94</v>
      </c>
      <c r="F214" s="47"/>
      <c r="G214" s="47"/>
      <c r="H214" s="41"/>
      <c r="I214" s="45" t="s">
        <v>254</v>
      </c>
      <c r="J214" s="45" t="s">
        <v>246</v>
      </c>
      <c r="K214" s="45">
        <v>0</v>
      </c>
      <c r="L214" s="62">
        <v>42.6</v>
      </c>
      <c r="M214" s="47"/>
      <c r="N214" s="47"/>
    </row>
    <row r="215" spans="1:14">
      <c r="A215" s="41"/>
      <c r="B215" s="45" t="s">
        <v>255</v>
      </c>
      <c r="C215" s="45" t="s">
        <v>246</v>
      </c>
      <c r="D215" s="45">
        <v>0</v>
      </c>
      <c r="E215" s="62">
        <v>43.93</v>
      </c>
      <c r="F215" s="47"/>
      <c r="G215" s="47"/>
      <c r="H215" s="41"/>
      <c r="I215" s="45" t="s">
        <v>255</v>
      </c>
      <c r="J215" s="45" t="s">
        <v>246</v>
      </c>
      <c r="K215" s="45">
        <v>0</v>
      </c>
      <c r="L215" s="63">
        <v>53.95</v>
      </c>
      <c r="M215" s="47"/>
      <c r="N215" s="47"/>
    </row>
    <row r="216" spans="1:14">
      <c r="A216" s="41"/>
      <c r="B216" s="45" t="s">
        <v>256</v>
      </c>
      <c r="C216" s="45" t="s">
        <v>246</v>
      </c>
      <c r="D216" s="45">
        <v>0</v>
      </c>
      <c r="E216" s="62">
        <v>55.4</v>
      </c>
      <c r="F216" s="47"/>
      <c r="G216" s="47"/>
      <c r="H216" s="41"/>
      <c r="I216" s="45" t="s">
        <v>256</v>
      </c>
      <c r="J216" s="45" t="s">
        <v>246</v>
      </c>
      <c r="K216" s="45">
        <v>0</v>
      </c>
      <c r="L216" s="48">
        <v>68.72</v>
      </c>
      <c r="M216" s="47"/>
      <c r="N216" s="47"/>
    </row>
    <row r="217" spans="1:14">
      <c r="A217" s="41"/>
      <c r="B217" s="45" t="s">
        <v>257</v>
      </c>
      <c r="C217" s="45" t="s">
        <v>246</v>
      </c>
      <c r="D217" s="45">
        <v>0</v>
      </c>
      <c r="E217" s="62">
        <v>68.7</v>
      </c>
      <c r="F217" s="47"/>
      <c r="G217" s="47"/>
      <c r="H217" s="41"/>
      <c r="I217" s="45" t="s">
        <v>257</v>
      </c>
      <c r="J217" s="45" t="s">
        <v>246</v>
      </c>
      <c r="K217" s="45">
        <v>0</v>
      </c>
      <c r="L217" s="48">
        <v>88.9</v>
      </c>
      <c r="M217" s="47"/>
      <c r="N217" s="47"/>
    </row>
    <row r="218" spans="1:14">
      <c r="A218" s="53" t="s">
        <v>235</v>
      </c>
      <c r="B218" s="54" t="s">
        <v>373</v>
      </c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6"/>
    </row>
    <row r="219" ht="36" spans="1:14">
      <c r="A219" s="53" t="s">
        <v>237</v>
      </c>
      <c r="B219" s="53" t="s">
        <v>238</v>
      </c>
      <c r="C219" s="53" t="s">
        <v>239</v>
      </c>
      <c r="D219" s="53" t="s">
        <v>240</v>
      </c>
      <c r="E219" s="57" t="s">
        <v>364</v>
      </c>
      <c r="F219" s="58" t="s">
        <v>365</v>
      </c>
      <c r="G219" s="59" t="s">
        <v>243</v>
      </c>
      <c r="H219" s="53" t="s">
        <v>237</v>
      </c>
      <c r="I219" s="53" t="s">
        <v>238</v>
      </c>
      <c r="J219" s="53" t="s">
        <v>239</v>
      </c>
      <c r="K219" s="53" t="s">
        <v>240</v>
      </c>
      <c r="L219" s="57" t="s">
        <v>364</v>
      </c>
      <c r="M219" s="58" t="s">
        <v>365</v>
      </c>
      <c r="N219" s="59" t="s">
        <v>243</v>
      </c>
    </row>
    <row r="220" ht="21" spans="1:14">
      <c r="A220" s="37" t="s">
        <v>244</v>
      </c>
      <c r="B220" s="45" t="s">
        <v>245</v>
      </c>
      <c r="C220" s="45" t="s">
        <v>246</v>
      </c>
      <c r="D220" s="45">
        <v>0</v>
      </c>
      <c r="E220" s="62">
        <v>14.6</v>
      </c>
      <c r="F220" s="47"/>
      <c r="G220" s="47"/>
      <c r="H220" s="37" t="s">
        <v>247</v>
      </c>
      <c r="I220" s="45" t="s">
        <v>245</v>
      </c>
      <c r="J220" s="45" t="s">
        <v>246</v>
      </c>
      <c r="K220" s="45">
        <v>0</v>
      </c>
      <c r="L220" s="48">
        <v>18.82</v>
      </c>
      <c r="M220" s="47"/>
      <c r="N220" s="47"/>
    </row>
    <row r="221" spans="1:14">
      <c r="A221" s="41"/>
      <c r="B221" s="45" t="s">
        <v>248</v>
      </c>
      <c r="C221" s="45" t="s">
        <v>246</v>
      </c>
      <c r="D221" s="45">
        <v>0</v>
      </c>
      <c r="E221" s="62">
        <v>19.52</v>
      </c>
      <c r="F221" s="47"/>
      <c r="G221" s="47"/>
      <c r="H221" s="41"/>
      <c r="I221" s="45" t="s">
        <v>248</v>
      </c>
      <c r="J221" s="45" t="s">
        <v>246</v>
      </c>
      <c r="K221" s="45">
        <v>0</v>
      </c>
      <c r="L221" s="48">
        <v>25.42</v>
      </c>
      <c r="M221" s="47"/>
      <c r="N221" s="47"/>
    </row>
    <row r="222" spans="1:14">
      <c r="A222" s="41"/>
      <c r="B222" s="45" t="s">
        <v>251</v>
      </c>
      <c r="C222" s="45" t="s">
        <v>246</v>
      </c>
      <c r="D222" s="45">
        <v>0</v>
      </c>
      <c r="E222" s="62">
        <v>23.47</v>
      </c>
      <c r="F222" s="47"/>
      <c r="G222" s="47"/>
      <c r="H222" s="41"/>
      <c r="I222" s="45" t="s">
        <v>251</v>
      </c>
      <c r="J222" s="45" t="s">
        <v>246</v>
      </c>
      <c r="K222" s="45">
        <v>0</v>
      </c>
      <c r="L222" s="48">
        <v>30.775</v>
      </c>
      <c r="M222" s="47"/>
      <c r="N222" s="47"/>
    </row>
    <row r="223" spans="1:14">
      <c r="A223" s="41"/>
      <c r="B223" s="45" t="s">
        <v>254</v>
      </c>
      <c r="C223" s="45" t="s">
        <v>374</v>
      </c>
      <c r="D223" s="45">
        <v>23</v>
      </c>
      <c r="E223" s="62">
        <v>34.94</v>
      </c>
      <c r="F223" s="47"/>
      <c r="G223" s="47"/>
      <c r="H223" s="41"/>
      <c r="I223" s="45" t="s">
        <v>254</v>
      </c>
      <c r="J223" s="45" t="s">
        <v>246</v>
      </c>
      <c r="K223" s="45">
        <v>0</v>
      </c>
      <c r="L223" s="62">
        <v>42.6</v>
      </c>
      <c r="M223" s="47"/>
      <c r="N223" s="47"/>
    </row>
    <row r="224" spans="1:14">
      <c r="A224" s="41"/>
      <c r="B224" s="45" t="s">
        <v>255</v>
      </c>
      <c r="C224" s="45" t="s">
        <v>246</v>
      </c>
      <c r="D224" s="45">
        <v>0</v>
      </c>
      <c r="E224" s="62">
        <v>43.93</v>
      </c>
      <c r="F224" s="47"/>
      <c r="G224" s="47"/>
      <c r="H224" s="41"/>
      <c r="I224" s="45" t="s">
        <v>255</v>
      </c>
      <c r="J224" s="45" t="s">
        <v>246</v>
      </c>
      <c r="K224" s="45">
        <v>0</v>
      </c>
      <c r="L224" s="63">
        <v>53.95</v>
      </c>
      <c r="M224" s="47"/>
      <c r="N224" s="47"/>
    </row>
    <row r="225" spans="1:14">
      <c r="A225" s="41"/>
      <c r="B225" s="45" t="s">
        <v>256</v>
      </c>
      <c r="C225" s="45" t="s">
        <v>246</v>
      </c>
      <c r="D225" s="45">
        <v>0</v>
      </c>
      <c r="E225" s="62">
        <v>55.4</v>
      </c>
      <c r="F225" s="47"/>
      <c r="G225" s="47"/>
      <c r="H225" s="41"/>
      <c r="I225" s="45" t="s">
        <v>256</v>
      </c>
      <c r="J225" s="45" t="s">
        <v>246</v>
      </c>
      <c r="K225" s="45">
        <v>0</v>
      </c>
      <c r="L225" s="48">
        <v>68.72</v>
      </c>
      <c r="M225" s="47"/>
      <c r="N225" s="47"/>
    </row>
    <row r="226" spans="1:14">
      <c r="A226" s="41"/>
      <c r="B226" s="45" t="s">
        <v>257</v>
      </c>
      <c r="C226" s="45" t="s">
        <v>246</v>
      </c>
      <c r="D226" s="45">
        <v>0</v>
      </c>
      <c r="E226" s="62">
        <v>68.7</v>
      </c>
      <c r="F226" s="47"/>
      <c r="G226" s="47"/>
      <c r="H226" s="41"/>
      <c r="I226" s="45" t="s">
        <v>257</v>
      </c>
      <c r="J226" s="45" t="s">
        <v>246</v>
      </c>
      <c r="K226" s="45">
        <v>0</v>
      </c>
      <c r="L226" s="48">
        <v>88.9</v>
      </c>
      <c r="M226" s="47"/>
      <c r="N226" s="47"/>
    </row>
    <row r="227" spans="1:14">
      <c r="A227" s="53" t="s">
        <v>235</v>
      </c>
      <c r="B227" s="54" t="s">
        <v>375</v>
      </c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6"/>
    </row>
    <row r="228" ht="36" spans="1:14">
      <c r="A228" s="53" t="s">
        <v>237</v>
      </c>
      <c r="B228" s="53" t="s">
        <v>238</v>
      </c>
      <c r="C228" s="53" t="s">
        <v>239</v>
      </c>
      <c r="D228" s="53" t="s">
        <v>240</v>
      </c>
      <c r="E228" s="57" t="s">
        <v>364</v>
      </c>
      <c r="F228" s="58" t="s">
        <v>365</v>
      </c>
      <c r="G228" s="59" t="s">
        <v>243</v>
      </c>
      <c r="H228" s="53" t="s">
        <v>237</v>
      </c>
      <c r="I228" s="53" t="s">
        <v>238</v>
      </c>
      <c r="J228" s="53" t="s">
        <v>239</v>
      </c>
      <c r="K228" s="53" t="s">
        <v>240</v>
      </c>
      <c r="L228" s="57" t="s">
        <v>364</v>
      </c>
      <c r="M228" s="58" t="s">
        <v>365</v>
      </c>
      <c r="N228" s="59" t="s">
        <v>243</v>
      </c>
    </row>
    <row r="229" ht="21" spans="1:14">
      <c r="A229" s="37" t="s">
        <v>244</v>
      </c>
      <c r="B229" s="45" t="s">
        <v>245</v>
      </c>
      <c r="C229" s="45" t="s">
        <v>246</v>
      </c>
      <c r="D229" s="45">
        <v>0</v>
      </c>
      <c r="E229" s="62">
        <v>14.6</v>
      </c>
      <c r="F229" s="47"/>
      <c r="G229" s="47"/>
      <c r="H229" s="37" t="s">
        <v>247</v>
      </c>
      <c r="I229" s="45" t="s">
        <v>245</v>
      </c>
      <c r="J229" s="45" t="s">
        <v>246</v>
      </c>
      <c r="K229" s="45">
        <v>0</v>
      </c>
      <c r="L229" s="48">
        <v>18.82</v>
      </c>
      <c r="M229" s="47"/>
      <c r="N229" s="47"/>
    </row>
    <row r="230" spans="1:14">
      <c r="A230" s="41"/>
      <c r="B230" s="45" t="s">
        <v>248</v>
      </c>
      <c r="C230" s="45" t="s">
        <v>298</v>
      </c>
      <c r="D230" s="45">
        <v>12</v>
      </c>
      <c r="E230" s="62">
        <v>19.52</v>
      </c>
      <c r="F230" s="47"/>
      <c r="G230" s="47"/>
      <c r="H230" s="41"/>
      <c r="I230" s="45" t="s">
        <v>248</v>
      </c>
      <c r="J230" s="45" t="s">
        <v>246</v>
      </c>
      <c r="K230" s="45">
        <v>0</v>
      </c>
      <c r="L230" s="48">
        <v>25.42</v>
      </c>
      <c r="M230" s="47"/>
      <c r="N230" s="47"/>
    </row>
    <row r="231" spans="1:14">
      <c r="A231" s="41"/>
      <c r="B231" s="45" t="s">
        <v>251</v>
      </c>
      <c r="C231" s="45" t="s">
        <v>376</v>
      </c>
      <c r="D231" s="45">
        <v>28</v>
      </c>
      <c r="E231" s="62">
        <v>23.47</v>
      </c>
      <c r="F231" s="47"/>
      <c r="G231" s="47"/>
      <c r="H231" s="41"/>
      <c r="I231" s="45" t="s">
        <v>251</v>
      </c>
      <c r="J231" s="45" t="s">
        <v>246</v>
      </c>
      <c r="K231" s="45">
        <v>0</v>
      </c>
      <c r="L231" s="48">
        <v>30.775</v>
      </c>
      <c r="M231" s="47"/>
      <c r="N231" s="47"/>
    </row>
    <row r="232" spans="1:14">
      <c r="A232" s="41"/>
      <c r="B232" s="45" t="s">
        <v>254</v>
      </c>
      <c r="C232" s="45" t="s">
        <v>246</v>
      </c>
      <c r="D232" s="45">
        <v>0</v>
      </c>
      <c r="E232" s="62">
        <v>34.94</v>
      </c>
      <c r="F232" s="47"/>
      <c r="G232" s="47"/>
      <c r="H232" s="41"/>
      <c r="I232" s="45" t="s">
        <v>254</v>
      </c>
      <c r="J232" s="45" t="s">
        <v>246</v>
      </c>
      <c r="K232" s="45">
        <v>0</v>
      </c>
      <c r="L232" s="62">
        <v>42.6</v>
      </c>
      <c r="M232" s="47"/>
      <c r="N232" s="47"/>
    </row>
    <row r="233" spans="1:14">
      <c r="A233" s="41"/>
      <c r="B233" s="45" t="s">
        <v>255</v>
      </c>
      <c r="C233" s="45" t="s">
        <v>246</v>
      </c>
      <c r="D233" s="45">
        <v>0</v>
      </c>
      <c r="E233" s="62">
        <v>43.93</v>
      </c>
      <c r="F233" s="47"/>
      <c r="G233" s="47"/>
      <c r="H233" s="41"/>
      <c r="I233" s="45" t="s">
        <v>255</v>
      </c>
      <c r="J233" s="45" t="s">
        <v>246</v>
      </c>
      <c r="K233" s="45">
        <v>0</v>
      </c>
      <c r="L233" s="63">
        <v>53.95</v>
      </c>
      <c r="M233" s="47"/>
      <c r="N233" s="47"/>
    </row>
    <row r="234" spans="1:14">
      <c r="A234" s="41"/>
      <c r="B234" s="45" t="s">
        <v>256</v>
      </c>
      <c r="C234" s="45" t="s">
        <v>246</v>
      </c>
      <c r="D234" s="45">
        <v>0</v>
      </c>
      <c r="E234" s="62">
        <v>55.4</v>
      </c>
      <c r="F234" s="47"/>
      <c r="G234" s="47"/>
      <c r="H234" s="41"/>
      <c r="I234" s="45" t="s">
        <v>256</v>
      </c>
      <c r="J234" s="45" t="s">
        <v>246</v>
      </c>
      <c r="K234" s="45">
        <v>0</v>
      </c>
      <c r="L234" s="48">
        <v>68.72</v>
      </c>
      <c r="M234" s="47"/>
      <c r="N234" s="47"/>
    </row>
    <row r="235" spans="1:14">
      <c r="A235" s="41"/>
      <c r="B235" s="45" t="s">
        <v>257</v>
      </c>
      <c r="C235" s="45" t="s">
        <v>246</v>
      </c>
      <c r="D235" s="45">
        <v>0</v>
      </c>
      <c r="E235" s="62">
        <v>68.7</v>
      </c>
      <c r="F235" s="47"/>
      <c r="G235" s="47"/>
      <c r="H235" s="41"/>
      <c r="I235" s="45" t="s">
        <v>257</v>
      </c>
      <c r="J235" s="45" t="s">
        <v>246</v>
      </c>
      <c r="K235" s="45">
        <v>0</v>
      </c>
      <c r="L235" s="48">
        <v>88.9</v>
      </c>
      <c r="M235" s="47"/>
      <c r="N235" s="47"/>
    </row>
    <row r="236" spans="1:14">
      <c r="A236" s="53" t="s">
        <v>235</v>
      </c>
      <c r="B236" s="54" t="s">
        <v>377</v>
      </c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6"/>
    </row>
    <row r="237" ht="36" spans="1:14">
      <c r="A237" s="53" t="s">
        <v>237</v>
      </c>
      <c r="B237" s="53" t="s">
        <v>238</v>
      </c>
      <c r="C237" s="53" t="s">
        <v>239</v>
      </c>
      <c r="D237" s="53" t="s">
        <v>240</v>
      </c>
      <c r="E237" s="57" t="s">
        <v>364</v>
      </c>
      <c r="F237" s="58" t="s">
        <v>365</v>
      </c>
      <c r="G237" s="59" t="s">
        <v>243</v>
      </c>
      <c r="H237" s="53" t="s">
        <v>237</v>
      </c>
      <c r="I237" s="53" t="s">
        <v>238</v>
      </c>
      <c r="J237" s="53" t="s">
        <v>239</v>
      </c>
      <c r="K237" s="53" t="s">
        <v>240</v>
      </c>
      <c r="L237" s="57" t="s">
        <v>364</v>
      </c>
      <c r="M237" s="58" t="s">
        <v>365</v>
      </c>
      <c r="N237" s="59" t="s">
        <v>243</v>
      </c>
    </row>
    <row r="238" ht="21" spans="1:14">
      <c r="A238" s="37" t="s">
        <v>244</v>
      </c>
      <c r="B238" s="45" t="s">
        <v>245</v>
      </c>
      <c r="C238" s="45" t="s">
        <v>246</v>
      </c>
      <c r="D238" s="45">
        <v>0</v>
      </c>
      <c r="E238" s="62">
        <v>14.6</v>
      </c>
      <c r="F238" s="47"/>
      <c r="G238" s="47"/>
      <c r="H238" s="37" t="s">
        <v>247</v>
      </c>
      <c r="I238" s="45" t="s">
        <v>245</v>
      </c>
      <c r="J238" s="45" t="s">
        <v>246</v>
      </c>
      <c r="K238" s="45">
        <v>0</v>
      </c>
      <c r="L238" s="48">
        <v>18.82</v>
      </c>
      <c r="M238" s="47"/>
      <c r="N238" s="47"/>
    </row>
    <row r="239" spans="1:14">
      <c r="A239" s="41"/>
      <c r="B239" s="45" t="s">
        <v>248</v>
      </c>
      <c r="C239" s="45" t="s">
        <v>305</v>
      </c>
      <c r="D239" s="45">
        <v>3</v>
      </c>
      <c r="E239" s="62">
        <v>19.52</v>
      </c>
      <c r="F239" s="47"/>
      <c r="G239" s="47"/>
      <c r="H239" s="41"/>
      <c r="I239" s="45" t="s">
        <v>248</v>
      </c>
      <c r="J239" s="45" t="s">
        <v>246</v>
      </c>
      <c r="K239" s="45">
        <v>0</v>
      </c>
      <c r="L239" s="48">
        <v>25.42</v>
      </c>
      <c r="M239" s="47"/>
      <c r="N239" s="47"/>
    </row>
    <row r="240" spans="1:14">
      <c r="A240" s="41"/>
      <c r="B240" s="45" t="s">
        <v>251</v>
      </c>
      <c r="C240" s="45" t="s">
        <v>337</v>
      </c>
      <c r="D240" s="45">
        <v>32</v>
      </c>
      <c r="E240" s="62">
        <v>23.47</v>
      </c>
      <c r="F240" s="47"/>
      <c r="G240" s="47"/>
      <c r="H240" s="41"/>
      <c r="I240" s="45" t="s">
        <v>251</v>
      </c>
      <c r="J240" s="45" t="s">
        <v>246</v>
      </c>
      <c r="K240" s="45">
        <v>0</v>
      </c>
      <c r="L240" s="48">
        <v>30.775</v>
      </c>
      <c r="M240" s="47"/>
      <c r="N240" s="47"/>
    </row>
    <row r="241" spans="1:14">
      <c r="A241" s="41"/>
      <c r="B241" s="45" t="s">
        <v>254</v>
      </c>
      <c r="C241" s="45" t="s">
        <v>246</v>
      </c>
      <c r="D241" s="45">
        <v>0</v>
      </c>
      <c r="E241" s="62">
        <v>34.94</v>
      </c>
      <c r="F241" s="47"/>
      <c r="G241" s="47"/>
      <c r="H241" s="41"/>
      <c r="I241" s="45" t="s">
        <v>254</v>
      </c>
      <c r="J241" s="45" t="s">
        <v>246</v>
      </c>
      <c r="K241" s="45">
        <v>0</v>
      </c>
      <c r="L241" s="62">
        <v>42.6</v>
      </c>
      <c r="M241" s="47"/>
      <c r="N241" s="47"/>
    </row>
    <row r="242" spans="1:14">
      <c r="A242" s="41"/>
      <c r="B242" s="45" t="s">
        <v>255</v>
      </c>
      <c r="C242" s="45" t="s">
        <v>246</v>
      </c>
      <c r="D242" s="45">
        <v>0</v>
      </c>
      <c r="E242" s="62">
        <v>43.93</v>
      </c>
      <c r="F242" s="47"/>
      <c r="G242" s="47"/>
      <c r="H242" s="41"/>
      <c r="I242" s="45" t="s">
        <v>255</v>
      </c>
      <c r="J242" s="45" t="s">
        <v>246</v>
      </c>
      <c r="K242" s="45">
        <v>0</v>
      </c>
      <c r="L242" s="63">
        <v>53.95</v>
      </c>
      <c r="M242" s="47"/>
      <c r="N242" s="47"/>
    </row>
    <row r="243" spans="1:14">
      <c r="A243" s="41"/>
      <c r="B243" s="45" t="s">
        <v>256</v>
      </c>
      <c r="C243" s="45" t="s">
        <v>246</v>
      </c>
      <c r="D243" s="45">
        <v>0</v>
      </c>
      <c r="E243" s="62">
        <v>55.4</v>
      </c>
      <c r="F243" s="47"/>
      <c r="G243" s="47"/>
      <c r="H243" s="41"/>
      <c r="I243" s="45" t="s">
        <v>256</v>
      </c>
      <c r="J243" s="45" t="s">
        <v>246</v>
      </c>
      <c r="K243" s="45">
        <v>0</v>
      </c>
      <c r="L243" s="48">
        <v>68.72</v>
      </c>
      <c r="M243" s="47"/>
      <c r="N243" s="47"/>
    </row>
    <row r="244" spans="1:14">
      <c r="A244" s="41"/>
      <c r="B244" s="45" t="s">
        <v>257</v>
      </c>
      <c r="C244" s="45" t="s">
        <v>246</v>
      </c>
      <c r="D244" s="45">
        <v>0</v>
      </c>
      <c r="E244" s="62">
        <v>68.7</v>
      </c>
      <c r="F244" s="47"/>
      <c r="G244" s="47"/>
      <c r="H244" s="41"/>
      <c r="I244" s="45" t="s">
        <v>257</v>
      </c>
      <c r="J244" s="45" t="s">
        <v>246</v>
      </c>
      <c r="K244" s="45">
        <v>0</v>
      </c>
      <c r="L244" s="48">
        <v>88.9</v>
      </c>
      <c r="M244" s="47"/>
      <c r="N244" s="47"/>
    </row>
    <row r="245" spans="1:14">
      <c r="A245" s="53" t="s">
        <v>235</v>
      </c>
      <c r="B245" s="54" t="s">
        <v>378</v>
      </c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6"/>
    </row>
    <row r="246" ht="36" spans="1:14">
      <c r="A246" s="53" t="s">
        <v>237</v>
      </c>
      <c r="B246" s="53" t="s">
        <v>238</v>
      </c>
      <c r="C246" s="53" t="s">
        <v>239</v>
      </c>
      <c r="D246" s="53" t="s">
        <v>240</v>
      </c>
      <c r="E246" s="57" t="s">
        <v>364</v>
      </c>
      <c r="F246" s="58" t="s">
        <v>365</v>
      </c>
      <c r="G246" s="59" t="s">
        <v>243</v>
      </c>
      <c r="H246" s="53" t="s">
        <v>237</v>
      </c>
      <c r="I246" s="53" t="s">
        <v>238</v>
      </c>
      <c r="J246" s="53" t="s">
        <v>239</v>
      </c>
      <c r="K246" s="53" t="s">
        <v>240</v>
      </c>
      <c r="L246" s="57" t="s">
        <v>364</v>
      </c>
      <c r="M246" s="58" t="s">
        <v>365</v>
      </c>
      <c r="N246" s="59" t="s">
        <v>243</v>
      </c>
    </row>
    <row r="247" ht="21" spans="1:14">
      <c r="A247" s="37" t="s">
        <v>244</v>
      </c>
      <c r="B247" s="45" t="s">
        <v>245</v>
      </c>
      <c r="C247" s="45" t="s">
        <v>246</v>
      </c>
      <c r="D247" s="45">
        <v>0</v>
      </c>
      <c r="E247" s="62">
        <v>14.6</v>
      </c>
      <c r="F247" s="47"/>
      <c r="G247" s="47"/>
      <c r="H247" s="37" t="s">
        <v>247</v>
      </c>
      <c r="I247" s="45" t="s">
        <v>245</v>
      </c>
      <c r="J247" s="45" t="s">
        <v>246</v>
      </c>
      <c r="K247" s="45">
        <v>0</v>
      </c>
      <c r="L247" s="48">
        <v>18.82</v>
      </c>
      <c r="M247" s="47"/>
      <c r="N247" s="47"/>
    </row>
    <row r="248" spans="1:14">
      <c r="A248" s="41"/>
      <c r="B248" s="45" t="s">
        <v>248</v>
      </c>
      <c r="C248" s="45" t="s">
        <v>246</v>
      </c>
      <c r="D248" s="45">
        <v>0</v>
      </c>
      <c r="E248" s="62">
        <v>19.52</v>
      </c>
      <c r="F248" s="47"/>
      <c r="G248" s="47"/>
      <c r="H248" s="41"/>
      <c r="I248" s="45" t="s">
        <v>248</v>
      </c>
      <c r="J248" s="45" t="s">
        <v>246</v>
      </c>
      <c r="K248" s="45">
        <v>0</v>
      </c>
      <c r="L248" s="48">
        <v>25.42</v>
      </c>
      <c r="M248" s="47"/>
      <c r="N248" s="47"/>
    </row>
    <row r="249" spans="1:14">
      <c r="A249" s="41"/>
      <c r="B249" s="45" t="s">
        <v>251</v>
      </c>
      <c r="C249" s="45" t="s">
        <v>379</v>
      </c>
      <c r="D249" s="45">
        <v>90</v>
      </c>
      <c r="E249" s="62">
        <v>23.47</v>
      </c>
      <c r="F249" s="47"/>
      <c r="G249" s="47"/>
      <c r="H249" s="41"/>
      <c r="I249" s="45" t="s">
        <v>251</v>
      </c>
      <c r="J249" s="45" t="s">
        <v>380</v>
      </c>
      <c r="K249" s="45">
        <v>18</v>
      </c>
      <c r="L249" s="48">
        <v>30.775</v>
      </c>
      <c r="M249" s="47"/>
      <c r="N249" s="47"/>
    </row>
    <row r="250" spans="1:14">
      <c r="A250" s="41"/>
      <c r="B250" s="45" t="s">
        <v>254</v>
      </c>
      <c r="C250" s="45" t="s">
        <v>246</v>
      </c>
      <c r="D250" s="45">
        <v>0</v>
      </c>
      <c r="E250" s="62">
        <v>34.94</v>
      </c>
      <c r="F250" s="47"/>
      <c r="G250" s="47"/>
      <c r="H250" s="41"/>
      <c r="I250" s="45" t="s">
        <v>254</v>
      </c>
      <c r="J250" s="45" t="s">
        <v>246</v>
      </c>
      <c r="K250" s="45">
        <v>0</v>
      </c>
      <c r="L250" s="62">
        <v>42.6</v>
      </c>
      <c r="M250" s="47"/>
      <c r="N250" s="47"/>
    </row>
    <row r="251" spans="1:14">
      <c r="A251" s="41"/>
      <c r="B251" s="45" t="s">
        <v>255</v>
      </c>
      <c r="C251" s="45" t="s">
        <v>246</v>
      </c>
      <c r="D251" s="45">
        <v>0</v>
      </c>
      <c r="E251" s="62">
        <v>43.93</v>
      </c>
      <c r="F251" s="47"/>
      <c r="G251" s="47"/>
      <c r="H251" s="41"/>
      <c r="I251" s="45" t="s">
        <v>255</v>
      </c>
      <c r="J251" s="45" t="s">
        <v>246</v>
      </c>
      <c r="K251" s="45">
        <v>0</v>
      </c>
      <c r="L251" s="63">
        <v>53.95</v>
      </c>
      <c r="M251" s="47"/>
      <c r="N251" s="47"/>
    </row>
    <row r="252" spans="1:14">
      <c r="A252" s="41"/>
      <c r="B252" s="45" t="s">
        <v>256</v>
      </c>
      <c r="C252" s="45" t="s">
        <v>246</v>
      </c>
      <c r="D252" s="45">
        <v>0</v>
      </c>
      <c r="E252" s="62">
        <v>55.4</v>
      </c>
      <c r="F252" s="47"/>
      <c r="G252" s="47"/>
      <c r="H252" s="41"/>
      <c r="I252" s="45" t="s">
        <v>256</v>
      </c>
      <c r="J252" s="45" t="s">
        <v>246</v>
      </c>
      <c r="K252" s="45">
        <v>0</v>
      </c>
      <c r="L252" s="48">
        <v>68.72</v>
      </c>
      <c r="M252" s="47"/>
      <c r="N252" s="47"/>
    </row>
    <row r="253" spans="1:14">
      <c r="A253" s="41"/>
      <c r="B253" s="45" t="s">
        <v>257</v>
      </c>
      <c r="C253" s="45" t="s">
        <v>246</v>
      </c>
      <c r="D253" s="45">
        <v>0</v>
      </c>
      <c r="E253" s="62">
        <v>68.7</v>
      </c>
      <c r="F253" s="47"/>
      <c r="G253" s="47"/>
      <c r="H253" s="41"/>
      <c r="I253" s="45" t="s">
        <v>257</v>
      </c>
      <c r="J253" s="45" t="s">
        <v>246</v>
      </c>
      <c r="K253" s="45">
        <v>0</v>
      </c>
      <c r="L253" s="48">
        <v>88.9</v>
      </c>
      <c r="M253" s="47"/>
      <c r="N253" s="47"/>
    </row>
    <row r="254" spans="1:14">
      <c r="A254" s="53" t="s">
        <v>235</v>
      </c>
      <c r="B254" s="54" t="s">
        <v>119</v>
      </c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6"/>
    </row>
    <row r="255" ht="36" spans="1:14">
      <c r="A255" s="53" t="s">
        <v>237</v>
      </c>
      <c r="B255" s="53" t="s">
        <v>238</v>
      </c>
      <c r="C255" s="53" t="s">
        <v>239</v>
      </c>
      <c r="D255" s="53" t="s">
        <v>240</v>
      </c>
      <c r="E255" s="57" t="s">
        <v>364</v>
      </c>
      <c r="F255" s="58" t="s">
        <v>365</v>
      </c>
      <c r="G255" s="59" t="s">
        <v>243</v>
      </c>
      <c r="H255" s="53" t="s">
        <v>237</v>
      </c>
      <c r="I255" s="53" t="s">
        <v>238</v>
      </c>
      <c r="J255" s="53" t="s">
        <v>239</v>
      </c>
      <c r="K255" s="53" t="s">
        <v>240</v>
      </c>
      <c r="L255" s="57" t="s">
        <v>364</v>
      </c>
      <c r="M255" s="58" t="s">
        <v>365</v>
      </c>
      <c r="N255" s="59" t="s">
        <v>243</v>
      </c>
    </row>
    <row r="256" ht="21" spans="1:14">
      <c r="A256" s="37" t="s">
        <v>244</v>
      </c>
      <c r="B256" s="45" t="s">
        <v>245</v>
      </c>
      <c r="C256" s="45" t="s">
        <v>246</v>
      </c>
      <c r="D256" s="45">
        <v>0</v>
      </c>
      <c r="E256" s="62">
        <v>14.6</v>
      </c>
      <c r="F256" s="47"/>
      <c r="G256" s="47"/>
      <c r="H256" s="37" t="s">
        <v>247</v>
      </c>
      <c r="I256" s="45" t="s">
        <v>245</v>
      </c>
      <c r="J256" s="45" t="s">
        <v>246</v>
      </c>
      <c r="K256" s="45">
        <v>0</v>
      </c>
      <c r="L256" s="48">
        <v>18.82</v>
      </c>
      <c r="M256" s="47"/>
      <c r="N256" s="47"/>
    </row>
    <row r="257" spans="1:14">
      <c r="A257" s="41"/>
      <c r="B257" s="45" t="s">
        <v>248</v>
      </c>
      <c r="C257" s="45" t="s">
        <v>246</v>
      </c>
      <c r="D257" s="45">
        <v>0</v>
      </c>
      <c r="E257" s="62">
        <v>19.52</v>
      </c>
      <c r="F257" s="47"/>
      <c r="G257" s="47"/>
      <c r="H257" s="41"/>
      <c r="I257" s="45" t="s">
        <v>248</v>
      </c>
      <c r="J257" s="45" t="s">
        <v>246</v>
      </c>
      <c r="K257" s="45">
        <v>0</v>
      </c>
      <c r="L257" s="48">
        <v>25.42</v>
      </c>
      <c r="M257" s="47"/>
      <c r="N257" s="47"/>
    </row>
    <row r="258" spans="1:14">
      <c r="A258" s="41"/>
      <c r="B258" s="45" t="s">
        <v>251</v>
      </c>
      <c r="C258" s="45" t="s">
        <v>246</v>
      </c>
      <c r="D258" s="45">
        <v>0</v>
      </c>
      <c r="E258" s="62">
        <v>23.47</v>
      </c>
      <c r="F258" s="47"/>
      <c r="G258" s="47"/>
      <c r="H258" s="41"/>
      <c r="I258" s="45" t="s">
        <v>251</v>
      </c>
      <c r="J258" s="45" t="s">
        <v>381</v>
      </c>
      <c r="K258" s="45">
        <v>11</v>
      </c>
      <c r="L258" s="48">
        <v>30.775</v>
      </c>
      <c r="M258" s="47"/>
      <c r="N258" s="47"/>
    </row>
    <row r="259" spans="1:14">
      <c r="A259" s="41"/>
      <c r="B259" s="45" t="s">
        <v>254</v>
      </c>
      <c r="C259" s="45" t="s">
        <v>246</v>
      </c>
      <c r="D259" s="45">
        <v>0</v>
      </c>
      <c r="E259" s="62">
        <v>34.94</v>
      </c>
      <c r="F259" s="47"/>
      <c r="G259" s="47"/>
      <c r="H259" s="41"/>
      <c r="I259" s="45" t="s">
        <v>254</v>
      </c>
      <c r="J259" s="45" t="s">
        <v>246</v>
      </c>
      <c r="K259" s="45">
        <v>0</v>
      </c>
      <c r="L259" s="62">
        <v>42.6</v>
      </c>
      <c r="M259" s="47"/>
      <c r="N259" s="47"/>
    </row>
    <row r="260" spans="1:14">
      <c r="A260" s="41"/>
      <c r="B260" s="45" t="s">
        <v>255</v>
      </c>
      <c r="C260" s="45" t="s">
        <v>246</v>
      </c>
      <c r="D260" s="45">
        <v>0</v>
      </c>
      <c r="E260" s="62">
        <v>43.93</v>
      </c>
      <c r="F260" s="47"/>
      <c r="G260" s="47"/>
      <c r="H260" s="41"/>
      <c r="I260" s="45" t="s">
        <v>255</v>
      </c>
      <c r="J260" s="45" t="s">
        <v>246</v>
      </c>
      <c r="K260" s="45">
        <v>0</v>
      </c>
      <c r="L260" s="63">
        <v>53.95</v>
      </c>
      <c r="M260" s="47"/>
      <c r="N260" s="47"/>
    </row>
    <row r="261" spans="1:14">
      <c r="A261" s="41"/>
      <c r="B261" s="45" t="s">
        <v>256</v>
      </c>
      <c r="C261" s="45" t="s">
        <v>246</v>
      </c>
      <c r="D261" s="45">
        <v>0</v>
      </c>
      <c r="E261" s="62">
        <v>55.4</v>
      </c>
      <c r="F261" s="47"/>
      <c r="G261" s="47"/>
      <c r="H261" s="41"/>
      <c r="I261" s="45" t="s">
        <v>256</v>
      </c>
      <c r="J261" s="45" t="s">
        <v>246</v>
      </c>
      <c r="K261" s="45">
        <v>0</v>
      </c>
      <c r="L261" s="48">
        <v>68.72</v>
      </c>
      <c r="M261" s="47"/>
      <c r="N261" s="47"/>
    </row>
    <row r="262" spans="1:14">
      <c r="A262" s="41"/>
      <c r="B262" s="45" t="s">
        <v>257</v>
      </c>
      <c r="C262" s="45" t="s">
        <v>246</v>
      </c>
      <c r="D262" s="45">
        <v>0</v>
      </c>
      <c r="E262" s="62">
        <v>68.7</v>
      </c>
      <c r="F262" s="47"/>
      <c r="G262" s="47"/>
      <c r="H262" s="41"/>
      <c r="I262" s="45" t="s">
        <v>257</v>
      </c>
      <c r="J262" s="45" t="s">
        <v>246</v>
      </c>
      <c r="K262" s="45">
        <v>0</v>
      </c>
      <c r="L262" s="48">
        <v>88.9</v>
      </c>
      <c r="M262" s="47"/>
      <c r="N262" s="47"/>
    </row>
    <row r="263" spans="1:14">
      <c r="A263" s="53" t="s">
        <v>235</v>
      </c>
      <c r="B263" s="54" t="s">
        <v>136</v>
      </c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6"/>
    </row>
    <row r="264" ht="36" spans="1:14">
      <c r="A264" s="53" t="s">
        <v>237</v>
      </c>
      <c r="B264" s="53" t="s">
        <v>238</v>
      </c>
      <c r="C264" s="53" t="s">
        <v>239</v>
      </c>
      <c r="D264" s="53" t="s">
        <v>240</v>
      </c>
      <c r="E264" s="57" t="s">
        <v>364</v>
      </c>
      <c r="F264" s="58" t="s">
        <v>365</v>
      </c>
      <c r="G264" s="59" t="s">
        <v>243</v>
      </c>
      <c r="H264" s="53" t="s">
        <v>237</v>
      </c>
      <c r="I264" s="53" t="s">
        <v>238</v>
      </c>
      <c r="J264" s="53" t="s">
        <v>239</v>
      </c>
      <c r="K264" s="53" t="s">
        <v>240</v>
      </c>
      <c r="L264" s="57" t="s">
        <v>364</v>
      </c>
      <c r="M264" s="58" t="s">
        <v>365</v>
      </c>
      <c r="N264" s="59" t="s">
        <v>243</v>
      </c>
    </row>
    <row r="265" ht="21" spans="1:14">
      <c r="A265" s="37" t="s">
        <v>244</v>
      </c>
      <c r="B265" s="45" t="s">
        <v>245</v>
      </c>
      <c r="C265" s="45" t="s">
        <v>246</v>
      </c>
      <c r="D265" s="45">
        <v>0</v>
      </c>
      <c r="E265" s="62">
        <v>14.6</v>
      </c>
      <c r="F265" s="47"/>
      <c r="G265" s="47"/>
      <c r="H265" s="37" t="s">
        <v>247</v>
      </c>
      <c r="I265" s="45" t="s">
        <v>245</v>
      </c>
      <c r="J265" s="45" t="s">
        <v>246</v>
      </c>
      <c r="K265" s="45">
        <v>0</v>
      </c>
      <c r="L265" s="48">
        <v>18.82</v>
      </c>
      <c r="M265" s="47"/>
      <c r="N265" s="47"/>
    </row>
    <row r="266" spans="1:14">
      <c r="A266" s="41"/>
      <c r="B266" s="45" t="s">
        <v>248</v>
      </c>
      <c r="C266" s="45" t="s">
        <v>246</v>
      </c>
      <c r="D266" s="45">
        <v>0</v>
      </c>
      <c r="E266" s="62">
        <v>19.52</v>
      </c>
      <c r="F266" s="47"/>
      <c r="G266" s="47"/>
      <c r="H266" s="41"/>
      <c r="I266" s="45" t="s">
        <v>248</v>
      </c>
      <c r="J266" s="45" t="s">
        <v>246</v>
      </c>
      <c r="K266" s="45">
        <v>0</v>
      </c>
      <c r="L266" s="48">
        <v>25.42</v>
      </c>
      <c r="M266" s="47"/>
      <c r="N266" s="47"/>
    </row>
    <row r="267" spans="1:14">
      <c r="A267" s="41"/>
      <c r="B267" s="45" t="s">
        <v>251</v>
      </c>
      <c r="C267" s="45" t="s">
        <v>266</v>
      </c>
      <c r="D267" s="45">
        <v>1</v>
      </c>
      <c r="E267" s="62">
        <v>23.47</v>
      </c>
      <c r="F267" s="47"/>
      <c r="G267" s="47"/>
      <c r="H267" s="41"/>
      <c r="I267" s="45" t="s">
        <v>251</v>
      </c>
      <c r="J267" s="45" t="s">
        <v>382</v>
      </c>
      <c r="K267" s="45">
        <v>4</v>
      </c>
      <c r="L267" s="48">
        <v>30.775</v>
      </c>
      <c r="M267" s="47"/>
      <c r="N267" s="47"/>
    </row>
    <row r="268" spans="1:14">
      <c r="A268" s="41"/>
      <c r="B268" s="45" t="s">
        <v>254</v>
      </c>
      <c r="C268" s="45" t="s">
        <v>316</v>
      </c>
      <c r="D268" s="45">
        <v>2</v>
      </c>
      <c r="E268" s="62">
        <v>34.94</v>
      </c>
      <c r="F268" s="47"/>
      <c r="G268" s="47"/>
      <c r="H268" s="41"/>
      <c r="I268" s="45" t="s">
        <v>254</v>
      </c>
      <c r="J268" s="45" t="s">
        <v>246</v>
      </c>
      <c r="K268" s="45">
        <v>0</v>
      </c>
      <c r="L268" s="62">
        <v>42.6</v>
      </c>
      <c r="M268" s="47"/>
      <c r="N268" s="47"/>
    </row>
    <row r="269" spans="1:14">
      <c r="A269" s="41"/>
      <c r="B269" s="45" t="s">
        <v>255</v>
      </c>
      <c r="C269" s="45" t="s">
        <v>246</v>
      </c>
      <c r="D269" s="45">
        <v>0</v>
      </c>
      <c r="E269" s="62">
        <v>43.93</v>
      </c>
      <c r="F269" s="47"/>
      <c r="G269" s="47"/>
      <c r="H269" s="41"/>
      <c r="I269" s="45" t="s">
        <v>255</v>
      </c>
      <c r="J269" s="45" t="s">
        <v>246</v>
      </c>
      <c r="K269" s="45">
        <v>0</v>
      </c>
      <c r="L269" s="63">
        <v>53.95</v>
      </c>
      <c r="M269" s="47"/>
      <c r="N269" s="47"/>
    </row>
    <row r="270" spans="1:14">
      <c r="A270" s="41"/>
      <c r="B270" s="45" t="s">
        <v>256</v>
      </c>
      <c r="C270" s="45" t="s">
        <v>246</v>
      </c>
      <c r="D270" s="45">
        <v>0</v>
      </c>
      <c r="E270" s="62">
        <v>55.4</v>
      </c>
      <c r="F270" s="47"/>
      <c r="G270" s="47"/>
      <c r="H270" s="41"/>
      <c r="I270" s="45" t="s">
        <v>256</v>
      </c>
      <c r="J270" s="45" t="s">
        <v>246</v>
      </c>
      <c r="K270" s="45">
        <v>0</v>
      </c>
      <c r="L270" s="48">
        <v>68.72</v>
      </c>
      <c r="M270" s="47"/>
      <c r="N270" s="47"/>
    </row>
    <row r="271" spans="1:14">
      <c r="A271" s="41"/>
      <c r="B271" s="45" t="s">
        <v>257</v>
      </c>
      <c r="C271" s="45" t="s">
        <v>246</v>
      </c>
      <c r="D271" s="45">
        <v>0</v>
      </c>
      <c r="E271" s="62">
        <v>68.7</v>
      </c>
      <c r="F271" s="47"/>
      <c r="G271" s="47"/>
      <c r="H271" s="41"/>
      <c r="I271" s="45" t="s">
        <v>257</v>
      </c>
      <c r="J271" s="45" t="s">
        <v>246</v>
      </c>
      <c r="K271" s="45">
        <v>0</v>
      </c>
      <c r="L271" s="48">
        <v>88.9</v>
      </c>
      <c r="M271" s="47"/>
      <c r="N271" s="47"/>
    </row>
    <row r="272" spans="1:14">
      <c r="A272" s="53" t="s">
        <v>235</v>
      </c>
      <c r="B272" s="54" t="s">
        <v>383</v>
      </c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6"/>
    </row>
    <row r="273" ht="36" spans="1:14">
      <c r="A273" s="53" t="s">
        <v>237</v>
      </c>
      <c r="B273" s="53" t="s">
        <v>238</v>
      </c>
      <c r="C273" s="53" t="s">
        <v>239</v>
      </c>
      <c r="D273" s="53" t="s">
        <v>240</v>
      </c>
      <c r="E273" s="57" t="s">
        <v>364</v>
      </c>
      <c r="F273" s="58" t="s">
        <v>365</v>
      </c>
      <c r="G273" s="59" t="s">
        <v>243</v>
      </c>
      <c r="H273" s="53" t="s">
        <v>237</v>
      </c>
      <c r="I273" s="53" t="s">
        <v>238</v>
      </c>
      <c r="J273" s="53" t="s">
        <v>239</v>
      </c>
      <c r="K273" s="53" t="s">
        <v>240</v>
      </c>
      <c r="L273" s="57" t="s">
        <v>364</v>
      </c>
      <c r="M273" s="58" t="s">
        <v>365</v>
      </c>
      <c r="N273" s="59" t="s">
        <v>243</v>
      </c>
    </row>
    <row r="274" ht="21" spans="1:14">
      <c r="A274" s="37" t="s">
        <v>244</v>
      </c>
      <c r="B274" s="45" t="s">
        <v>245</v>
      </c>
      <c r="C274" s="45" t="s">
        <v>246</v>
      </c>
      <c r="D274" s="45">
        <v>0</v>
      </c>
      <c r="E274" s="62">
        <v>14.6</v>
      </c>
      <c r="F274" s="47"/>
      <c r="G274" s="47"/>
      <c r="H274" s="37" t="s">
        <v>247</v>
      </c>
      <c r="I274" s="45" t="s">
        <v>245</v>
      </c>
      <c r="J274" s="45" t="s">
        <v>384</v>
      </c>
      <c r="K274" s="45">
        <v>21</v>
      </c>
      <c r="L274" s="48">
        <v>18.82</v>
      </c>
      <c r="M274" s="47"/>
      <c r="N274" s="47"/>
    </row>
    <row r="275" spans="1:14">
      <c r="A275" s="41"/>
      <c r="B275" s="45" t="s">
        <v>248</v>
      </c>
      <c r="C275" s="45" t="s">
        <v>246</v>
      </c>
      <c r="D275" s="45">
        <v>0</v>
      </c>
      <c r="E275" s="62">
        <v>19.52</v>
      </c>
      <c r="F275" s="47"/>
      <c r="G275" s="47"/>
      <c r="H275" s="41"/>
      <c r="I275" s="45" t="s">
        <v>248</v>
      </c>
      <c r="J275" s="45" t="s">
        <v>246</v>
      </c>
      <c r="K275" s="45">
        <v>0</v>
      </c>
      <c r="L275" s="48">
        <v>25.42</v>
      </c>
      <c r="M275" s="47"/>
      <c r="N275" s="47"/>
    </row>
    <row r="276" spans="1:14">
      <c r="A276" s="41"/>
      <c r="B276" s="45" t="s">
        <v>251</v>
      </c>
      <c r="C276" s="45" t="s">
        <v>246</v>
      </c>
      <c r="D276" s="45">
        <v>0</v>
      </c>
      <c r="E276" s="62">
        <v>23.47</v>
      </c>
      <c r="F276" s="47"/>
      <c r="G276" s="47"/>
      <c r="H276" s="41"/>
      <c r="I276" s="45" t="s">
        <v>251</v>
      </c>
      <c r="J276" s="45" t="s">
        <v>246</v>
      </c>
      <c r="K276" s="45">
        <v>0</v>
      </c>
      <c r="L276" s="48">
        <v>30.775</v>
      </c>
      <c r="M276" s="47"/>
      <c r="N276" s="47"/>
    </row>
    <row r="277" spans="1:14">
      <c r="A277" s="41"/>
      <c r="B277" s="45" t="s">
        <v>254</v>
      </c>
      <c r="C277" s="45" t="s">
        <v>246</v>
      </c>
      <c r="D277" s="45">
        <v>0</v>
      </c>
      <c r="E277" s="62">
        <v>34.94</v>
      </c>
      <c r="F277" s="47"/>
      <c r="G277" s="47"/>
      <c r="H277" s="41"/>
      <c r="I277" s="45" t="s">
        <v>254</v>
      </c>
      <c r="J277" s="45" t="s">
        <v>246</v>
      </c>
      <c r="K277" s="45">
        <v>0</v>
      </c>
      <c r="L277" s="62">
        <v>42.6</v>
      </c>
      <c r="M277" s="47"/>
      <c r="N277" s="47"/>
    </row>
    <row r="278" spans="1:14">
      <c r="A278" s="41"/>
      <c r="B278" s="45" t="s">
        <v>255</v>
      </c>
      <c r="C278" s="45" t="s">
        <v>246</v>
      </c>
      <c r="D278" s="45">
        <v>0</v>
      </c>
      <c r="E278" s="62">
        <v>43.93</v>
      </c>
      <c r="F278" s="47"/>
      <c r="G278" s="47"/>
      <c r="H278" s="41"/>
      <c r="I278" s="45" t="s">
        <v>255</v>
      </c>
      <c r="J278" s="45" t="s">
        <v>246</v>
      </c>
      <c r="K278" s="45">
        <v>0</v>
      </c>
      <c r="L278" s="63">
        <v>53.95</v>
      </c>
      <c r="M278" s="47"/>
      <c r="N278" s="47"/>
    </row>
    <row r="279" spans="1:14">
      <c r="A279" s="41"/>
      <c r="B279" s="45" t="s">
        <v>256</v>
      </c>
      <c r="C279" s="45" t="s">
        <v>246</v>
      </c>
      <c r="D279" s="45">
        <v>0</v>
      </c>
      <c r="E279" s="62">
        <v>55.4</v>
      </c>
      <c r="F279" s="47"/>
      <c r="G279" s="47"/>
      <c r="H279" s="41"/>
      <c r="I279" s="45" t="s">
        <v>256</v>
      </c>
      <c r="J279" s="45" t="s">
        <v>246</v>
      </c>
      <c r="K279" s="45">
        <v>0</v>
      </c>
      <c r="L279" s="48">
        <v>68.72</v>
      </c>
      <c r="M279" s="47"/>
      <c r="N279" s="47"/>
    </row>
    <row r="280" spans="1:14">
      <c r="A280" s="41"/>
      <c r="B280" s="45" t="s">
        <v>257</v>
      </c>
      <c r="C280" s="45" t="s">
        <v>246</v>
      </c>
      <c r="D280" s="45">
        <v>0</v>
      </c>
      <c r="E280" s="62">
        <v>68.7</v>
      </c>
      <c r="F280" s="47"/>
      <c r="G280" s="47"/>
      <c r="H280" s="41"/>
      <c r="I280" s="45" t="s">
        <v>257</v>
      </c>
      <c r="J280" s="45" t="s">
        <v>246</v>
      </c>
      <c r="K280" s="45">
        <v>0</v>
      </c>
      <c r="L280" s="48">
        <v>88.9</v>
      </c>
      <c r="M280" s="47"/>
      <c r="N280" s="47"/>
    </row>
    <row r="281" spans="1:14">
      <c r="A281" s="53" t="s">
        <v>235</v>
      </c>
      <c r="B281" s="54" t="s">
        <v>385</v>
      </c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6"/>
    </row>
    <row r="282" ht="36" spans="1:14">
      <c r="A282" s="53" t="s">
        <v>237</v>
      </c>
      <c r="B282" s="53" t="s">
        <v>238</v>
      </c>
      <c r="C282" s="53" t="s">
        <v>239</v>
      </c>
      <c r="D282" s="53" t="s">
        <v>240</v>
      </c>
      <c r="E282" s="57" t="s">
        <v>364</v>
      </c>
      <c r="F282" s="58" t="s">
        <v>365</v>
      </c>
      <c r="G282" s="59" t="s">
        <v>243</v>
      </c>
      <c r="H282" s="53" t="s">
        <v>237</v>
      </c>
      <c r="I282" s="53" t="s">
        <v>238</v>
      </c>
      <c r="J282" s="53" t="s">
        <v>239</v>
      </c>
      <c r="K282" s="53" t="s">
        <v>240</v>
      </c>
      <c r="L282" s="57" t="s">
        <v>364</v>
      </c>
      <c r="M282" s="58" t="s">
        <v>365</v>
      </c>
      <c r="N282" s="59" t="s">
        <v>243</v>
      </c>
    </row>
    <row r="283" ht="21" spans="1:14">
      <c r="A283" s="37" t="s">
        <v>244</v>
      </c>
      <c r="B283" s="45" t="s">
        <v>245</v>
      </c>
      <c r="C283" s="45" t="s">
        <v>246</v>
      </c>
      <c r="D283" s="45">
        <v>0</v>
      </c>
      <c r="E283" s="62">
        <v>14.6</v>
      </c>
      <c r="F283" s="47"/>
      <c r="G283" s="47"/>
      <c r="H283" s="37" t="s">
        <v>247</v>
      </c>
      <c r="I283" s="45" t="s">
        <v>245</v>
      </c>
      <c r="J283" s="45" t="s">
        <v>246</v>
      </c>
      <c r="K283" s="45">
        <v>0</v>
      </c>
      <c r="L283" s="48">
        <v>18.82</v>
      </c>
      <c r="M283" s="47"/>
      <c r="N283" s="47"/>
    </row>
    <row r="284" spans="1:14">
      <c r="A284" s="41"/>
      <c r="B284" s="45" t="s">
        <v>248</v>
      </c>
      <c r="C284" s="45" t="s">
        <v>386</v>
      </c>
      <c r="D284" s="45">
        <v>16</v>
      </c>
      <c r="E284" s="62">
        <v>19.52</v>
      </c>
      <c r="F284" s="47"/>
      <c r="G284" s="47"/>
      <c r="H284" s="41"/>
      <c r="I284" s="45" t="s">
        <v>248</v>
      </c>
      <c r="J284" s="45" t="s">
        <v>246</v>
      </c>
      <c r="K284" s="45">
        <v>0</v>
      </c>
      <c r="L284" s="48">
        <v>25.42</v>
      </c>
      <c r="M284" s="47"/>
      <c r="N284" s="47"/>
    </row>
    <row r="285" spans="1:14">
      <c r="A285" s="41"/>
      <c r="B285" s="45" t="s">
        <v>251</v>
      </c>
      <c r="C285" s="45" t="s">
        <v>246</v>
      </c>
      <c r="D285" s="45">
        <v>0</v>
      </c>
      <c r="E285" s="62">
        <v>23.47</v>
      </c>
      <c r="F285" s="47"/>
      <c r="G285" s="47"/>
      <c r="H285" s="41"/>
      <c r="I285" s="45" t="s">
        <v>251</v>
      </c>
      <c r="J285" s="45" t="s">
        <v>246</v>
      </c>
      <c r="K285" s="45">
        <v>0</v>
      </c>
      <c r="L285" s="48">
        <v>30.775</v>
      </c>
      <c r="M285" s="47"/>
      <c r="N285" s="47"/>
    </row>
    <row r="286" spans="1:14">
      <c r="A286" s="41"/>
      <c r="B286" s="45" t="s">
        <v>254</v>
      </c>
      <c r="C286" s="45" t="s">
        <v>246</v>
      </c>
      <c r="D286" s="45">
        <v>0</v>
      </c>
      <c r="E286" s="62">
        <v>34.94</v>
      </c>
      <c r="F286" s="47"/>
      <c r="G286" s="47"/>
      <c r="H286" s="41"/>
      <c r="I286" s="45" t="s">
        <v>254</v>
      </c>
      <c r="J286" s="45" t="s">
        <v>246</v>
      </c>
      <c r="K286" s="45">
        <v>0</v>
      </c>
      <c r="L286" s="62">
        <v>42.6</v>
      </c>
      <c r="M286" s="47"/>
      <c r="N286" s="47"/>
    </row>
    <row r="287" spans="1:14">
      <c r="A287" s="41"/>
      <c r="B287" s="45" t="s">
        <v>255</v>
      </c>
      <c r="C287" s="45" t="s">
        <v>246</v>
      </c>
      <c r="D287" s="45">
        <v>0</v>
      </c>
      <c r="E287" s="62">
        <v>43.93</v>
      </c>
      <c r="F287" s="47"/>
      <c r="G287" s="47"/>
      <c r="H287" s="41"/>
      <c r="I287" s="45" t="s">
        <v>255</v>
      </c>
      <c r="J287" s="45" t="s">
        <v>246</v>
      </c>
      <c r="K287" s="45">
        <v>0</v>
      </c>
      <c r="L287" s="63">
        <v>53.95</v>
      </c>
      <c r="M287" s="47"/>
      <c r="N287" s="47"/>
    </row>
    <row r="288" spans="1:14">
      <c r="A288" s="41"/>
      <c r="B288" s="45" t="s">
        <v>256</v>
      </c>
      <c r="C288" s="45" t="s">
        <v>246</v>
      </c>
      <c r="D288" s="45">
        <v>0</v>
      </c>
      <c r="E288" s="62">
        <v>55.4</v>
      </c>
      <c r="F288" s="47"/>
      <c r="G288" s="47"/>
      <c r="H288" s="41"/>
      <c r="I288" s="45" t="s">
        <v>256</v>
      </c>
      <c r="J288" s="45" t="s">
        <v>246</v>
      </c>
      <c r="K288" s="45">
        <v>0</v>
      </c>
      <c r="L288" s="48">
        <v>68.72</v>
      </c>
      <c r="M288" s="47"/>
      <c r="N288" s="47"/>
    </row>
    <row r="289" spans="1:14">
      <c r="A289" s="41"/>
      <c r="B289" s="45" t="s">
        <v>257</v>
      </c>
      <c r="C289" s="45" t="s">
        <v>246</v>
      </c>
      <c r="D289" s="45">
        <v>0</v>
      </c>
      <c r="E289" s="62">
        <v>68.7</v>
      </c>
      <c r="F289" s="47"/>
      <c r="G289" s="47"/>
      <c r="H289" s="41"/>
      <c r="I289" s="45" t="s">
        <v>257</v>
      </c>
      <c r="J289" s="45" t="s">
        <v>246</v>
      </c>
      <c r="K289" s="45">
        <v>0</v>
      </c>
      <c r="L289" s="48">
        <v>88.9</v>
      </c>
      <c r="M289" s="47"/>
      <c r="N289" s="47"/>
    </row>
    <row r="290" spans="1:14">
      <c r="A290" s="53" t="s">
        <v>235</v>
      </c>
      <c r="B290" s="54" t="s">
        <v>387</v>
      </c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6"/>
    </row>
    <row r="291" ht="36" spans="1:14">
      <c r="A291" s="53" t="s">
        <v>237</v>
      </c>
      <c r="B291" s="53" t="s">
        <v>238</v>
      </c>
      <c r="C291" s="53" t="s">
        <v>239</v>
      </c>
      <c r="D291" s="53" t="s">
        <v>240</v>
      </c>
      <c r="E291" s="57" t="s">
        <v>364</v>
      </c>
      <c r="F291" s="58" t="s">
        <v>365</v>
      </c>
      <c r="G291" s="59" t="s">
        <v>243</v>
      </c>
      <c r="H291" s="53" t="s">
        <v>237</v>
      </c>
      <c r="I291" s="53" t="s">
        <v>238</v>
      </c>
      <c r="J291" s="53" t="s">
        <v>239</v>
      </c>
      <c r="K291" s="53" t="s">
        <v>240</v>
      </c>
      <c r="L291" s="57" t="s">
        <v>364</v>
      </c>
      <c r="M291" s="58" t="s">
        <v>365</v>
      </c>
      <c r="N291" s="59" t="s">
        <v>243</v>
      </c>
    </row>
    <row r="292" ht="21" spans="1:14">
      <c r="A292" s="37" t="s">
        <v>244</v>
      </c>
      <c r="B292" s="45" t="s">
        <v>245</v>
      </c>
      <c r="C292" s="45" t="s">
        <v>246</v>
      </c>
      <c r="D292" s="45">
        <v>0</v>
      </c>
      <c r="E292" s="62">
        <v>14.6</v>
      </c>
      <c r="F292" s="47"/>
      <c r="G292" s="47"/>
      <c r="H292" s="37" t="s">
        <v>247</v>
      </c>
      <c r="I292" s="45" t="s">
        <v>245</v>
      </c>
      <c r="J292" s="45" t="s">
        <v>246</v>
      </c>
      <c r="K292" s="45">
        <v>0</v>
      </c>
      <c r="L292" s="48">
        <v>18.82</v>
      </c>
      <c r="M292" s="47"/>
      <c r="N292" s="47"/>
    </row>
    <row r="293" spans="1:14">
      <c r="A293" s="41"/>
      <c r="B293" s="45" t="s">
        <v>248</v>
      </c>
      <c r="C293" s="45" t="s">
        <v>246</v>
      </c>
      <c r="D293" s="45">
        <v>0</v>
      </c>
      <c r="E293" s="62">
        <v>19.52</v>
      </c>
      <c r="F293" s="47"/>
      <c r="G293" s="47"/>
      <c r="H293" s="41"/>
      <c r="I293" s="45" t="s">
        <v>248</v>
      </c>
      <c r="J293" s="45" t="s">
        <v>388</v>
      </c>
      <c r="K293" s="45">
        <v>17</v>
      </c>
      <c r="L293" s="48">
        <v>25.42</v>
      </c>
      <c r="M293" s="47"/>
      <c r="N293" s="47"/>
    </row>
    <row r="294" spans="1:14">
      <c r="A294" s="41"/>
      <c r="B294" s="45" t="s">
        <v>251</v>
      </c>
      <c r="C294" s="45" t="s">
        <v>246</v>
      </c>
      <c r="D294" s="45">
        <v>0</v>
      </c>
      <c r="E294" s="62">
        <v>23.47</v>
      </c>
      <c r="F294" s="47"/>
      <c r="G294" s="47"/>
      <c r="H294" s="41"/>
      <c r="I294" s="45" t="s">
        <v>251</v>
      </c>
      <c r="J294" s="45" t="s">
        <v>246</v>
      </c>
      <c r="K294" s="45">
        <v>0</v>
      </c>
      <c r="L294" s="48">
        <v>30.775</v>
      </c>
      <c r="M294" s="47"/>
      <c r="N294" s="47"/>
    </row>
    <row r="295" spans="1:14">
      <c r="A295" s="41"/>
      <c r="B295" s="45" t="s">
        <v>254</v>
      </c>
      <c r="C295" s="45" t="s">
        <v>246</v>
      </c>
      <c r="D295" s="45">
        <v>0</v>
      </c>
      <c r="E295" s="62">
        <v>34.94</v>
      </c>
      <c r="F295" s="47"/>
      <c r="G295" s="47"/>
      <c r="H295" s="41"/>
      <c r="I295" s="45" t="s">
        <v>254</v>
      </c>
      <c r="J295" s="45" t="s">
        <v>246</v>
      </c>
      <c r="K295" s="45">
        <v>0</v>
      </c>
      <c r="L295" s="62">
        <v>42.6</v>
      </c>
      <c r="M295" s="47"/>
      <c r="N295" s="47"/>
    </row>
    <row r="296" spans="1:14">
      <c r="A296" s="41"/>
      <c r="B296" s="45" t="s">
        <v>255</v>
      </c>
      <c r="C296" s="45" t="s">
        <v>246</v>
      </c>
      <c r="D296" s="45">
        <v>0</v>
      </c>
      <c r="E296" s="62">
        <v>43.93</v>
      </c>
      <c r="F296" s="47"/>
      <c r="G296" s="47"/>
      <c r="H296" s="41"/>
      <c r="I296" s="45" t="s">
        <v>255</v>
      </c>
      <c r="J296" s="45" t="s">
        <v>246</v>
      </c>
      <c r="K296" s="45">
        <v>0</v>
      </c>
      <c r="L296" s="63">
        <v>53.95</v>
      </c>
      <c r="M296" s="47"/>
      <c r="N296" s="47"/>
    </row>
    <row r="297" spans="1:14">
      <c r="A297" s="41"/>
      <c r="B297" s="45" t="s">
        <v>256</v>
      </c>
      <c r="C297" s="45" t="s">
        <v>246</v>
      </c>
      <c r="D297" s="45">
        <v>0</v>
      </c>
      <c r="E297" s="62">
        <v>55.4</v>
      </c>
      <c r="F297" s="47"/>
      <c r="G297" s="47"/>
      <c r="H297" s="41"/>
      <c r="I297" s="45" t="s">
        <v>256</v>
      </c>
      <c r="J297" s="45" t="s">
        <v>246</v>
      </c>
      <c r="K297" s="45">
        <v>0</v>
      </c>
      <c r="L297" s="48">
        <v>68.72</v>
      </c>
      <c r="M297" s="47"/>
      <c r="N297" s="47"/>
    </row>
    <row r="298" spans="1:14">
      <c r="A298" s="41"/>
      <c r="B298" s="45" t="s">
        <v>257</v>
      </c>
      <c r="C298" s="45" t="s">
        <v>246</v>
      </c>
      <c r="D298" s="45">
        <v>0</v>
      </c>
      <c r="E298" s="62">
        <v>68.7</v>
      </c>
      <c r="F298" s="47"/>
      <c r="G298" s="47"/>
      <c r="H298" s="41"/>
      <c r="I298" s="45" t="s">
        <v>257</v>
      </c>
      <c r="J298" s="45" t="s">
        <v>246</v>
      </c>
      <c r="K298" s="45">
        <v>0</v>
      </c>
      <c r="L298" s="48">
        <v>88.9</v>
      </c>
      <c r="M298" s="47"/>
      <c r="N298" s="47"/>
    </row>
    <row r="299" spans="1:14">
      <c r="A299" s="53" t="s">
        <v>235</v>
      </c>
      <c r="B299" s="54" t="s">
        <v>389</v>
      </c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6"/>
    </row>
    <row r="300" ht="36" spans="1:14">
      <c r="A300" s="53" t="s">
        <v>237</v>
      </c>
      <c r="B300" s="53" t="s">
        <v>238</v>
      </c>
      <c r="C300" s="53" t="s">
        <v>239</v>
      </c>
      <c r="D300" s="53" t="s">
        <v>240</v>
      </c>
      <c r="E300" s="57" t="s">
        <v>364</v>
      </c>
      <c r="F300" s="58" t="s">
        <v>365</v>
      </c>
      <c r="G300" s="59" t="s">
        <v>243</v>
      </c>
      <c r="H300" s="53" t="s">
        <v>237</v>
      </c>
      <c r="I300" s="53" t="s">
        <v>238</v>
      </c>
      <c r="J300" s="53" t="s">
        <v>239</v>
      </c>
      <c r="K300" s="53" t="s">
        <v>240</v>
      </c>
      <c r="L300" s="57" t="s">
        <v>364</v>
      </c>
      <c r="M300" s="58" t="s">
        <v>365</v>
      </c>
      <c r="N300" s="59" t="s">
        <v>243</v>
      </c>
    </row>
    <row r="301" ht="21" spans="1:14">
      <c r="A301" s="37" t="s">
        <v>244</v>
      </c>
      <c r="B301" s="45" t="s">
        <v>245</v>
      </c>
      <c r="C301" s="45" t="s">
        <v>246</v>
      </c>
      <c r="D301" s="45">
        <v>0</v>
      </c>
      <c r="E301" s="62">
        <v>14.6</v>
      </c>
      <c r="F301" s="47"/>
      <c r="G301" s="47"/>
      <c r="H301" s="37" t="s">
        <v>247</v>
      </c>
      <c r="I301" s="45" t="s">
        <v>245</v>
      </c>
      <c r="J301" s="45" t="s">
        <v>246</v>
      </c>
      <c r="K301" s="45">
        <v>0</v>
      </c>
      <c r="L301" s="48">
        <v>18.82</v>
      </c>
      <c r="M301" s="47"/>
      <c r="N301" s="47"/>
    </row>
    <row r="302" spans="1:14">
      <c r="A302" s="41"/>
      <c r="B302" s="45" t="s">
        <v>248</v>
      </c>
      <c r="C302" s="45" t="s">
        <v>246</v>
      </c>
      <c r="D302" s="45">
        <v>0</v>
      </c>
      <c r="E302" s="62">
        <v>19.52</v>
      </c>
      <c r="F302" s="47"/>
      <c r="G302" s="47"/>
      <c r="H302" s="41"/>
      <c r="I302" s="45" t="s">
        <v>248</v>
      </c>
      <c r="J302" s="45" t="s">
        <v>246</v>
      </c>
      <c r="K302" s="45">
        <v>0</v>
      </c>
      <c r="L302" s="48">
        <v>25.42</v>
      </c>
      <c r="M302" s="47"/>
      <c r="N302" s="47"/>
    </row>
    <row r="303" spans="1:14">
      <c r="A303" s="41"/>
      <c r="B303" s="45" t="s">
        <v>251</v>
      </c>
      <c r="C303" s="45" t="s">
        <v>273</v>
      </c>
      <c r="D303" s="45">
        <v>6</v>
      </c>
      <c r="E303" s="62">
        <v>23.47</v>
      </c>
      <c r="F303" s="47"/>
      <c r="G303" s="47"/>
      <c r="H303" s="41"/>
      <c r="I303" s="45" t="s">
        <v>251</v>
      </c>
      <c r="J303" s="45" t="s">
        <v>246</v>
      </c>
      <c r="K303" s="45">
        <v>0</v>
      </c>
      <c r="L303" s="48">
        <v>30.775</v>
      </c>
      <c r="M303" s="47"/>
      <c r="N303" s="47"/>
    </row>
    <row r="304" spans="1:14">
      <c r="A304" s="41"/>
      <c r="B304" s="45" t="s">
        <v>254</v>
      </c>
      <c r="C304" s="45" t="s">
        <v>390</v>
      </c>
      <c r="D304" s="45">
        <v>38</v>
      </c>
      <c r="E304" s="62">
        <v>34.94</v>
      </c>
      <c r="F304" s="47"/>
      <c r="G304" s="47"/>
      <c r="H304" s="41"/>
      <c r="I304" s="45" t="s">
        <v>254</v>
      </c>
      <c r="J304" s="45" t="s">
        <v>246</v>
      </c>
      <c r="K304" s="45">
        <v>0</v>
      </c>
      <c r="L304" s="62">
        <v>42.6</v>
      </c>
      <c r="M304" s="47"/>
      <c r="N304" s="47"/>
    </row>
    <row r="305" spans="1:14">
      <c r="A305" s="41"/>
      <c r="B305" s="45" t="s">
        <v>255</v>
      </c>
      <c r="C305" s="45" t="s">
        <v>246</v>
      </c>
      <c r="D305" s="45">
        <v>0</v>
      </c>
      <c r="E305" s="62">
        <v>43.93</v>
      </c>
      <c r="F305" s="47"/>
      <c r="G305" s="47"/>
      <c r="H305" s="41"/>
      <c r="I305" s="45" t="s">
        <v>255</v>
      </c>
      <c r="J305" s="45" t="s">
        <v>246</v>
      </c>
      <c r="K305" s="45">
        <v>0</v>
      </c>
      <c r="L305" s="63">
        <v>53.95</v>
      </c>
      <c r="M305" s="47"/>
      <c r="N305" s="47"/>
    </row>
    <row r="306" spans="1:14">
      <c r="A306" s="41"/>
      <c r="B306" s="45" t="s">
        <v>256</v>
      </c>
      <c r="C306" s="45" t="s">
        <v>246</v>
      </c>
      <c r="D306" s="45">
        <v>0</v>
      </c>
      <c r="E306" s="62">
        <v>55.4</v>
      </c>
      <c r="F306" s="47"/>
      <c r="G306" s="47"/>
      <c r="H306" s="41"/>
      <c r="I306" s="45" t="s">
        <v>256</v>
      </c>
      <c r="J306" s="45" t="s">
        <v>246</v>
      </c>
      <c r="K306" s="45">
        <v>0</v>
      </c>
      <c r="L306" s="48">
        <v>68.72</v>
      </c>
      <c r="M306" s="47"/>
      <c r="N306" s="47"/>
    </row>
    <row r="307" spans="1:14">
      <c r="A307" s="41"/>
      <c r="B307" s="45" t="s">
        <v>257</v>
      </c>
      <c r="C307" s="45" t="s">
        <v>246</v>
      </c>
      <c r="D307" s="45">
        <v>0</v>
      </c>
      <c r="E307" s="62">
        <v>68.7</v>
      </c>
      <c r="F307" s="47"/>
      <c r="G307" s="47"/>
      <c r="H307" s="41"/>
      <c r="I307" s="45" t="s">
        <v>257</v>
      </c>
      <c r="J307" s="45" t="s">
        <v>246</v>
      </c>
      <c r="K307" s="45">
        <v>0</v>
      </c>
      <c r="L307" s="48">
        <v>88.9</v>
      </c>
      <c r="M307" s="47"/>
      <c r="N307" s="47"/>
    </row>
    <row r="308" spans="1:14">
      <c r="A308" s="53" t="s">
        <v>235</v>
      </c>
      <c r="B308" s="54" t="s">
        <v>391</v>
      </c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6"/>
    </row>
    <row r="309" ht="36" spans="1:14">
      <c r="A309" s="53" t="s">
        <v>237</v>
      </c>
      <c r="B309" s="53" t="s">
        <v>238</v>
      </c>
      <c r="C309" s="53" t="s">
        <v>239</v>
      </c>
      <c r="D309" s="53" t="s">
        <v>240</v>
      </c>
      <c r="E309" s="57" t="s">
        <v>364</v>
      </c>
      <c r="F309" s="58" t="s">
        <v>365</v>
      </c>
      <c r="G309" s="59" t="s">
        <v>243</v>
      </c>
      <c r="H309" s="53" t="s">
        <v>237</v>
      </c>
      <c r="I309" s="53" t="s">
        <v>238</v>
      </c>
      <c r="J309" s="53" t="s">
        <v>239</v>
      </c>
      <c r="K309" s="53" t="s">
        <v>240</v>
      </c>
      <c r="L309" s="57" t="s">
        <v>364</v>
      </c>
      <c r="M309" s="58" t="s">
        <v>365</v>
      </c>
      <c r="N309" s="59" t="s">
        <v>243</v>
      </c>
    </row>
    <row r="310" ht="21" spans="1:14">
      <c r="A310" s="37" t="s">
        <v>244</v>
      </c>
      <c r="B310" s="45" t="s">
        <v>245</v>
      </c>
      <c r="C310" s="45" t="s">
        <v>246</v>
      </c>
      <c r="D310" s="45">
        <v>0</v>
      </c>
      <c r="E310" s="62">
        <v>14.6</v>
      </c>
      <c r="F310" s="47"/>
      <c r="G310" s="47"/>
      <c r="H310" s="37" t="s">
        <v>247</v>
      </c>
      <c r="I310" s="45" t="s">
        <v>245</v>
      </c>
      <c r="J310" s="45" t="s">
        <v>246</v>
      </c>
      <c r="K310" s="45">
        <v>0</v>
      </c>
      <c r="L310" s="48">
        <v>18.82</v>
      </c>
      <c r="M310" s="47"/>
      <c r="N310" s="47"/>
    </row>
    <row r="311" spans="1:14">
      <c r="A311" s="41"/>
      <c r="B311" s="45" t="s">
        <v>248</v>
      </c>
      <c r="C311" s="45" t="s">
        <v>246</v>
      </c>
      <c r="D311" s="45">
        <v>0</v>
      </c>
      <c r="E311" s="62">
        <v>19.52</v>
      </c>
      <c r="F311" s="47"/>
      <c r="G311" s="47"/>
      <c r="H311" s="41"/>
      <c r="I311" s="45" t="s">
        <v>248</v>
      </c>
      <c r="J311" s="45" t="s">
        <v>392</v>
      </c>
      <c r="K311" s="45">
        <v>22</v>
      </c>
      <c r="L311" s="48">
        <v>25.42</v>
      </c>
      <c r="M311" s="47"/>
      <c r="N311" s="47"/>
    </row>
    <row r="312" spans="1:14">
      <c r="A312" s="41"/>
      <c r="B312" s="45" t="s">
        <v>251</v>
      </c>
      <c r="C312" s="45" t="s">
        <v>371</v>
      </c>
      <c r="D312" s="45">
        <v>18</v>
      </c>
      <c r="E312" s="62">
        <v>23.47</v>
      </c>
      <c r="F312" s="47"/>
      <c r="G312" s="47"/>
      <c r="H312" s="41"/>
      <c r="I312" s="45" t="s">
        <v>251</v>
      </c>
      <c r="J312" s="45" t="s">
        <v>246</v>
      </c>
      <c r="K312" s="45">
        <v>0</v>
      </c>
      <c r="L312" s="48">
        <v>30.775</v>
      </c>
      <c r="M312" s="47"/>
      <c r="N312" s="47"/>
    </row>
    <row r="313" spans="1:14">
      <c r="A313" s="41"/>
      <c r="B313" s="45" t="s">
        <v>254</v>
      </c>
      <c r="C313" s="45" t="s">
        <v>271</v>
      </c>
      <c r="D313" s="45">
        <v>10</v>
      </c>
      <c r="E313" s="62">
        <v>34.94</v>
      </c>
      <c r="F313" s="47"/>
      <c r="G313" s="47"/>
      <c r="H313" s="41"/>
      <c r="I313" s="45" t="s">
        <v>254</v>
      </c>
      <c r="J313" s="45" t="s">
        <v>246</v>
      </c>
      <c r="K313" s="45">
        <v>0</v>
      </c>
      <c r="L313" s="62">
        <v>42.6</v>
      </c>
      <c r="M313" s="47"/>
      <c r="N313" s="47"/>
    </row>
    <row r="314" spans="1:14">
      <c r="A314" s="41"/>
      <c r="B314" s="45" t="s">
        <v>255</v>
      </c>
      <c r="C314" s="45" t="s">
        <v>246</v>
      </c>
      <c r="D314" s="45">
        <v>0</v>
      </c>
      <c r="E314" s="62">
        <v>43.93</v>
      </c>
      <c r="F314" s="47"/>
      <c r="G314" s="47"/>
      <c r="H314" s="41"/>
      <c r="I314" s="45" t="s">
        <v>255</v>
      </c>
      <c r="J314" s="45" t="s">
        <v>246</v>
      </c>
      <c r="K314" s="45">
        <v>0</v>
      </c>
      <c r="L314" s="63">
        <v>53.95</v>
      </c>
      <c r="M314" s="47"/>
      <c r="N314" s="47"/>
    </row>
    <row r="315" spans="1:14">
      <c r="A315" s="41"/>
      <c r="B315" s="45" t="s">
        <v>256</v>
      </c>
      <c r="C315" s="45" t="s">
        <v>246</v>
      </c>
      <c r="D315" s="45">
        <v>0</v>
      </c>
      <c r="E315" s="62">
        <v>55.4</v>
      </c>
      <c r="F315" s="47"/>
      <c r="G315" s="47"/>
      <c r="H315" s="41"/>
      <c r="I315" s="45" t="s">
        <v>256</v>
      </c>
      <c r="J315" s="45" t="s">
        <v>246</v>
      </c>
      <c r="K315" s="45">
        <v>0</v>
      </c>
      <c r="L315" s="48">
        <v>68.72</v>
      </c>
      <c r="M315" s="47"/>
      <c r="N315" s="47"/>
    </row>
    <row r="316" spans="1:14">
      <c r="A316" s="41"/>
      <c r="B316" s="45" t="s">
        <v>257</v>
      </c>
      <c r="C316" s="45" t="s">
        <v>246</v>
      </c>
      <c r="D316" s="45">
        <v>0</v>
      </c>
      <c r="E316" s="62">
        <v>68.7</v>
      </c>
      <c r="F316" s="47"/>
      <c r="G316" s="47"/>
      <c r="H316" s="41"/>
      <c r="I316" s="45" t="s">
        <v>257</v>
      </c>
      <c r="J316" s="45" t="s">
        <v>246</v>
      </c>
      <c r="K316" s="45">
        <v>0</v>
      </c>
      <c r="L316" s="48">
        <v>88.9</v>
      </c>
      <c r="M316" s="47"/>
      <c r="N316" s="47"/>
    </row>
    <row r="317" spans="1:14">
      <c r="A317" s="53" t="s">
        <v>235</v>
      </c>
      <c r="B317" s="54" t="s">
        <v>393</v>
      </c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6"/>
    </row>
    <row r="318" ht="36" spans="1:14">
      <c r="A318" s="53" t="s">
        <v>237</v>
      </c>
      <c r="B318" s="53" t="s">
        <v>238</v>
      </c>
      <c r="C318" s="53" t="s">
        <v>239</v>
      </c>
      <c r="D318" s="53" t="s">
        <v>240</v>
      </c>
      <c r="E318" s="57" t="s">
        <v>364</v>
      </c>
      <c r="F318" s="58" t="s">
        <v>365</v>
      </c>
      <c r="G318" s="59" t="s">
        <v>243</v>
      </c>
      <c r="H318" s="53" t="s">
        <v>237</v>
      </c>
      <c r="I318" s="53" t="s">
        <v>238</v>
      </c>
      <c r="J318" s="53" t="s">
        <v>239</v>
      </c>
      <c r="K318" s="53" t="s">
        <v>240</v>
      </c>
      <c r="L318" s="57" t="s">
        <v>364</v>
      </c>
      <c r="M318" s="58" t="s">
        <v>365</v>
      </c>
      <c r="N318" s="59" t="s">
        <v>243</v>
      </c>
    </row>
    <row r="319" ht="21" spans="1:14">
      <c r="A319" s="37" t="s">
        <v>244</v>
      </c>
      <c r="B319" s="45" t="s">
        <v>245</v>
      </c>
      <c r="C319" s="45" t="s">
        <v>246</v>
      </c>
      <c r="D319" s="45">
        <v>0</v>
      </c>
      <c r="E319" s="62">
        <v>14.6</v>
      </c>
      <c r="F319" s="47"/>
      <c r="G319" s="47"/>
      <c r="H319" s="37" t="s">
        <v>247</v>
      </c>
      <c r="I319" s="45" t="s">
        <v>245</v>
      </c>
      <c r="J319" s="45" t="s">
        <v>246</v>
      </c>
      <c r="K319" s="45">
        <v>0</v>
      </c>
      <c r="L319" s="48">
        <v>18.82</v>
      </c>
      <c r="M319" s="47"/>
      <c r="N319" s="47"/>
    </row>
    <row r="320" spans="1:14">
      <c r="A320" s="41"/>
      <c r="B320" s="45" t="s">
        <v>248</v>
      </c>
      <c r="C320" s="45" t="s">
        <v>246</v>
      </c>
      <c r="D320" s="45">
        <v>0</v>
      </c>
      <c r="E320" s="62">
        <v>19.52</v>
      </c>
      <c r="F320" s="47"/>
      <c r="G320" s="47"/>
      <c r="H320" s="41"/>
      <c r="I320" s="45" t="s">
        <v>248</v>
      </c>
      <c r="J320" s="45" t="s">
        <v>246</v>
      </c>
      <c r="K320" s="45">
        <v>0</v>
      </c>
      <c r="L320" s="48">
        <v>25.42</v>
      </c>
      <c r="M320" s="47"/>
      <c r="N320" s="47"/>
    </row>
    <row r="321" spans="1:14">
      <c r="A321" s="41"/>
      <c r="B321" s="45" t="s">
        <v>251</v>
      </c>
      <c r="C321" s="45" t="s">
        <v>246</v>
      </c>
      <c r="D321" s="45">
        <v>0</v>
      </c>
      <c r="E321" s="62">
        <v>23.47</v>
      </c>
      <c r="F321" s="47"/>
      <c r="G321" s="47"/>
      <c r="H321" s="41"/>
      <c r="I321" s="45" t="s">
        <v>251</v>
      </c>
      <c r="J321" s="45" t="s">
        <v>246</v>
      </c>
      <c r="K321" s="45">
        <v>0</v>
      </c>
      <c r="L321" s="48">
        <v>30.775</v>
      </c>
      <c r="M321" s="47"/>
      <c r="N321" s="47"/>
    </row>
    <row r="322" spans="1:14">
      <c r="A322" s="41"/>
      <c r="B322" s="45" t="s">
        <v>254</v>
      </c>
      <c r="C322" s="45" t="s">
        <v>273</v>
      </c>
      <c r="D322" s="45">
        <v>6</v>
      </c>
      <c r="E322" s="62">
        <v>34.94</v>
      </c>
      <c r="F322" s="47"/>
      <c r="G322" s="47"/>
      <c r="H322" s="41"/>
      <c r="I322" s="45" t="s">
        <v>254</v>
      </c>
      <c r="J322" s="45" t="s">
        <v>246</v>
      </c>
      <c r="K322" s="45">
        <v>0</v>
      </c>
      <c r="L322" s="62">
        <v>42.6</v>
      </c>
      <c r="M322" s="47"/>
      <c r="N322" s="47"/>
    </row>
    <row r="323" spans="1:14">
      <c r="A323" s="41"/>
      <c r="B323" s="45" t="s">
        <v>255</v>
      </c>
      <c r="C323" s="45" t="s">
        <v>271</v>
      </c>
      <c r="D323" s="45">
        <v>10</v>
      </c>
      <c r="E323" s="62">
        <v>43.93</v>
      </c>
      <c r="F323" s="47"/>
      <c r="G323" s="47"/>
      <c r="H323" s="41"/>
      <c r="I323" s="45" t="s">
        <v>255</v>
      </c>
      <c r="J323" s="45" t="s">
        <v>246</v>
      </c>
      <c r="K323" s="45">
        <v>0</v>
      </c>
      <c r="L323" s="63">
        <v>53.95</v>
      </c>
      <c r="M323" s="47"/>
      <c r="N323" s="47"/>
    </row>
    <row r="324" spans="1:14">
      <c r="A324" s="41"/>
      <c r="B324" s="45" t="s">
        <v>256</v>
      </c>
      <c r="C324" s="45" t="s">
        <v>280</v>
      </c>
      <c r="D324" s="45">
        <v>4</v>
      </c>
      <c r="E324" s="62">
        <v>55.4</v>
      </c>
      <c r="F324" s="47"/>
      <c r="G324" s="47"/>
      <c r="H324" s="41"/>
      <c r="I324" s="45" t="s">
        <v>256</v>
      </c>
      <c r="J324" s="45" t="s">
        <v>246</v>
      </c>
      <c r="K324" s="45">
        <v>0</v>
      </c>
      <c r="L324" s="48">
        <v>68.72</v>
      </c>
      <c r="M324" s="47"/>
      <c r="N324" s="47"/>
    </row>
    <row r="325" spans="1:14">
      <c r="A325" s="41"/>
      <c r="B325" s="45" t="s">
        <v>257</v>
      </c>
      <c r="C325" s="45" t="s">
        <v>266</v>
      </c>
      <c r="D325" s="45">
        <v>1</v>
      </c>
      <c r="E325" s="62">
        <v>68.7</v>
      </c>
      <c r="F325" s="47"/>
      <c r="G325" s="47"/>
      <c r="H325" s="41"/>
      <c r="I325" s="45" t="s">
        <v>257</v>
      </c>
      <c r="J325" s="45" t="s">
        <v>246</v>
      </c>
      <c r="K325" s="45">
        <v>0</v>
      </c>
      <c r="L325" s="48">
        <v>88.9</v>
      </c>
      <c r="M325" s="47"/>
      <c r="N325" s="47"/>
    </row>
    <row r="326" spans="1:14">
      <c r="A326" s="53" t="s">
        <v>235</v>
      </c>
      <c r="B326" s="54" t="s">
        <v>394</v>
      </c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6"/>
    </row>
    <row r="327" ht="36" spans="1:14">
      <c r="A327" s="53" t="s">
        <v>237</v>
      </c>
      <c r="B327" s="53" t="s">
        <v>238</v>
      </c>
      <c r="C327" s="53" t="s">
        <v>239</v>
      </c>
      <c r="D327" s="53" t="s">
        <v>240</v>
      </c>
      <c r="E327" s="57" t="s">
        <v>364</v>
      </c>
      <c r="F327" s="58" t="s">
        <v>365</v>
      </c>
      <c r="G327" s="59" t="s">
        <v>243</v>
      </c>
      <c r="H327" s="53" t="s">
        <v>237</v>
      </c>
      <c r="I327" s="53" t="s">
        <v>238</v>
      </c>
      <c r="J327" s="53" t="s">
        <v>239</v>
      </c>
      <c r="K327" s="53" t="s">
        <v>240</v>
      </c>
      <c r="L327" s="57" t="s">
        <v>364</v>
      </c>
      <c r="M327" s="58" t="s">
        <v>365</v>
      </c>
      <c r="N327" s="59" t="s">
        <v>243</v>
      </c>
    </row>
    <row r="328" ht="21" spans="1:14">
      <c r="A328" s="37" t="s">
        <v>244</v>
      </c>
      <c r="B328" s="45" t="s">
        <v>245</v>
      </c>
      <c r="C328" s="45" t="s">
        <v>246</v>
      </c>
      <c r="D328" s="45">
        <v>0</v>
      </c>
      <c r="E328" s="62">
        <v>14.6</v>
      </c>
      <c r="F328" s="47"/>
      <c r="G328" s="47"/>
      <c r="H328" s="64" t="s">
        <v>395</v>
      </c>
      <c r="I328" s="45" t="s">
        <v>245</v>
      </c>
      <c r="J328" s="45" t="s">
        <v>246</v>
      </c>
      <c r="K328" s="45">
        <v>0</v>
      </c>
      <c r="L328" s="48">
        <v>18.82</v>
      </c>
      <c r="M328" s="47"/>
      <c r="N328" s="47"/>
    </row>
    <row r="329" spans="1:14">
      <c r="A329" s="41"/>
      <c r="B329" s="45" t="s">
        <v>248</v>
      </c>
      <c r="C329" s="45" t="s">
        <v>246</v>
      </c>
      <c r="D329" s="45">
        <v>0</v>
      </c>
      <c r="E329" s="62">
        <v>19.52</v>
      </c>
      <c r="F329" s="47"/>
      <c r="G329" s="47"/>
      <c r="H329" s="41"/>
      <c r="I329" s="45" t="s">
        <v>248</v>
      </c>
      <c r="J329" s="45" t="s">
        <v>246</v>
      </c>
      <c r="K329" s="45">
        <v>0</v>
      </c>
      <c r="L329" s="48">
        <v>25.42</v>
      </c>
      <c r="M329" s="47"/>
      <c r="N329" s="47"/>
    </row>
    <row r="330" spans="1:14">
      <c r="A330" s="41"/>
      <c r="B330" s="45" t="s">
        <v>251</v>
      </c>
      <c r="C330" s="45" t="s">
        <v>267</v>
      </c>
      <c r="D330" s="45">
        <v>17</v>
      </c>
      <c r="E330" s="62">
        <v>23.47</v>
      </c>
      <c r="F330" s="47"/>
      <c r="G330" s="47"/>
      <c r="H330" s="41"/>
      <c r="I330" s="45" t="s">
        <v>251</v>
      </c>
      <c r="J330" s="45" t="s">
        <v>246</v>
      </c>
      <c r="K330" s="45">
        <v>0</v>
      </c>
      <c r="L330" s="48">
        <v>30.775</v>
      </c>
      <c r="M330" s="47"/>
      <c r="N330" s="47"/>
    </row>
    <row r="331" spans="1:14">
      <c r="A331" s="41"/>
      <c r="B331" s="45" t="s">
        <v>254</v>
      </c>
      <c r="C331" s="45" t="s">
        <v>351</v>
      </c>
      <c r="D331" s="45">
        <v>20</v>
      </c>
      <c r="E331" s="62">
        <v>34.94</v>
      </c>
      <c r="F331" s="47"/>
      <c r="G331" s="47"/>
      <c r="H331" s="41"/>
      <c r="I331" s="45" t="s">
        <v>254</v>
      </c>
      <c r="J331" s="45" t="s">
        <v>246</v>
      </c>
      <c r="K331" s="45">
        <v>0</v>
      </c>
      <c r="L331" s="62">
        <v>42.6</v>
      </c>
      <c r="M331" s="47"/>
      <c r="N331" s="47"/>
    </row>
    <row r="332" spans="1:14">
      <c r="A332" s="41"/>
      <c r="B332" s="45" t="s">
        <v>255</v>
      </c>
      <c r="C332" s="45" t="s">
        <v>371</v>
      </c>
      <c r="D332" s="45">
        <v>18</v>
      </c>
      <c r="E332" s="62">
        <v>43.93</v>
      </c>
      <c r="F332" s="47"/>
      <c r="G332" s="47"/>
      <c r="H332" s="41"/>
      <c r="I332" s="45" t="s">
        <v>255</v>
      </c>
      <c r="J332" s="45" t="s">
        <v>246</v>
      </c>
      <c r="K332" s="45">
        <v>0</v>
      </c>
      <c r="L332" s="63">
        <v>53.95</v>
      </c>
      <c r="M332" s="47"/>
      <c r="N332" s="47"/>
    </row>
    <row r="333" spans="1:14">
      <c r="A333" s="41"/>
      <c r="B333" s="45" t="s">
        <v>256</v>
      </c>
      <c r="C333" s="45" t="s">
        <v>246</v>
      </c>
      <c r="D333" s="45">
        <v>0</v>
      </c>
      <c r="E333" s="62">
        <v>55.4</v>
      </c>
      <c r="F333" s="47"/>
      <c r="G333" s="47"/>
      <c r="H333" s="41"/>
      <c r="I333" s="45" t="s">
        <v>256</v>
      </c>
      <c r="J333" s="45" t="s">
        <v>246</v>
      </c>
      <c r="K333" s="45">
        <v>0</v>
      </c>
      <c r="L333" s="48">
        <v>68.72</v>
      </c>
      <c r="M333" s="47"/>
      <c r="N333" s="47"/>
    </row>
    <row r="334" spans="1:14">
      <c r="A334" s="41"/>
      <c r="B334" s="45" t="s">
        <v>257</v>
      </c>
      <c r="C334" s="45" t="s">
        <v>246</v>
      </c>
      <c r="D334" s="45">
        <v>0</v>
      </c>
      <c r="E334" s="62">
        <v>68.7</v>
      </c>
      <c r="F334" s="47"/>
      <c r="G334" s="47"/>
      <c r="H334" s="41"/>
      <c r="I334" s="45" t="s">
        <v>257</v>
      </c>
      <c r="J334" s="45" t="s">
        <v>246</v>
      </c>
      <c r="K334" s="45">
        <v>0</v>
      </c>
      <c r="L334" s="48">
        <v>88.9</v>
      </c>
      <c r="M334" s="47"/>
      <c r="N334" s="47"/>
    </row>
    <row r="335" spans="1:14">
      <c r="A335" s="53" t="s">
        <v>235</v>
      </c>
      <c r="B335" s="54" t="s">
        <v>396</v>
      </c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6"/>
    </row>
    <row r="336" ht="36" spans="1:14">
      <c r="A336" s="53" t="s">
        <v>237</v>
      </c>
      <c r="B336" s="53" t="s">
        <v>238</v>
      </c>
      <c r="C336" s="53" t="s">
        <v>239</v>
      </c>
      <c r="D336" s="53" t="s">
        <v>240</v>
      </c>
      <c r="E336" s="57" t="s">
        <v>364</v>
      </c>
      <c r="F336" s="58" t="s">
        <v>365</v>
      </c>
      <c r="G336" s="59" t="s">
        <v>243</v>
      </c>
      <c r="H336" s="53" t="s">
        <v>237</v>
      </c>
      <c r="I336" s="53" t="s">
        <v>238</v>
      </c>
      <c r="J336" s="53" t="s">
        <v>239</v>
      </c>
      <c r="K336" s="53" t="s">
        <v>240</v>
      </c>
      <c r="L336" s="57" t="s">
        <v>364</v>
      </c>
      <c r="M336" s="58" t="s">
        <v>365</v>
      </c>
      <c r="N336" s="59" t="s">
        <v>243</v>
      </c>
    </row>
    <row r="337" ht="21" spans="1:14">
      <c r="A337" s="37" t="s">
        <v>244</v>
      </c>
      <c r="B337" s="45" t="s">
        <v>245</v>
      </c>
      <c r="C337" s="45" t="s">
        <v>246</v>
      </c>
      <c r="D337" s="45">
        <v>0</v>
      </c>
      <c r="E337" s="62">
        <v>14.6</v>
      </c>
      <c r="F337" s="47"/>
      <c r="G337" s="47"/>
      <c r="H337" s="37" t="s">
        <v>247</v>
      </c>
      <c r="I337" s="45" t="s">
        <v>245</v>
      </c>
      <c r="J337" s="45" t="s">
        <v>246</v>
      </c>
      <c r="K337" s="45">
        <v>0</v>
      </c>
      <c r="L337" s="48">
        <v>18.82</v>
      </c>
      <c r="M337" s="47"/>
      <c r="N337" s="47"/>
    </row>
    <row r="338" ht="22.5" spans="1:14">
      <c r="A338" s="41"/>
      <c r="B338" s="45" t="s">
        <v>248</v>
      </c>
      <c r="C338" s="45" t="s">
        <v>246</v>
      </c>
      <c r="D338" s="45">
        <v>0</v>
      </c>
      <c r="E338" s="62">
        <v>19.52</v>
      </c>
      <c r="F338" s="47"/>
      <c r="G338" s="47"/>
      <c r="H338" s="41"/>
      <c r="I338" s="45" t="s">
        <v>248</v>
      </c>
      <c r="J338" s="45" t="s">
        <v>397</v>
      </c>
      <c r="K338" s="45">
        <v>7</v>
      </c>
      <c r="L338" s="48">
        <v>25.42</v>
      </c>
      <c r="M338" s="47"/>
      <c r="N338" s="47"/>
    </row>
    <row r="339" ht="22.5" spans="1:14">
      <c r="A339" s="41"/>
      <c r="B339" s="45" t="s">
        <v>251</v>
      </c>
      <c r="C339" s="45" t="s">
        <v>314</v>
      </c>
      <c r="D339" s="45">
        <v>13</v>
      </c>
      <c r="E339" s="62">
        <v>23.47</v>
      </c>
      <c r="F339" s="47"/>
      <c r="G339" s="47"/>
      <c r="H339" s="41"/>
      <c r="I339" s="45" t="s">
        <v>251</v>
      </c>
      <c r="J339" s="45" t="s">
        <v>398</v>
      </c>
      <c r="K339" s="45">
        <v>10</v>
      </c>
      <c r="L339" s="48">
        <v>30.775</v>
      </c>
      <c r="M339" s="47"/>
      <c r="N339" s="47"/>
    </row>
    <row r="340" spans="1:14">
      <c r="A340" s="41"/>
      <c r="B340" s="45" t="s">
        <v>254</v>
      </c>
      <c r="C340" s="45" t="s">
        <v>298</v>
      </c>
      <c r="D340" s="45">
        <v>12</v>
      </c>
      <c r="E340" s="62">
        <v>34.94</v>
      </c>
      <c r="F340" s="47"/>
      <c r="G340" s="47"/>
      <c r="H340" s="41"/>
      <c r="I340" s="45" t="s">
        <v>254</v>
      </c>
      <c r="J340" s="45" t="s">
        <v>399</v>
      </c>
      <c r="K340" s="45">
        <v>1</v>
      </c>
      <c r="L340" s="62">
        <v>42.6</v>
      </c>
      <c r="M340" s="47"/>
      <c r="N340" s="47"/>
    </row>
    <row r="341" spans="1:14">
      <c r="A341" s="41"/>
      <c r="B341" s="45" t="s">
        <v>255</v>
      </c>
      <c r="C341" s="45" t="s">
        <v>259</v>
      </c>
      <c r="D341" s="45">
        <v>11</v>
      </c>
      <c r="E341" s="62">
        <v>43.93</v>
      </c>
      <c r="F341" s="47"/>
      <c r="G341" s="47"/>
      <c r="H341" s="41"/>
      <c r="I341" s="45" t="s">
        <v>255</v>
      </c>
      <c r="J341" s="45" t="s">
        <v>400</v>
      </c>
      <c r="K341" s="45">
        <v>10</v>
      </c>
      <c r="L341" s="63">
        <v>53.95</v>
      </c>
      <c r="M341" s="47"/>
      <c r="N341" s="47"/>
    </row>
    <row r="342" spans="1:14">
      <c r="A342" s="41"/>
      <c r="B342" s="45" t="s">
        <v>256</v>
      </c>
      <c r="C342" s="45" t="s">
        <v>305</v>
      </c>
      <c r="D342" s="45">
        <v>3</v>
      </c>
      <c r="E342" s="62">
        <v>55.4</v>
      </c>
      <c r="F342" s="47"/>
      <c r="G342" s="47"/>
      <c r="H342" s="41"/>
      <c r="I342" s="45" t="s">
        <v>256</v>
      </c>
      <c r="J342" s="45" t="s">
        <v>399</v>
      </c>
      <c r="K342" s="45">
        <v>1</v>
      </c>
      <c r="L342" s="48">
        <v>68.72</v>
      </c>
      <c r="M342" s="47"/>
      <c r="N342" s="47"/>
    </row>
    <row r="343" spans="1:14">
      <c r="A343" s="41"/>
      <c r="B343" s="45" t="s">
        <v>257</v>
      </c>
      <c r="C343" s="45" t="s">
        <v>246</v>
      </c>
      <c r="D343" s="45">
        <v>0</v>
      </c>
      <c r="E343" s="62">
        <v>68.7</v>
      </c>
      <c r="F343" s="47"/>
      <c r="G343" s="47"/>
      <c r="H343" s="41"/>
      <c r="I343" s="45" t="s">
        <v>257</v>
      </c>
      <c r="J343" s="45" t="s">
        <v>246</v>
      </c>
      <c r="K343" s="45">
        <v>0</v>
      </c>
      <c r="L343" s="48">
        <v>88.9</v>
      </c>
      <c r="M343" s="47"/>
      <c r="N343" s="47"/>
    </row>
    <row r="344" ht="32" customHeight="1" spans="1:14">
      <c r="A344" s="65" t="s">
        <v>401</v>
      </c>
      <c r="B344" s="65"/>
      <c r="C344" s="65"/>
      <c r="D344" s="65">
        <f>SUM(D4:D343)</f>
        <v>2911</v>
      </c>
      <c r="E344" s="65"/>
      <c r="F344" s="65"/>
      <c r="G344" s="65"/>
      <c r="H344" s="65"/>
      <c r="I344" s="65"/>
      <c r="J344" s="65"/>
      <c r="K344" s="65">
        <f>SUM(K4:K343)</f>
        <v>1919</v>
      </c>
      <c r="L344" s="65"/>
      <c r="M344" s="65"/>
      <c r="N344" s="65"/>
    </row>
    <row r="345" customFormat="1" ht="32" customHeight="1" spans="1:14">
      <c r="A345" s="65" t="s">
        <v>114</v>
      </c>
      <c r="B345" s="66" t="s">
        <v>402</v>
      </c>
      <c r="C345" s="67"/>
      <c r="D345" s="66">
        <f>D344+K344</f>
        <v>4830</v>
      </c>
      <c r="E345" s="68"/>
      <c r="F345" s="68"/>
      <c r="G345" s="67"/>
      <c r="H345" s="65"/>
      <c r="I345" s="66" t="s">
        <v>6</v>
      </c>
      <c r="J345" s="67"/>
      <c r="K345" s="69">
        <f>N344+G344</f>
        <v>0</v>
      </c>
      <c r="L345" s="70"/>
      <c r="M345" s="70"/>
      <c r="N345" s="71"/>
    </row>
    <row r="346" customFormat="1" ht="57" customHeight="1" spans="1:14">
      <c r="A346" s="72" t="s">
        <v>233</v>
      </c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</row>
    <row r="347" customFormat="1" ht="32" customHeight="1" spans="1:14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</row>
  </sheetData>
  <mergeCells count="120">
    <mergeCell ref="A1:N1"/>
    <mergeCell ref="B2:N2"/>
    <mergeCell ref="B11:N11"/>
    <mergeCell ref="B20:N20"/>
    <mergeCell ref="B29:N29"/>
    <mergeCell ref="B38:N38"/>
    <mergeCell ref="B47:N47"/>
    <mergeCell ref="B56:N56"/>
    <mergeCell ref="B65:N65"/>
    <mergeCell ref="B74:N74"/>
    <mergeCell ref="B83:N83"/>
    <mergeCell ref="B92:N92"/>
    <mergeCell ref="B101:N101"/>
    <mergeCell ref="B110:N110"/>
    <mergeCell ref="B119:N119"/>
    <mergeCell ref="B128:N128"/>
    <mergeCell ref="B137:N137"/>
    <mergeCell ref="B146:N146"/>
    <mergeCell ref="B155:N155"/>
    <mergeCell ref="B164:N164"/>
    <mergeCell ref="B173:N173"/>
    <mergeCell ref="B182:N182"/>
    <mergeCell ref="B191:N191"/>
    <mergeCell ref="B200:N200"/>
    <mergeCell ref="B209:N209"/>
    <mergeCell ref="B218:N218"/>
    <mergeCell ref="B227:N227"/>
    <mergeCell ref="B236:N236"/>
    <mergeCell ref="B245:N245"/>
    <mergeCell ref="B254:N254"/>
    <mergeCell ref="B263:N263"/>
    <mergeCell ref="B272:N272"/>
    <mergeCell ref="B281:N281"/>
    <mergeCell ref="B290:N290"/>
    <mergeCell ref="B299:N299"/>
    <mergeCell ref="B308:N308"/>
    <mergeCell ref="B317:N317"/>
    <mergeCell ref="B326:N326"/>
    <mergeCell ref="B335:N335"/>
    <mergeCell ref="B345:C345"/>
    <mergeCell ref="D345:G345"/>
    <mergeCell ref="I345:J345"/>
    <mergeCell ref="K345:N345"/>
    <mergeCell ref="A346:N346"/>
    <mergeCell ref="A4:A10"/>
    <mergeCell ref="A13:A19"/>
    <mergeCell ref="A22:A28"/>
    <mergeCell ref="A31:A37"/>
    <mergeCell ref="A40:A46"/>
    <mergeCell ref="A49:A55"/>
    <mergeCell ref="A58:A64"/>
    <mergeCell ref="A67:A73"/>
    <mergeCell ref="A76:A82"/>
    <mergeCell ref="A85:A91"/>
    <mergeCell ref="A94:A100"/>
    <mergeCell ref="A103:A109"/>
    <mergeCell ref="A112:A118"/>
    <mergeCell ref="A121:A127"/>
    <mergeCell ref="A130:A136"/>
    <mergeCell ref="A139:A145"/>
    <mergeCell ref="A148:A154"/>
    <mergeCell ref="A157:A163"/>
    <mergeCell ref="A166:A172"/>
    <mergeCell ref="A175:A181"/>
    <mergeCell ref="A184:A190"/>
    <mergeCell ref="A193:A199"/>
    <mergeCell ref="A202:A208"/>
    <mergeCell ref="A211:A217"/>
    <mergeCell ref="A220:A226"/>
    <mergeCell ref="A229:A235"/>
    <mergeCell ref="A238:A244"/>
    <mergeCell ref="A247:A253"/>
    <mergeCell ref="A256:A262"/>
    <mergeCell ref="A265:A271"/>
    <mergeCell ref="A274:A280"/>
    <mergeCell ref="A283:A289"/>
    <mergeCell ref="A292:A298"/>
    <mergeCell ref="A301:A307"/>
    <mergeCell ref="A310:A316"/>
    <mergeCell ref="A319:A325"/>
    <mergeCell ref="A328:A334"/>
    <mergeCell ref="A337:A343"/>
    <mergeCell ref="H4:H10"/>
    <mergeCell ref="H13:H19"/>
    <mergeCell ref="H22:H28"/>
    <mergeCell ref="H31:H37"/>
    <mergeCell ref="H40:H46"/>
    <mergeCell ref="H49:H55"/>
    <mergeCell ref="H58:H64"/>
    <mergeCell ref="H67:H73"/>
    <mergeCell ref="H76:H82"/>
    <mergeCell ref="H85:H91"/>
    <mergeCell ref="H94:H100"/>
    <mergeCell ref="H103:H109"/>
    <mergeCell ref="H112:H118"/>
    <mergeCell ref="H121:H127"/>
    <mergeCell ref="H130:H136"/>
    <mergeCell ref="H139:H145"/>
    <mergeCell ref="H148:H154"/>
    <mergeCell ref="H157:H163"/>
    <mergeCell ref="H166:H172"/>
    <mergeCell ref="H175:H181"/>
    <mergeCell ref="H184:H190"/>
    <mergeCell ref="H193:H199"/>
    <mergeCell ref="H202:H208"/>
    <mergeCell ref="H211:H217"/>
    <mergeCell ref="H220:H226"/>
    <mergeCell ref="H229:H235"/>
    <mergeCell ref="H238:H244"/>
    <mergeCell ref="H247:H253"/>
    <mergeCell ref="H256:H262"/>
    <mergeCell ref="H265:H271"/>
    <mergeCell ref="H274:H280"/>
    <mergeCell ref="H283:H289"/>
    <mergeCell ref="H292:H298"/>
    <mergeCell ref="H301:H307"/>
    <mergeCell ref="H310:H316"/>
    <mergeCell ref="H319:H325"/>
    <mergeCell ref="H328:H334"/>
    <mergeCell ref="H337:H34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topLeftCell="A7" workbookViewId="0">
      <selection activeCell="E26" sqref="E26"/>
    </sheetView>
  </sheetViews>
  <sheetFormatPr defaultColWidth="9" defaultRowHeight="10.5"/>
  <cols>
    <col min="1" max="1" width="4.63333333333333" style="1" customWidth="1"/>
    <col min="2" max="2" width="8.63333333333333" style="19" customWidth="1"/>
    <col min="3" max="3" width="10.125" style="3" customWidth="1"/>
    <col min="4" max="13" width="8.75" style="3" customWidth="1"/>
    <col min="14" max="14" width="9" style="3" hidden="1" customWidth="1"/>
    <col min="15" max="15" width="7.5" style="3" hidden="1" customWidth="1"/>
    <col min="16" max="16" width="8.25" style="3" hidden="1" customWidth="1"/>
    <col min="17" max="17" width="4.63333333333333" style="1" hidden="1" customWidth="1"/>
    <col min="18" max="18" width="7.5" style="1" hidden="1" customWidth="1"/>
    <col min="19" max="21" width="6.63333333333333" style="1" hidden="1" customWidth="1"/>
    <col min="22" max="22" width="7.5" style="1" hidden="1" customWidth="1"/>
    <col min="23" max="23" width="6.63333333333333" style="1" hidden="1" customWidth="1"/>
    <col min="24" max="24" width="4.63333333333333" style="1" customWidth="1"/>
    <col min="25" max="16383" width="9" style="1"/>
  </cols>
  <sheetData>
    <row r="1" ht="41" customHeight="1" spans="1:25">
      <c r="A1" s="20" t="s">
        <v>403</v>
      </c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ht="60" customHeight="1" spans="1:25">
      <c r="A2" s="5" t="s">
        <v>2</v>
      </c>
      <c r="B2" s="7" t="s">
        <v>20</v>
      </c>
      <c r="C2" s="7" t="s">
        <v>404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29</v>
      </c>
      <c r="I2" s="7" t="s">
        <v>26</v>
      </c>
      <c r="J2" s="7" t="s">
        <v>27</v>
      </c>
      <c r="K2" s="7" t="s">
        <v>28</v>
      </c>
      <c r="L2" s="7" t="s">
        <v>405</v>
      </c>
      <c r="M2" s="7" t="s">
        <v>406</v>
      </c>
      <c r="N2" s="7" t="s">
        <v>407</v>
      </c>
      <c r="O2" s="7" t="s">
        <v>408</v>
      </c>
      <c r="P2" s="7" t="s">
        <v>409</v>
      </c>
      <c r="Q2" s="6" t="s">
        <v>410</v>
      </c>
      <c r="R2" s="6" t="s">
        <v>411</v>
      </c>
      <c r="S2" s="6" t="s">
        <v>412</v>
      </c>
      <c r="T2" s="6" t="s">
        <v>413</v>
      </c>
      <c r="U2" s="6" t="s">
        <v>414</v>
      </c>
      <c r="V2" s="6" t="s">
        <v>415</v>
      </c>
      <c r="W2" s="6" t="s">
        <v>416</v>
      </c>
      <c r="X2" s="5" t="s">
        <v>7</v>
      </c>
    </row>
    <row r="3" ht="60" customHeight="1" spans="1:25">
      <c r="A3" s="22">
        <v>1</v>
      </c>
      <c r="B3" s="23" t="s">
        <v>417</v>
      </c>
      <c r="C3" s="10">
        <f>12465.26+641.68</f>
        <v>13106.94</v>
      </c>
      <c r="D3" s="10">
        <v>0</v>
      </c>
      <c r="E3" s="10">
        <v>0</v>
      </c>
      <c r="F3" s="10">
        <v>636.05</v>
      </c>
      <c r="G3" s="10">
        <v>0</v>
      </c>
      <c r="H3" s="10">
        <v>7211.7</v>
      </c>
      <c r="I3" s="10">
        <v>0</v>
      </c>
      <c r="J3" s="10">
        <v>2530.43</v>
      </c>
      <c r="K3" s="10">
        <v>0</v>
      </c>
      <c r="L3" s="10">
        <v>0</v>
      </c>
      <c r="M3" s="10">
        <v>10.88</v>
      </c>
      <c r="N3" s="10">
        <v>0</v>
      </c>
      <c r="O3" s="10">
        <v>0</v>
      </c>
      <c r="P3" s="10">
        <v>172.57</v>
      </c>
      <c r="Q3" s="8">
        <v>1</v>
      </c>
      <c r="R3" s="8">
        <v>28</v>
      </c>
      <c r="S3" s="8">
        <v>1</v>
      </c>
      <c r="T3" s="8">
        <v>0</v>
      </c>
      <c r="U3" s="8">
        <v>31</v>
      </c>
      <c r="V3" s="8">
        <v>17</v>
      </c>
      <c r="W3" s="8">
        <v>0</v>
      </c>
      <c r="X3" s="8" t="s">
        <v>418</v>
      </c>
      <c r="Y3" s="24"/>
    </row>
    <row r="4" ht="60" customHeight="1" spans="1:25">
      <c r="A4" s="22">
        <v>2</v>
      </c>
      <c r="B4" s="23" t="s">
        <v>419</v>
      </c>
      <c r="C4" s="10">
        <f>3700.87+451.58</f>
        <v>4152.45</v>
      </c>
      <c r="D4" s="10">
        <v>0</v>
      </c>
      <c r="E4" s="10">
        <v>0</v>
      </c>
      <c r="F4" s="10">
        <v>2019.81</v>
      </c>
      <c r="G4" s="10">
        <v>0</v>
      </c>
      <c r="H4" s="10">
        <v>3124.92</v>
      </c>
      <c r="I4" s="10">
        <v>0</v>
      </c>
      <c r="J4" s="10">
        <v>468.52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5.92</v>
      </c>
      <c r="Q4" s="8">
        <v>1</v>
      </c>
      <c r="R4" s="8">
        <v>10</v>
      </c>
      <c r="S4" s="8">
        <v>1</v>
      </c>
      <c r="T4" s="8">
        <v>0</v>
      </c>
      <c r="U4" s="8">
        <v>2</v>
      </c>
      <c r="V4" s="8">
        <v>0</v>
      </c>
      <c r="W4" s="8">
        <v>0</v>
      </c>
      <c r="X4" s="8" t="s">
        <v>420</v>
      </c>
    </row>
    <row r="5" ht="60" customHeight="1" spans="1:25">
      <c r="A5" s="22">
        <v>3</v>
      </c>
      <c r="B5" s="23" t="s">
        <v>421</v>
      </c>
      <c r="C5" s="10">
        <v>163.9</v>
      </c>
      <c r="D5" s="10">
        <v>0</v>
      </c>
      <c r="E5" s="10">
        <v>116.28</v>
      </c>
      <c r="F5" s="10">
        <v>463.21</v>
      </c>
      <c r="G5" s="10">
        <v>0</v>
      </c>
      <c r="H5" s="10">
        <v>587.85</v>
      </c>
      <c r="I5" s="10">
        <v>0</v>
      </c>
      <c r="J5" s="10">
        <v>149.1</v>
      </c>
      <c r="K5" s="10">
        <v>80.36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8">
        <v>1</v>
      </c>
      <c r="R5" s="8">
        <v>6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 t="s">
        <v>422</v>
      </c>
    </row>
    <row r="6" ht="60" customHeight="1" spans="1:25">
      <c r="A6" s="25">
        <v>4</v>
      </c>
      <c r="B6" s="11" t="s">
        <v>114</v>
      </c>
      <c r="C6" s="26">
        <f t="shared" ref="C6:W6" si="0">SUM(C3:C5)</f>
        <v>17423.29</v>
      </c>
      <c r="D6" s="26">
        <f t="shared" si="0"/>
        <v>0</v>
      </c>
      <c r="E6" s="26">
        <f t="shared" si="0"/>
        <v>116.28</v>
      </c>
      <c r="F6" s="26">
        <f t="shared" si="0"/>
        <v>3119.07</v>
      </c>
      <c r="G6" s="26">
        <f t="shared" si="0"/>
        <v>0</v>
      </c>
      <c r="H6" s="26">
        <f t="shared" si="0"/>
        <v>10924.47</v>
      </c>
      <c r="I6" s="26">
        <f t="shared" si="0"/>
        <v>0</v>
      </c>
      <c r="J6" s="26">
        <f t="shared" si="0"/>
        <v>3148.05</v>
      </c>
      <c r="K6" s="26">
        <f t="shared" si="0"/>
        <v>80.36</v>
      </c>
      <c r="L6" s="26">
        <f t="shared" si="0"/>
        <v>0</v>
      </c>
      <c r="M6" s="26">
        <f t="shared" si="0"/>
        <v>10.88</v>
      </c>
      <c r="N6" s="26">
        <f t="shared" si="0"/>
        <v>0</v>
      </c>
      <c r="O6" s="26">
        <f t="shared" si="0"/>
        <v>0</v>
      </c>
      <c r="P6" s="26">
        <f t="shared" si="0"/>
        <v>178.49</v>
      </c>
      <c r="Q6" s="26">
        <f t="shared" si="0"/>
        <v>3</v>
      </c>
      <c r="R6" s="26">
        <f t="shared" si="0"/>
        <v>44</v>
      </c>
      <c r="S6" s="26">
        <f t="shared" si="0"/>
        <v>2</v>
      </c>
      <c r="T6" s="26">
        <f t="shared" si="0"/>
        <v>0</v>
      </c>
      <c r="U6" s="26">
        <f t="shared" si="0"/>
        <v>33</v>
      </c>
      <c r="V6" s="26">
        <f t="shared" si="0"/>
        <v>17</v>
      </c>
      <c r="W6" s="26">
        <f t="shared" si="0"/>
        <v>0</v>
      </c>
      <c r="X6" s="25"/>
    </row>
    <row r="7" ht="60" customHeight="1" spans="1:25">
      <c r="A7" s="25">
        <v>5</v>
      </c>
      <c r="B7" s="11" t="s">
        <v>423</v>
      </c>
      <c r="C7" s="27">
        <v>5.77</v>
      </c>
      <c r="D7" s="27">
        <v>1.77</v>
      </c>
      <c r="E7" s="27">
        <v>337.43</v>
      </c>
      <c r="F7" s="27">
        <v>2.19</v>
      </c>
      <c r="G7" s="27">
        <v>3.09</v>
      </c>
      <c r="H7" s="27">
        <v>5.68</v>
      </c>
      <c r="I7" s="27">
        <v>1.22</v>
      </c>
      <c r="J7" s="27">
        <v>4.51</v>
      </c>
      <c r="K7" s="27">
        <v>4.9</v>
      </c>
      <c r="L7" s="27">
        <v>337.43</v>
      </c>
      <c r="M7" s="27">
        <v>4.51</v>
      </c>
      <c r="N7" s="27">
        <v>2.26</v>
      </c>
      <c r="O7" s="26"/>
      <c r="P7" s="26"/>
      <c r="Q7" s="26"/>
      <c r="R7" s="26"/>
      <c r="S7" s="26"/>
      <c r="T7" s="26"/>
      <c r="U7" s="26"/>
      <c r="V7" s="26"/>
      <c r="W7" s="26"/>
      <c r="X7" s="25"/>
    </row>
    <row r="8" ht="60" customHeight="1" spans="1:25">
      <c r="A8" s="25">
        <v>6</v>
      </c>
      <c r="B8" s="11" t="s">
        <v>424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7"/>
      <c r="O8" s="26"/>
      <c r="P8" s="26"/>
      <c r="Q8" s="26"/>
      <c r="R8" s="26"/>
      <c r="S8" s="26"/>
      <c r="T8" s="26"/>
      <c r="U8" s="26"/>
      <c r="V8" s="26"/>
      <c r="W8" s="26"/>
      <c r="X8" s="25"/>
    </row>
    <row r="9" ht="60" customHeight="1" spans="1:25">
      <c r="A9" s="25">
        <v>7</v>
      </c>
      <c r="B9" s="11" t="s">
        <v>425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6"/>
      <c r="P9" s="26"/>
      <c r="Q9" s="26"/>
      <c r="R9" s="26"/>
      <c r="S9" s="26"/>
      <c r="T9" s="26"/>
      <c r="U9" s="26"/>
      <c r="V9" s="26"/>
      <c r="W9" s="26"/>
      <c r="X9" s="25"/>
    </row>
    <row r="10" ht="60" customHeight="1" spans="1:25">
      <c r="A10" s="25">
        <v>8</v>
      </c>
      <c r="B10" s="11" t="s">
        <v>118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5"/>
    </row>
    <row r="11" ht="45" customHeight="1" spans="1:25">
      <c r="A11" s="17" t="s">
        <v>233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</sheetData>
  <mergeCells count="3">
    <mergeCell ref="A1:X1"/>
    <mergeCell ref="C10:M10"/>
    <mergeCell ref="A11:X11"/>
  </mergeCells>
  <pageMargins left="0.708333333333333" right="0.708333333333333" top="0.747916666666667" bottom="0.747916666666667" header="0.314583333333333" footer="0.314583333333333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130" zoomScaleNormal="130" topLeftCell="A22" workbookViewId="0">
      <selection activeCell="A25" sqref="A25:O25"/>
    </sheetView>
  </sheetViews>
  <sheetFormatPr defaultColWidth="9" defaultRowHeight="10.5"/>
  <cols>
    <col min="1" max="1" width="4.63333333333333" style="1" customWidth="1"/>
    <col min="2" max="2" width="8.63333333333333" style="2" customWidth="1"/>
    <col min="3" max="3" width="9" style="3" customWidth="1"/>
    <col min="4" max="4" width="8.25" style="3" customWidth="1"/>
    <col min="5" max="5" width="7.5" style="3" customWidth="1"/>
    <col min="6" max="6" width="9" style="3" customWidth="1"/>
    <col min="7" max="7" width="8.25" style="3" customWidth="1"/>
    <col min="8" max="8" width="9" style="3" customWidth="1"/>
    <col min="9" max="9" width="8.25" style="3" customWidth="1"/>
    <col min="10" max="11" width="9" style="3" customWidth="1"/>
    <col min="12" max="12" width="6.88333333333333" style="3" customWidth="1"/>
    <col min="13" max="13" width="6.75" style="3" customWidth="1"/>
    <col min="14" max="14" width="11.1333333333333" style="3" customWidth="1"/>
    <col min="15" max="15" width="4.63333333333333" style="1" customWidth="1"/>
    <col min="16" max="16384" width="9" style="1"/>
  </cols>
  <sheetData>
    <row r="1" ht="30" customHeight="1" spans="1:15">
      <c r="A1" s="4" t="s">
        <v>426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60" customHeight="1" spans="1:15">
      <c r="A2" s="5" t="s">
        <v>2</v>
      </c>
      <c r="B2" s="6" t="s">
        <v>20</v>
      </c>
      <c r="C2" s="7" t="s">
        <v>404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29</v>
      </c>
      <c r="I2" s="7" t="s">
        <v>26</v>
      </c>
      <c r="J2" s="7" t="s">
        <v>27</v>
      </c>
      <c r="K2" s="7" t="s">
        <v>28</v>
      </c>
      <c r="L2" s="7" t="s">
        <v>405</v>
      </c>
      <c r="M2" s="7" t="s">
        <v>406</v>
      </c>
      <c r="N2" s="7" t="s">
        <v>407</v>
      </c>
      <c r="O2" s="5" t="s">
        <v>7</v>
      </c>
    </row>
    <row r="3" ht="60" customHeight="1" spans="1:15">
      <c r="A3" s="8">
        <v>1</v>
      </c>
      <c r="B3" s="9" t="s">
        <v>427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1750.32</v>
      </c>
      <c r="O3" s="8" t="s">
        <v>428</v>
      </c>
    </row>
    <row r="4" ht="60" customHeight="1" spans="1:15">
      <c r="A4" s="8">
        <v>2</v>
      </c>
      <c r="B4" s="9" t="s">
        <v>429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17092.93</v>
      </c>
      <c r="O4" s="8" t="s">
        <v>430</v>
      </c>
    </row>
    <row r="5" ht="60" customHeight="1" spans="1:15">
      <c r="A5" s="8">
        <v>3</v>
      </c>
      <c r="B5" s="9" t="s">
        <v>431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3798.58</v>
      </c>
      <c r="O5" s="8" t="s">
        <v>432</v>
      </c>
    </row>
    <row r="6" ht="60" customHeight="1" spans="1:15">
      <c r="A6" s="8">
        <v>4</v>
      </c>
      <c r="B6" s="9" t="s">
        <v>433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6475.74</v>
      </c>
      <c r="O6" s="8" t="s">
        <v>434</v>
      </c>
    </row>
    <row r="7" ht="60" customHeight="1" spans="1:15">
      <c r="A7" s="8">
        <v>5</v>
      </c>
      <c r="B7" s="9" t="s">
        <v>435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11643.27</v>
      </c>
      <c r="O7" s="8" t="s">
        <v>436</v>
      </c>
    </row>
    <row r="8" ht="60" customHeight="1" spans="1:15">
      <c r="A8" s="8">
        <v>6</v>
      </c>
      <c r="B8" s="9" t="s">
        <v>437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23083.98</v>
      </c>
      <c r="O8" s="8" t="s">
        <v>438</v>
      </c>
    </row>
    <row r="9" ht="60" customHeight="1" spans="1:15">
      <c r="A9" s="8">
        <v>7</v>
      </c>
      <c r="B9" s="9" t="s">
        <v>439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29867.71</v>
      </c>
      <c r="O9" s="8" t="s">
        <v>440</v>
      </c>
    </row>
    <row r="10" ht="60" customHeight="1" spans="1:15">
      <c r="A10" s="8">
        <v>8</v>
      </c>
      <c r="B10" s="9" t="s">
        <v>441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5832.59</v>
      </c>
      <c r="O10" s="8" t="s">
        <v>442</v>
      </c>
    </row>
    <row r="11" ht="60" customHeight="1" spans="1:15">
      <c r="A11" s="8">
        <v>9</v>
      </c>
      <c r="B11" s="9" t="s">
        <v>443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916.66</v>
      </c>
      <c r="O11" s="8" t="s">
        <v>444</v>
      </c>
    </row>
    <row r="12" ht="60" customHeight="1" spans="1:15">
      <c r="A12" s="8">
        <v>10</v>
      </c>
      <c r="B12" s="9" t="s">
        <v>445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4250.43</v>
      </c>
      <c r="O12" s="8" t="s">
        <v>446</v>
      </c>
    </row>
    <row r="13" ht="60" customHeight="1" spans="1:15">
      <c r="A13" s="8">
        <v>11</v>
      </c>
      <c r="B13" s="9" t="s">
        <v>447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2671.49</v>
      </c>
      <c r="O13" s="8" t="s">
        <v>448</v>
      </c>
    </row>
    <row r="14" ht="60" customHeight="1" spans="1:15">
      <c r="A14" s="8">
        <v>12</v>
      </c>
      <c r="B14" s="9" t="s">
        <v>449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6443.29</v>
      </c>
      <c r="O14" s="8" t="s">
        <v>450</v>
      </c>
    </row>
    <row r="15" ht="60" customHeight="1" spans="1:15">
      <c r="A15" s="8">
        <v>13</v>
      </c>
      <c r="B15" s="9" t="s">
        <v>451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5618.52</v>
      </c>
      <c r="O15" s="8" t="s">
        <v>452</v>
      </c>
    </row>
    <row r="16" ht="60" customHeight="1" spans="1:15">
      <c r="A16" s="8">
        <v>14</v>
      </c>
      <c r="B16" s="9" t="s">
        <v>453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29580.69</v>
      </c>
      <c r="O16" s="8" t="s">
        <v>454</v>
      </c>
    </row>
    <row r="17" ht="60" customHeight="1" spans="1:15">
      <c r="A17" s="8">
        <v>15</v>
      </c>
      <c r="B17" s="9" t="s">
        <v>455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69757.83</v>
      </c>
      <c r="O17" s="8" t="s">
        <v>456</v>
      </c>
    </row>
    <row r="18" ht="60" customHeight="1" spans="1:15">
      <c r="A18" s="8">
        <v>16</v>
      </c>
      <c r="B18" s="9" t="s">
        <v>457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14861.06</v>
      </c>
      <c r="O18" s="8" t="s">
        <v>458</v>
      </c>
    </row>
    <row r="19" ht="60" customHeight="1" spans="1:15">
      <c r="A19" s="8">
        <v>17</v>
      </c>
      <c r="B19" s="9" t="s">
        <v>459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10362.56</v>
      </c>
      <c r="O19" s="8" t="s">
        <v>460</v>
      </c>
    </row>
    <row r="20" ht="60" customHeight="1" spans="1:15">
      <c r="A20" s="5">
        <v>18</v>
      </c>
      <c r="B20" s="5" t="s">
        <v>114</v>
      </c>
      <c r="C20" s="5" t="s">
        <v>461</v>
      </c>
      <c r="D20" s="5" t="s">
        <v>461</v>
      </c>
      <c r="E20" s="5" t="s">
        <v>461</v>
      </c>
      <c r="F20" s="5" t="s">
        <v>461</v>
      </c>
      <c r="G20" s="5" t="s">
        <v>461</v>
      </c>
      <c r="H20" s="5" t="s">
        <v>461</v>
      </c>
      <c r="I20" s="5" t="s">
        <v>461</v>
      </c>
      <c r="J20" s="5" t="s">
        <v>461</v>
      </c>
      <c r="K20" s="5" t="s">
        <v>461</v>
      </c>
      <c r="L20" s="5" t="s">
        <v>461</v>
      </c>
      <c r="M20" s="5" t="s">
        <v>461</v>
      </c>
      <c r="N20" s="5">
        <f>SUM(N3:N19)</f>
        <v>244007.65</v>
      </c>
      <c r="O20" s="5"/>
    </row>
    <row r="21" ht="60" customHeight="1" spans="1:15">
      <c r="A21" s="5">
        <v>19</v>
      </c>
      <c r="B21" s="11" t="s">
        <v>462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2.54</v>
      </c>
      <c r="O21" s="5"/>
    </row>
    <row r="22" ht="60" customHeight="1" spans="1:15">
      <c r="A22" s="5">
        <v>20</v>
      </c>
      <c r="B22" s="11" t="s">
        <v>463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60" customHeight="1" spans="1:15">
      <c r="A23" s="5">
        <v>21</v>
      </c>
      <c r="B23" s="11" t="s">
        <v>464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2"/>
    </row>
    <row r="24" ht="60" customHeight="1" spans="1:15">
      <c r="A24" s="5">
        <v>22</v>
      </c>
      <c r="B24" s="11" t="s">
        <v>118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ht="43" customHeight="1" spans="1:15">
      <c r="A25" s="17" t="s">
        <v>233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3">
    <mergeCell ref="A1:O1"/>
    <mergeCell ref="C24:O24"/>
    <mergeCell ref="A25:O25"/>
  </mergeCells>
  <pageMargins left="0.708333333333333" right="0.708333333333333" top="0.747916666666667" bottom="0.747916666666667" header="0.314583333333333" footer="0.314583333333333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工程汇总总价</vt:lpstr>
      <vt:lpstr>道路养护</vt:lpstr>
      <vt:lpstr>行道树</vt:lpstr>
      <vt:lpstr>游园</vt:lpstr>
      <vt:lpstr>苗圃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</cp:lastModifiedBy>
  <dcterms:created xsi:type="dcterms:W3CDTF">2006-09-13T11:21:00Z</dcterms:created>
  <dcterms:modified xsi:type="dcterms:W3CDTF">2026-05-19T01:36:59Z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32035176BAE54074A236F20368AD2B2E_13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