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0" windowHeight="7600" tabRatio="839" activeTab="3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<sst xmlns="http://schemas.openxmlformats.org/spreadsheetml/2006/main" count="199" uniqueCount="149">
  <si>
    <t>东台至兴化高速公路东台段交工验收验证性检测和质量回访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</si>
  <si>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</si>
  <si>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</si>
  <si>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</si>
  <si>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</si>
  <si>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</si>
  <si>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</si>
  <si>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</si>
  <si>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</si>
  <si>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采购包2：东台至兴化高速公路东台段交工验收验证性检测和质量回访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</si>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</sst>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.0_ "/>
    <numFmt numFmtId="180" formatCode="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3" applyNumberFormat="0" applyAlignment="0" applyProtection="0">
      <alignment vertical="center"/>
    </xf>
    <xf numFmtId="0" fontId="43" fillId="4" borderId="14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06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179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80" fontId="13" fillId="0" borderId="5" xfId="0" applyNumberFormat="1" applyFont="1" applyFill="1" applyBorder="1" applyAlignment="1">
      <alignment horizontal="center" vertical="center" wrapText="1"/>
    </xf>
    <xf numFmtId="180" fontId="13" fillId="0" borderId="6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179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180" fontId="19" fillId="0" borderId="0" xfId="0" applyNumberFormat="1" applyFont="1" applyFill="1" applyBorder="1" applyAlignment="1">
      <alignment horizontal="center" vertical="center"/>
    </xf>
    <xf numFmtId="180" fontId="20" fillId="0" borderId="0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80" fontId="21" fillId="0" borderId="5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>
      <alignment horizontal="left" vertical="center" wrapText="1"/>
    </xf>
    <xf numFmtId="180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80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Normal="100" workbookViewId="0">
      <selection activeCell="E1" sqref="E1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1"/>
      <c r="B1" s="91"/>
      <c r="C1" s="92"/>
      <c r="D1" s="92"/>
      <c r="E1" s="92"/>
      <c r="F1" s="92"/>
      <c r="G1" s="93"/>
      <c r="H1" s="93"/>
      <c r="I1" s="93"/>
    </row>
    <row r="2" ht="96" customHeight="1" spans="1:9">
      <c r="A2" s="94" t="s">
        <v>0</v>
      </c>
      <c r="B2" s="94"/>
      <c r="C2" s="94"/>
      <c r="D2" s="94"/>
      <c r="E2" s="94"/>
      <c r="F2" s="94"/>
      <c r="G2" s="93"/>
      <c r="H2" s="93"/>
      <c r="I2" s="93"/>
    </row>
    <row r="3" ht="35.1" customHeight="1" spans="1:9">
      <c r="A3" s="95"/>
      <c r="B3" s="96"/>
      <c r="C3" s="96"/>
      <c r="D3" s="96"/>
      <c r="E3" s="96"/>
      <c r="F3" s="96"/>
      <c r="G3" s="93"/>
      <c r="H3" s="93"/>
      <c r="I3" s="93"/>
    </row>
    <row r="4" ht="24.95" customHeight="1" spans="1:9">
      <c r="A4" s="92"/>
      <c r="B4" s="92"/>
      <c r="C4" s="92"/>
      <c r="D4" s="92"/>
      <c r="E4" s="92"/>
      <c r="F4" s="92"/>
      <c r="G4" s="93"/>
      <c r="H4" s="93"/>
      <c r="I4" s="93"/>
    </row>
    <row r="5" ht="24.95" customHeight="1" spans="1:9">
      <c r="A5" s="92"/>
      <c r="B5" s="92"/>
      <c r="C5" s="92"/>
      <c r="D5" s="92"/>
      <c r="E5" s="92"/>
      <c r="F5" s="92"/>
      <c r="G5" s="93"/>
      <c r="H5" s="93"/>
      <c r="I5" s="93"/>
    </row>
    <row r="6" ht="24.95" customHeight="1" spans="1:9">
      <c r="A6" s="92"/>
      <c r="B6" s="92"/>
      <c r="C6" s="92"/>
      <c r="D6" s="92"/>
      <c r="E6" s="92"/>
      <c r="F6" s="92"/>
      <c r="G6" s="93"/>
      <c r="H6" s="93"/>
      <c r="I6" s="93"/>
    </row>
    <row r="7" ht="39.95" customHeight="1" spans="1:9">
      <c r="A7" s="97" t="s">
        <v>1</v>
      </c>
      <c r="B7" s="97"/>
      <c r="C7" s="97"/>
      <c r="D7" s="97"/>
      <c r="E7" s="97"/>
      <c r="F7" s="97"/>
      <c r="G7" s="98"/>
      <c r="H7" s="98"/>
      <c r="I7" s="98"/>
    </row>
    <row r="8" ht="39.95" customHeight="1" spans="1:9">
      <c r="A8" s="97" t="s">
        <v>2</v>
      </c>
      <c r="B8" s="97"/>
      <c r="C8" s="97"/>
      <c r="D8" s="97"/>
      <c r="E8" s="97"/>
      <c r="F8" s="97"/>
      <c r="G8" s="98"/>
      <c r="H8" s="98"/>
      <c r="I8" s="98"/>
    </row>
    <row r="9" ht="39.95" customHeight="1" spans="1:9">
      <c r="A9" s="97" t="s">
        <v>3</v>
      </c>
      <c r="B9" s="97"/>
      <c r="C9" s="97"/>
      <c r="D9" s="97"/>
      <c r="E9" s="97"/>
      <c r="F9" s="97"/>
      <c r="G9" s="98"/>
      <c r="H9" s="98"/>
      <c r="I9" s="98"/>
    </row>
    <row r="10" ht="39.95" customHeight="1" spans="1:9">
      <c r="A10" s="97" t="s">
        <v>4</v>
      </c>
      <c r="B10" s="97"/>
      <c r="C10" s="97"/>
      <c r="D10" s="97"/>
      <c r="E10" s="97"/>
      <c r="F10" s="97"/>
      <c r="G10" s="98"/>
      <c r="H10" s="98"/>
      <c r="I10" s="98"/>
    </row>
    <row r="11" ht="39.95" customHeight="1" spans="1:9">
      <c r="A11" s="97" t="s">
        <v>5</v>
      </c>
      <c r="B11" s="97"/>
      <c r="C11" s="97"/>
      <c r="D11" s="97"/>
      <c r="E11" s="97"/>
      <c r="F11" s="97"/>
      <c r="G11" s="98"/>
      <c r="H11" s="98"/>
      <c r="I11" s="98"/>
    </row>
    <row r="12" ht="24.95" customHeight="1" spans="1:9">
      <c r="A12" s="99"/>
      <c r="B12" s="99"/>
      <c r="C12" s="99"/>
      <c r="D12" s="99"/>
      <c r="E12" s="99"/>
      <c r="F12" s="99"/>
      <c r="G12" s="98"/>
      <c r="H12" s="98"/>
      <c r="I12" s="98"/>
    </row>
    <row r="13" ht="24.95" customHeight="1" spans="1:9">
      <c r="A13" s="99"/>
      <c r="B13" s="99"/>
      <c r="C13" s="99"/>
      <c r="D13" s="99"/>
      <c r="E13" s="99"/>
      <c r="F13" s="99"/>
      <c r="G13" s="98"/>
      <c r="H13" s="98"/>
      <c r="I13" s="98"/>
    </row>
    <row r="14" ht="24.95" customHeight="1" spans="1:9">
      <c r="A14" s="99"/>
      <c r="B14" s="99"/>
      <c r="C14" s="99"/>
      <c r="D14" s="99"/>
      <c r="E14" s="99"/>
      <c r="F14" s="99"/>
      <c r="G14" s="98"/>
      <c r="H14" s="98"/>
      <c r="I14" s="98"/>
    </row>
    <row r="15" ht="24.95" customHeight="1" spans="1:9">
      <c r="A15" s="100"/>
      <c r="B15" s="100"/>
      <c r="C15" s="100"/>
      <c r="D15" s="100"/>
      <c r="E15" s="100"/>
      <c r="F15" s="100"/>
      <c r="G15" s="98"/>
      <c r="H15" s="98"/>
      <c r="I15" s="98"/>
    </row>
    <row r="16" ht="30" customHeight="1" spans="1:9">
      <c r="A16" s="101"/>
      <c r="B16" s="101"/>
      <c r="C16" s="101"/>
      <c r="D16" s="101"/>
      <c r="E16" s="101"/>
      <c r="F16" s="101"/>
      <c r="G16" s="98"/>
      <c r="H16" s="98"/>
      <c r="I16" s="98"/>
    </row>
    <row r="17" ht="30" customHeight="1" spans="1:9">
      <c r="A17" s="102" t="s">
        <v>6</v>
      </c>
      <c r="B17" s="102"/>
      <c r="C17" s="102"/>
      <c r="D17" s="102"/>
      <c r="E17" s="102"/>
      <c r="F17" s="102"/>
      <c r="G17" s="98"/>
      <c r="H17" s="98"/>
      <c r="I17" s="98"/>
    </row>
    <row r="18" ht="30" customHeight="1" spans="1:9">
      <c r="A18" s="103" t="s">
        <v>7</v>
      </c>
      <c r="B18" s="104"/>
      <c r="C18" s="104"/>
      <c r="D18" s="104"/>
      <c r="E18" s="104"/>
      <c r="F18" s="104"/>
      <c r="G18" s="98"/>
      <c r="H18" s="98"/>
      <c r="I18" s="98"/>
    </row>
    <row r="19" ht="20.1" customHeight="1" spans="1:9">
      <c r="A19" s="105"/>
      <c r="B19" s="105"/>
      <c r="C19" s="105"/>
      <c r="D19" s="105"/>
      <c r="E19" s="105"/>
      <c r="F19" s="105"/>
    </row>
  </sheetData>
  <sheetProtection algorithmName="SHA-512" hashValue="om11PIA/tuwIMPALuqvx0DwsOWhI5oHe++wAqWMHlFp4uEOpb4oHU7hDfpKeijYzYT3cIdoIsRX/5exQfzuZVQ==" saltValue="UBGsNUvQ+/7FpIB1AB+Hdw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Normal="100" workbookViewId="0">
      <selection activeCell="C7" sqref="C7"/>
    </sheetView>
  </sheetViews>
  <sheetFormatPr defaultColWidth="9" defaultRowHeight="14.25" customHeight="1" outlineLevelCol="3"/>
  <cols>
    <col min="1" max="2" width="9.625" style="78" customWidth="1"/>
    <col min="3" max="3" width="38.75" style="79" customWidth="1"/>
    <col min="4" max="4" width="12.625" style="79" customWidth="1"/>
    <col min="5" max="16383" width="9" style="79" customWidth="1"/>
    <col min="16384" max="16384" width="9" style="79"/>
  </cols>
  <sheetData>
    <row r="1" ht="39.95" customHeight="1" spans="1:4">
      <c r="A1" s="80" t="s">
        <v>8</v>
      </c>
      <c r="B1" s="80"/>
      <c r="C1" s="80"/>
      <c r="D1" s="80"/>
    </row>
    <row r="2" ht="20.1" customHeight="1" spans="1:4">
      <c r="A2" s="81"/>
      <c r="B2" s="81"/>
      <c r="C2" s="81"/>
      <c r="D2" s="81"/>
    </row>
    <row r="3" ht="30" customHeight="1" spans="1:4">
      <c r="A3" s="82" t="s">
        <v>9</v>
      </c>
      <c r="B3" s="83"/>
      <c r="C3" s="83"/>
      <c r="D3" s="83"/>
    </row>
    <row r="4" ht="30" customHeight="1" spans="1:4">
      <c r="A4" s="84" t="s">
        <v>10</v>
      </c>
      <c r="B4" s="84" t="s">
        <v>11</v>
      </c>
      <c r="C4" s="84" t="s">
        <v>12</v>
      </c>
      <c r="D4" s="84" t="s">
        <v>13</v>
      </c>
    </row>
    <row r="5" ht="30" customHeight="1" spans="1:4">
      <c r="A5" s="84">
        <v>1</v>
      </c>
      <c r="B5" s="85" t="s">
        <v>14</v>
      </c>
      <c r="C5" s="86" t="s">
        <v>15</v>
      </c>
      <c r="D5" s="87">
        <f>第1章!D12:E12</f>
        <v>0</v>
      </c>
    </row>
    <row r="6" ht="30" customHeight="1" spans="1:4">
      <c r="A6" s="84">
        <v>2</v>
      </c>
      <c r="B6" s="85" t="s">
        <v>16</v>
      </c>
      <c r="C6" s="86" t="s">
        <v>17</v>
      </c>
      <c r="D6" s="87">
        <f>'第2-1章 '!H43</f>
        <v>0</v>
      </c>
    </row>
    <row r="7" ht="30" customHeight="1" spans="1:4">
      <c r="A7" s="84">
        <v>3</v>
      </c>
      <c r="B7" s="85" t="s">
        <v>18</v>
      </c>
      <c r="C7" s="86" t="s">
        <v>19</v>
      </c>
      <c r="D7" s="87">
        <f>'第2-2章  '!H16</f>
        <v>0</v>
      </c>
    </row>
    <row r="8" ht="30" customHeight="1" spans="1:4">
      <c r="A8" s="84">
        <v>4</v>
      </c>
      <c r="B8" s="86" t="s">
        <v>20</v>
      </c>
      <c r="C8" s="84"/>
      <c r="D8" s="87">
        <f>ROUND(SUM(D5:D7),0)</f>
        <v>0</v>
      </c>
    </row>
    <row r="9" ht="29" customHeight="1" spans="1:4">
      <c r="A9" s="88" t="s">
        <v>21</v>
      </c>
      <c r="B9" s="88"/>
      <c r="C9" s="89">
        <f>D8</f>
        <v>0</v>
      </c>
      <c r="D9" s="88" t="s">
        <v>22</v>
      </c>
    </row>
    <row r="10" ht="29" customHeight="1" spans="1:4">
      <c r="A10" s="90" t="s">
        <v>23</v>
      </c>
      <c r="B10" s="90"/>
      <c r="C10" s="90"/>
      <c r="D10" s="90"/>
    </row>
  </sheetData>
  <sheetProtection algorithmName="SHA-512" hashValue="mScRgI3F/T6zSMeiwPVAqo/WPhRNUi5Z4zKBf++Ja8aT3T3JMdpl+GjvNFRPQIhSbN6W4f+SQL4h/HdxHRun1Q==" saltValue="SQZB7AcTg6dCSfirO5HLvg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G12"/>
  <sheetViews>
    <sheetView showZeros="0" view="pageBreakPreview" zoomScale="85" zoomScaleNormal="100" workbookViewId="0">
      <selection activeCell="F4" sqref="F4:F11"/>
    </sheetView>
  </sheetViews>
  <sheetFormatPr defaultColWidth="9" defaultRowHeight="14.25" customHeight="1" outlineLevelCol="6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</cols>
  <sheetData>
    <row r="1" ht="30" customHeight="1" spans="1:7">
      <c r="A1" s="58" t="s">
        <v>24</v>
      </c>
      <c r="B1" s="58"/>
      <c r="C1" s="58"/>
      <c r="D1" s="58"/>
      <c r="E1" s="58"/>
      <c r="F1" s="58"/>
      <c r="G1" s="58"/>
    </row>
    <row r="2" ht="24.95" customHeight="1" spans="1:7">
      <c r="A2" s="9" t="str">
        <f>汇总表!A3</f>
        <v>采购包2：东台至兴化高速公路东台段交工验收验证性检测和质量回访</v>
      </c>
      <c r="B2" s="9"/>
      <c r="C2" s="9"/>
      <c r="D2" s="9"/>
      <c r="E2" s="9"/>
      <c r="F2" s="9"/>
      <c r="G2" s="59"/>
    </row>
    <row r="3" ht="30" customHeight="1" spans="1:7">
      <c r="A3" s="60" t="s">
        <v>25</v>
      </c>
      <c r="B3" s="61" t="s">
        <v>26</v>
      </c>
      <c r="C3" s="62" t="s">
        <v>27</v>
      </c>
      <c r="D3" s="63" t="s">
        <v>28</v>
      </c>
      <c r="E3" s="63" t="s">
        <v>29</v>
      </c>
      <c r="F3" s="64" t="s">
        <v>30</v>
      </c>
      <c r="G3" s="65"/>
    </row>
    <row r="4" ht="30" customHeight="1" spans="1:7">
      <c r="A4" s="66">
        <v>1</v>
      </c>
      <c r="B4" s="67" t="s">
        <v>31</v>
      </c>
      <c r="C4" s="67" t="s">
        <v>32</v>
      </c>
      <c r="D4" s="68">
        <v>1</v>
      </c>
      <c r="E4" s="69"/>
      <c r="F4" s="70">
        <f>IF(D4="","",ROUND(D4*E4,2))</f>
        <v>0</v>
      </c>
      <c r="G4" s="71"/>
    </row>
    <row r="5" ht="30" customHeight="1" spans="1:7">
      <c r="A5" s="66">
        <v>2</v>
      </c>
      <c r="B5" s="67" t="s">
        <v>33</v>
      </c>
      <c r="C5" s="67" t="s">
        <v>32</v>
      </c>
      <c r="D5" s="68">
        <v>1</v>
      </c>
      <c r="E5" s="69"/>
      <c r="F5" s="70">
        <f>IF(D5="","",ROUND(D5*E5,2))</f>
        <v>0</v>
      </c>
      <c r="G5" s="71"/>
    </row>
    <row r="6" ht="30" customHeight="1" spans="1:7">
      <c r="A6" s="66">
        <v>3</v>
      </c>
      <c r="B6" s="67" t="s">
        <v>34</v>
      </c>
      <c r="C6" s="67" t="s">
        <v>32</v>
      </c>
      <c r="D6" s="68">
        <v>1</v>
      </c>
      <c r="E6" s="69"/>
      <c r="F6" s="70">
        <f>IF(D6="","",ROUND(D6*E6,0))</f>
        <v>0</v>
      </c>
      <c r="G6" s="71"/>
    </row>
    <row r="7" ht="30" customHeight="1" spans="1:7">
      <c r="A7" s="66">
        <v>4</v>
      </c>
      <c r="B7" s="67" t="s">
        <v>35</v>
      </c>
      <c r="C7" s="67" t="s">
        <v>32</v>
      </c>
      <c r="D7" s="68">
        <v>1</v>
      </c>
      <c r="E7" s="69"/>
      <c r="F7" s="70">
        <f>IF(D7="","",ROUND(D7*E7,2))</f>
        <v>0</v>
      </c>
      <c r="G7" s="71"/>
    </row>
    <row r="8" s="56" customFormat="1" ht="30" customHeight="1" spans="1:7">
      <c r="A8" s="66">
        <v>5</v>
      </c>
      <c r="B8" s="67" t="s">
        <v>36</v>
      </c>
      <c r="C8" s="67" t="s">
        <v>32</v>
      </c>
      <c r="D8" s="68">
        <v>1</v>
      </c>
      <c r="E8" s="68"/>
      <c r="F8" s="70">
        <f>IF(D8="","",ROUND(D8*E8,2))</f>
        <v>0</v>
      </c>
      <c r="G8" s="71"/>
    </row>
    <row r="9" s="56" customFormat="1" ht="30" customHeight="1" spans="1:7">
      <c r="A9" s="66">
        <v>6</v>
      </c>
      <c r="B9" s="67" t="s">
        <v>37</v>
      </c>
      <c r="C9" s="67" t="s">
        <v>32</v>
      </c>
      <c r="D9" s="68">
        <v>1</v>
      </c>
      <c r="E9" s="69"/>
      <c r="F9" s="70">
        <f>IF(D9="","",ROUND(D9*E9,2))</f>
        <v>0</v>
      </c>
      <c r="G9" s="72"/>
    </row>
    <row r="10" s="57" customFormat="1" ht="30" customHeight="1" spans="1:7">
      <c r="A10" s="66">
        <v>7</v>
      </c>
      <c r="B10" s="67" t="s">
        <v>38</v>
      </c>
      <c r="C10" s="67" t="s">
        <v>32</v>
      </c>
      <c r="D10" s="68">
        <v>1</v>
      </c>
      <c r="E10" s="69"/>
      <c r="F10" s="70">
        <f>IF(D10="","",ROUND(D10*E10,2))</f>
        <v>0</v>
      </c>
      <c r="G10" s="72"/>
    </row>
    <row r="11" ht="30" customHeight="1" spans="1:7">
      <c r="A11" s="66">
        <v>8</v>
      </c>
      <c r="B11" s="67" t="s">
        <v>39</v>
      </c>
      <c r="C11" s="67" t="s">
        <v>32</v>
      </c>
      <c r="D11" s="68">
        <v>1</v>
      </c>
      <c r="E11" s="69"/>
      <c r="F11" s="70">
        <f>IF(D11="","",ROUND(D11*E11,2))</f>
        <v>0</v>
      </c>
      <c r="G11" s="72"/>
    </row>
    <row r="12" ht="30" customHeight="1" spans="1:7">
      <c r="A12" s="73" t="s">
        <v>40</v>
      </c>
      <c r="B12" s="74"/>
      <c r="C12" s="74"/>
      <c r="D12" s="75">
        <f>SUM(F4:F11)</f>
        <v>0</v>
      </c>
      <c r="E12" s="75"/>
      <c r="F12" s="76" t="s">
        <v>41</v>
      </c>
      <c r="G12" s="77"/>
    </row>
  </sheetData>
  <sheetProtection algorithmName="SHA-512" hashValue="qg6MOvIrj1mTQNRPQEvamiTBQ/wYb6XNrUvsiM6FXlGDxnhJi03DRVUGAdr/v+WmGR63v+xCfrIHtjplSQbPuQ==" saltValue="3QwuG3Phkas4UI+1mb5rNQ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43"/>
  <sheetViews>
    <sheetView showZeros="0" tabSelected="1" view="pageBreakPreview" zoomScale="55" zoomScaleNormal="115" workbookViewId="0">
      <selection activeCell="G40" sqref="G40"/>
    </sheetView>
  </sheetViews>
  <sheetFormatPr defaultColWidth="9" defaultRowHeight="15" customHeight="1" outlineLevelCol="7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15" width="9" style="3" customWidth="1"/>
  </cols>
  <sheetData>
    <row r="1" s="1" customFormat="1" ht="30" customHeight="1" spans="1:8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</row>
    <row r="2" ht="24.95" customHeight="1" spans="1:8">
      <c r="A2" s="9" t="str">
        <f>汇总表!A3</f>
        <v>采购包2：东台至兴化高速公路东台段交工验收验证性检测和质量回访</v>
      </c>
      <c r="B2" s="9"/>
      <c r="C2" s="9"/>
      <c r="D2" s="10"/>
      <c r="E2" s="10"/>
      <c r="F2" s="10"/>
      <c r="G2" s="10"/>
      <c r="H2" s="10"/>
    </row>
    <row r="3" ht="34" customHeight="1" spans="1:8">
      <c r="A3" s="41" t="s">
        <v>42</v>
      </c>
      <c r="B3" s="42" t="s">
        <v>43</v>
      </c>
      <c r="C3" s="42" t="s">
        <v>44</v>
      </c>
      <c r="D3" s="42" t="s">
        <v>45</v>
      </c>
      <c r="E3" s="42" t="s">
        <v>46</v>
      </c>
      <c r="F3" s="42" t="s">
        <v>47</v>
      </c>
      <c r="G3" s="42" t="s">
        <v>48</v>
      </c>
      <c r="H3" s="43" t="s">
        <v>49</v>
      </c>
    </row>
    <row r="4" spans="1:8">
      <c r="A4" s="44" t="s">
        <v>50</v>
      </c>
      <c r="B4" s="45" t="s">
        <v>51</v>
      </c>
      <c r="C4" s="21">
        <v>1</v>
      </c>
      <c r="D4" s="46" t="s">
        <v>52</v>
      </c>
      <c r="E4" s="30" t="s">
        <v>53</v>
      </c>
      <c r="F4" s="47">
        <v>40</v>
      </c>
      <c r="G4" s="24"/>
      <c r="H4" s="48">
        <f t="shared" ref="H4:H42" si="0">ROUND(F4*G4,2)</f>
        <v>0</v>
      </c>
    </row>
    <row r="5" spans="1:8">
      <c r="A5" s="49"/>
      <c r="B5" s="45" t="s">
        <v>54</v>
      </c>
      <c r="C5" s="21">
        <v>2</v>
      </c>
      <c r="D5" s="46" t="s">
        <v>55</v>
      </c>
      <c r="E5" s="30" t="s">
        <v>56</v>
      </c>
      <c r="F5" s="47">
        <v>67</v>
      </c>
      <c r="G5" s="31"/>
      <c r="H5" s="48">
        <f t="shared" si="0"/>
        <v>0</v>
      </c>
    </row>
    <row r="6" spans="1:8">
      <c r="A6" s="49"/>
      <c r="B6" s="45" t="s">
        <v>57</v>
      </c>
      <c r="C6" s="21">
        <v>1</v>
      </c>
      <c r="D6" s="46" t="s">
        <v>58</v>
      </c>
      <c r="E6" s="30" t="s">
        <v>59</v>
      </c>
      <c r="F6" s="47">
        <v>963</v>
      </c>
      <c r="G6" s="31"/>
      <c r="H6" s="48">
        <f t="shared" si="0"/>
        <v>0</v>
      </c>
    </row>
    <row r="7" spans="1:8">
      <c r="A7" s="49"/>
      <c r="B7" s="45"/>
      <c r="C7" s="21">
        <v>2</v>
      </c>
      <c r="D7" s="46" t="s">
        <v>60</v>
      </c>
      <c r="E7" s="30" t="s">
        <v>59</v>
      </c>
      <c r="F7" s="47">
        <v>67</v>
      </c>
      <c r="G7" s="31"/>
      <c r="H7" s="48">
        <f t="shared" si="0"/>
        <v>0</v>
      </c>
    </row>
    <row r="8" spans="1:8">
      <c r="A8" s="49"/>
      <c r="B8" s="45" t="s">
        <v>61</v>
      </c>
      <c r="C8" s="21">
        <v>1</v>
      </c>
      <c r="D8" s="46" t="s">
        <v>52</v>
      </c>
      <c r="E8" s="30" t="s">
        <v>62</v>
      </c>
      <c r="F8" s="30">
        <v>16</v>
      </c>
      <c r="G8" s="24"/>
      <c r="H8" s="48">
        <f t="shared" si="0"/>
        <v>0</v>
      </c>
    </row>
    <row r="9" ht="26" spans="1:8">
      <c r="A9" s="44" t="s">
        <v>63</v>
      </c>
      <c r="B9" s="45" t="s">
        <v>64</v>
      </c>
      <c r="C9" s="21">
        <v>1</v>
      </c>
      <c r="D9" s="46" t="s">
        <v>65</v>
      </c>
      <c r="E9" s="30" t="s">
        <v>56</v>
      </c>
      <c r="F9" s="47">
        <v>75</v>
      </c>
      <c r="G9" s="31"/>
      <c r="H9" s="48">
        <f t="shared" si="0"/>
        <v>0</v>
      </c>
    </row>
    <row r="10" spans="1:8">
      <c r="A10" s="49"/>
      <c r="B10" s="21"/>
      <c r="C10" s="21">
        <v>2</v>
      </c>
      <c r="D10" s="46" t="s">
        <v>66</v>
      </c>
      <c r="E10" s="30" t="s">
        <v>56</v>
      </c>
      <c r="F10" s="47">
        <v>2528</v>
      </c>
      <c r="G10" s="31"/>
      <c r="H10" s="48">
        <f t="shared" si="0"/>
        <v>0</v>
      </c>
    </row>
    <row r="11" spans="1:8">
      <c r="A11" s="49"/>
      <c r="B11" s="21"/>
      <c r="C11" s="21">
        <v>3</v>
      </c>
      <c r="D11" s="46" t="s">
        <v>67</v>
      </c>
      <c r="E11" s="30" t="s">
        <v>56</v>
      </c>
      <c r="F11" s="47">
        <v>75</v>
      </c>
      <c r="G11" s="31"/>
      <c r="H11" s="48">
        <f t="shared" si="0"/>
        <v>0</v>
      </c>
    </row>
    <row r="12" spans="1:8">
      <c r="A12" s="49"/>
      <c r="B12" s="21"/>
      <c r="C12" s="21">
        <v>4</v>
      </c>
      <c r="D12" s="46" t="s">
        <v>68</v>
      </c>
      <c r="E12" s="30" t="s">
        <v>56</v>
      </c>
      <c r="F12" s="47">
        <v>105</v>
      </c>
      <c r="G12" s="24"/>
      <c r="H12" s="48">
        <f t="shared" si="0"/>
        <v>0</v>
      </c>
    </row>
    <row r="13" spans="1:8">
      <c r="A13" s="49"/>
      <c r="B13" s="21"/>
      <c r="C13" s="21">
        <v>5</v>
      </c>
      <c r="D13" s="46" t="s">
        <v>69</v>
      </c>
      <c r="E13" s="30" t="s">
        <v>56</v>
      </c>
      <c r="F13" s="47">
        <v>1050</v>
      </c>
      <c r="G13" s="24"/>
      <c r="H13" s="48">
        <f t="shared" si="0"/>
        <v>0</v>
      </c>
    </row>
    <row r="14" ht="26" spans="1:8">
      <c r="A14" s="49"/>
      <c r="B14" s="21"/>
      <c r="C14" s="21">
        <v>6</v>
      </c>
      <c r="D14" s="46" t="s">
        <v>70</v>
      </c>
      <c r="E14" s="30" t="s">
        <v>71</v>
      </c>
      <c r="F14" s="47">
        <v>118</v>
      </c>
      <c r="G14" s="31"/>
      <c r="H14" s="48">
        <f t="shared" si="0"/>
        <v>0</v>
      </c>
    </row>
    <row r="15" ht="26" spans="1:8">
      <c r="A15" s="49"/>
      <c r="B15" s="21"/>
      <c r="C15" s="21">
        <v>7</v>
      </c>
      <c r="D15" s="46" t="s">
        <v>72</v>
      </c>
      <c r="E15" s="30" t="s">
        <v>71</v>
      </c>
      <c r="F15" s="47">
        <v>118</v>
      </c>
      <c r="G15" s="31"/>
      <c r="H15" s="48">
        <f t="shared" si="0"/>
        <v>0</v>
      </c>
    </row>
    <row r="16" ht="26" spans="1:8">
      <c r="A16" s="49"/>
      <c r="B16" s="21"/>
      <c r="C16" s="21">
        <v>8</v>
      </c>
      <c r="D16" s="46" t="s">
        <v>73</v>
      </c>
      <c r="E16" s="30" t="s">
        <v>71</v>
      </c>
      <c r="F16" s="47">
        <v>118</v>
      </c>
      <c r="G16" s="31"/>
      <c r="H16" s="48">
        <f t="shared" si="0"/>
        <v>0</v>
      </c>
    </row>
    <row r="17" spans="1:8">
      <c r="A17" s="49"/>
      <c r="B17" s="21"/>
      <c r="C17" s="21">
        <v>9</v>
      </c>
      <c r="D17" s="46" t="s">
        <v>74</v>
      </c>
      <c r="E17" s="30" t="s">
        <v>56</v>
      </c>
      <c r="F17" s="47">
        <v>75</v>
      </c>
      <c r="G17" s="31"/>
      <c r="H17" s="48">
        <f t="shared" si="0"/>
        <v>0</v>
      </c>
    </row>
    <row r="18" spans="1:8">
      <c r="A18" s="49"/>
      <c r="B18" s="21"/>
      <c r="C18" s="21">
        <v>10</v>
      </c>
      <c r="D18" s="46" t="s">
        <v>75</v>
      </c>
      <c r="E18" s="30" t="s">
        <v>56</v>
      </c>
      <c r="F18" s="47">
        <v>75</v>
      </c>
      <c r="G18" s="31"/>
      <c r="H18" s="48">
        <f t="shared" si="0"/>
        <v>0</v>
      </c>
    </row>
    <row r="19" spans="1:8">
      <c r="A19" s="49"/>
      <c r="B19" s="21"/>
      <c r="C19" s="21">
        <v>11</v>
      </c>
      <c r="D19" s="46" t="s">
        <v>52</v>
      </c>
      <c r="E19" s="30" t="s">
        <v>53</v>
      </c>
      <c r="F19" s="30">
        <v>38</v>
      </c>
      <c r="G19" s="33"/>
      <c r="H19" s="48">
        <f t="shared" si="0"/>
        <v>0</v>
      </c>
    </row>
    <row r="20" spans="1:8">
      <c r="A20" s="44" t="s">
        <v>76</v>
      </c>
      <c r="B20" s="45" t="s">
        <v>77</v>
      </c>
      <c r="C20" s="21">
        <v>1</v>
      </c>
      <c r="D20" s="46" t="s">
        <v>78</v>
      </c>
      <c r="E20" s="30" t="s">
        <v>56</v>
      </c>
      <c r="F20" s="47">
        <v>523</v>
      </c>
      <c r="G20" s="31"/>
      <c r="H20" s="48">
        <f t="shared" si="0"/>
        <v>0</v>
      </c>
    </row>
    <row r="21" spans="1:8">
      <c r="A21" s="44"/>
      <c r="B21" s="45"/>
      <c r="C21" s="21">
        <v>2</v>
      </c>
      <c r="D21" s="46" t="s">
        <v>79</v>
      </c>
      <c r="E21" s="30" t="s">
        <v>56</v>
      </c>
      <c r="F21" s="47">
        <v>523</v>
      </c>
      <c r="G21" s="31"/>
      <c r="H21" s="48">
        <f t="shared" si="0"/>
        <v>0</v>
      </c>
    </row>
    <row r="22" ht="26" spans="1:8">
      <c r="A22" s="44"/>
      <c r="B22" s="45"/>
      <c r="C22" s="21">
        <v>3</v>
      </c>
      <c r="D22" s="50" t="s">
        <v>80</v>
      </c>
      <c r="E22" s="30" t="s">
        <v>71</v>
      </c>
      <c r="F22" s="47">
        <v>35</v>
      </c>
      <c r="G22" s="31"/>
      <c r="H22" s="48">
        <f t="shared" si="0"/>
        <v>0</v>
      </c>
    </row>
    <row r="23" ht="26" spans="1:8">
      <c r="A23" s="44"/>
      <c r="B23" s="45"/>
      <c r="C23" s="21">
        <v>4</v>
      </c>
      <c r="D23" s="50" t="s">
        <v>81</v>
      </c>
      <c r="E23" s="30" t="s">
        <v>71</v>
      </c>
      <c r="F23" s="47">
        <v>35</v>
      </c>
      <c r="G23" s="31"/>
      <c r="H23" s="48">
        <f t="shared" si="0"/>
        <v>0</v>
      </c>
    </row>
    <row r="24" ht="26" spans="1:8">
      <c r="A24" s="44"/>
      <c r="B24" s="45"/>
      <c r="C24" s="21">
        <v>5</v>
      </c>
      <c r="D24" s="50" t="s">
        <v>82</v>
      </c>
      <c r="E24" s="30" t="s">
        <v>71</v>
      </c>
      <c r="F24" s="47">
        <v>35</v>
      </c>
      <c r="G24" s="31"/>
      <c r="H24" s="48">
        <f t="shared" si="0"/>
        <v>0</v>
      </c>
    </row>
    <row r="25" spans="1:8">
      <c r="A25" s="44"/>
      <c r="B25" s="45" t="s">
        <v>83</v>
      </c>
      <c r="C25" s="30">
        <v>1</v>
      </c>
      <c r="D25" s="46" t="s">
        <v>84</v>
      </c>
      <c r="E25" s="23" t="s">
        <v>85</v>
      </c>
      <c r="F25" s="30">
        <v>10931</v>
      </c>
      <c r="G25" s="24"/>
      <c r="H25" s="48">
        <f t="shared" si="0"/>
        <v>0</v>
      </c>
    </row>
    <row r="26" spans="1:8">
      <c r="A26" s="44"/>
      <c r="B26" s="21"/>
      <c r="C26" s="30">
        <v>2</v>
      </c>
      <c r="D26" s="46" t="s">
        <v>86</v>
      </c>
      <c r="E26" s="30" t="s">
        <v>87</v>
      </c>
      <c r="F26" s="30">
        <v>10</v>
      </c>
      <c r="G26" s="24"/>
      <c r="H26" s="48">
        <f t="shared" si="0"/>
        <v>0</v>
      </c>
    </row>
    <row r="27" spans="1:8">
      <c r="A27" s="44" t="s">
        <v>88</v>
      </c>
      <c r="B27" s="45" t="s">
        <v>89</v>
      </c>
      <c r="C27" s="21">
        <v>1</v>
      </c>
      <c r="D27" s="46" t="s">
        <v>90</v>
      </c>
      <c r="E27" s="30" t="s">
        <v>59</v>
      </c>
      <c r="F27" s="47">
        <v>51</v>
      </c>
      <c r="G27" s="31"/>
      <c r="H27" s="48">
        <f t="shared" si="0"/>
        <v>0</v>
      </c>
    </row>
    <row r="28" spans="1:8">
      <c r="A28" s="44"/>
      <c r="B28" s="45"/>
      <c r="C28" s="21">
        <v>2</v>
      </c>
      <c r="D28" s="46" t="s">
        <v>91</v>
      </c>
      <c r="E28" s="30" t="s">
        <v>56</v>
      </c>
      <c r="F28" s="47">
        <v>25</v>
      </c>
      <c r="G28" s="31"/>
      <c r="H28" s="48">
        <f t="shared" si="0"/>
        <v>0</v>
      </c>
    </row>
    <row r="29" ht="26" spans="1:8">
      <c r="A29" s="44"/>
      <c r="B29" s="45"/>
      <c r="C29" s="21">
        <v>3</v>
      </c>
      <c r="D29" s="46" t="s">
        <v>92</v>
      </c>
      <c r="E29" s="30" t="s">
        <v>56</v>
      </c>
      <c r="F29" s="47">
        <v>258</v>
      </c>
      <c r="G29" s="24"/>
      <c r="H29" s="48">
        <f t="shared" si="0"/>
        <v>0</v>
      </c>
    </row>
    <row r="30" ht="26" spans="1:8">
      <c r="A30" s="44"/>
      <c r="B30" s="45" t="s">
        <v>93</v>
      </c>
      <c r="C30" s="21">
        <v>1</v>
      </c>
      <c r="D30" s="46" t="s">
        <v>94</v>
      </c>
      <c r="E30" s="30" t="s">
        <v>56</v>
      </c>
      <c r="F30" s="47">
        <v>129</v>
      </c>
      <c r="G30" s="31"/>
      <c r="H30" s="48">
        <f t="shared" si="0"/>
        <v>0</v>
      </c>
    </row>
    <row r="31" spans="1:8">
      <c r="A31" s="44"/>
      <c r="B31" s="21"/>
      <c r="C31" s="21">
        <v>2</v>
      </c>
      <c r="D31" s="46" t="s">
        <v>95</v>
      </c>
      <c r="E31" s="30" t="s">
        <v>56</v>
      </c>
      <c r="F31" s="47">
        <v>129</v>
      </c>
      <c r="G31" s="31"/>
      <c r="H31" s="25">
        <f t="shared" si="0"/>
        <v>0</v>
      </c>
    </row>
    <row r="32" ht="26" spans="1:8">
      <c r="A32" s="44"/>
      <c r="B32" s="45" t="s">
        <v>96</v>
      </c>
      <c r="C32" s="21">
        <v>1</v>
      </c>
      <c r="D32" s="46" t="s">
        <v>97</v>
      </c>
      <c r="E32" s="30" t="s">
        <v>56</v>
      </c>
      <c r="F32" s="47">
        <v>129</v>
      </c>
      <c r="G32" s="31"/>
      <c r="H32" s="25">
        <f t="shared" si="0"/>
        <v>0</v>
      </c>
    </row>
    <row r="33" ht="26" spans="1:8">
      <c r="A33" s="44"/>
      <c r="B33" s="45"/>
      <c r="C33" s="21">
        <v>2</v>
      </c>
      <c r="D33" s="46" t="s">
        <v>98</v>
      </c>
      <c r="E33" s="30" t="s">
        <v>56</v>
      </c>
      <c r="F33" s="47">
        <v>129</v>
      </c>
      <c r="G33" s="31"/>
      <c r="H33" s="25">
        <f t="shared" si="0"/>
        <v>0</v>
      </c>
    </row>
    <row r="34" ht="26" spans="1:8">
      <c r="A34" s="44"/>
      <c r="B34" s="45"/>
      <c r="C34" s="21">
        <v>3</v>
      </c>
      <c r="D34" s="46" t="s">
        <v>99</v>
      </c>
      <c r="E34" s="30" t="s">
        <v>100</v>
      </c>
      <c r="F34" s="47">
        <v>25</v>
      </c>
      <c r="G34" s="31"/>
      <c r="H34" s="25">
        <f t="shared" si="0"/>
        <v>0</v>
      </c>
    </row>
    <row r="35" ht="26" spans="1:8">
      <c r="A35" s="44"/>
      <c r="B35" s="45"/>
      <c r="C35" s="21">
        <v>4</v>
      </c>
      <c r="D35" s="46" t="s">
        <v>101</v>
      </c>
      <c r="E35" s="30" t="s">
        <v>56</v>
      </c>
      <c r="F35" s="47">
        <v>129.15</v>
      </c>
      <c r="G35" s="31"/>
      <c r="H35" s="25">
        <f t="shared" si="0"/>
        <v>0</v>
      </c>
    </row>
    <row r="36" spans="1:8">
      <c r="A36" s="44"/>
      <c r="B36" s="45"/>
      <c r="C36" s="21">
        <v>5</v>
      </c>
      <c r="D36" s="46" t="s">
        <v>102</v>
      </c>
      <c r="E36" s="30" t="s">
        <v>103</v>
      </c>
      <c r="F36" s="47">
        <v>258</v>
      </c>
      <c r="G36" s="31"/>
      <c r="H36" s="25">
        <f t="shared" si="0"/>
        <v>0</v>
      </c>
    </row>
    <row r="37" spans="1:8">
      <c r="A37" s="44"/>
      <c r="B37" s="45"/>
      <c r="C37" s="21">
        <v>6</v>
      </c>
      <c r="D37" s="46" t="s">
        <v>104</v>
      </c>
      <c r="E37" s="30" t="s">
        <v>56</v>
      </c>
      <c r="F37" s="47">
        <v>129</v>
      </c>
      <c r="G37" s="31"/>
      <c r="H37" s="25">
        <f t="shared" si="0"/>
        <v>0</v>
      </c>
    </row>
    <row r="38" spans="1:8">
      <c r="A38" s="44"/>
      <c r="B38" s="21" t="s">
        <v>105</v>
      </c>
      <c r="C38" s="21">
        <v>1</v>
      </c>
      <c r="D38" s="46" t="s">
        <v>106</v>
      </c>
      <c r="E38" s="30" t="s">
        <v>53</v>
      </c>
      <c r="F38" s="47">
        <v>51</v>
      </c>
      <c r="G38" s="51"/>
      <c r="H38" s="25">
        <f t="shared" si="0"/>
        <v>0</v>
      </c>
    </row>
    <row r="39" customHeight="1" spans="1:8">
      <c r="A39" s="52" t="s">
        <v>107</v>
      </c>
      <c r="B39" s="30" t="s">
        <v>107</v>
      </c>
      <c r="C39" s="21">
        <v>1</v>
      </c>
      <c r="D39" s="46" t="s">
        <v>108</v>
      </c>
      <c r="E39" s="30" t="s">
        <v>56</v>
      </c>
      <c r="F39" s="47">
        <v>21</v>
      </c>
      <c r="G39" s="24"/>
      <c r="H39" s="25">
        <f t="shared" si="0"/>
        <v>0</v>
      </c>
    </row>
    <row r="40" spans="1:8">
      <c r="A40" s="52"/>
      <c r="B40" s="30"/>
      <c r="C40" s="21">
        <v>2</v>
      </c>
      <c r="D40" s="46" t="s">
        <v>109</v>
      </c>
      <c r="E40" s="30" t="s">
        <v>56</v>
      </c>
      <c r="F40" s="47">
        <v>21</v>
      </c>
      <c r="G40" s="24"/>
      <c r="H40" s="25">
        <f t="shared" si="0"/>
        <v>0</v>
      </c>
    </row>
    <row r="41" spans="1:8">
      <c r="A41" s="52"/>
      <c r="B41" s="30"/>
      <c r="C41" s="21">
        <v>3</v>
      </c>
      <c r="D41" s="46" t="s">
        <v>110</v>
      </c>
      <c r="E41" s="30" t="s">
        <v>56</v>
      </c>
      <c r="F41" s="47">
        <v>105</v>
      </c>
      <c r="G41" s="24"/>
      <c r="H41" s="25">
        <f t="shared" si="0"/>
        <v>0</v>
      </c>
    </row>
    <row r="42" spans="1:8">
      <c r="A42" s="52"/>
      <c r="B42" s="45" t="s">
        <v>111</v>
      </c>
      <c r="C42" s="30">
        <v>4</v>
      </c>
      <c r="D42" s="46" t="s">
        <v>112</v>
      </c>
      <c r="E42" s="30" t="s">
        <v>113</v>
      </c>
      <c r="F42" s="30">
        <v>1</v>
      </c>
      <c r="G42" s="51"/>
      <c r="H42" s="25">
        <f t="shared" si="0"/>
        <v>0</v>
      </c>
    </row>
    <row r="43" customHeight="1" spans="1:8">
      <c r="A43" s="53" t="s">
        <v>114</v>
      </c>
      <c r="B43" s="54"/>
      <c r="C43" s="55"/>
      <c r="D43" s="55"/>
      <c r="E43" s="55"/>
      <c r="F43" s="55"/>
      <c r="G43" s="55"/>
      <c r="H43" s="39">
        <f>SUBTOTAL(109,H4:H42)</f>
        <v>0</v>
      </c>
    </row>
  </sheetData>
  <sheetProtection algorithmName="SHA-512" hashValue="knRHuZ3w9EnTk1+RO67awVkvX+Ex93TUBia8YkcyHWldHnBOMNwnNJVYo2Z4LjtktMMcDwHi3MYRqJBHzBUs7Q==" saltValue="2qYaFGgKPD1mLGqMADpnUQ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view="pageBreakPreview" zoomScale="55" zoomScaleNormal="100" workbookViewId="0">
      <selection activeCell="F7" sqref="F7"/>
    </sheetView>
  </sheetViews>
  <sheetFormatPr defaultColWidth="9" defaultRowHeight="15" customHeight="1"/>
  <cols>
    <col min="1" max="1" width="12.583333333333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采购包2：东台至兴化高速公路东台段交工验收验证性检测和质量回访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ht="28" customHeight="1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1">
        <f>'第2-1章 '!F4</f>
        <v>40</v>
      </c>
      <c r="G4" s="24"/>
      <c r="H4" s="25">
        <f t="shared" ref="H4:H15" si="0">ROUND(F4*G4,2)</f>
        <v>0</v>
      </c>
      <c r="I4" s="26"/>
      <c r="J4" s="27"/>
      <c r="K4" s="28"/>
      <c r="L4" s="28"/>
      <c r="M4" s="28"/>
      <c r="N4" s="28"/>
      <c r="O4" s="29"/>
      <c r="Q4" s="3" cm="1">
        <f t="array" ref="Q4:Q42">INT(G4:G42*0.6)</f>
        <v>0</v>
      </c>
    </row>
    <row r="5" ht="28" customHeight="1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1">
        <f>'第2-1章 '!F8</f>
        <v>16</v>
      </c>
      <c r="G5" s="24"/>
      <c r="H5" s="25">
        <f t="shared" si="0"/>
        <v>0</v>
      </c>
      <c r="I5" s="26"/>
      <c r="J5" s="27"/>
      <c r="K5" s="17"/>
      <c r="L5" s="17"/>
      <c r="M5" s="17"/>
      <c r="N5" s="17"/>
      <c r="O5" s="29"/>
      <c r="Q5" s="3">
        <v>0</v>
      </c>
    </row>
    <row r="6" ht="28" customHeight="1" spans="1:17">
      <c r="A6" s="19" t="s">
        <v>127</v>
      </c>
      <c r="B6" s="23" t="s">
        <v>128</v>
      </c>
      <c r="C6" s="30">
        <v>1</v>
      </c>
      <c r="D6" s="22" t="s">
        <v>129</v>
      </c>
      <c r="E6" s="23" t="s">
        <v>130</v>
      </c>
      <c r="F6" s="30">
        <f>'第2-1章 '!F14</f>
        <v>118</v>
      </c>
      <c r="G6" s="31"/>
      <c r="H6" s="25">
        <f t="shared" si="0"/>
        <v>0</v>
      </c>
      <c r="I6" s="26"/>
      <c r="K6" s="28"/>
      <c r="L6" s="28"/>
      <c r="M6" s="28"/>
      <c r="N6" s="28"/>
      <c r="O6" s="29"/>
      <c r="Q6" s="3">
        <v>0</v>
      </c>
    </row>
    <row r="7" ht="28" customHeight="1" spans="1:17">
      <c r="A7" s="19"/>
      <c r="B7" s="23"/>
      <c r="C7" s="30">
        <v>2</v>
      </c>
      <c r="D7" s="22" t="s">
        <v>131</v>
      </c>
      <c r="E7" s="23" t="s">
        <v>130</v>
      </c>
      <c r="F7" s="30">
        <f>F6</f>
        <v>118</v>
      </c>
      <c r="G7" s="31"/>
      <c r="H7" s="25">
        <f t="shared" si="0"/>
        <v>0</v>
      </c>
      <c r="I7" s="26"/>
      <c r="K7" s="28"/>
      <c r="L7" s="28"/>
      <c r="M7" s="28"/>
      <c r="N7" s="28"/>
      <c r="Q7" s="3">
        <v>0</v>
      </c>
    </row>
    <row r="8" ht="28" customHeight="1" spans="1:17">
      <c r="A8" s="19"/>
      <c r="B8" s="23"/>
      <c r="C8" s="30">
        <v>3</v>
      </c>
      <c r="D8" s="22" t="s">
        <v>132</v>
      </c>
      <c r="E8" s="23" t="s">
        <v>130</v>
      </c>
      <c r="F8" s="30">
        <f>F6</f>
        <v>118</v>
      </c>
      <c r="G8" s="31"/>
      <c r="H8" s="25">
        <f t="shared" si="0"/>
        <v>0</v>
      </c>
      <c r="I8" s="26"/>
      <c r="K8" s="28"/>
      <c r="L8" s="28"/>
      <c r="M8" s="28"/>
      <c r="N8" s="28"/>
      <c r="Q8" s="3">
        <v>0</v>
      </c>
    </row>
    <row r="9" ht="28" customHeight="1" spans="1:17">
      <c r="A9" s="19"/>
      <c r="B9" s="23"/>
      <c r="C9" s="32">
        <v>4</v>
      </c>
      <c r="D9" s="22" t="s">
        <v>133</v>
      </c>
      <c r="E9" s="23" t="s">
        <v>123</v>
      </c>
      <c r="F9" s="21">
        <f>'第2-1章 '!F19</f>
        <v>38</v>
      </c>
      <c r="G9" s="33"/>
      <c r="H9" s="25">
        <f t="shared" si="0"/>
        <v>0</v>
      </c>
      <c r="I9" s="26"/>
      <c r="K9" s="28"/>
      <c r="L9" s="28"/>
      <c r="M9" s="28"/>
      <c r="N9" s="28"/>
      <c r="Q9" s="3">
        <v>0</v>
      </c>
    </row>
    <row r="10" ht="28" customHeight="1" spans="1:17">
      <c r="A10" s="19" t="s">
        <v>134</v>
      </c>
      <c r="B10" s="23" t="s">
        <v>135</v>
      </c>
      <c r="C10" s="30">
        <v>1</v>
      </c>
      <c r="D10" s="22" t="s">
        <v>131</v>
      </c>
      <c r="E10" s="23" t="s">
        <v>130</v>
      </c>
      <c r="F10" s="30">
        <f>'第2-1章 '!F23</f>
        <v>35</v>
      </c>
      <c r="G10" s="31"/>
      <c r="H10" s="25">
        <f t="shared" si="0"/>
        <v>0</v>
      </c>
      <c r="I10" s="26"/>
      <c r="J10" s="27"/>
      <c r="K10" s="28"/>
      <c r="L10" s="28"/>
      <c r="M10" s="28"/>
      <c r="N10" s="28"/>
      <c r="O10" s="29"/>
      <c r="Q10" s="3">
        <v>0</v>
      </c>
    </row>
    <row r="11" ht="28" customHeight="1" spans="1:17">
      <c r="A11" s="19"/>
      <c r="B11" s="23"/>
      <c r="C11" s="30">
        <v>2</v>
      </c>
      <c r="D11" s="22" t="s">
        <v>136</v>
      </c>
      <c r="E11" s="23" t="s">
        <v>130</v>
      </c>
      <c r="F11" s="30">
        <f>'第2-1章 '!F23</f>
        <v>35</v>
      </c>
      <c r="G11" s="31"/>
      <c r="H11" s="25">
        <f t="shared" si="0"/>
        <v>0</v>
      </c>
      <c r="I11" s="26"/>
      <c r="J11" s="27"/>
      <c r="K11" s="28"/>
      <c r="L11" s="28"/>
      <c r="M11" s="28"/>
      <c r="N11" s="28"/>
      <c r="O11" s="29"/>
      <c r="Q11" s="3">
        <v>0</v>
      </c>
    </row>
    <row r="12" ht="28" customHeight="1" spans="1:17">
      <c r="A12" s="19"/>
      <c r="B12" s="23" t="s">
        <v>137</v>
      </c>
      <c r="C12" s="30">
        <v>1</v>
      </c>
      <c r="D12" s="22" t="s">
        <v>138</v>
      </c>
      <c r="E12" s="23" t="s">
        <v>85</v>
      </c>
      <c r="F12" s="30">
        <f>'第2-1章 '!F25*0.5</f>
        <v>5465.5</v>
      </c>
      <c r="G12" s="31"/>
      <c r="H12" s="25">
        <f t="shared" si="0"/>
        <v>0</v>
      </c>
      <c r="I12" s="26"/>
      <c r="J12" s="27"/>
      <c r="K12" s="28"/>
      <c r="L12" s="28"/>
      <c r="M12" s="28"/>
      <c r="N12" s="28"/>
      <c r="O12" s="29">
        <f>(J11+J13)*0.5*2</f>
        <v>0</v>
      </c>
      <c r="Q12" s="3">
        <v>0</v>
      </c>
    </row>
    <row r="13" ht="28" customHeight="1" spans="1:17">
      <c r="A13" s="19"/>
      <c r="B13" s="23"/>
      <c r="C13" s="30">
        <v>2</v>
      </c>
      <c r="D13" s="22" t="s">
        <v>139</v>
      </c>
      <c r="E13" s="23" t="s">
        <v>140</v>
      </c>
      <c r="F13" s="30">
        <v>8</v>
      </c>
      <c r="G13" s="31"/>
      <c r="H13" s="25">
        <f t="shared" si="0"/>
        <v>0</v>
      </c>
      <c r="I13" s="26"/>
      <c r="J13" s="27"/>
      <c r="Q13" s="3">
        <v>0</v>
      </c>
    </row>
    <row r="14" ht="28" customHeight="1" spans="1:17">
      <c r="A14" s="34" t="s">
        <v>141</v>
      </c>
      <c r="B14" s="20" t="s">
        <v>142</v>
      </c>
      <c r="C14" s="21">
        <v>1</v>
      </c>
      <c r="D14" s="22" t="s">
        <v>143</v>
      </c>
      <c r="E14" s="23" t="s">
        <v>123</v>
      </c>
      <c r="F14" s="30">
        <f>'第2-1章 '!F38</f>
        <v>51</v>
      </c>
      <c r="G14" s="33"/>
      <c r="H14" s="25">
        <f t="shared" si="0"/>
        <v>0</v>
      </c>
      <c r="I14" s="26"/>
      <c r="K14" s="28"/>
      <c r="L14" s="28"/>
      <c r="M14" s="28"/>
      <c r="N14" s="28"/>
      <c r="O14" s="29"/>
      <c r="Q14" s="3">
        <v>0</v>
      </c>
    </row>
    <row r="15" ht="28" customHeight="1" spans="1:17">
      <c r="A15" s="19" t="s">
        <v>144</v>
      </c>
      <c r="B15" s="23" t="s">
        <v>145</v>
      </c>
      <c r="C15" s="30">
        <v>1</v>
      </c>
      <c r="D15" s="22" t="s">
        <v>146</v>
      </c>
      <c r="E15" s="23" t="s">
        <v>147</v>
      </c>
      <c r="F15" s="30">
        <v>1</v>
      </c>
      <c r="G15" s="35"/>
      <c r="H15" s="25">
        <f t="shared" si="0"/>
        <v>0</v>
      </c>
      <c r="I15" s="26"/>
      <c r="Q15" s="3">
        <v>0</v>
      </c>
    </row>
    <row r="16" ht="28" customHeight="1" spans="1:17">
      <c r="A16" s="36" t="s">
        <v>148</v>
      </c>
      <c r="B16" s="37"/>
      <c r="C16" s="38"/>
      <c r="D16" s="38"/>
      <c r="E16" s="38"/>
      <c r="F16" s="38"/>
      <c r="G16" s="38"/>
      <c r="H16" s="39">
        <f>SUBTOTAL(109,H4:H15)</f>
        <v>0</v>
      </c>
      <c r="I16" s="40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ZwtmvPPAxrOgQoLL7HQGgclm8eH/xFiZzGeRM0vHBguUkIoykc/9D9nylmGe/Cf+LSDpmucH11Jme7gZCeSBrQ==" saltValue="nKZFL019o9+wVuF3CTzkSQ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88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2026-05-20T03:08:56Z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