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125"/>
  </bookViews>
  <sheets>
    <sheet name="港区" sheetId="1" r:id="rId1"/>
  </sheets>
  <definedNames>
    <definedName name="_xlnm._FilterDatabase" localSheetId="0" hidden="1">港区!$A$1:$DD$392</definedName>
  </definedNames>
  <calcPr calcId="144525" concurrentCalc="0"/>
  <oleSize ref="A1:Z79"/>
</workbook>
</file>

<file path=xl/sharedStrings.xml><?xml version="1.0" encoding="utf-8"?>
<sst xmlns="http://schemas.openxmlformats.org/spreadsheetml/2006/main" count="1246">
  <si>
    <t>序号</t>
  </si>
  <si>
    <t>道路名称</t>
  </si>
  <si>
    <t>控制箱位置</t>
  </si>
  <si>
    <t>控制范围</t>
  </si>
  <si>
    <t>控制箱</t>
  </si>
  <si>
    <t>电    表</t>
  </si>
  <si>
    <t>变压器</t>
  </si>
  <si>
    <t>控制方式</t>
  </si>
  <si>
    <t>防盗（有/无）</t>
  </si>
  <si>
    <t>出线回路</t>
  </si>
  <si>
    <t>节电器规格(KVA)</t>
  </si>
  <si>
    <t>单灯（有/无）</t>
  </si>
  <si>
    <t>路灯 灯杆</t>
  </si>
  <si>
    <t>输电线长度（km)</t>
  </si>
  <si>
    <t>路 灯 盏 数</t>
  </si>
  <si>
    <t>总功率</t>
  </si>
  <si>
    <t>灯杆高度（m)</t>
  </si>
  <si>
    <t>窨井</t>
  </si>
  <si>
    <t>路灯基础尺寸（厘米）</t>
  </si>
  <si>
    <t>桥头灯/庭院灯基础尺寸（厘米）</t>
  </si>
  <si>
    <t>道路性质</t>
  </si>
  <si>
    <t>路面性质</t>
  </si>
  <si>
    <t>车道数</t>
  </si>
  <si>
    <t>档距（米）</t>
  </si>
  <si>
    <t>布置方式</t>
  </si>
  <si>
    <t>路幅（米）</t>
  </si>
  <si>
    <t>平均照度（lux）</t>
  </si>
  <si>
    <t>均匀度（%）</t>
  </si>
  <si>
    <t>功率密度（W/m2)</t>
  </si>
  <si>
    <t>施工单位</t>
  </si>
  <si>
    <t>建设时间</t>
  </si>
  <si>
    <t>建设单位</t>
  </si>
  <si>
    <t>移交时间</t>
  </si>
  <si>
    <t>产权单位</t>
  </si>
  <si>
    <t>外接设备情况</t>
  </si>
  <si>
    <t>备注</t>
  </si>
  <si>
    <t>类型</t>
  </si>
  <si>
    <t>小计</t>
  </si>
  <si>
    <t>合计</t>
  </si>
  <si>
    <t>金卤灯</t>
  </si>
  <si>
    <t>钠灯</t>
  </si>
  <si>
    <t>节能灯</t>
  </si>
  <si>
    <t>日光灯</t>
  </si>
  <si>
    <t>单头壁灯</t>
  </si>
  <si>
    <t>线条灯</t>
  </si>
  <si>
    <t>射灯</t>
  </si>
  <si>
    <t>双头射灯</t>
  </si>
  <si>
    <t>洗墙灯</t>
  </si>
  <si>
    <t>投光灯</t>
  </si>
  <si>
    <t>LED</t>
  </si>
  <si>
    <t>多功能灯杆</t>
  </si>
  <si>
    <t>太阳能灯</t>
  </si>
  <si>
    <t>单臂</t>
  </si>
  <si>
    <t>双臂</t>
  </si>
  <si>
    <t>中杆</t>
  </si>
  <si>
    <t>桥头灯</t>
  </si>
  <si>
    <t>庭院灯</t>
  </si>
  <si>
    <t>高杆</t>
  </si>
  <si>
    <t>经度</t>
  </si>
  <si>
    <t>纬度</t>
  </si>
  <si>
    <t>总户号</t>
  </si>
  <si>
    <t>表号</t>
  </si>
  <si>
    <t>变比（A)</t>
  </si>
  <si>
    <t>容量</t>
  </si>
  <si>
    <t>公变专变</t>
  </si>
  <si>
    <t>时控型号</t>
  </si>
  <si>
    <t>三遥型号</t>
  </si>
  <si>
    <t>景观灯</t>
  </si>
  <si>
    <t>刀墙灯</t>
  </si>
  <si>
    <t>单臂灯</t>
  </si>
  <si>
    <t>双臂灯</t>
  </si>
  <si>
    <t>中杆灯</t>
  </si>
  <si>
    <t>高杆灯</t>
  </si>
  <si>
    <t>路灯杆数</t>
  </si>
  <si>
    <t>庭院灯盏数</t>
  </si>
  <si>
    <t>路灯盏数</t>
  </si>
  <si>
    <t>(盏）</t>
  </si>
  <si>
    <t>地埋</t>
  </si>
  <si>
    <t>架空</t>
  </si>
  <si>
    <t>250w</t>
  </si>
  <si>
    <t>400w</t>
  </si>
  <si>
    <t>1000w</t>
  </si>
  <si>
    <t>70w</t>
  </si>
  <si>
    <t>110w</t>
  </si>
  <si>
    <t>150W</t>
  </si>
  <si>
    <t>250W</t>
  </si>
  <si>
    <t>400W</t>
  </si>
  <si>
    <t>1000W</t>
  </si>
  <si>
    <t>9W</t>
  </si>
  <si>
    <t>15W</t>
  </si>
  <si>
    <t>32W</t>
  </si>
  <si>
    <t>45w</t>
  </si>
  <si>
    <t>56W</t>
  </si>
  <si>
    <t>40w</t>
  </si>
  <si>
    <t>16W</t>
  </si>
  <si>
    <t>18W</t>
  </si>
  <si>
    <t>3W</t>
  </si>
  <si>
    <t>33W</t>
  </si>
  <si>
    <t>24W</t>
  </si>
  <si>
    <t>36W</t>
  </si>
  <si>
    <t>48W</t>
  </si>
  <si>
    <t>60W</t>
  </si>
  <si>
    <t>120W</t>
  </si>
  <si>
    <t>180W</t>
  </si>
  <si>
    <t>220W</t>
  </si>
  <si>
    <t>20W</t>
  </si>
  <si>
    <t>30W</t>
  </si>
  <si>
    <t>40W</t>
  </si>
  <si>
    <t>45W</t>
  </si>
  <si>
    <t>50W</t>
  </si>
  <si>
    <t>70W</t>
  </si>
  <si>
    <t>80W</t>
  </si>
  <si>
    <t>90W</t>
  </si>
  <si>
    <t>100W</t>
  </si>
  <si>
    <t>140W</t>
  </si>
  <si>
    <t>160W</t>
  </si>
  <si>
    <t xml:space="preserve">180W </t>
  </si>
  <si>
    <t>（kw)</t>
  </si>
  <si>
    <t>（台）</t>
  </si>
  <si>
    <t>（个）</t>
  </si>
  <si>
    <t>港区范围</t>
  </si>
  <si>
    <t>牌楼路</t>
  </si>
  <si>
    <t>牌楼路与西泾路路口西北角1</t>
  </si>
  <si>
    <t>牌楼路-西泾路</t>
  </si>
  <si>
    <t>121.11.6</t>
  </si>
  <si>
    <t>31.33.51</t>
  </si>
  <si>
    <t xml:space="preserve"> </t>
  </si>
  <si>
    <t>CT表1531795874</t>
  </si>
  <si>
    <t>75/5</t>
  </si>
  <si>
    <t>公变</t>
  </si>
  <si>
    <t>无</t>
  </si>
  <si>
    <t>30*30</t>
  </si>
  <si>
    <t>次干道</t>
  </si>
  <si>
    <t>水泥</t>
  </si>
  <si>
    <t>两侧对称</t>
  </si>
  <si>
    <t>苏伟</t>
  </si>
  <si>
    <t>港区管委会</t>
  </si>
  <si>
    <t>红绿灯1路</t>
  </si>
  <si>
    <t>米场河--金埝路</t>
  </si>
  <si>
    <t>润驰</t>
  </si>
  <si>
    <t>金埝路</t>
  </si>
  <si>
    <t>牌楼路金埝路西北角</t>
  </si>
  <si>
    <t>牌楼路--杨林塘</t>
  </si>
  <si>
    <t>西泾路</t>
  </si>
  <si>
    <t>飞马路</t>
  </si>
  <si>
    <t>2#飞马路与茜泾路口西北角2</t>
  </si>
  <si>
    <t>茜泾路（新港路南23杆）
飞马路（12根）</t>
  </si>
  <si>
    <t>121.14.21</t>
  </si>
  <si>
    <t>31.33.27</t>
  </si>
  <si>
    <t>直接表
1516351919</t>
  </si>
  <si>
    <t>3*5（60）A</t>
  </si>
  <si>
    <t>丹东</t>
  </si>
  <si>
    <t>单侧</t>
  </si>
  <si>
    <t>1#银港新村小区内南门口3</t>
  </si>
  <si>
    <t>飞马路-茜星路</t>
  </si>
  <si>
    <t>121.14.47</t>
  </si>
  <si>
    <t>31.33.29</t>
  </si>
  <si>
    <t>直接表
1516353119</t>
  </si>
  <si>
    <t>沥青</t>
  </si>
  <si>
    <t>茜泾路</t>
  </si>
  <si>
    <t>茜星路</t>
  </si>
  <si>
    <t>8.5/12</t>
  </si>
  <si>
    <t>虹桥路</t>
  </si>
  <si>
    <t>1#虹桥路与浏茜路口东南角4</t>
  </si>
  <si>
    <t>虹桥路 浏茜路向东-富民路</t>
  </si>
  <si>
    <t>121.15.15</t>
  </si>
  <si>
    <t>31.33.6</t>
  </si>
  <si>
    <t>直接表1530005459</t>
  </si>
  <si>
    <t>2#虹桥路中段路北侧5</t>
  </si>
  <si>
    <t>1虹桥路（富民路-江堤）
2虹桥支路（虹桥路向北）</t>
  </si>
  <si>
    <t>121.15.57</t>
  </si>
  <si>
    <t>31.33.22</t>
  </si>
  <si>
    <t>直接表
1534630991</t>
  </si>
  <si>
    <t>红绿灯1路
监控1路</t>
  </si>
  <si>
    <t>虹桥支路</t>
  </si>
  <si>
    <t>虹桥路向北</t>
  </si>
  <si>
    <t>支路</t>
  </si>
  <si>
    <t>东方路</t>
  </si>
  <si>
    <t>东方路与滨洋路口西北角6</t>
  </si>
  <si>
    <t>1东方路（龙江路西面）
2滨洋路（新港小区内）</t>
  </si>
  <si>
    <t>121.14.29</t>
  </si>
  <si>
    <t>31.34.4</t>
  </si>
  <si>
    <t>CT表1541814186</t>
  </si>
  <si>
    <t xml:space="preserve">
300/5A</t>
  </si>
  <si>
    <t>专变</t>
  </si>
  <si>
    <t>桑莱特</t>
  </si>
  <si>
    <t>东方东路</t>
  </si>
  <si>
    <t>东方路与滨洋路口西北角</t>
  </si>
  <si>
    <t>龙江路--向阳河</t>
  </si>
  <si>
    <t>华苏路</t>
  </si>
  <si>
    <t>华苏路和滨洋路口西南角7</t>
  </si>
  <si>
    <t>1华苏路-龙江路口
2华苏路-东方路口</t>
  </si>
  <si>
    <t>121.14.22</t>
  </si>
  <si>
    <t>31.34.22</t>
  </si>
  <si>
    <t>CT表1541814171</t>
  </si>
  <si>
    <t>150/5A</t>
  </si>
  <si>
    <t>崔漕河桥边8</t>
  </si>
  <si>
    <t>崔漕河-G346</t>
  </si>
  <si>
    <t>直接表</t>
  </si>
  <si>
    <t>滨洋路</t>
  </si>
  <si>
    <t>协鑫路和滨洋路口西南角9</t>
  </si>
  <si>
    <t>协鑫路-新港路</t>
  </si>
  <si>
    <t>121.14.16</t>
  </si>
  <si>
    <t>31.34.39</t>
  </si>
  <si>
    <t>CT表1541814170</t>
  </si>
  <si>
    <t>协鑫路</t>
  </si>
  <si>
    <t>协鑫路-龙江路口</t>
  </si>
  <si>
    <t>中心向西</t>
  </si>
  <si>
    <t>长江大道</t>
  </si>
  <si>
    <t>协鑫路--华苏路</t>
  </si>
  <si>
    <t>单列</t>
  </si>
  <si>
    <t>碧云路</t>
  </si>
  <si>
    <t>碧云路、瑞江路、海港路三岔口10</t>
  </si>
  <si>
    <t>滨江大道-龙江路口</t>
  </si>
  <si>
    <t>121.13.14</t>
  </si>
  <si>
    <t>31.36.41</t>
  </si>
  <si>
    <t>CT表
1543631174</t>
  </si>
  <si>
    <t>300/5A</t>
  </si>
  <si>
    <t>和平路-龙江路</t>
  </si>
  <si>
    <t>接洋江路路灯</t>
  </si>
  <si>
    <t>洋江路-江堤</t>
  </si>
  <si>
    <t>瑞江路</t>
  </si>
  <si>
    <t>碧云路-映雪路</t>
  </si>
  <si>
    <t>光华路瑞江路西南11</t>
  </si>
  <si>
    <t>光华路-映雪路（映雪路14杆）</t>
  </si>
  <si>
    <t>121.12.29</t>
  </si>
  <si>
    <t>31.37.20</t>
  </si>
  <si>
    <t>0601098253</t>
  </si>
  <si>
    <t>300/5</t>
  </si>
  <si>
    <t>200KVA</t>
  </si>
  <si>
    <t>箱变</t>
  </si>
  <si>
    <t>海港路</t>
  </si>
  <si>
    <t>滨江大道-洋江路</t>
  </si>
  <si>
    <t>华裕</t>
  </si>
  <si>
    <t>七丫路</t>
  </si>
  <si>
    <t>平江路七丫路口东南12</t>
  </si>
  <si>
    <t>338国道-和平新村桥</t>
  </si>
  <si>
    <t>121.12.3</t>
  </si>
  <si>
    <t>31.35.15</t>
  </si>
  <si>
    <t>小区箱变
位置不详</t>
  </si>
  <si>
    <t>平江路</t>
  </si>
  <si>
    <t>南到底-北到南环路</t>
  </si>
  <si>
    <t>平江路浮宅路口西南13</t>
  </si>
  <si>
    <t>南环路-北环路</t>
  </si>
  <si>
    <t>121.11.39</t>
  </si>
  <si>
    <t>31.36.13</t>
  </si>
  <si>
    <t>CT表1537461349</t>
  </si>
  <si>
    <t>150/5</t>
  </si>
  <si>
    <t>红绿灯1路
监控2路</t>
  </si>
  <si>
    <t>平江路银港路口东南14</t>
  </si>
  <si>
    <t>北环路-通港路</t>
  </si>
  <si>
    <t>121.11.16</t>
  </si>
  <si>
    <t>31.37.0</t>
  </si>
  <si>
    <t>CT表1501840817</t>
  </si>
  <si>
    <t>通港路—浪港北</t>
  </si>
  <si>
    <t>申江路</t>
  </si>
  <si>
    <t>申江路银港路口西北15</t>
  </si>
  <si>
    <t>121.10.35</t>
  </si>
  <si>
    <t>31.36.42</t>
  </si>
  <si>
    <t>CT表0601101771</t>
  </si>
  <si>
    <t>申江路华港路西北16</t>
  </si>
  <si>
    <t>通港路-高速桥</t>
  </si>
  <si>
    <t>121.10.3</t>
  </si>
  <si>
    <t>31.37.11</t>
  </si>
  <si>
    <t>CT表1541802765</t>
  </si>
  <si>
    <t>监控1路</t>
  </si>
  <si>
    <t>银港路</t>
  </si>
  <si>
    <t>F06113西起-东安江路口</t>
  </si>
  <si>
    <t>龙兴物流门口-F06113</t>
  </si>
  <si>
    <t>龙江路-安江路</t>
  </si>
  <si>
    <t>龙江路-滨江大道</t>
  </si>
  <si>
    <t>长江路</t>
  </si>
  <si>
    <t>长江路银港路口西北17</t>
  </si>
  <si>
    <t>121.11.30</t>
  </si>
  <si>
    <t>31.37.19</t>
  </si>
  <si>
    <t>CT表
154361177</t>
  </si>
  <si>
    <t>映雪路北-北环路</t>
  </si>
  <si>
    <t>陆公路</t>
  </si>
  <si>
    <t>陆公路长江路口西南18</t>
  </si>
  <si>
    <t>港务大楼-平江路</t>
  </si>
  <si>
    <t>121.11.44</t>
  </si>
  <si>
    <t>31.37.8</t>
  </si>
  <si>
    <t>CT表1543631176</t>
  </si>
  <si>
    <t>两侧交错</t>
  </si>
  <si>
    <t>映雪路</t>
  </si>
  <si>
    <t>映雪路长江路口南侧19</t>
  </si>
  <si>
    <t>龙江路-平江路</t>
  </si>
  <si>
    <t>121.12.10</t>
  </si>
  <si>
    <t>31.36.46</t>
  </si>
  <si>
    <t>安江路</t>
  </si>
  <si>
    <t>碧云路-北环路</t>
  </si>
  <si>
    <t>光华路</t>
  </si>
  <si>
    <t>龙江路-瑞江路</t>
  </si>
  <si>
    <t>光华路西延</t>
  </si>
  <si>
    <t>安江路--平江河</t>
  </si>
  <si>
    <t>单列对称</t>
  </si>
  <si>
    <t>和平路</t>
  </si>
  <si>
    <t>映雪路-光华路</t>
  </si>
  <si>
    <t>和平路碧云路西北20</t>
  </si>
  <si>
    <t>映雪路-小太阳幼儿园</t>
  </si>
  <si>
    <t>121.12.32</t>
  </si>
  <si>
    <t>31.36.37</t>
  </si>
  <si>
    <t>75KVA</t>
  </si>
  <si>
    <t>蔷薇街</t>
  </si>
  <si>
    <t>龙江路-长江路</t>
  </si>
  <si>
    <t>龙江路</t>
  </si>
  <si>
    <t>龙江路银港路口东北21</t>
  </si>
  <si>
    <t>通港路-北环路</t>
  </si>
  <si>
    <t>121.11.45</t>
  </si>
  <si>
    <t>31.37.32</t>
  </si>
  <si>
    <t>0601088712</t>
  </si>
  <si>
    <t>主干道</t>
  </si>
  <si>
    <t>龙江路北环路口东南22</t>
  </si>
  <si>
    <t>北环路-映雪路</t>
  </si>
  <si>
    <t>121.11.32</t>
  </si>
  <si>
    <t>31.37.15</t>
  </si>
  <si>
    <t>0601100817</t>
  </si>
  <si>
    <t>龙江路振华建设路口23</t>
  </si>
  <si>
    <t>映雪路（映雪路14根）-碧云路</t>
  </si>
  <si>
    <t>121.12.34</t>
  </si>
  <si>
    <t>31.36.53</t>
  </si>
  <si>
    <t>0601097042</t>
  </si>
  <si>
    <t>160KVA</t>
  </si>
  <si>
    <t>双侧</t>
  </si>
  <si>
    <t>红绿灯2路</t>
  </si>
  <si>
    <t>龙江路浮宅路东北口24</t>
  </si>
  <si>
    <t>碧云路-南环路</t>
  </si>
  <si>
    <t>121.13.5</t>
  </si>
  <si>
    <t>31.36.25</t>
  </si>
  <si>
    <t>北环路</t>
  </si>
  <si>
    <t>长江大道-滨江大道</t>
  </si>
  <si>
    <t>北环路安江路口南25</t>
  </si>
  <si>
    <t>平江路-长江大道</t>
  </si>
  <si>
    <t>121.11.38</t>
  </si>
  <si>
    <t>31.36.54</t>
  </si>
  <si>
    <t>申江路东26</t>
  </si>
  <si>
    <t>平江路-G346</t>
  </si>
  <si>
    <t>荣文库柏</t>
  </si>
  <si>
    <t>北环路景观灯</t>
  </si>
  <si>
    <t>45*45</t>
  </si>
  <si>
    <t>卢沟路</t>
  </si>
  <si>
    <t>红星路-先锋路-卢沟路</t>
  </si>
  <si>
    <t>先锋路</t>
  </si>
  <si>
    <t>红星路</t>
  </si>
  <si>
    <t>红星路路东27</t>
  </si>
  <si>
    <t>121.8.51</t>
  </si>
  <si>
    <t>31.37.5</t>
  </si>
  <si>
    <t>玉兰街</t>
  </si>
  <si>
    <t>龙江路-和平路</t>
  </si>
  <si>
    <t>秋水街</t>
  </si>
  <si>
    <t>和平路-瑞江路</t>
  </si>
  <si>
    <t>浮宅路</t>
  </si>
  <si>
    <t>滨江大道-信江路</t>
  </si>
  <si>
    <t>平江路-浮宅路口</t>
  </si>
  <si>
    <t>平江路-沈家浜路</t>
  </si>
  <si>
    <t>乃德路</t>
  </si>
  <si>
    <t>龙江路-信江路</t>
  </si>
  <si>
    <t>信江路</t>
  </si>
  <si>
    <t>七浦塘公园-南环路</t>
  </si>
  <si>
    <t>大宅路</t>
  </si>
  <si>
    <t>牌九路西侧同创塑料门口 28</t>
  </si>
  <si>
    <t>东兴路-338</t>
  </si>
  <si>
    <t>121.10.30</t>
  </si>
  <si>
    <t>31.35.14</t>
  </si>
  <si>
    <t>0800400437</t>
  </si>
  <si>
    <t>红新路</t>
  </si>
  <si>
    <t>双浮公路-飞旺塑业</t>
  </si>
  <si>
    <t>西浮宅路</t>
  </si>
  <si>
    <t>西浮宅路中间协同电子厂旁29</t>
  </si>
  <si>
    <t>338-大桥</t>
  </si>
  <si>
    <t>121.10.22</t>
  </si>
  <si>
    <t>31.35.53</t>
  </si>
  <si>
    <t>东新兴路</t>
  </si>
  <si>
    <t>西浮宅路-联谊塑粒</t>
  </si>
  <si>
    <t>循环路</t>
  </si>
  <si>
    <t>东新兴路-红新路</t>
  </si>
  <si>
    <t>循环路-西浮宅路</t>
  </si>
  <si>
    <t>红新路26号画川纱窗门口30</t>
  </si>
  <si>
    <t>西浮宅路-双浮路</t>
  </si>
  <si>
    <t>121.10.29</t>
  </si>
  <si>
    <t>31.35.45</t>
  </si>
  <si>
    <t>新浦路</t>
  </si>
  <si>
    <t>牌九路-农田</t>
  </si>
  <si>
    <t>中兴街</t>
  </si>
  <si>
    <t>中兴街183幢旁31</t>
  </si>
  <si>
    <t>中兴路-和平路</t>
  </si>
  <si>
    <t>121.12.35</t>
  </si>
  <si>
    <t>31.36.56</t>
  </si>
  <si>
    <t>双侧对称</t>
  </si>
  <si>
    <t>南环东路</t>
  </si>
  <si>
    <t>南环东路滨江大道口东北32</t>
  </si>
  <si>
    <t>滨江大道-江堤</t>
  </si>
  <si>
    <t>121.12.45</t>
  </si>
  <si>
    <t>31.36.10</t>
  </si>
  <si>
    <t>CT表
300/5</t>
  </si>
  <si>
    <t>吴淞浜路</t>
  </si>
  <si>
    <t>吴淞浜科饮包装对面33</t>
  </si>
  <si>
    <t>338-牌九路</t>
  </si>
  <si>
    <t>121.9.36</t>
  </si>
  <si>
    <t>31.36.24</t>
  </si>
  <si>
    <t>七浦塘公园</t>
  </si>
  <si>
    <t>2号分箱 七浦塘桥下34</t>
  </si>
  <si>
    <t>七浦塘西半边公园</t>
  </si>
  <si>
    <t>121.9.48</t>
  </si>
  <si>
    <t>20*20</t>
  </si>
  <si>
    <t>仓建</t>
  </si>
  <si>
    <t>总箱 七浦塘排水站边35</t>
  </si>
  <si>
    <t>121.12.37</t>
  </si>
  <si>
    <t>31.36.35</t>
  </si>
  <si>
    <t xml:space="preserve"> 无</t>
  </si>
  <si>
    <t>1号分箱 七浦塘排水站厕所边36</t>
  </si>
  <si>
    <t>七浦塘东半边公园</t>
  </si>
  <si>
    <t>121.12.40</t>
  </si>
  <si>
    <t>31.36.26</t>
  </si>
  <si>
    <t xml:space="preserve">  无</t>
  </si>
  <si>
    <t>监控2路</t>
  </si>
  <si>
    <t>七浦塘观光桥北37</t>
  </si>
  <si>
    <t>七浦塘北半边公园</t>
  </si>
  <si>
    <t>121.13.17</t>
  </si>
  <si>
    <t>31.36.32</t>
  </si>
  <si>
    <t>管委会</t>
  </si>
  <si>
    <t>郑和酒店南38</t>
  </si>
  <si>
    <t>郑和酒店</t>
  </si>
  <si>
    <t>121.12.20</t>
  </si>
  <si>
    <t>31.37.18</t>
  </si>
  <si>
    <t>18*18</t>
  </si>
  <si>
    <t>管委会大楼西北角39</t>
  </si>
  <si>
    <t>31.37.26</t>
  </si>
  <si>
    <t>国际海员俱乐部北40</t>
  </si>
  <si>
    <t>121.12.12</t>
  </si>
  <si>
    <t>港城广场</t>
  </si>
  <si>
    <t>开发区大楼北侧41</t>
  </si>
  <si>
    <t>121.12.8</t>
  </si>
  <si>
    <t>31.37.27</t>
  </si>
  <si>
    <t>0011118936</t>
  </si>
  <si>
    <t>44*44</t>
  </si>
  <si>
    <t>陆公路--北环路</t>
  </si>
  <si>
    <t>滨海路口42</t>
  </si>
  <si>
    <t>滨江路—滨海路</t>
  </si>
  <si>
    <t>121.16.4</t>
  </si>
  <si>
    <t>31.34.30</t>
  </si>
  <si>
    <t>200/5</t>
  </si>
  <si>
    <t xml:space="preserve">专变 </t>
  </si>
  <si>
    <t>滨洲路43</t>
  </si>
  <si>
    <t>滨海路—玖龙大道</t>
  </si>
  <si>
    <t>121.15.55</t>
  </si>
  <si>
    <t>31.34.28</t>
  </si>
  <si>
    <t>滨海路</t>
  </si>
  <si>
    <t>协鑫路北44</t>
  </si>
  <si>
    <t>杨林河—协鑫路</t>
  </si>
  <si>
    <t>121.15.49</t>
  </si>
  <si>
    <t>31.35.11</t>
  </si>
  <si>
    <t>华苏路口45</t>
  </si>
  <si>
    <t>协鑫路—华苏路</t>
  </si>
  <si>
    <t>121.15.56</t>
  </si>
  <si>
    <t>31.34.52</t>
  </si>
  <si>
    <t>东方路口</t>
  </si>
  <si>
    <t>华苏路—石化路</t>
  </si>
  <si>
    <t>玖龙大道</t>
  </si>
  <si>
    <t>东方路口1#46</t>
  </si>
  <si>
    <t>新港路—华苏路</t>
  </si>
  <si>
    <t>121.15.35</t>
  </si>
  <si>
    <t>31.34.21</t>
  </si>
  <si>
    <t>协鑫路口2#47</t>
  </si>
  <si>
    <t>华苏路—协鑫路</t>
  </si>
  <si>
    <t>121.15.18</t>
  </si>
  <si>
    <t>31.34.59</t>
  </si>
  <si>
    <t>玖龙大桥北3#48</t>
  </si>
  <si>
    <t>083158—083175</t>
  </si>
  <si>
    <t>121.15.2</t>
  </si>
  <si>
    <t>31.35.18</t>
  </si>
  <si>
    <t>玖龙西门4#49</t>
  </si>
  <si>
    <t>南环路—083177</t>
  </si>
  <si>
    <t>31.35.58</t>
  </si>
  <si>
    <t>滨海路口</t>
  </si>
  <si>
    <t>玖龙大道—滨海路</t>
  </si>
  <si>
    <t>中间</t>
  </si>
  <si>
    <t>新春路</t>
  </si>
  <si>
    <t>滨洲路</t>
  </si>
  <si>
    <t>石化路—东方路</t>
  </si>
  <si>
    <t>南环路</t>
  </si>
  <si>
    <t>康居花园1#50</t>
  </si>
  <si>
    <t>泸浮璜—074237</t>
  </si>
  <si>
    <t>121.12.1</t>
  </si>
  <si>
    <t>31.35.52</t>
  </si>
  <si>
    <t>六尺塘桥2#51</t>
  </si>
  <si>
    <t>074236—和平路</t>
  </si>
  <si>
    <t>121.13.4</t>
  </si>
  <si>
    <t>31.36.1</t>
  </si>
  <si>
    <t>东环路东3#52</t>
  </si>
  <si>
    <t>和平路—滨江大道</t>
  </si>
  <si>
    <t>121.13.46</t>
  </si>
  <si>
    <t>慧泉路</t>
  </si>
  <si>
    <t>庙西侧，南环路以北</t>
  </si>
  <si>
    <t>荷池路（河东侧）</t>
  </si>
  <si>
    <t>南环路以南</t>
  </si>
  <si>
    <t>洋江路</t>
  </si>
  <si>
    <t>纬一路口</t>
  </si>
  <si>
    <t>北环路—南底</t>
  </si>
  <si>
    <t>达港路</t>
  </si>
  <si>
    <t>经二路口53</t>
  </si>
  <si>
    <t>经二路—江堤</t>
  </si>
  <si>
    <t>121.15.4</t>
  </si>
  <si>
    <t>31.37.36</t>
  </si>
  <si>
    <t>经一路口54</t>
  </si>
  <si>
    <t>滨江大道—经一路</t>
  </si>
  <si>
    <t>121.13.35</t>
  </si>
  <si>
    <t>31.37.39</t>
  </si>
  <si>
    <t>滨江大道</t>
  </si>
  <si>
    <t>玖龙纸业对面1#55</t>
  </si>
  <si>
    <t>南环路—蒸气架桥</t>
  </si>
  <si>
    <t>121.15.8</t>
  </si>
  <si>
    <t>31.35.51</t>
  </si>
  <si>
    <t>七浦塘桥北2#56</t>
  </si>
  <si>
    <t>南环路—纬一路</t>
  </si>
  <si>
    <t>121.14.10</t>
  </si>
  <si>
    <t>31.36.49</t>
  </si>
  <si>
    <t>管委会对面3#57</t>
  </si>
  <si>
    <t>纬一路—通港路</t>
  </si>
  <si>
    <t>121.13.6</t>
  </si>
  <si>
    <t>31.37.46</t>
  </si>
  <si>
    <t>高速高架北4#58</t>
  </si>
  <si>
    <t>通港路—浪港桥</t>
  </si>
  <si>
    <t>121.12.2</t>
  </si>
  <si>
    <t>31.38.38</t>
  </si>
  <si>
    <t>华能电厂5#59</t>
  </si>
  <si>
    <t>浪港桥—069511</t>
  </si>
  <si>
    <t>121.11.18</t>
  </si>
  <si>
    <t>31.39.13</t>
  </si>
  <si>
    <t>0695396#
60</t>
  </si>
  <si>
    <t>069513—069599</t>
  </si>
  <si>
    <t>121.10.47</t>
  </si>
  <si>
    <t>31.39.37</t>
  </si>
  <si>
    <t>0696467#
61</t>
  </si>
  <si>
    <t>069601—069683</t>
  </si>
  <si>
    <t>31.40.4</t>
  </si>
  <si>
    <t>荡茜村8#
62</t>
  </si>
  <si>
    <t>069685—H28001</t>
  </si>
  <si>
    <t>121.9.0</t>
  </si>
  <si>
    <t>31.40.32</t>
  </si>
  <si>
    <t>南环路北9#63</t>
  </si>
  <si>
    <t>四角高杆</t>
  </si>
  <si>
    <t>121.13.56</t>
  </si>
  <si>
    <t>31.36.9</t>
  </si>
  <si>
    <t>望江路口64</t>
  </si>
  <si>
    <t>滨江大道—江堤</t>
  </si>
  <si>
    <t>121.12.57</t>
  </si>
  <si>
    <t>31.38.12</t>
  </si>
  <si>
    <t>兴港路</t>
  </si>
  <si>
    <t>沙石场中65</t>
  </si>
  <si>
    <t>121.13.34</t>
  </si>
  <si>
    <t>31.37.40</t>
  </si>
  <si>
    <t>东方路—华苏路</t>
  </si>
  <si>
    <t>石化路口66</t>
  </si>
  <si>
    <t>121.16.2</t>
  </si>
  <si>
    <t>31.34.7</t>
  </si>
  <si>
    <t>望江路</t>
  </si>
  <si>
    <t>纬一路经二路口67</t>
  </si>
  <si>
    <t>北环路-南底</t>
  </si>
  <si>
    <t>121.13.52</t>
  </si>
  <si>
    <t>31.37.25</t>
  </si>
  <si>
    <t>6900081818</t>
  </si>
  <si>
    <t>玖龙大道—滨江路</t>
  </si>
  <si>
    <t>恒通照明</t>
  </si>
  <si>
    <t>滨江路口68</t>
  </si>
  <si>
    <t>滨江路西桥—江堤</t>
  </si>
  <si>
    <t>121.16.18</t>
  </si>
  <si>
    <t>31.34.57</t>
  </si>
  <si>
    <t>石化路</t>
  </si>
  <si>
    <t>石化路滨州路</t>
  </si>
  <si>
    <t>龙江路口-石化路中间桥</t>
  </si>
  <si>
    <t>石化路滨江路69</t>
  </si>
  <si>
    <t>石化路中间桥-滨江南路</t>
  </si>
  <si>
    <t>121.16.31</t>
  </si>
  <si>
    <t>31.34.17</t>
  </si>
  <si>
    <t>石化路东段70</t>
  </si>
  <si>
    <t>滨江南路-江堤</t>
  </si>
  <si>
    <t>121.16.59</t>
  </si>
  <si>
    <t>31.34.26</t>
  </si>
  <si>
    <t>滨江路</t>
  </si>
  <si>
    <t>石化路滨江路</t>
  </si>
  <si>
    <t>飞马路-东方路</t>
  </si>
  <si>
    <t>华苏路滨江路</t>
  </si>
  <si>
    <t>东方路-华苏路</t>
  </si>
  <si>
    <t>武港路</t>
  </si>
  <si>
    <t>武钢路71</t>
  </si>
  <si>
    <t>121.10.17</t>
  </si>
  <si>
    <t>31.40.8</t>
  </si>
  <si>
    <t>万方路</t>
  </si>
  <si>
    <t>万方路72</t>
  </si>
  <si>
    <t>121.8.50</t>
  </si>
  <si>
    <t>31.40.55</t>
  </si>
  <si>
    <t>龙江路延伸</t>
  </si>
  <si>
    <t>接通港路10#路灯</t>
  </si>
  <si>
    <t>通港路-苏通高速</t>
  </si>
  <si>
    <t>接纬三路路灯路灯</t>
  </si>
  <si>
    <t>纬三路-北环路</t>
  </si>
  <si>
    <t>接经一路路灯</t>
  </si>
  <si>
    <t>经二路-江堤</t>
  </si>
  <si>
    <t>接纬三路路灯</t>
  </si>
  <si>
    <t>北环路-纬三路</t>
  </si>
  <si>
    <t>元江路</t>
  </si>
  <si>
    <t>元江路-华港路口</t>
  </si>
  <si>
    <t>华港路</t>
  </si>
  <si>
    <t>申江路口</t>
  </si>
  <si>
    <t>申江路以西</t>
  </si>
  <si>
    <t>静江路</t>
  </si>
  <si>
    <t>接七丫路路灯</t>
  </si>
  <si>
    <t>金港路</t>
  </si>
  <si>
    <t>接滨江大道4#路灯</t>
  </si>
  <si>
    <t>滨江大道-龙江路</t>
  </si>
  <si>
    <t>通港路</t>
  </si>
  <si>
    <t>路南滨江大道东侧73</t>
  </si>
  <si>
    <t>江堤-滨江大道</t>
  </si>
  <si>
    <t>121.11.58</t>
  </si>
  <si>
    <t>31.38.10</t>
  </si>
  <si>
    <t>中国石化加油站东侧100米74</t>
  </si>
  <si>
    <t>121.11.23</t>
  </si>
  <si>
    <t>31.37.42</t>
  </si>
  <si>
    <t>长江路-平江路</t>
  </si>
  <si>
    <t>陆公村警务室平江路东第二杆处75</t>
  </si>
  <si>
    <t>平江路-申江路</t>
  </si>
  <si>
    <t>申江路-元江路</t>
  </si>
  <si>
    <t>元江路-G346</t>
  </si>
  <si>
    <t>宝得支路</t>
  </si>
  <si>
    <t>崇文街</t>
  </si>
  <si>
    <t>映雪路--秋水街</t>
  </si>
  <si>
    <t>尚德街</t>
  </si>
  <si>
    <t>龙江路---瑞江路</t>
  </si>
  <si>
    <t>安置小区</t>
  </si>
  <si>
    <t>新城花园一期</t>
  </si>
  <si>
    <t>42幢北侧</t>
  </si>
  <si>
    <t>3206620148508</t>
  </si>
  <si>
    <t>16幢北</t>
  </si>
  <si>
    <t>3206620148510</t>
  </si>
  <si>
    <t>57幢北</t>
  </si>
  <si>
    <t>3206620148605</t>
  </si>
  <si>
    <t>新城花园二期</t>
  </si>
  <si>
    <t>14幢西侧</t>
  </si>
  <si>
    <t>3206620148509</t>
  </si>
  <si>
    <t>82幢北</t>
  </si>
  <si>
    <t>3206620147506</t>
  </si>
  <si>
    <t>101幢东侧</t>
  </si>
  <si>
    <t>3206620148506</t>
  </si>
  <si>
    <t>望江花园</t>
  </si>
  <si>
    <t>50幢前</t>
  </si>
  <si>
    <t>3206622794291</t>
  </si>
  <si>
    <t>74幢后</t>
  </si>
  <si>
    <t>3206622794658</t>
  </si>
  <si>
    <t>10幢东</t>
  </si>
  <si>
    <t>3206622794657</t>
  </si>
  <si>
    <t>34幢东</t>
  </si>
  <si>
    <t>3206622794329</t>
  </si>
  <si>
    <t>建红小区（二期）</t>
  </si>
  <si>
    <t>50幢北侧</t>
  </si>
  <si>
    <t>3206622794659</t>
  </si>
  <si>
    <t>建红小区9号台变</t>
  </si>
  <si>
    <t>3206624253530</t>
  </si>
  <si>
    <t>建红新村</t>
  </si>
  <si>
    <t>1-17幢东侧</t>
  </si>
  <si>
    <t>3206624851213</t>
  </si>
  <si>
    <t>建红一期</t>
  </si>
  <si>
    <t>18幢东侧</t>
  </si>
  <si>
    <t>3206618395003</t>
  </si>
  <si>
    <t>建红小区后公园</t>
  </si>
  <si>
    <t>3206625012808</t>
  </si>
  <si>
    <t>建红新村9-341幢东侧</t>
  </si>
  <si>
    <t>3206623450835</t>
  </si>
  <si>
    <t>海韵花园</t>
  </si>
  <si>
    <t>西区变电站南侧</t>
  </si>
  <si>
    <t>3206624976895</t>
  </si>
  <si>
    <t>6幢前</t>
  </si>
  <si>
    <t>3206622794288</t>
  </si>
  <si>
    <t>社区房片</t>
  </si>
  <si>
    <t>3206622794289</t>
  </si>
  <si>
    <t>东区72幢西侧</t>
  </si>
  <si>
    <t>3206624976894</t>
  </si>
  <si>
    <t>明珠西区</t>
  </si>
  <si>
    <t>15西</t>
  </si>
  <si>
    <t>3206622434897</t>
  </si>
  <si>
    <t>30西</t>
  </si>
  <si>
    <t>3206622434896</t>
  </si>
  <si>
    <t>1西</t>
  </si>
  <si>
    <t>3206622434895</t>
  </si>
  <si>
    <t>明珠东区</t>
  </si>
  <si>
    <t>31幢</t>
  </si>
  <si>
    <t>3206622434898</t>
  </si>
  <si>
    <t>89幢东</t>
  </si>
  <si>
    <t>3206622434902</t>
  </si>
  <si>
    <t>东区75幢后</t>
  </si>
  <si>
    <t>3206622434901</t>
  </si>
  <si>
    <t>21东</t>
  </si>
  <si>
    <t>3206622434900</t>
  </si>
  <si>
    <t>55幢西</t>
  </si>
  <si>
    <t>3206622434899</t>
  </si>
  <si>
    <t>康居花园</t>
  </si>
  <si>
    <t>27号楼</t>
  </si>
  <si>
    <t>3206621724805</t>
  </si>
  <si>
    <t>0600910772</t>
  </si>
  <si>
    <t>33号楼</t>
  </si>
  <si>
    <t>3206621725305</t>
  </si>
  <si>
    <t>0600911478</t>
  </si>
  <si>
    <t>12号楼</t>
  </si>
  <si>
    <t>3206621724905</t>
  </si>
  <si>
    <t>48号楼</t>
  </si>
  <si>
    <t>3206621723907</t>
  </si>
  <si>
    <t>0600911479</t>
  </si>
  <si>
    <t>荷池小区</t>
  </si>
  <si>
    <t>36幢西</t>
  </si>
  <si>
    <t>3206622495551</t>
  </si>
  <si>
    <t>16幢东</t>
  </si>
  <si>
    <t>3206622495550</t>
  </si>
  <si>
    <t>荷池东区</t>
  </si>
  <si>
    <t>荷池花园88幢西</t>
  </si>
  <si>
    <t>3206622495552</t>
  </si>
  <si>
    <t>荷池花园37幢东</t>
  </si>
  <si>
    <t>3206622495554</t>
  </si>
  <si>
    <t>荷池花园83幢东</t>
  </si>
  <si>
    <t>3206622495553</t>
  </si>
  <si>
    <t>荷池花园5幢北</t>
  </si>
  <si>
    <t>3206622495555</t>
  </si>
  <si>
    <t>和平花园一期</t>
  </si>
  <si>
    <t>101边</t>
  </si>
  <si>
    <t>3206619602958</t>
  </si>
  <si>
    <t>0600388750</t>
  </si>
  <si>
    <t>4幢后</t>
  </si>
  <si>
    <t>3206983020049</t>
  </si>
  <si>
    <t>9幢后</t>
  </si>
  <si>
    <t>3206983020048</t>
  </si>
  <si>
    <t>15幢后</t>
  </si>
  <si>
    <t>3206983020051</t>
  </si>
  <si>
    <t>5幢后</t>
  </si>
  <si>
    <t>3206983020050</t>
  </si>
  <si>
    <t>26幢后</t>
  </si>
  <si>
    <t>3206983020052</t>
  </si>
  <si>
    <t>24幢前</t>
  </si>
  <si>
    <t>3206983020053</t>
  </si>
  <si>
    <t>和平花园二期</t>
  </si>
  <si>
    <t>43幢后</t>
  </si>
  <si>
    <t>3206618296765</t>
  </si>
  <si>
    <t>和平小区三期</t>
  </si>
  <si>
    <t>41幢后</t>
  </si>
  <si>
    <t>3206618291431</t>
  </si>
  <si>
    <t>59幢前</t>
  </si>
  <si>
    <t>3206618296776</t>
  </si>
  <si>
    <t>和平小区四期</t>
  </si>
  <si>
    <t>70号楼</t>
  </si>
  <si>
    <t>3206618296777</t>
  </si>
  <si>
    <t>和平小区五期</t>
  </si>
  <si>
    <t>北门卫墙边</t>
  </si>
  <si>
    <t>3206623141137</t>
  </si>
  <si>
    <t>六尺社区</t>
  </si>
  <si>
    <t>1区12号东侧</t>
  </si>
  <si>
    <t>3206622089168</t>
  </si>
  <si>
    <t>0601014523</t>
  </si>
  <si>
    <t>党群服务中心前</t>
  </si>
  <si>
    <t>3206622088747</t>
  </si>
  <si>
    <t>0601016367</t>
  </si>
  <si>
    <t>南环路东南22号变下面</t>
  </si>
  <si>
    <t>3206622089167</t>
  </si>
  <si>
    <t>0601014362</t>
  </si>
  <si>
    <t>南环路南7区127号东侧</t>
  </si>
  <si>
    <t>3206622089162</t>
  </si>
  <si>
    <t>0601016341</t>
  </si>
  <si>
    <t>1547720266</t>
  </si>
  <si>
    <t>鹿新花园（西区）</t>
  </si>
  <si>
    <t>镇北六村鹿新东站西侧</t>
  </si>
  <si>
    <t>3206624851216</t>
  </si>
  <si>
    <t>时思镇北新村</t>
  </si>
  <si>
    <t>镇北小区南区高压变压器北侧</t>
  </si>
  <si>
    <t>3206624851219</t>
  </si>
  <si>
    <t>时思镇北二区</t>
  </si>
  <si>
    <t>镇北五村</t>
  </si>
  <si>
    <t>鹿新花园（高层）</t>
  </si>
  <si>
    <t>3206624256852</t>
  </si>
  <si>
    <t>新港花苑</t>
  </si>
  <si>
    <t>新港花苑九号</t>
  </si>
  <si>
    <t>3206622874916</t>
  </si>
  <si>
    <t>新港花苑6区3号</t>
  </si>
  <si>
    <t>3206622874905</t>
  </si>
  <si>
    <t>3206900096274</t>
  </si>
  <si>
    <t>2区61东边</t>
  </si>
  <si>
    <t>3206622925310</t>
  </si>
  <si>
    <t>0537561325</t>
  </si>
  <si>
    <t>富民小区（南区）</t>
  </si>
  <si>
    <t>3206625180449</t>
  </si>
  <si>
    <t>1551511978</t>
  </si>
  <si>
    <t>富民小区（北区）</t>
  </si>
  <si>
    <t>3206624863737</t>
  </si>
  <si>
    <t>1547738393</t>
  </si>
  <si>
    <t>富民小区</t>
  </si>
  <si>
    <t>3206624493092</t>
  </si>
  <si>
    <t>1544190148</t>
  </si>
  <si>
    <t>银港小区</t>
  </si>
  <si>
    <t>3206624863742</t>
  </si>
  <si>
    <t>1547738398</t>
  </si>
  <si>
    <t>1516353119</t>
  </si>
  <si>
    <t>马北新村</t>
  </si>
  <si>
    <t>景苑小区（牌楼）</t>
  </si>
  <si>
    <t>肖泾苑（牌楼）</t>
  </si>
  <si>
    <t>牌楼小区</t>
  </si>
  <si>
    <t>牌楼小区2号房</t>
  </si>
  <si>
    <t>3206619521429</t>
  </si>
  <si>
    <t>0600911208</t>
  </si>
  <si>
    <t>牌楼小区6-82号南侧</t>
  </si>
  <si>
    <t>3206623397244</t>
  </si>
  <si>
    <t>1534434426</t>
  </si>
  <si>
    <t>牌楼小区8-84后侧</t>
  </si>
  <si>
    <t>3206624867148</t>
  </si>
  <si>
    <t>3206624863746</t>
  </si>
  <si>
    <t>牌楼小区21-77号后侧</t>
  </si>
  <si>
    <t>3203001745029</t>
  </si>
  <si>
    <t>22年新建路灯</t>
  </si>
  <si>
    <t>红星小区</t>
  </si>
  <si>
    <t>32幢西侧</t>
  </si>
  <si>
    <t>3206622532600</t>
  </si>
  <si>
    <t>红星新村北</t>
  </si>
  <si>
    <t>3206624099500</t>
  </si>
  <si>
    <t>红星新村南</t>
  </si>
  <si>
    <t>红星新村751号南侧</t>
  </si>
  <si>
    <t>3206623375551</t>
  </si>
  <si>
    <t>红星新村529号北侧</t>
  </si>
  <si>
    <t>3206623375533</t>
  </si>
  <si>
    <t>红星新村276号南侧</t>
  </si>
  <si>
    <t>3206622532611</t>
  </si>
  <si>
    <t>先锋苑小区</t>
  </si>
  <si>
    <t>卫星小区</t>
  </si>
  <si>
    <t>卫星新村45幢前</t>
  </si>
  <si>
    <t>3206624851214</t>
  </si>
  <si>
    <t>卢沟苑小区</t>
  </si>
  <si>
    <t>新仓小区</t>
  </si>
  <si>
    <t>新仓小区1号台片东侧</t>
  </si>
  <si>
    <t>3206624851218</t>
  </si>
  <si>
    <t>红光新村北</t>
  </si>
  <si>
    <t>红光村落</t>
  </si>
  <si>
    <t>3206625096117</t>
  </si>
  <si>
    <t>九曲社区</t>
  </si>
  <si>
    <t>浮桥镇</t>
  </si>
  <si>
    <t>中兴南街</t>
  </si>
  <si>
    <t>和平小区西门</t>
  </si>
  <si>
    <t>南环路至中兴街</t>
  </si>
  <si>
    <t>3206624579783</t>
  </si>
  <si>
    <t>1546477454</t>
  </si>
  <si>
    <t>ZYT11-JW</t>
  </si>
  <si>
    <t>40*40</t>
  </si>
  <si>
    <t>供电所对面</t>
  </si>
  <si>
    <t>中兴街至镇中路</t>
  </si>
  <si>
    <t>3206983018562</t>
  </si>
  <si>
    <t>1516460248</t>
  </si>
  <si>
    <t>6/3</t>
  </si>
  <si>
    <t>中兴街闸南</t>
  </si>
  <si>
    <t>镇中路至水闸、闸南东街等</t>
  </si>
  <si>
    <t>3206983018564</t>
  </si>
  <si>
    <t>1548195782</t>
  </si>
  <si>
    <t>水闸北</t>
  </si>
  <si>
    <t>3206983018565</t>
  </si>
  <si>
    <t>1521418764</t>
  </si>
  <si>
    <t>庆丰路</t>
  </si>
  <si>
    <t>公房边</t>
  </si>
  <si>
    <t>中兴街向北至镇中路</t>
  </si>
  <si>
    <t>3206625204041</t>
  </si>
  <si>
    <t>50*50</t>
  </si>
  <si>
    <t>双侧交互</t>
  </si>
  <si>
    <t>小公园</t>
  </si>
  <si>
    <t>镇中路至闸南东街</t>
  </si>
  <si>
    <t>3206625204155</t>
  </si>
  <si>
    <t>1553404169</t>
  </si>
  <si>
    <t>南环路向北到小太阳幼儿园路口</t>
  </si>
  <si>
    <t>浮宅路口</t>
  </si>
  <si>
    <t>南环路向北至戚浦塘</t>
  </si>
  <si>
    <t>3206900074156</t>
  </si>
  <si>
    <t>1543631189</t>
  </si>
  <si>
    <t>闸南东街</t>
  </si>
  <si>
    <t>庆丰路至中兴南街</t>
  </si>
  <si>
    <t>小桥弄</t>
  </si>
  <si>
    <t>小桥弄口</t>
  </si>
  <si>
    <t>6983018563</t>
  </si>
  <si>
    <t>0601015252</t>
  </si>
  <si>
    <t>镇中路</t>
  </si>
  <si>
    <t xml:space="preserve">            菜场弄堂口                                   </t>
  </si>
  <si>
    <t>中兴街向东至庆丰路</t>
  </si>
  <si>
    <t>3206983018567</t>
  </si>
  <si>
    <t>0600939268</t>
  </si>
  <si>
    <t>庆丰路小公园</t>
  </si>
  <si>
    <t>庆丰路至和平路</t>
  </si>
  <si>
    <t>3206983018566</t>
  </si>
  <si>
    <t>1527437197</t>
  </si>
  <si>
    <t>黄浦泾北</t>
  </si>
  <si>
    <t>用电站河对面</t>
  </si>
  <si>
    <t>政协委员之家到菜场</t>
  </si>
  <si>
    <t>3206618684603</t>
  </si>
  <si>
    <t>0601136964</t>
  </si>
  <si>
    <t>水泥路</t>
  </si>
  <si>
    <t>和平路口</t>
  </si>
  <si>
    <t>信江路向西至港区医院、和平路</t>
  </si>
  <si>
    <t>3206900082639</t>
  </si>
  <si>
    <t>1543631187</t>
  </si>
  <si>
    <t>中兴南街至信江路</t>
  </si>
  <si>
    <t>3206623112568</t>
  </si>
  <si>
    <t>1530524052</t>
  </si>
  <si>
    <t>鸿运路</t>
  </si>
  <si>
    <t>中间位置</t>
  </si>
  <si>
    <t>南环路至七丫路</t>
  </si>
  <si>
    <t>3206900078616</t>
  </si>
  <si>
    <t>1537446010</t>
  </si>
  <si>
    <t>新桥线</t>
  </si>
  <si>
    <t>南环路向南至七丫路</t>
  </si>
  <si>
    <t>浮浏北线</t>
  </si>
  <si>
    <t>南环路至龙江路</t>
  </si>
  <si>
    <t>和平中心路</t>
  </si>
  <si>
    <t>新桥线至浮浏北线</t>
  </si>
  <si>
    <t>和平南路</t>
  </si>
  <si>
    <t>新桥线向西至祠堂泾河</t>
  </si>
  <si>
    <t>七丫路南侧道路</t>
  </si>
  <si>
    <t>六尺环区路</t>
  </si>
  <si>
    <t>六尺小区内环形</t>
  </si>
  <si>
    <t>南中路</t>
  </si>
  <si>
    <t>南环路至七丫路南侧道路</t>
  </si>
  <si>
    <t>华正路</t>
  </si>
  <si>
    <t>南环路至浮宅路</t>
  </si>
  <si>
    <t>荷池路</t>
  </si>
  <si>
    <t>新茜泾河向北到底</t>
  </si>
  <si>
    <t>南环路向北到底</t>
  </si>
  <si>
    <t>沈家浜路</t>
  </si>
  <si>
    <t>中兴街西延</t>
  </si>
  <si>
    <t>平江路至慧泉路</t>
  </si>
  <si>
    <t>浮桥老街</t>
  </si>
  <si>
    <t>老街坊</t>
  </si>
  <si>
    <t>老街</t>
  </si>
  <si>
    <t>0601129402</t>
  </si>
  <si>
    <t>九曲</t>
  </si>
  <si>
    <t>先红路</t>
  </si>
  <si>
    <t>涵洞南</t>
  </si>
  <si>
    <t>高速涵洞</t>
  </si>
  <si>
    <t>3203000526116</t>
  </si>
  <si>
    <t>1551518290</t>
  </si>
  <si>
    <t>石家泾路</t>
  </si>
  <si>
    <t>高速公路至通港路</t>
  </si>
  <si>
    <t>曲苑路</t>
  </si>
  <si>
    <t>曲苑桥北堍</t>
  </si>
  <si>
    <t>九曲街向南到底</t>
  </si>
  <si>
    <t>6619517837</t>
  </si>
  <si>
    <t>1524605916</t>
  </si>
  <si>
    <t>市场西</t>
  </si>
  <si>
    <t>市场西变压器下</t>
  </si>
  <si>
    <t>通港路至新九路</t>
  </si>
  <si>
    <t>3206625012801</t>
  </si>
  <si>
    <t>1549623194</t>
  </si>
  <si>
    <t>石家泾东</t>
  </si>
  <si>
    <t>石家泾东侧变压器旁</t>
  </si>
  <si>
    <t>石家泾东（育才路向南）</t>
  </si>
  <si>
    <t>3206625012803</t>
  </si>
  <si>
    <t>1549623192</t>
  </si>
  <si>
    <t>牌九路（九曲片）</t>
  </si>
  <si>
    <t>新生路口</t>
  </si>
  <si>
    <t>杨林桥北堍至富桥工业园</t>
  </si>
  <si>
    <t>3206625140731</t>
  </si>
  <si>
    <t>1551664334</t>
  </si>
  <si>
    <t>方桥村委会西侧</t>
  </si>
  <si>
    <t>富桥工业园至红光</t>
  </si>
  <si>
    <t>3206625140781</t>
  </si>
  <si>
    <t>1551664336</t>
  </si>
  <si>
    <t>中间位置变压器旁</t>
  </si>
  <si>
    <t>红光至张浦河</t>
  </si>
  <si>
    <t>3206625126875</t>
  </si>
  <si>
    <t>1551610170</t>
  </si>
  <si>
    <t>方红路</t>
  </si>
  <si>
    <t>牌九路至茜泾河</t>
  </si>
  <si>
    <r>
      <rPr>
        <sz val="12"/>
        <rFont val="宋体"/>
        <charset val="134"/>
      </rPr>
      <t>3</t>
    </r>
    <r>
      <rPr>
        <sz val="10"/>
        <rFont val="宋体"/>
        <charset val="134"/>
      </rPr>
      <t>206625163317</t>
    </r>
  </si>
  <si>
    <t>星八路（待建）</t>
  </si>
  <si>
    <t>待新建路灯</t>
  </si>
  <si>
    <t>育才路</t>
  </si>
  <si>
    <t>石家泾至G346</t>
  </si>
  <si>
    <t>九曲街</t>
  </si>
  <si>
    <t>派出所边</t>
  </si>
  <si>
    <t>石家泾至红星路</t>
  </si>
  <si>
    <t>3206619517837</t>
  </si>
  <si>
    <t>新九路</t>
  </si>
  <si>
    <t>石家泾至卢沟路</t>
  </si>
  <si>
    <t>市场北侧道路</t>
  </si>
  <si>
    <t>石家泾至曲苑路</t>
  </si>
  <si>
    <t>疏港高速辅道</t>
  </si>
  <si>
    <t>中间位置北侧民房边</t>
  </si>
  <si>
    <t>石头塘至陆璜路</t>
  </si>
  <si>
    <t>3206625139100</t>
  </si>
  <si>
    <t>1551664333</t>
  </si>
  <si>
    <t>石湖路</t>
  </si>
  <si>
    <t>羊庄北</t>
  </si>
  <si>
    <t>牌九路至羊庄（包含牌九路北侧丁字口）</t>
  </si>
  <si>
    <t>3206625096035</t>
  </si>
  <si>
    <t>老闸</t>
  </si>
  <si>
    <t>通火线</t>
  </si>
  <si>
    <t>新通线</t>
  </si>
  <si>
    <t>兴闸路</t>
  </si>
  <si>
    <t>用电站西</t>
  </si>
  <si>
    <t>3206622771307</t>
  </si>
  <si>
    <t>1523241492</t>
  </si>
  <si>
    <t>河通线</t>
  </si>
  <si>
    <t>通港路至双雄化工</t>
  </si>
  <si>
    <t>3206624576396</t>
  </si>
  <si>
    <t>1546326362</t>
  </si>
  <si>
    <t>3206624576395</t>
  </si>
  <si>
    <t>1546326365</t>
  </si>
  <si>
    <t>新华路</t>
  </si>
  <si>
    <t>通港路至石头塘桥</t>
  </si>
  <si>
    <t>3206985004996</t>
  </si>
  <si>
    <t>1526393899</t>
  </si>
  <si>
    <t>滨石路</t>
  </si>
  <si>
    <t>闸北弄</t>
  </si>
  <si>
    <t>加油站向东到底</t>
  </si>
  <si>
    <t>老闸街</t>
  </si>
  <si>
    <t>戚浦塘桥北至老街向西到底</t>
  </si>
  <si>
    <t>柳双路</t>
  </si>
  <si>
    <t>3206624382722</t>
  </si>
  <si>
    <t>老茜线</t>
  </si>
  <si>
    <t>大众桥北堍</t>
  </si>
  <si>
    <t>老岳线至沙南路</t>
  </si>
  <si>
    <t>渔业路</t>
  </si>
  <si>
    <t>柳双路至老岳线</t>
  </si>
  <si>
    <t>2016.10</t>
  </si>
  <si>
    <t>2019.10</t>
  </si>
  <si>
    <t>老岳线</t>
  </si>
  <si>
    <t>廊桥南</t>
  </si>
  <si>
    <t>戚浦塘至双浮公路（包含匝道）</t>
  </si>
  <si>
    <t>3206624907166</t>
  </si>
  <si>
    <t>1547720259</t>
  </si>
  <si>
    <t>大众路</t>
  </si>
  <si>
    <t>陆璜线至老岳线</t>
  </si>
  <si>
    <t>2017.11</t>
  </si>
  <si>
    <t>2020.11</t>
  </si>
  <si>
    <t>建元路</t>
  </si>
  <si>
    <t>柳双路至廊桥</t>
  </si>
  <si>
    <t>2016.11</t>
  </si>
  <si>
    <t>2019.11</t>
  </si>
  <si>
    <t>茜泾河路</t>
  </si>
  <si>
    <t>石头塘至双浮公路</t>
  </si>
  <si>
    <t>浏家港</t>
  </si>
  <si>
    <t>中燕路希望路</t>
  </si>
  <si>
    <t>中燕路希望路口</t>
  </si>
  <si>
    <t>吴泾路</t>
  </si>
  <si>
    <t>排灌站边</t>
  </si>
  <si>
    <t>吴泾庙东</t>
  </si>
  <si>
    <t>老小学东</t>
  </si>
  <si>
    <t>通港路向南至文汇桥</t>
  </si>
  <si>
    <t>3206900041891</t>
  </si>
  <si>
    <t>1501140660</t>
  </si>
  <si>
    <t>加油站南</t>
  </si>
  <si>
    <t>文汇桥至339</t>
  </si>
  <si>
    <t>3206900019512</t>
  </si>
  <si>
    <t>1501141072</t>
  </si>
  <si>
    <t>100/5</t>
  </si>
  <si>
    <t>80KVA</t>
  </si>
  <si>
    <t>河西街</t>
  </si>
  <si>
    <t>河西街中间变压器旁</t>
  </si>
  <si>
    <t>石化路至虹桥路</t>
  </si>
  <si>
    <t>3206624964356</t>
  </si>
  <si>
    <t>1549556138</t>
  </si>
  <si>
    <t>河东街</t>
  </si>
  <si>
    <t>乐园路至府前街</t>
  </si>
  <si>
    <t>3206625181521</t>
  </si>
  <si>
    <t>1551514474</t>
  </si>
  <si>
    <t>富民路</t>
  </si>
  <si>
    <t>菜场边</t>
  </si>
  <si>
    <t>飞马路向南至虹桥路</t>
  </si>
  <si>
    <t>3203002125234</t>
  </si>
  <si>
    <t>1500571430</t>
  </si>
  <si>
    <t>富民会所西侧</t>
  </si>
  <si>
    <t>振兴路</t>
  </si>
  <si>
    <t>石化路向南至飞马路</t>
  </si>
  <si>
    <t>江红路</t>
  </si>
  <si>
    <t>3206624729664</t>
  </si>
  <si>
    <t>1541316267</t>
  </si>
  <si>
    <t>乐园路</t>
  </si>
  <si>
    <t>老村委</t>
  </si>
  <si>
    <t>龙江路向东至市河东街</t>
  </si>
  <si>
    <t>3206624867145</t>
  </si>
  <si>
    <t>1541158180</t>
  </si>
  <si>
    <t>红豆超市</t>
  </si>
  <si>
    <t>龙江路向东到底</t>
  </si>
  <si>
    <t>3206900052020</t>
  </si>
  <si>
    <t>1541413763</t>
  </si>
  <si>
    <t>江红路东侧变压器旁</t>
  </si>
  <si>
    <t>朝阳河至滨江南路</t>
  </si>
  <si>
    <t>3206624368023</t>
  </si>
  <si>
    <t>1542840928</t>
  </si>
  <si>
    <t>府前街</t>
  </si>
  <si>
    <t>老政府南</t>
  </si>
  <si>
    <t>府前街、府前南街</t>
  </si>
  <si>
    <t>3206624963935</t>
  </si>
  <si>
    <t>1549554759</t>
  </si>
  <si>
    <t>府前南街</t>
  </si>
  <si>
    <t>静园路</t>
  </si>
  <si>
    <t>静园桥东堍</t>
  </si>
  <si>
    <t>牌楼</t>
  </si>
  <si>
    <t>马路塘路</t>
  </si>
  <si>
    <t>新邵路至方桥（包含至陆璜线桥）</t>
  </si>
  <si>
    <t>牌九路</t>
  </si>
  <si>
    <t>牌楼路口</t>
  </si>
  <si>
    <t>牌楼加油站至杨林桥北堍</t>
  </si>
  <si>
    <t>3206619508718</t>
  </si>
  <si>
    <t>0600911588</t>
  </si>
  <si>
    <t>东丁泾河路</t>
  </si>
  <si>
    <t>新港公路向北到底</t>
  </si>
  <si>
    <t>牌新路</t>
  </si>
  <si>
    <t>丁泾村委</t>
  </si>
  <si>
    <t>原影剧院至高速</t>
  </si>
  <si>
    <t>3206625001593</t>
  </si>
  <si>
    <t>米场河西</t>
  </si>
  <si>
    <t>新港路至景苑路</t>
  </si>
  <si>
    <t>项泾路</t>
  </si>
  <si>
    <t>3206997002785</t>
  </si>
  <si>
    <t>1516323053</t>
  </si>
  <si>
    <t>凤星路</t>
  </si>
  <si>
    <t>教堂南</t>
  </si>
  <si>
    <t>高速至新港路</t>
  </si>
  <si>
    <t>日间照料中心</t>
  </si>
  <si>
    <t>花星路</t>
  </si>
  <si>
    <t>花星桥西堍</t>
  </si>
  <si>
    <t>牌九路至马路塘</t>
  </si>
  <si>
    <t>中心路</t>
  </si>
  <si>
    <t>亭子桥西</t>
  </si>
  <si>
    <t>双沟河西</t>
  </si>
  <si>
    <t>景苑路</t>
  </si>
  <si>
    <t>污水处理房</t>
  </si>
  <si>
    <t>村委会前</t>
  </si>
  <si>
    <t>新生路</t>
  </si>
  <si>
    <t>牌九路至马路塘路</t>
  </si>
  <si>
    <t>马头塘路</t>
  </si>
  <si>
    <t>牌九路向东至米场河</t>
  </si>
  <si>
    <t>时思</t>
  </si>
  <si>
    <t>老浮璜线</t>
  </si>
  <si>
    <t>汽车站</t>
  </si>
  <si>
    <t>滨江路至叶家桥</t>
  </si>
  <si>
    <t>3206622755218</t>
  </si>
  <si>
    <t>1526956746</t>
  </si>
  <si>
    <t>时九线（待建）</t>
  </si>
  <si>
    <t>老浮璜线至高速路</t>
  </si>
  <si>
    <t>时中路</t>
  </si>
  <si>
    <t>药店旁</t>
  </si>
  <si>
    <t>甘林路至永骆路</t>
  </si>
  <si>
    <t>3206984006227</t>
  </si>
  <si>
    <t>1500850745</t>
  </si>
  <si>
    <t>老浮璜线与崖山路中间</t>
  </si>
  <si>
    <t>老浮璜线至浪港河</t>
  </si>
  <si>
    <t>3206624686476</t>
  </si>
  <si>
    <t>1541288947</t>
  </si>
  <si>
    <t>永辂路口</t>
  </si>
  <si>
    <t>3206624686489</t>
  </si>
  <si>
    <t>1547352860</t>
  </si>
  <si>
    <t>铭豪集团对面</t>
  </si>
  <si>
    <t>3206619516597</t>
  </si>
  <si>
    <t>1500564790</t>
  </si>
  <si>
    <t>3206622755245</t>
  </si>
  <si>
    <t>1526956749</t>
  </si>
  <si>
    <t>鹿鸣泾北</t>
  </si>
  <si>
    <t>平江路至时九路</t>
  </si>
  <si>
    <t>甘霖路</t>
  </si>
  <si>
    <t>时九线至万众路</t>
  </si>
  <si>
    <t>永辂路</t>
  </si>
  <si>
    <t>3206984006323</t>
  </si>
  <si>
    <t>1502537432</t>
  </si>
  <si>
    <t>崖山路</t>
  </si>
  <si>
    <t>时沪路</t>
  </si>
  <si>
    <t>时九路至346</t>
  </si>
  <si>
    <t>3206619638053</t>
  </si>
  <si>
    <t>1516442485</t>
  </si>
  <si>
    <t>万众路</t>
  </si>
  <si>
    <t>平江路至沪浮璜线</t>
  </si>
  <si>
    <t>博观路</t>
  </si>
  <si>
    <t>3206624291730</t>
  </si>
  <si>
    <t>1553376367</t>
  </si>
  <si>
    <t>区域</t>
  </si>
  <si>
    <t>镇中路小游园</t>
  </si>
  <si>
    <t>新时代文明实践所东侧</t>
  </si>
  <si>
    <t>菜场北</t>
  </si>
  <si>
    <t>仓建超市门口</t>
  </si>
  <si>
    <t>黄浦泾北广场</t>
  </si>
  <si>
    <t>停车场北侧</t>
  </si>
  <si>
    <t>3206624887678</t>
  </si>
  <si>
    <t>1547629469</t>
  </si>
  <si>
    <t>老政府北</t>
  </si>
  <si>
    <t>影剧院广场</t>
  </si>
  <si>
    <t>厕所南</t>
  </si>
  <si>
    <t>3206624049716</t>
  </si>
  <si>
    <t>0601065666</t>
  </si>
  <si>
    <t>欧德福北停车场</t>
  </si>
  <si>
    <t>欧德福北</t>
  </si>
  <si>
    <t>法制广场</t>
  </si>
  <si>
    <t>建红小区门口</t>
  </si>
  <si>
    <t>浮桥新时代健康游园</t>
  </si>
  <si>
    <t>颐悦园南侧</t>
  </si>
  <si>
    <t>1549623193</t>
  </si>
  <si>
    <t>浮桥新时代实践所</t>
  </si>
  <si>
    <t>浏家港新时代健康游园</t>
  </si>
  <si>
    <t>西侧围墙边</t>
  </si>
  <si>
    <t>3203001451549</t>
  </si>
  <si>
    <t>1553417876</t>
  </si>
  <si>
    <t>蔡家泾公园</t>
  </si>
  <si>
    <t>公厕后</t>
  </si>
  <si>
    <t>3206623015974</t>
  </si>
  <si>
    <t>1529892346</t>
  </si>
  <si>
    <t>老闸停车场</t>
  </si>
  <si>
    <t>廊桥</t>
  </si>
  <si>
    <t>廊桥边</t>
  </si>
  <si>
    <t>3206625140713</t>
  </si>
  <si>
    <t>1551234144</t>
  </si>
  <si>
    <t>三家市老街</t>
  </si>
  <si>
    <t>书场南</t>
  </si>
  <si>
    <t>3206624211746</t>
  </si>
  <si>
    <t>方家桥老街</t>
  </si>
  <si>
    <t>王书记家东侧</t>
  </si>
  <si>
    <t>方桥老街</t>
  </si>
  <si>
    <t>3206624895982</t>
  </si>
  <si>
    <t>文化中心</t>
  </si>
  <si>
    <t>老闸市民广场</t>
  </si>
  <si>
    <t>九曲老政府西侧小公园</t>
  </si>
  <si>
    <t>时思市民广场</t>
  </si>
  <si>
    <t>广场边</t>
  </si>
  <si>
    <t>3203002074135</t>
  </si>
  <si>
    <t>1551894174</t>
  </si>
  <si>
    <t>浏家港老街</t>
  </si>
  <si>
    <t>时思老街</t>
  </si>
  <si>
    <t>牌楼老街</t>
  </si>
  <si>
    <t>影前路老街口</t>
  </si>
  <si>
    <t>牌楼老街及影前路</t>
  </si>
  <si>
    <t>3206619508714</t>
  </si>
  <si>
    <t>七浦塘公园（利用玖龙纸业1-4#楼）装饰灯无灯杆</t>
  </si>
  <si>
    <t>1台配电箱</t>
  </si>
  <si>
    <t>七浦大桥装饰灯无灯杆</t>
  </si>
  <si>
    <t>3台配电箱</t>
  </si>
  <si>
    <t>滨江名都一期装饰灯无灯杆</t>
  </si>
  <si>
    <t>10台配电箱</t>
  </si>
  <si>
    <t>滨江名都二期装饰灯无灯杆</t>
  </si>
  <si>
    <t>上上海花城装饰灯无灯杆</t>
  </si>
  <si>
    <t>18台配电箱</t>
  </si>
  <si>
    <t>碧桂园柏悦湾装饰灯无灯杆</t>
  </si>
  <si>
    <t>7台配电箱</t>
  </si>
  <si>
    <t>五洋滨江商业广场装饰灯无灯杆</t>
  </si>
  <si>
    <t>港区商务中心（老人才市场）装饰灯无灯杆</t>
  </si>
  <si>
    <t>港城大厦（2#、3#、4#楼）装饰灯无灯杆</t>
  </si>
  <si>
    <t>综治大楼（后面这几栋楼）装饰灯无灯杆</t>
  </si>
  <si>
    <t>5台配电箱</t>
  </si>
  <si>
    <t>行政服务中心（镇政府大楼）装饰灯无灯杆</t>
  </si>
  <si>
    <t>海关（联检大楼）装饰灯无灯杆</t>
  </si>
  <si>
    <t>龙江路（北环路至映雪路）装饰灯无灯杆</t>
  </si>
  <si>
    <t>6台配电箱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</si>
</sst>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177" formatCode="_ \¥* #,##0.00_ ;_ \¥* \-#,##0.00_ ;_ \¥* &quot;-&quot;??_ ;_ @_ "/>
    <numFmt numFmtId="178" formatCode="_ \¥* #,##0_ ;_ \¥* \-#,##0_ ;_ \¥* &quot;-&quot;_ ;_ @_ "/>
  </numFmts>
  <fonts count="24">
    <font>
      <sz val="12"/>
      <name val="宋体"/>
      <charset val="134"/>
    </font>
    <font>
      <sz val="10"/>
      <name val="宋体"/>
      <charset val="134"/>
    </font>
    <font>
      <sz val="2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1"/>
      <color indexed="2"/>
      <name val="宋体"/>
      <charset val="134"/>
    </font>
    <font>
      <u/>
      <sz val="6.95"/>
      <color indexed="2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u/>
      <sz val="12"/>
      <color indexed="4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03">
    <xf numFmtId="0" fontId="0" fillId="0" borderId="0">
      <alignment vertical="center"/>
    </xf>
    <xf numFmtId="178" fontId="0" fillId="0" borderId="0">
      <alignment vertical="center"/>
    </xf>
    <xf numFmtId="0" fontId="12" fillId="8" borderId="0">
      <alignment vertical="center"/>
    </xf>
    <xf numFmtId="0" fontId="10" fillId="6" borderId="15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3" fillId="0" borderId="0">
      <alignment vertical="center"/>
    </xf>
    <xf numFmtId="41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0">
      <alignment vertical="center"/>
    </xf>
    <xf numFmtId="0" fontId="16" fillId="10" borderId="0">
      <alignment vertical="center"/>
    </xf>
    <xf numFmtId="0" fontId="12" fillId="0" borderId="0">
      <alignment vertical="center"/>
    </xf>
    <xf numFmtId="43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0">
      <alignment vertical="center"/>
    </xf>
    <xf numFmtId="0" fontId="19" fillId="0" borderId="0">
      <alignment vertical="top"/>
    </xf>
    <xf numFmtId="9" fontId="0" fillId="0" borderId="0">
      <alignment vertical="center"/>
    </xf>
    <xf numFmtId="0" fontId="12" fillId="0" borderId="0">
      <alignment vertical="center"/>
    </xf>
    <xf numFmtId="0" fontId="8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0" fillId="14" borderId="19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13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1" fillId="0" borderId="22">
      <alignment vertical="center"/>
    </xf>
    <xf numFmtId="0" fontId="12" fillId="0" borderId="0">
      <alignment vertical="center"/>
    </xf>
    <xf numFmtId="0" fontId="20" fillId="0" borderId="20">
      <alignment vertical="center"/>
    </xf>
    <xf numFmtId="0" fontId="12" fillId="11" borderId="0">
      <alignment vertical="center"/>
    </xf>
    <xf numFmtId="0" fontId="17" fillId="0" borderId="17">
      <alignment vertical="center"/>
    </xf>
    <xf numFmtId="0" fontId="12" fillId="0" borderId="0">
      <alignment vertical="center"/>
    </xf>
    <xf numFmtId="0" fontId="12" fillId="12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9" borderId="18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9" borderId="15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15" borderId="21">
      <alignment vertical="center"/>
    </xf>
    <xf numFmtId="0" fontId="12" fillId="0" borderId="0">
      <alignment vertical="center"/>
    </xf>
    <xf numFmtId="0" fontId="12" fillId="6" borderId="0">
      <alignment vertical="center"/>
    </xf>
    <xf numFmtId="0" fontId="12" fillId="0" borderId="0">
      <alignment vertical="center"/>
    </xf>
    <xf numFmtId="0" fontId="12" fillId="3" borderId="0">
      <alignment vertical="center"/>
    </xf>
    <xf numFmtId="0" fontId="9" fillId="0" borderId="14">
      <alignment vertical="center"/>
    </xf>
    <xf numFmtId="0" fontId="12" fillId="0" borderId="0">
      <alignment vertical="center"/>
    </xf>
    <xf numFmtId="0" fontId="6" fillId="0" borderId="16">
      <alignment vertical="center"/>
    </xf>
    <xf numFmtId="0" fontId="22" fillId="8" borderId="0">
      <alignment vertical="center"/>
    </xf>
    <xf numFmtId="0" fontId="12" fillId="0" borderId="0">
      <alignment vertical="center"/>
    </xf>
    <xf numFmtId="0" fontId="23" fillId="16" borderId="0">
      <alignment vertical="center"/>
    </xf>
    <xf numFmtId="0" fontId="12" fillId="0" borderId="0">
      <alignment vertical="center"/>
    </xf>
    <xf numFmtId="0" fontId="12" fillId="17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18" borderId="0">
      <alignment vertical="center"/>
    </xf>
    <xf numFmtId="0" fontId="12" fillId="19" borderId="0">
      <alignment vertical="center"/>
    </xf>
    <xf numFmtId="0" fontId="12" fillId="20" borderId="0">
      <alignment vertical="center"/>
    </xf>
    <xf numFmtId="0" fontId="12" fillId="10" borderId="0">
      <alignment vertical="center"/>
    </xf>
    <xf numFmtId="0" fontId="12" fillId="13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21" borderId="0">
      <alignment vertical="center"/>
    </xf>
    <xf numFmtId="0" fontId="0" fillId="0" borderId="0"/>
    <xf numFmtId="0" fontId="12" fillId="12" borderId="0">
      <alignment vertical="center"/>
    </xf>
    <xf numFmtId="0" fontId="12" fillId="22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2" borderId="0">
      <alignment vertical="center"/>
    </xf>
    <xf numFmtId="0" fontId="12" fillId="23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0" borderId="0">
      <alignment vertical="center"/>
    </xf>
    <xf numFmtId="0" fontId="12" fillId="0" borderId="0">
      <alignment vertical="center"/>
    </xf>
    <xf numFmtId="0" fontId="12" fillId="23" borderId="0">
      <alignment vertical="center"/>
    </xf>
    <xf numFmtId="0" fontId="12" fillId="24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6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 shrinkToFi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14" applyFont="1" applyFill="1" applyBorder="1" applyAlignment="1">
      <alignment horizontal="center" vertical="center" wrapText="1"/>
    </xf>
    <xf numFmtId="0" fontId="1" fillId="0" borderId="1" xfId="244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0" fillId="0" borderId="1" xfId="0" applyFont="1" applyBorder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8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" fillId="0" borderId="8" xfId="0" applyFont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0" fillId="0" borderId="13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left" vertical="center"/>
    </xf>
  </cellXfs>
  <cellStyles count="503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常规 32 3 2 2" xfId="6"/>
    <cellStyle name="常规 10 3" xfId="7"/>
    <cellStyle name="常规 9 4 2 3" xfId="8"/>
    <cellStyle name="常规 21 3 2 2" xfId="9"/>
    <cellStyle name="常规 11 2 2" xfId="10"/>
    <cellStyle name="常规 28 8" xfId="11"/>
    <cellStyle name="千位分隔[0]" xfId="12" builtinId="6"/>
    <cellStyle name="常规 31 2" xfId="13"/>
    <cellStyle name="常规 26 2" xfId="14"/>
    <cellStyle name="40% - 强调文字颜色 3" xfId="15" builtinId="39"/>
    <cellStyle name="差" xfId="16" builtinId="27"/>
    <cellStyle name="常规 7 3" xfId="17"/>
    <cellStyle name="千位分隔" xfId="18" builtinId="3"/>
    <cellStyle name="常规 21 4 2 3" xfId="19"/>
    <cellStyle name="常规 12 2 3" xfId="20"/>
    <cellStyle name="60% - 强调文字颜色 3" xfId="21" builtinId="40"/>
    <cellStyle name="超链接" xfId="22" builtinId="8"/>
    <cellStyle name="百分比" xfId="23" builtinId="5"/>
    <cellStyle name="常规 10 2 2 3" xfId="24"/>
    <cellStyle name="已访问的超链接" xfId="25" builtinId="9"/>
    <cellStyle name="常规 6" xfId="26"/>
    <cellStyle name="常规 14 3 2" xfId="27"/>
    <cellStyle name="注释" xfId="28" builtinId="10"/>
    <cellStyle name="常规 21 4 2 2" xfId="29"/>
    <cellStyle name="常规 12 2 2" xfId="30"/>
    <cellStyle name="60% - 强调文字颜色 2" xfId="31" builtinId="36"/>
    <cellStyle name="标题 4" xfId="32" builtinId="19"/>
    <cellStyle name="常规 6 5" xfId="33"/>
    <cellStyle name="常规 4 2 2 3" xfId="34"/>
    <cellStyle name="警告文本" xfId="35" builtinId="11"/>
    <cellStyle name="常规 5 2" xfId="36"/>
    <cellStyle name="常规 37 4 2 3" xfId="37"/>
    <cellStyle name="标题" xfId="38" builtinId="15"/>
    <cellStyle name="解释性文本" xfId="39" builtinId="53"/>
    <cellStyle name="常规 35 2 2" xfId="40"/>
    <cellStyle name="标题 1" xfId="41" builtinId="16"/>
    <cellStyle name="常规 5 2 2" xfId="42"/>
    <cellStyle name="标题 2" xfId="43" builtinId="17"/>
    <cellStyle name="60% - 强调文字颜色 1" xfId="44" builtinId="32"/>
    <cellStyle name="标题 3" xfId="45" builtinId="18"/>
    <cellStyle name="常规 6 3 2 2" xfId="46"/>
    <cellStyle name="60% - 强调文字颜色 4" xfId="47" builtinId="44"/>
    <cellStyle name="常规 37 2 2 3" xfId="48"/>
    <cellStyle name="常规 2 2 2 2 2 3" xfId="49"/>
    <cellStyle name="输出" xfId="50" builtinId="21"/>
    <cellStyle name="常规 31" xfId="51"/>
    <cellStyle name="常规 26" xfId="52"/>
    <cellStyle name="计算" xfId="53" builtinId="22"/>
    <cellStyle name="常规 31 3 2" xfId="54"/>
    <cellStyle name="常规 26 3 2" xfId="55"/>
    <cellStyle name="常规 18 4 2 2" xfId="56"/>
    <cellStyle name="检查单元格" xfId="57" builtinId="23"/>
    <cellStyle name="常规 8 3" xfId="58"/>
    <cellStyle name="20% - 强调文字颜色 6" xfId="59" builtinId="50"/>
    <cellStyle name="常规 37 5" xfId="60"/>
    <cellStyle name="强调文字颜色 2" xfId="61" builtinId="33"/>
    <cellStyle name="链接单元格" xfId="62" builtinId="24"/>
    <cellStyle name="常规 36 3 2" xfId="63"/>
    <cellStyle name="汇总" xfId="64" builtinId="25"/>
    <cellStyle name="好" xfId="65" builtinId="26"/>
    <cellStyle name="常规 35 3 2 2" xfId="66"/>
    <cellStyle name="适中" xfId="67" builtinId="28"/>
    <cellStyle name="常规 8 2" xfId="68"/>
    <cellStyle name="20% - 强调文字颜色 5" xfId="69" builtinId="46"/>
    <cellStyle name="常规 37 4" xfId="70"/>
    <cellStyle name="常规 2 2 2 4" xfId="71"/>
    <cellStyle name="强调文字颜色 1" xfId="72" builtinId="29"/>
    <cellStyle name="20% - 强调文字颜色 1" xfId="73" builtinId="30"/>
    <cellStyle name="40% - 强调文字颜色 1" xfId="74" builtinId="31"/>
    <cellStyle name="20% - 强调文字颜色 2" xfId="75" builtinId="34"/>
    <cellStyle name="40% - 强调文字颜色 2" xfId="76" builtinId="35"/>
    <cellStyle name="常规 4 3 2 3" xfId="77"/>
    <cellStyle name="常规 11 2 2 2" xfId="78"/>
    <cellStyle name="常规 37 6" xfId="79"/>
    <cellStyle name="强调文字颜色 3" xfId="80" builtinId="37"/>
    <cellStyle name="常规 11 2 2 3" xfId="81"/>
    <cellStyle name="强调文字颜色 4" xfId="82" builtinId="41"/>
    <cellStyle name="20% - 强调文字颜色 4" xfId="83" builtinId="42"/>
    <cellStyle name="常规 31 3" xfId="84"/>
    <cellStyle name="常规 26 3" xfId="85"/>
    <cellStyle name="常规 18 4 2" xfId="86"/>
    <cellStyle name="40% - 强调文字颜色 4" xfId="87" builtinId="43"/>
    <cellStyle name="强调文字颜色 5" xfId="88" builtinId="45"/>
    <cellStyle name="常规 31 4" xfId="89"/>
    <cellStyle name="常规 26 4" xfId="90"/>
    <cellStyle name="40% - 强调文字颜色 5" xfId="91" builtinId="47"/>
    <cellStyle name="常规 6 3 2 3" xfId="92"/>
    <cellStyle name="60% - 强调文字颜色 5" xfId="93" builtinId="48"/>
    <cellStyle name="强调文字颜色 6" xfId="94" builtinId="49"/>
    <cellStyle name="常规 21 2" xfId="95"/>
    <cellStyle name="常规 16 2" xfId="96"/>
    <cellStyle name="常规 10" xfId="97"/>
    <cellStyle name="常规 31 5" xfId="98"/>
    <cellStyle name="40% - 强调文字颜色 6" xfId="99" builtinId="51"/>
    <cellStyle name="常规 21 2 2" xfId="100"/>
    <cellStyle name="常规 16 2 2" xfId="101"/>
    <cellStyle name="常规 10 2" xfId="102"/>
    <cellStyle name="60% - 强调文字颜色 6" xfId="103" builtinId="52"/>
    <cellStyle name="常规 2 3 2 2" xfId="104"/>
    <cellStyle name="常规 16 3 3" xfId="105"/>
    <cellStyle name="常规 11 3" xfId="106"/>
    <cellStyle name="常规 9 3 2 3" xfId="107"/>
    <cellStyle name="常规 21 2 2 2" xfId="108"/>
    <cellStyle name="常规 16 2 2 2" xfId="109"/>
    <cellStyle name="常规 10 2 2" xfId="110"/>
    <cellStyle name="常规 11 3 2" xfId="111"/>
    <cellStyle name="常规 3 3 2 3" xfId="112"/>
    <cellStyle name="常规 10 2 2 2" xfId="113"/>
    <cellStyle name="常规 10 3 2" xfId="114"/>
    <cellStyle name="常规 10 3 3" xfId="115"/>
    <cellStyle name="常规 32 3 2 3" xfId="116"/>
    <cellStyle name="常规 10 4" xfId="117"/>
    <cellStyle name="常规 21 3" xfId="118"/>
    <cellStyle name="常规 16 3" xfId="119"/>
    <cellStyle name="常规 11" xfId="120"/>
    <cellStyle name="常规 21 3 2" xfId="121"/>
    <cellStyle name="常规 16 3 2" xfId="122"/>
    <cellStyle name="常规 11 2" xfId="123"/>
    <cellStyle name="常规 11 3 3" xfId="124"/>
    <cellStyle name="常规 2 3 2 3" xfId="125"/>
    <cellStyle name="常规 11 4" xfId="126"/>
    <cellStyle name="常规 21 4" xfId="127"/>
    <cellStyle name="常规 16 4" xfId="128"/>
    <cellStyle name="常规 12" xfId="129"/>
    <cellStyle name="常规 21 4 2" xfId="130"/>
    <cellStyle name="常规 12 2" xfId="131"/>
    <cellStyle name="常规 33 2 2 2" xfId="132"/>
    <cellStyle name="常规 21 5" xfId="133"/>
    <cellStyle name="常规 13" xfId="134"/>
    <cellStyle name="常规 21 5 2" xfId="135"/>
    <cellStyle name="常规 13 2" xfId="136"/>
    <cellStyle name="常规 13 2 2" xfId="137"/>
    <cellStyle name="常规 13 2 3" xfId="138"/>
    <cellStyle name="常规 33 2 2 3" xfId="139"/>
    <cellStyle name="常规 21 6" xfId="140"/>
    <cellStyle name="常规 14" xfId="141"/>
    <cellStyle name="常规 22 2 2 3" xfId="142"/>
    <cellStyle name="常规 17 2 2 3" xfId="143"/>
    <cellStyle name="常规 14 2" xfId="144"/>
    <cellStyle name="常规 14 2 2" xfId="145"/>
    <cellStyle name="常规 28 5" xfId="146"/>
    <cellStyle name="常规 14 2 2 2" xfId="147"/>
    <cellStyle name="常规 28 6" xfId="148"/>
    <cellStyle name="常规 14 2 2 3" xfId="149"/>
    <cellStyle name="常规 14 3" xfId="150"/>
    <cellStyle name="常规 7" xfId="151"/>
    <cellStyle name="常规 14 3 3" xfId="152"/>
    <cellStyle name="常规 14 4" xfId="153"/>
    <cellStyle name="常规 20" xfId="154"/>
    <cellStyle name="常规 15" xfId="155"/>
    <cellStyle name="常规 20 2" xfId="156"/>
    <cellStyle name="常规 15 2" xfId="157"/>
    <cellStyle name="常规 20 2 2" xfId="158"/>
    <cellStyle name="常规 15 2 2" xfId="159"/>
    <cellStyle name="常规 20 2 2 2" xfId="160"/>
    <cellStyle name="常规 15 2 2 2" xfId="161"/>
    <cellStyle name="常规 20 2 2 3" xfId="162"/>
    <cellStyle name="常规 15 2 2 3" xfId="163"/>
    <cellStyle name="常规 20 3" xfId="164"/>
    <cellStyle name="常规 15 3" xfId="165"/>
    <cellStyle name="常规 20 3 2" xfId="166"/>
    <cellStyle name="常规 15 3 2" xfId="167"/>
    <cellStyle name="常规 37 2" xfId="168"/>
    <cellStyle name="常规 20 3 3" xfId="169"/>
    <cellStyle name="常规 2 2 2 2" xfId="170"/>
    <cellStyle name="常规 15 3 3" xfId="171"/>
    <cellStyle name="常规 20 4" xfId="172"/>
    <cellStyle name="常规 15 4" xfId="173"/>
    <cellStyle name="常规 21" xfId="174"/>
    <cellStyle name="常规 16" xfId="175"/>
    <cellStyle name="常规 21 2 2 3" xfId="176"/>
    <cellStyle name="常规 16 2 2 3" xfId="177"/>
    <cellStyle name="常规 6 4 2" xfId="178"/>
    <cellStyle name="常规 4 4 2 2" xfId="179"/>
    <cellStyle name="常规 22" xfId="180"/>
    <cellStyle name="常规 17" xfId="181"/>
    <cellStyle name="常规 6 4 2 2" xfId="182"/>
    <cellStyle name="常规 22 2" xfId="183"/>
    <cellStyle name="常规 17 2" xfId="184"/>
    <cellStyle name="常规 22 2 2" xfId="185"/>
    <cellStyle name="常规 17 2 2" xfId="186"/>
    <cellStyle name="常规 22 2 2 2" xfId="187"/>
    <cellStyle name="常规 17 2 2 2" xfId="188"/>
    <cellStyle name="常规 6 4 2 3" xfId="189"/>
    <cellStyle name="常规 22 3" xfId="190"/>
    <cellStyle name="常规 17 3" xfId="191"/>
    <cellStyle name="常规 22 3 2" xfId="192"/>
    <cellStyle name="常规 17 3 2" xfId="193"/>
    <cellStyle name="常规 22 3 3" xfId="194"/>
    <cellStyle name="常规 2 4 2 2" xfId="195"/>
    <cellStyle name="常规 17 3 3" xfId="196"/>
    <cellStyle name="常规 22 4" xfId="197"/>
    <cellStyle name="常规 17 4" xfId="198"/>
    <cellStyle name="常规 4 4 2 3" xfId="199"/>
    <cellStyle name="常规 23" xfId="200"/>
    <cellStyle name="常规 18" xfId="201"/>
    <cellStyle name="常规 23 2" xfId="202"/>
    <cellStyle name="常规 18 2" xfId="203"/>
    <cellStyle name="常规 24 3" xfId="204"/>
    <cellStyle name="常规 23 2 2" xfId="205"/>
    <cellStyle name="常规 19 3" xfId="206"/>
    <cellStyle name="常规 18 2 2" xfId="207"/>
    <cellStyle name="常规 24 3 2" xfId="208"/>
    <cellStyle name="常规 23 2 2 2" xfId="209"/>
    <cellStyle name="常规 19 3 2" xfId="210"/>
    <cellStyle name="常规 18 2 2 2" xfId="211"/>
    <cellStyle name="常规 23 2 2 3" xfId="212"/>
    <cellStyle name="常规 19 3 3" xfId="213"/>
    <cellStyle name="常规 18 2 2 3" xfId="214"/>
    <cellStyle name="常规 23 3" xfId="215"/>
    <cellStyle name="常规 18 3" xfId="216"/>
    <cellStyle name="常规 30 3" xfId="217"/>
    <cellStyle name="常规 28 31" xfId="218"/>
    <cellStyle name="常规 28 26" xfId="219"/>
    <cellStyle name="常规 25 3" xfId="220"/>
    <cellStyle name="常规 23 3 2" xfId="221"/>
    <cellStyle name="常规 18 3 2" xfId="222"/>
    <cellStyle name="常规 30 3 2" xfId="223"/>
    <cellStyle name="常规 25 3 2" xfId="224"/>
    <cellStyle name="常规 18 3 2 2" xfId="225"/>
    <cellStyle name="常规 30 3 3" xfId="226"/>
    <cellStyle name="常规 25 3 3" xfId="227"/>
    <cellStyle name="常规 18 3 2 3" xfId="228"/>
    <cellStyle name="常规 23 4" xfId="229"/>
    <cellStyle name="常规 18 4" xfId="230"/>
    <cellStyle name="常规 26 3 3" xfId="231"/>
    <cellStyle name="常规 18 4 2 3" xfId="232"/>
    <cellStyle name="常规 18 5" xfId="233"/>
    <cellStyle name="常规 32 3" xfId="234"/>
    <cellStyle name="常规 27 3" xfId="235"/>
    <cellStyle name="常规 18 5 2" xfId="236"/>
    <cellStyle name="常规 37 3 2 2" xfId="237"/>
    <cellStyle name="常规 32 4" xfId="238"/>
    <cellStyle name="常规 27 4" xfId="239"/>
    <cellStyle name="常规 18 5 3" xfId="240"/>
    <cellStyle name="常规 18 6" xfId="241"/>
    <cellStyle name="常规 24" xfId="242"/>
    <cellStyle name="常规 19" xfId="243"/>
    <cellStyle name="常规 24 2" xfId="244"/>
    <cellStyle name="常规 19 2" xfId="245"/>
    <cellStyle name="常规 24 2 2" xfId="246"/>
    <cellStyle name="常规 19 2 2" xfId="247"/>
    <cellStyle name="常规 24 2 2 2" xfId="248"/>
    <cellStyle name="常规 19 2 2 2" xfId="249"/>
    <cellStyle name="常规 24 2 2 3" xfId="250"/>
    <cellStyle name="常规 19 2 2 3" xfId="251"/>
    <cellStyle name="常规 24 4" xfId="252"/>
    <cellStyle name="常规 19 4" xfId="253"/>
    <cellStyle name="常规 2" xfId="254"/>
    <cellStyle name="常规 2 2" xfId="255"/>
    <cellStyle name="常规 37" xfId="256"/>
    <cellStyle name="常规 2 2 2" xfId="257"/>
    <cellStyle name="常规 37 2 2" xfId="258"/>
    <cellStyle name="常规 2 2 2 2 2" xfId="259"/>
    <cellStyle name="常规 37 2 2 2" xfId="260"/>
    <cellStyle name="常规 2 2 2 2 2 2" xfId="261"/>
    <cellStyle name="常规 37 3" xfId="262"/>
    <cellStyle name="常规 2 2 2 3" xfId="263"/>
    <cellStyle name="常规 2 3" xfId="264"/>
    <cellStyle name="常规 27 3 3" xfId="265"/>
    <cellStyle name="常规 2 3 2" xfId="266"/>
    <cellStyle name="常规 24 4 2 2" xfId="267"/>
    <cellStyle name="常规 2 4" xfId="268"/>
    <cellStyle name="常规 2 4 2" xfId="269"/>
    <cellStyle name="常规 2 4 2 3" xfId="270"/>
    <cellStyle name="常规 24 4 2 3" xfId="271"/>
    <cellStyle name="常规 2 5" xfId="272"/>
    <cellStyle name="常规 32 5 3" xfId="273"/>
    <cellStyle name="常规 28 12" xfId="274"/>
    <cellStyle name="常规 2 5 2" xfId="275"/>
    <cellStyle name="常规 28 13" xfId="276"/>
    <cellStyle name="常规 2 5 3" xfId="277"/>
    <cellStyle name="常规 9 3 2 2" xfId="278"/>
    <cellStyle name="常规 2 6" xfId="279"/>
    <cellStyle name="常规 21 3 2 3" xfId="280"/>
    <cellStyle name="常规 21 5 3" xfId="281"/>
    <cellStyle name="常规 30 4" xfId="282"/>
    <cellStyle name="常规 28 32" xfId="283"/>
    <cellStyle name="常规 28 27" xfId="284"/>
    <cellStyle name="常规 25 4" xfId="285"/>
    <cellStyle name="常规 23 3 3" xfId="286"/>
    <cellStyle name="常规 24 3 2 2" xfId="287"/>
    <cellStyle name="常规 24 3 2 3" xfId="288"/>
    <cellStyle name="常规 24 4 2" xfId="289"/>
    <cellStyle name="常规 24 5" xfId="290"/>
    <cellStyle name="常规 24 5 2" xfId="291"/>
    <cellStyle name="常规 37 4 2 2" xfId="292"/>
    <cellStyle name="常规 24 5 3" xfId="293"/>
    <cellStyle name="常规 24 6" xfId="294"/>
    <cellStyle name="常规 30" xfId="295"/>
    <cellStyle name="常规 25" xfId="296"/>
    <cellStyle name="常规 30 2" xfId="297"/>
    <cellStyle name="常规 28 30" xfId="298"/>
    <cellStyle name="常规 28 25" xfId="299"/>
    <cellStyle name="常规 25 2" xfId="300"/>
    <cellStyle name="常规 38 4" xfId="301"/>
    <cellStyle name="常规 30 2 2" xfId="302"/>
    <cellStyle name="常规 25 2 2" xfId="303"/>
    <cellStyle name="常规 30 2 2 2" xfId="304"/>
    <cellStyle name="常规 25 2 2 2" xfId="305"/>
    <cellStyle name="常规 30 2 2 3" xfId="306"/>
    <cellStyle name="常规 25 2 2 3" xfId="307"/>
    <cellStyle name="常规 31 2 2" xfId="308"/>
    <cellStyle name="常规 26 2 2" xfId="309"/>
    <cellStyle name="常规 31 2 2 2" xfId="310"/>
    <cellStyle name="常规 26 2 2 2" xfId="311"/>
    <cellStyle name="常规 31 2 2 3" xfId="312"/>
    <cellStyle name="常规 26 2 2 3" xfId="313"/>
    <cellStyle name="常规 32" xfId="314"/>
    <cellStyle name="常规 27" xfId="315"/>
    <cellStyle name="常规 32 2" xfId="316"/>
    <cellStyle name="常规 27 2" xfId="317"/>
    <cellStyle name="常规 36" xfId="318"/>
    <cellStyle name="常规 32 2 2" xfId="319"/>
    <cellStyle name="常规 27 2 2" xfId="320"/>
    <cellStyle name="常规 36 2" xfId="321"/>
    <cellStyle name="常规 32 2 2 2" xfId="322"/>
    <cellStyle name="常规 27 2 2 2" xfId="323"/>
    <cellStyle name="常规 36 3" xfId="324"/>
    <cellStyle name="常规 32 2 2 3" xfId="325"/>
    <cellStyle name="常规 27 2 2 3" xfId="326"/>
    <cellStyle name="常规 32 3 2" xfId="327"/>
    <cellStyle name="常规 27 3 2" xfId="328"/>
    <cellStyle name="常规 33" xfId="329"/>
    <cellStyle name="常规 28" xfId="330"/>
    <cellStyle name="常规 28 10" xfId="331"/>
    <cellStyle name="常规 32 5 2" xfId="332"/>
    <cellStyle name="常规 28 11" xfId="333"/>
    <cellStyle name="常规 37 3 2" xfId="334"/>
    <cellStyle name="常规 28 14" xfId="335"/>
    <cellStyle name="常规 7 3 2" xfId="336"/>
    <cellStyle name="常规 28 20" xfId="337"/>
    <cellStyle name="常规 28 15" xfId="338"/>
    <cellStyle name="常规 7 3 3" xfId="339"/>
    <cellStyle name="常规 28 21" xfId="340"/>
    <cellStyle name="常规 28 16" xfId="341"/>
    <cellStyle name="常规 28 22" xfId="342"/>
    <cellStyle name="常规 28 17" xfId="343"/>
    <cellStyle name="常规 31 3 2 2" xfId="344"/>
    <cellStyle name="常规 28 23" xfId="345"/>
    <cellStyle name="常规 28 18" xfId="346"/>
    <cellStyle name="常规 31 3 2 3" xfId="347"/>
    <cellStyle name="常规 28 24" xfId="348"/>
    <cellStyle name="常规 28 19" xfId="349"/>
    <cellStyle name="常规 33 2" xfId="350"/>
    <cellStyle name="常规 28 2" xfId="351"/>
    <cellStyle name="常规 28 33" xfId="352"/>
    <cellStyle name="常规 28 28" xfId="353"/>
    <cellStyle name="常规 28 34" xfId="354"/>
    <cellStyle name="常规 28 29" xfId="355"/>
    <cellStyle name="常规 33 3" xfId="356"/>
    <cellStyle name="常规 28 3" xfId="357"/>
    <cellStyle name="常规 28 35" xfId="358"/>
    <cellStyle name="常规 28 36" xfId="359"/>
    <cellStyle name="常规 28 37" xfId="360"/>
    <cellStyle name="常规 33 4" xfId="361"/>
    <cellStyle name="常规 28 4" xfId="362"/>
    <cellStyle name="常规 3 4 2" xfId="363"/>
    <cellStyle name="常规 28 7" xfId="364"/>
    <cellStyle name="常规 38 2 2" xfId="365"/>
    <cellStyle name="常规 28 9" xfId="366"/>
    <cellStyle name="常规 34" xfId="367"/>
    <cellStyle name="常规 29" xfId="368"/>
    <cellStyle name="常规 34 2" xfId="369"/>
    <cellStyle name="常规 29 2" xfId="370"/>
    <cellStyle name="常规 4 3" xfId="371"/>
    <cellStyle name="常规 34 2 2" xfId="372"/>
    <cellStyle name="常规 29 2 2" xfId="373"/>
    <cellStyle name="常规 5 4" xfId="374"/>
    <cellStyle name="常规 4 3 2" xfId="375"/>
    <cellStyle name="常规 34 3 3" xfId="376"/>
    <cellStyle name="常规 34 2 2 2" xfId="377"/>
    <cellStyle name="常规 29 3 3" xfId="378"/>
    <cellStyle name="常规 29 2 2 2" xfId="379"/>
    <cellStyle name="常规 34 2 2 3" xfId="380"/>
    <cellStyle name="常规 29 2 2 3" xfId="381"/>
    <cellStyle name="常规 34 3" xfId="382"/>
    <cellStyle name="常规 29 3" xfId="383"/>
    <cellStyle name="常规 5 3" xfId="384"/>
    <cellStyle name="常规 34 3 2" xfId="385"/>
    <cellStyle name="常规 29 3 2" xfId="386"/>
    <cellStyle name="常规 34 4" xfId="387"/>
    <cellStyle name="常规 29 4" xfId="388"/>
    <cellStyle name="常规 3" xfId="389"/>
    <cellStyle name="常规 3 2" xfId="390"/>
    <cellStyle name="常规 3 2 2" xfId="391"/>
    <cellStyle name="常规 3 2 2 2" xfId="392"/>
    <cellStyle name="常规 3 2 2 3" xfId="393"/>
    <cellStyle name="常规 3 3" xfId="394"/>
    <cellStyle name="常规 33 3 3" xfId="395"/>
    <cellStyle name="常规 3 3 2" xfId="396"/>
    <cellStyle name="常规 3 3 2 2" xfId="397"/>
    <cellStyle name="常规 3 4" xfId="398"/>
    <cellStyle name="常规 3 4 2 2" xfId="399"/>
    <cellStyle name="常规 3 4 2 3" xfId="400"/>
    <cellStyle name="常规 3 5" xfId="401"/>
    <cellStyle name="常规 3 5 2" xfId="402"/>
    <cellStyle name="常规 3 5 3" xfId="403"/>
    <cellStyle name="常规 3 6" xfId="404"/>
    <cellStyle name="常规 31 4 2" xfId="405"/>
    <cellStyle name="常规 31 4 2 2" xfId="406"/>
    <cellStyle name="常规 31 4 2 3" xfId="407"/>
    <cellStyle name="常规 31 5 2" xfId="408"/>
    <cellStyle name="常规 31 5 3" xfId="409"/>
    <cellStyle name="常规 33 2 2" xfId="410"/>
    <cellStyle name="常规 31 6" xfId="411"/>
    <cellStyle name="常规 32 4 2" xfId="412"/>
    <cellStyle name="常规 32 4 2 2" xfId="413"/>
    <cellStyle name="常规 32 4 2 3" xfId="414"/>
    <cellStyle name="常规 37 3 2 3" xfId="415"/>
    <cellStyle name="常规 32 5" xfId="416"/>
    <cellStyle name="常规 33 3 2" xfId="417"/>
    <cellStyle name="常规 32 6" xfId="418"/>
    <cellStyle name="常规 35" xfId="419"/>
    <cellStyle name="常规 35 2" xfId="420"/>
    <cellStyle name="常规 35 2 2 2" xfId="421"/>
    <cellStyle name="常规 35 2 2 3" xfId="422"/>
    <cellStyle name="常规 35 3" xfId="423"/>
    <cellStyle name="常规 35 3 2" xfId="424"/>
    <cellStyle name="常规 35 3 2 3" xfId="425"/>
    <cellStyle name="常规 35 4" xfId="426"/>
    <cellStyle name="常规 35 4 2" xfId="427"/>
    <cellStyle name="常规 35 4 2 2" xfId="428"/>
    <cellStyle name="常规 35 4 2 3" xfId="429"/>
    <cellStyle name="常规 35 5" xfId="430"/>
    <cellStyle name="常规 35 5 2" xfId="431"/>
    <cellStyle name="常规 35 5 3" xfId="432"/>
    <cellStyle name="常规 35 6" xfId="433"/>
    <cellStyle name="常规 36 2 2" xfId="434"/>
    <cellStyle name="常规 36 2 2 2" xfId="435"/>
    <cellStyle name="常规 36 2 2 3" xfId="436"/>
    <cellStyle name="常规 6 3 2" xfId="437"/>
    <cellStyle name="常规 36 3 3" xfId="438"/>
    <cellStyle name="常规 36 4" xfId="439"/>
    <cellStyle name="常规 37 4 2" xfId="440"/>
    <cellStyle name="常规 37 5 2" xfId="441"/>
    <cellStyle name="常规 37 5 3" xfId="442"/>
    <cellStyle name="常规 38" xfId="443"/>
    <cellStyle name="常规 38 2" xfId="444"/>
    <cellStyle name="常规 38 2 2 2" xfId="445"/>
    <cellStyle name="常规 38 2 2 3" xfId="446"/>
    <cellStyle name="常规 38 3" xfId="447"/>
    <cellStyle name="常规 38 3 2" xfId="448"/>
    <cellStyle name="常规 8 3 2" xfId="449"/>
    <cellStyle name="常规 38 3 3" xfId="450"/>
    <cellStyle name="常规 39 2" xfId="451"/>
    <cellStyle name="常规 39 3" xfId="452"/>
    <cellStyle name="常规 4" xfId="453"/>
    <cellStyle name="常规 4 2" xfId="454"/>
    <cellStyle name="常规 4 4" xfId="455"/>
    <cellStyle name="常规 4 2 2" xfId="456"/>
    <cellStyle name="常规 6 4" xfId="457"/>
    <cellStyle name="常规 4 4 2" xfId="458"/>
    <cellStyle name="常规 4 2 2 2" xfId="459"/>
    <cellStyle name="常规 4 3 2 2" xfId="460"/>
    <cellStyle name="常规 4 5" xfId="461"/>
    <cellStyle name="常规 7 4" xfId="462"/>
    <cellStyle name="常规 4 5 2" xfId="463"/>
    <cellStyle name="常规 4 5 3" xfId="464"/>
    <cellStyle name="常规 4 6" xfId="465"/>
    <cellStyle name="常规 5" xfId="466"/>
    <cellStyle name="常规 5 2 2 2" xfId="467"/>
    <cellStyle name="常规 5 2 2 3" xfId="468"/>
    <cellStyle name="常规 5 3 2" xfId="469"/>
    <cellStyle name="常规 5 3 3" xfId="470"/>
    <cellStyle name="常规 6 2" xfId="471"/>
    <cellStyle name="常规 6 2 2" xfId="472"/>
    <cellStyle name="常规 6 2 2 2" xfId="473"/>
    <cellStyle name="常规 6 2 2 3" xfId="474"/>
    <cellStyle name="常规 6 3" xfId="475"/>
    <cellStyle name="常规 6 5 2" xfId="476"/>
    <cellStyle name="常规 6 5 3" xfId="477"/>
    <cellStyle name="常规 6 6" xfId="478"/>
    <cellStyle name="常规 7 2" xfId="479"/>
    <cellStyle name="常规 7 2 2" xfId="480"/>
    <cellStyle name="常规 7 2 2 2" xfId="481"/>
    <cellStyle name="常规 7 2 2 3" xfId="482"/>
    <cellStyle name="常规 8" xfId="483"/>
    <cellStyle name="常规 8 2 2" xfId="484"/>
    <cellStyle name="常规 8 2 2 2" xfId="485"/>
    <cellStyle name="常规 8 2 2 3" xfId="486"/>
    <cellStyle name="常规 8 3 3" xfId="487"/>
    <cellStyle name="常规 8 4" xfId="488"/>
    <cellStyle name="常规 9" xfId="489"/>
    <cellStyle name="常规 9 2" xfId="490"/>
    <cellStyle name="常规 9 2 2" xfId="491"/>
    <cellStyle name="常规 9 2 2 2" xfId="492"/>
    <cellStyle name="常规 9 2 2 3" xfId="493"/>
    <cellStyle name="常规 9 3" xfId="494"/>
    <cellStyle name="常规 9 3 2" xfId="495"/>
    <cellStyle name="常规 9 4" xfId="496"/>
    <cellStyle name="常规 9 4 2" xfId="497"/>
    <cellStyle name="常规 9 4 2 2" xfId="498"/>
    <cellStyle name="常规 9 5" xfId="499"/>
    <cellStyle name="常规 9 5 2" xfId="500"/>
    <cellStyle name="常规 9 5 3" xfId="501"/>
    <cellStyle name="常规 9 6" xfId="50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D393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M87" sqref="M87"/>
    </sheetView>
  </sheetViews>
  <sheetFormatPr defaultColWidth="9" defaultRowHeight="12.75" customHeight="1"/>
  <cols>
    <col min="1" max="1" width="4.69166666666667" style="6" customWidth="1"/>
    <col min="2" max="2" width="46.4416666666667" style="7" customWidth="1"/>
    <col min="3" max="3" width="30.4416666666667" style="7" hidden="1" customWidth="1"/>
    <col min="4" max="4" width="22.1916666666667" style="7" hidden="1" customWidth="1"/>
    <col min="5" max="5" width="11.875" style="7" customWidth="1"/>
    <col min="6" max="6" width="10.8166666666667" style="7" customWidth="1"/>
    <col min="7" max="7" width="10.1916666666667" style="7" customWidth="1"/>
    <col min="8" max="8" width="12.125" style="7" customWidth="1"/>
    <col min="9" max="9" width="8.19166666666667" style="5" customWidth="1"/>
    <col min="10" max="10" width="6.69166666666667" style="7" customWidth="1"/>
    <col min="11" max="12" width="8.375" style="5" customWidth="1"/>
    <col min="13" max="13" width="8.375" style="7" customWidth="1"/>
    <col min="14" max="14" width="8.375" style="5" customWidth="1"/>
    <col min="15" max="16" width="8.375" style="7" customWidth="1"/>
    <col min="17" max="17" width="8.375" style="6" customWidth="1"/>
    <col min="18" max="19" width="8.375" style="7" customWidth="1"/>
    <col min="20" max="20" width="8.375" style="6" customWidth="1"/>
    <col min="21" max="27" width="6.375" style="7" customWidth="1"/>
    <col min="28" max="28" width="8" style="7" customWidth="1"/>
    <col min="29" max="29" width="9.625" style="7" customWidth="1"/>
    <col min="30" max="30" width="8" style="7" customWidth="1"/>
    <col min="31" max="31" width="9.19166666666667" style="5" customWidth="1"/>
    <col min="32" max="32" width="8.375" style="7" customWidth="1"/>
    <col min="33" max="33" width="5" style="7" customWidth="1"/>
    <col min="34" max="34" width="5.875" style="7" customWidth="1"/>
    <col min="35" max="35" width="8.5" style="7" customWidth="1"/>
    <col min="36" max="37" width="5" style="7" customWidth="1"/>
    <col min="38" max="38" width="5.875" style="7" customWidth="1"/>
    <col min="39" max="40" width="4.125" style="7" customWidth="1"/>
    <col min="41" max="47" width="5" style="7" customWidth="1"/>
    <col min="48" max="48" width="5.875" style="7" customWidth="1"/>
    <col min="49" max="49" width="8.81666666666667" style="7" customWidth="1"/>
    <col min="50" max="50" width="7.375" style="7" customWidth="1"/>
    <col min="51" max="51" width="5.875" style="7" customWidth="1"/>
    <col min="52" max="52" width="9.44166666666667" style="7" customWidth="1"/>
    <col min="53" max="53" width="5" style="7" customWidth="1"/>
    <col min="54" max="63" width="5.875" style="7" customWidth="1"/>
    <col min="64" max="65" width="6.375" style="7" customWidth="1"/>
    <col min="66" max="68" width="4.125" style="7" customWidth="1"/>
    <col min="69" max="69" width="5.19166666666667" style="7" customWidth="1"/>
    <col min="70" max="70" width="4.125" style="7" customWidth="1"/>
    <col min="71" max="71" width="6.25" style="7" customWidth="1"/>
    <col min="72" max="72" width="4.125" style="7" customWidth="1"/>
    <col min="73" max="74" width="4.75" style="7" customWidth="1"/>
    <col min="75" max="75" width="4.56666666666667" style="7" customWidth="1"/>
    <col min="76" max="78" width="5" style="7" customWidth="1"/>
    <col min="79" max="79" width="4.875" style="5" customWidth="1"/>
    <col min="80" max="82" width="9.625" style="5" customWidth="1"/>
    <col min="83" max="83" width="6.375" style="5" customWidth="1"/>
    <col min="84" max="84" width="7.625" style="5" customWidth="1"/>
    <col min="85" max="85" width="4.69166666666667" style="5" customWidth="1"/>
    <col min="86" max="87" width="4.69166666666667" style="7" customWidth="1"/>
    <col min="88" max="88" width="6.125" style="7" customWidth="1"/>
    <col min="89" max="90" width="6.19166666666667" style="7" customWidth="1"/>
    <col min="91" max="91" width="6.875" style="7" customWidth="1"/>
    <col min="92" max="98" width="6.375" style="7" customWidth="1"/>
    <col min="99" max="99" width="12.6916666666667" style="5" customWidth="1"/>
    <col min="100" max="100" width="11.6916666666667" style="7" customWidth="1"/>
    <col min="101" max="102" width="12.875" style="7" customWidth="1"/>
    <col min="103" max="103" width="12.6916666666667" style="7" customWidth="1"/>
    <col min="104" max="107" width="14.5" style="7" customWidth="1"/>
    <col min="108" max="108" width="8" style="7" customWidth="1"/>
    <col min="109" max="257" width="9" style="7" customWidth="1"/>
  </cols>
  <sheetData>
    <row r="1" ht="23" customHeight="1" spans="1:108">
      <c r="A1" s="8" t="s">
        <v>0</v>
      </c>
      <c r="B1" s="9" t="s">
        <v>1</v>
      </c>
      <c r="C1" s="9" t="s">
        <v>2</v>
      </c>
      <c r="D1" s="10" t="s">
        <v>3</v>
      </c>
      <c r="E1" s="11" t="s">
        <v>4</v>
      </c>
      <c r="F1" s="12"/>
      <c r="G1" s="11" t="s">
        <v>5</v>
      </c>
      <c r="H1" s="13"/>
      <c r="I1" s="12"/>
      <c r="J1" s="13" t="s">
        <v>6</v>
      </c>
      <c r="K1" s="12"/>
      <c r="L1" s="13" t="s">
        <v>7</v>
      </c>
      <c r="M1" s="12"/>
      <c r="N1" s="27" t="s">
        <v>8</v>
      </c>
      <c r="O1" s="28" t="s">
        <v>9</v>
      </c>
      <c r="P1" s="8" t="s">
        <v>10</v>
      </c>
      <c r="Q1" s="8" t="s">
        <v>11</v>
      </c>
      <c r="R1" s="36" t="s">
        <v>12</v>
      </c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9"/>
      <c r="AF1" s="40" t="s">
        <v>13</v>
      </c>
      <c r="AG1" s="43"/>
      <c r="AH1" s="36" t="s">
        <v>14</v>
      </c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48"/>
      <c r="CB1" s="27" t="s">
        <v>15</v>
      </c>
      <c r="CC1" s="50" t="s">
        <v>16</v>
      </c>
      <c r="CD1" s="51"/>
      <c r="CE1" s="51"/>
      <c r="CF1" s="51"/>
      <c r="CG1" s="51"/>
      <c r="CH1" s="37"/>
      <c r="CI1" s="37"/>
      <c r="CJ1" s="39"/>
      <c r="CK1" s="8" t="s">
        <v>4</v>
      </c>
      <c r="CL1" s="28" t="s">
        <v>17</v>
      </c>
      <c r="CM1" s="28" t="s">
        <v>18</v>
      </c>
      <c r="CN1" s="28" t="s">
        <v>19</v>
      </c>
      <c r="CO1" s="28" t="s">
        <v>20</v>
      </c>
      <c r="CP1" s="28" t="s">
        <v>21</v>
      </c>
      <c r="CQ1" s="28" t="s">
        <v>22</v>
      </c>
      <c r="CR1" s="28" t="s">
        <v>23</v>
      </c>
      <c r="CS1" s="28" t="s">
        <v>24</v>
      </c>
      <c r="CT1" s="28" t="s">
        <v>25</v>
      </c>
      <c r="CU1" s="52" t="s">
        <v>26</v>
      </c>
      <c r="CV1" s="28" t="s">
        <v>27</v>
      </c>
      <c r="CW1" s="28" t="s">
        <v>28</v>
      </c>
      <c r="CX1" s="28" t="s">
        <v>29</v>
      </c>
      <c r="CY1" s="28" t="s">
        <v>30</v>
      </c>
      <c r="CZ1" s="28" t="s">
        <v>31</v>
      </c>
      <c r="DA1" s="28" t="s">
        <v>32</v>
      </c>
      <c r="DB1" s="28" t="s">
        <v>33</v>
      </c>
      <c r="DC1" s="28" t="s">
        <v>34</v>
      </c>
      <c r="DD1" s="28" t="s">
        <v>35</v>
      </c>
    </row>
    <row r="2" ht="16.05" customHeight="1" spans="1:108">
      <c r="A2" s="8"/>
      <c r="B2" s="9"/>
      <c r="C2" s="9"/>
      <c r="D2" s="10"/>
      <c r="E2" s="14"/>
      <c r="F2" s="15"/>
      <c r="G2" s="14"/>
      <c r="H2" s="16"/>
      <c r="I2" s="15"/>
      <c r="J2" s="16"/>
      <c r="K2" s="15"/>
      <c r="L2" s="16"/>
      <c r="M2" s="15"/>
      <c r="N2" s="27"/>
      <c r="O2" s="26"/>
      <c r="P2" s="8"/>
      <c r="Q2" s="8"/>
      <c r="R2" s="36" t="s">
        <v>36</v>
      </c>
      <c r="S2" s="37"/>
      <c r="T2" s="37"/>
      <c r="U2" s="37"/>
      <c r="V2" s="37"/>
      <c r="W2" s="37"/>
      <c r="X2" s="37"/>
      <c r="Y2" s="37"/>
      <c r="Z2" s="37"/>
      <c r="AA2" s="39"/>
      <c r="AB2" s="36" t="s">
        <v>37</v>
      </c>
      <c r="AC2" s="37"/>
      <c r="AD2" s="39"/>
      <c r="AE2" s="27" t="s">
        <v>38</v>
      </c>
      <c r="AF2" s="41"/>
      <c r="AG2" s="44"/>
      <c r="AH2" s="10" t="s">
        <v>39</v>
      </c>
      <c r="AI2" s="10"/>
      <c r="AJ2" s="10"/>
      <c r="AK2" s="10" t="s">
        <v>40</v>
      </c>
      <c r="AL2" s="10"/>
      <c r="AM2" s="10"/>
      <c r="AN2" s="10"/>
      <c r="AO2" s="10"/>
      <c r="AP2" s="10"/>
      <c r="AQ2" s="45" t="s">
        <v>41</v>
      </c>
      <c r="AR2" s="46"/>
      <c r="AS2" s="46"/>
      <c r="AT2" s="46"/>
      <c r="AU2" s="47"/>
      <c r="AV2" s="8" t="s">
        <v>42</v>
      </c>
      <c r="AW2" s="8" t="s">
        <v>43</v>
      </c>
      <c r="AX2" s="8" t="s">
        <v>44</v>
      </c>
      <c r="AY2" s="8" t="s">
        <v>45</v>
      </c>
      <c r="AZ2" s="8" t="s">
        <v>46</v>
      </c>
      <c r="BA2" s="45" t="s">
        <v>47</v>
      </c>
      <c r="BB2" s="47"/>
      <c r="BC2" s="46" t="s">
        <v>48</v>
      </c>
      <c r="BD2" s="46"/>
      <c r="BE2" s="46"/>
      <c r="BF2" s="46"/>
      <c r="BG2" s="46"/>
      <c r="BH2" s="46"/>
      <c r="BI2" s="46"/>
      <c r="BJ2" s="46"/>
      <c r="BK2" s="46"/>
      <c r="BL2" s="45" t="s">
        <v>49</v>
      </c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7"/>
      <c r="CA2" s="49"/>
      <c r="CB2" s="27"/>
      <c r="CC2" s="27" t="s">
        <v>50</v>
      </c>
      <c r="CD2" s="27" t="s">
        <v>51</v>
      </c>
      <c r="CE2" s="25" t="s">
        <v>52</v>
      </c>
      <c r="CF2" s="25" t="s">
        <v>53</v>
      </c>
      <c r="CG2" s="25" t="s">
        <v>54</v>
      </c>
      <c r="CH2" s="10" t="s">
        <v>55</v>
      </c>
      <c r="CI2" s="10" t="s">
        <v>56</v>
      </c>
      <c r="CJ2" s="10" t="s">
        <v>57</v>
      </c>
      <c r="CK2" s="8"/>
      <c r="CL2" s="19"/>
      <c r="CM2" s="19"/>
      <c r="CN2" s="19"/>
      <c r="CO2" s="19"/>
      <c r="CP2" s="19"/>
      <c r="CQ2" s="19"/>
      <c r="CR2" s="19"/>
      <c r="CS2" s="19"/>
      <c r="CT2" s="19"/>
      <c r="CU2" s="24"/>
      <c r="CV2" s="19"/>
      <c r="CW2" s="19"/>
      <c r="CX2" s="19"/>
      <c r="CY2" s="19"/>
      <c r="CZ2" s="19"/>
      <c r="DA2" s="19"/>
      <c r="DB2" s="19"/>
      <c r="DC2" s="19"/>
      <c r="DD2" s="19"/>
    </row>
    <row r="3" ht="24" spans="1:108">
      <c r="A3" s="8"/>
      <c r="B3" s="9"/>
      <c r="C3" s="9"/>
      <c r="D3" s="10"/>
      <c r="E3" s="17" t="s">
        <v>58</v>
      </c>
      <c r="F3" s="17" t="s">
        <v>59</v>
      </c>
      <c r="G3" s="18" t="s">
        <v>60</v>
      </c>
      <c r="H3" s="10" t="s">
        <v>61</v>
      </c>
      <c r="I3" s="29" t="s">
        <v>62</v>
      </c>
      <c r="J3" s="10" t="s">
        <v>63</v>
      </c>
      <c r="K3" s="29" t="s">
        <v>64</v>
      </c>
      <c r="L3" s="29" t="s">
        <v>65</v>
      </c>
      <c r="M3" s="30" t="s">
        <v>66</v>
      </c>
      <c r="N3" s="27"/>
      <c r="O3" s="19"/>
      <c r="P3" s="8"/>
      <c r="Q3" s="8"/>
      <c r="R3" s="8" t="s">
        <v>50</v>
      </c>
      <c r="S3" s="8" t="s">
        <v>51</v>
      </c>
      <c r="T3" s="8" t="s">
        <v>67</v>
      </c>
      <c r="U3" s="8" t="s">
        <v>68</v>
      </c>
      <c r="V3" s="8" t="s">
        <v>69</v>
      </c>
      <c r="W3" s="8" t="s">
        <v>70</v>
      </c>
      <c r="X3" s="8" t="s">
        <v>71</v>
      </c>
      <c r="Y3" s="8" t="s">
        <v>72</v>
      </c>
      <c r="Z3" s="8" t="s">
        <v>55</v>
      </c>
      <c r="AA3" s="8" t="s">
        <v>56</v>
      </c>
      <c r="AB3" s="8" t="s">
        <v>73</v>
      </c>
      <c r="AC3" s="8" t="s">
        <v>74</v>
      </c>
      <c r="AD3" s="8" t="s">
        <v>75</v>
      </c>
      <c r="AE3" s="25" t="s">
        <v>76</v>
      </c>
      <c r="AF3" s="19" t="s">
        <v>77</v>
      </c>
      <c r="AG3" s="19" t="s">
        <v>78</v>
      </c>
      <c r="AH3" s="10" t="s">
        <v>79</v>
      </c>
      <c r="AI3" s="10" t="s">
        <v>80</v>
      </c>
      <c r="AJ3" s="10" t="s">
        <v>81</v>
      </c>
      <c r="AK3" s="10" t="s">
        <v>82</v>
      </c>
      <c r="AL3" s="10" t="s">
        <v>83</v>
      </c>
      <c r="AM3" s="10" t="s">
        <v>84</v>
      </c>
      <c r="AN3" s="10" t="s">
        <v>85</v>
      </c>
      <c r="AO3" s="10" t="s">
        <v>86</v>
      </c>
      <c r="AP3" s="10" t="s">
        <v>87</v>
      </c>
      <c r="AQ3" s="10" t="s">
        <v>88</v>
      </c>
      <c r="AR3" s="10" t="s">
        <v>89</v>
      </c>
      <c r="AS3" s="10" t="s">
        <v>90</v>
      </c>
      <c r="AT3" s="10" t="s">
        <v>91</v>
      </c>
      <c r="AU3" s="10" t="s">
        <v>92</v>
      </c>
      <c r="AV3" s="10" t="s">
        <v>93</v>
      </c>
      <c r="AW3" s="10" t="s">
        <v>94</v>
      </c>
      <c r="AX3" s="10" t="s">
        <v>95</v>
      </c>
      <c r="AY3" s="10" t="s">
        <v>96</v>
      </c>
      <c r="AZ3" s="10" t="s">
        <v>97</v>
      </c>
      <c r="BA3" s="10" t="s">
        <v>88</v>
      </c>
      <c r="BB3" s="10" t="s">
        <v>95</v>
      </c>
      <c r="BC3" s="10" t="s">
        <v>88</v>
      </c>
      <c r="BD3" s="10" t="s">
        <v>95</v>
      </c>
      <c r="BE3" s="10" t="s">
        <v>98</v>
      </c>
      <c r="BF3" s="10" t="s">
        <v>99</v>
      </c>
      <c r="BG3" s="10" t="s">
        <v>100</v>
      </c>
      <c r="BH3" s="10" t="s">
        <v>101</v>
      </c>
      <c r="BI3" s="10" t="s">
        <v>102</v>
      </c>
      <c r="BJ3" s="10" t="s">
        <v>103</v>
      </c>
      <c r="BK3" s="10" t="s">
        <v>104</v>
      </c>
      <c r="BL3" s="10" t="s">
        <v>105</v>
      </c>
      <c r="BM3" s="10" t="s">
        <v>106</v>
      </c>
      <c r="BN3" s="10" t="s">
        <v>107</v>
      </c>
      <c r="BO3" s="10" t="s">
        <v>108</v>
      </c>
      <c r="BP3" s="10" t="s">
        <v>109</v>
      </c>
      <c r="BQ3" s="10" t="s">
        <v>101</v>
      </c>
      <c r="BR3" s="10" t="s">
        <v>110</v>
      </c>
      <c r="BS3" s="10" t="s">
        <v>111</v>
      </c>
      <c r="BT3" s="10" t="s">
        <v>112</v>
      </c>
      <c r="BU3" s="10" t="s">
        <v>113</v>
      </c>
      <c r="BV3" s="10" t="s">
        <v>102</v>
      </c>
      <c r="BW3" s="10" t="s">
        <v>114</v>
      </c>
      <c r="BX3" s="10" t="s">
        <v>84</v>
      </c>
      <c r="BY3" s="10" t="s">
        <v>115</v>
      </c>
      <c r="BZ3" s="10" t="s">
        <v>116</v>
      </c>
      <c r="CA3" s="25" t="s">
        <v>85</v>
      </c>
      <c r="CB3" s="25" t="s">
        <v>117</v>
      </c>
      <c r="CC3" s="25"/>
      <c r="CD3" s="25"/>
      <c r="CE3" s="25"/>
      <c r="CF3" s="25"/>
      <c r="CG3" s="25"/>
      <c r="CH3" s="10"/>
      <c r="CI3" s="10"/>
      <c r="CJ3" s="10"/>
      <c r="CK3" s="10" t="s">
        <v>118</v>
      </c>
      <c r="CL3" s="10" t="s">
        <v>119</v>
      </c>
      <c r="CM3" s="10"/>
      <c r="CN3" s="10"/>
      <c r="CO3" s="10"/>
      <c r="CP3" s="10"/>
      <c r="CQ3" s="10"/>
      <c r="CR3" s="10"/>
      <c r="CS3" s="10"/>
      <c r="CT3" s="10"/>
      <c r="CU3" s="25"/>
      <c r="CV3" s="10"/>
      <c r="CW3" s="10"/>
      <c r="CX3" s="10"/>
      <c r="CY3" s="10"/>
      <c r="CZ3" s="10"/>
      <c r="DA3" s="10"/>
      <c r="DB3" s="10"/>
      <c r="DC3" s="10"/>
      <c r="DD3" s="10"/>
    </row>
    <row r="4" ht="39" customHeight="1" spans="1:108">
      <c r="A4" s="19"/>
      <c r="B4" s="20" t="s">
        <v>120</v>
      </c>
      <c r="C4" s="9"/>
      <c r="D4" s="17"/>
      <c r="E4" s="17"/>
      <c r="F4" s="17"/>
      <c r="G4" s="21"/>
      <c r="H4" s="17"/>
      <c r="I4" s="31"/>
      <c r="J4" s="17"/>
      <c r="K4" s="31"/>
      <c r="L4" s="31"/>
      <c r="M4" s="32"/>
      <c r="N4" s="24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34"/>
      <c r="AF4" s="19"/>
      <c r="AG4" s="19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34"/>
      <c r="CB4" s="34"/>
      <c r="CC4" s="34"/>
      <c r="CD4" s="34"/>
      <c r="CE4" s="34"/>
      <c r="CF4" s="34"/>
      <c r="CG4" s="34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34"/>
      <c r="CV4" s="17"/>
      <c r="CW4" s="17"/>
      <c r="CX4" s="17"/>
      <c r="CY4" s="17"/>
      <c r="CZ4" s="17"/>
      <c r="DA4" s="17"/>
      <c r="DB4" s="17"/>
      <c r="DC4" s="17"/>
      <c r="DD4" s="17"/>
    </row>
    <row r="5" ht="24" spans="1:108">
      <c r="A5" s="19">
        <v>1</v>
      </c>
      <c r="B5" s="22" t="s">
        <v>121</v>
      </c>
      <c r="C5" s="23" t="s">
        <v>122</v>
      </c>
      <c r="D5" s="24" t="s">
        <v>123</v>
      </c>
      <c r="E5" s="24" t="s">
        <v>124</v>
      </c>
      <c r="F5" s="24" t="s">
        <v>125</v>
      </c>
      <c r="G5" s="24" t="s">
        <v>126</v>
      </c>
      <c r="H5" s="24" t="s">
        <v>127</v>
      </c>
      <c r="I5" s="33" t="s">
        <v>128</v>
      </c>
      <c r="J5" s="24" t="s">
        <v>126</v>
      </c>
      <c r="K5" s="34" t="s">
        <v>129</v>
      </c>
      <c r="L5" s="34"/>
      <c r="M5" s="24">
        <v>800</v>
      </c>
      <c r="N5" s="24">
        <v>8</v>
      </c>
      <c r="O5" s="35">
        <v>8</v>
      </c>
      <c r="P5" s="35" t="s">
        <v>130</v>
      </c>
      <c r="Q5" s="35" t="s">
        <v>130</v>
      </c>
      <c r="R5" s="35"/>
      <c r="S5" s="35"/>
      <c r="T5" s="35"/>
      <c r="U5" s="19" t="s">
        <v>126</v>
      </c>
      <c r="V5" s="19">
        <v>110</v>
      </c>
      <c r="W5" s="19"/>
      <c r="X5" s="19">
        <v>2</v>
      </c>
      <c r="Y5" s="19"/>
      <c r="Z5" s="19"/>
      <c r="AA5" s="19" t="s">
        <v>126</v>
      </c>
      <c r="AB5" s="19">
        <v>112</v>
      </c>
      <c r="AC5" s="19"/>
      <c r="AD5" s="19">
        <v>118</v>
      </c>
      <c r="AE5" s="24">
        <f t="shared" ref="AE5:AE68" si="0">AC5+AD5</f>
        <v>118</v>
      </c>
      <c r="AF5" s="42">
        <f>(AB5+AC5)*CR5/1000</f>
        <v>2.8</v>
      </c>
      <c r="AG5" s="19" t="s">
        <v>126</v>
      </c>
      <c r="AH5" s="19"/>
      <c r="AI5" s="19"/>
      <c r="AJ5" s="19"/>
      <c r="AK5" s="19"/>
      <c r="AL5" s="19" t="s">
        <v>126</v>
      </c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>
        <v>110</v>
      </c>
      <c r="BV5" s="19"/>
      <c r="BW5" s="19"/>
      <c r="BX5" s="19">
        <v>8</v>
      </c>
      <c r="BY5" s="19"/>
      <c r="BZ5" s="19"/>
      <c r="CA5" s="31"/>
      <c r="CB5" s="31">
        <v>12.2</v>
      </c>
      <c r="CC5" s="31"/>
      <c r="CD5" s="31"/>
      <c r="CE5" s="24">
        <v>11</v>
      </c>
      <c r="CF5" s="24"/>
      <c r="CG5" s="24">
        <v>15</v>
      </c>
      <c r="CH5" s="19"/>
      <c r="CI5" s="19"/>
      <c r="CJ5" s="19" t="s">
        <v>126</v>
      </c>
      <c r="CK5" s="19">
        <v>1</v>
      </c>
      <c r="CL5" s="19">
        <v>4</v>
      </c>
      <c r="CM5" s="19" t="s">
        <v>131</v>
      </c>
      <c r="CN5" s="19"/>
      <c r="CO5" s="19" t="s">
        <v>132</v>
      </c>
      <c r="CP5" s="19" t="s">
        <v>133</v>
      </c>
      <c r="CQ5" s="19">
        <v>4</v>
      </c>
      <c r="CR5" s="19">
        <v>25</v>
      </c>
      <c r="CS5" s="19" t="s">
        <v>134</v>
      </c>
      <c r="CT5" s="19">
        <v>15</v>
      </c>
      <c r="CU5" s="24">
        <v>20.33</v>
      </c>
      <c r="CV5" s="19">
        <v>0.63</v>
      </c>
      <c r="CW5" s="19">
        <v>0.62</v>
      </c>
      <c r="CX5" s="19" t="s">
        <v>135</v>
      </c>
      <c r="CY5" s="19">
        <v>2015</v>
      </c>
      <c r="CZ5" s="19" t="s">
        <v>136</v>
      </c>
      <c r="DA5" s="19">
        <v>2017</v>
      </c>
      <c r="DB5" s="19" t="str">
        <f t="shared" ref="DB5:DB47" si="1">CZ5</f>
        <v>港区管委会</v>
      </c>
      <c r="DC5" s="19" t="s">
        <v>137</v>
      </c>
      <c r="DD5" s="17"/>
    </row>
    <row r="6" ht="24" spans="1:108">
      <c r="A6" s="19"/>
      <c r="B6" s="24"/>
      <c r="C6" s="23"/>
      <c r="D6" s="24" t="s">
        <v>138</v>
      </c>
      <c r="E6" s="24"/>
      <c r="F6" s="24"/>
      <c r="G6" s="24"/>
      <c r="H6" s="24"/>
      <c r="I6" s="33"/>
      <c r="J6" s="24"/>
      <c r="K6" s="34"/>
      <c r="L6" s="34"/>
      <c r="M6" s="24"/>
      <c r="N6" s="24"/>
      <c r="O6" s="35"/>
      <c r="P6" s="35"/>
      <c r="Q6" s="35"/>
      <c r="R6" s="35"/>
      <c r="S6" s="35"/>
      <c r="T6" s="35"/>
      <c r="U6" s="19"/>
      <c r="V6" s="19">
        <v>20</v>
      </c>
      <c r="W6" s="19"/>
      <c r="X6" s="19">
        <v>3</v>
      </c>
      <c r="Y6" s="19"/>
      <c r="Z6" s="19"/>
      <c r="AA6" s="19"/>
      <c r="AB6" s="19">
        <v>23</v>
      </c>
      <c r="AC6" s="19"/>
      <c r="AD6" s="19">
        <v>26</v>
      </c>
      <c r="AE6" s="24">
        <f t="shared" si="0"/>
        <v>26</v>
      </c>
      <c r="AF6" s="42">
        <v>0.7</v>
      </c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>
        <v>20</v>
      </c>
      <c r="BW6" s="19"/>
      <c r="BX6" s="19"/>
      <c r="BY6" s="19"/>
      <c r="BZ6" s="19"/>
      <c r="CA6" s="31"/>
      <c r="CB6" s="31">
        <v>3.9</v>
      </c>
      <c r="CC6" s="31"/>
      <c r="CD6" s="31"/>
      <c r="CE6" s="24">
        <v>9</v>
      </c>
      <c r="CF6" s="24"/>
      <c r="CG6" s="24">
        <v>12</v>
      </c>
      <c r="CH6" s="19"/>
      <c r="CI6" s="19"/>
      <c r="CJ6" s="19"/>
      <c r="CK6" s="19"/>
      <c r="CL6" s="19"/>
      <c r="CM6" s="19" t="s">
        <v>131</v>
      </c>
      <c r="CN6" s="19"/>
      <c r="CO6" s="19" t="s">
        <v>132</v>
      </c>
      <c r="CP6" s="19" t="s">
        <v>133</v>
      </c>
      <c r="CQ6" s="19">
        <v>4</v>
      </c>
      <c r="CR6" s="19">
        <v>30</v>
      </c>
      <c r="CS6" s="19" t="s">
        <v>134</v>
      </c>
      <c r="CT6" s="19">
        <v>14</v>
      </c>
      <c r="CU6" s="24">
        <v>20.88</v>
      </c>
      <c r="CV6" s="19">
        <v>0.56</v>
      </c>
      <c r="CW6" s="19">
        <v>0.53</v>
      </c>
      <c r="CX6" s="19" t="s">
        <v>139</v>
      </c>
      <c r="CY6" s="19">
        <v>2023</v>
      </c>
      <c r="CZ6" s="19" t="s">
        <v>136</v>
      </c>
      <c r="DA6" s="19"/>
      <c r="DB6" s="19" t="str">
        <f t="shared" si="1"/>
        <v>港区管委会</v>
      </c>
      <c r="DC6" s="19"/>
      <c r="DD6" s="17"/>
    </row>
    <row r="7" ht="27" customHeight="1" spans="1:108">
      <c r="A7" s="19"/>
      <c r="B7" s="24" t="s">
        <v>140</v>
      </c>
      <c r="C7" s="23" t="s">
        <v>141</v>
      </c>
      <c r="D7" s="24" t="s">
        <v>142</v>
      </c>
      <c r="E7" s="24">
        <v>121.205</v>
      </c>
      <c r="F7" s="24">
        <v>31.569</v>
      </c>
      <c r="G7" s="24"/>
      <c r="H7" s="24"/>
      <c r="I7" s="33"/>
      <c r="J7" s="24"/>
      <c r="K7" s="34" t="s">
        <v>129</v>
      </c>
      <c r="L7" s="34"/>
      <c r="M7" s="24"/>
      <c r="N7" s="24"/>
      <c r="O7" s="35"/>
      <c r="P7" s="35"/>
      <c r="Q7" s="35"/>
      <c r="R7" s="35"/>
      <c r="S7" s="35"/>
      <c r="T7" s="35"/>
      <c r="U7" s="19"/>
      <c r="V7" s="19">
        <v>34</v>
      </c>
      <c r="W7" s="19"/>
      <c r="X7" s="19"/>
      <c r="Y7" s="19"/>
      <c r="Z7" s="19"/>
      <c r="AA7" s="19"/>
      <c r="AB7" s="19">
        <v>34</v>
      </c>
      <c r="AC7" s="19"/>
      <c r="AD7" s="19">
        <v>34</v>
      </c>
      <c r="AE7" s="24">
        <f t="shared" si="0"/>
        <v>34</v>
      </c>
      <c r="AF7" s="42">
        <v>1.2</v>
      </c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>
        <v>34</v>
      </c>
      <c r="BY7" s="19"/>
      <c r="BZ7" s="19"/>
      <c r="CA7" s="31"/>
      <c r="CB7" s="31">
        <v>5.1</v>
      </c>
      <c r="CC7" s="31"/>
      <c r="CD7" s="31"/>
      <c r="CE7" s="24">
        <v>9</v>
      </c>
      <c r="CF7" s="24"/>
      <c r="CG7" s="24"/>
      <c r="CH7" s="19"/>
      <c r="CI7" s="19"/>
      <c r="CJ7" s="19"/>
      <c r="CK7" s="19">
        <v>1</v>
      </c>
      <c r="CL7" s="19"/>
      <c r="CM7" s="19" t="s">
        <v>131</v>
      </c>
      <c r="CN7" s="19"/>
      <c r="CO7" s="19" t="s">
        <v>132</v>
      </c>
      <c r="CP7" s="19" t="s">
        <v>133</v>
      </c>
      <c r="CQ7" s="19">
        <v>4</v>
      </c>
      <c r="CR7" s="19">
        <v>30</v>
      </c>
      <c r="CS7" s="19" t="s">
        <v>134</v>
      </c>
      <c r="CT7" s="19">
        <v>14</v>
      </c>
      <c r="CU7" s="24">
        <v>20.99</v>
      </c>
      <c r="CV7" s="19">
        <v>0.56</v>
      </c>
      <c r="CW7" s="19">
        <v>0.53</v>
      </c>
      <c r="CX7" s="19" t="s">
        <v>139</v>
      </c>
      <c r="CY7" s="19">
        <v>2023</v>
      </c>
      <c r="CZ7" s="19" t="s">
        <v>136</v>
      </c>
      <c r="DA7" s="19"/>
      <c r="DB7" s="19" t="str">
        <f t="shared" si="1"/>
        <v>港区管委会</v>
      </c>
      <c r="DC7" s="19"/>
      <c r="DD7" s="17"/>
    </row>
    <row r="8" ht="24" customHeight="1" spans="1:108">
      <c r="A8" s="19">
        <v>2</v>
      </c>
      <c r="B8" s="24" t="s">
        <v>143</v>
      </c>
      <c r="C8" s="25" t="s">
        <v>126</v>
      </c>
      <c r="D8" s="24" t="s">
        <v>143</v>
      </c>
      <c r="E8" s="24" t="s">
        <v>126</v>
      </c>
      <c r="F8" s="24" t="s">
        <v>126</v>
      </c>
      <c r="G8" s="24" t="s">
        <v>126</v>
      </c>
      <c r="H8" s="24" t="s">
        <v>126</v>
      </c>
      <c r="I8" s="24"/>
      <c r="J8" s="24" t="s">
        <v>126</v>
      </c>
      <c r="K8" s="34" t="s">
        <v>126</v>
      </c>
      <c r="L8" s="34"/>
      <c r="M8" s="24" t="s">
        <v>126</v>
      </c>
      <c r="N8" s="24" t="s">
        <v>126</v>
      </c>
      <c r="O8" s="35" t="s">
        <v>126</v>
      </c>
      <c r="P8" s="35" t="s">
        <v>130</v>
      </c>
      <c r="Q8" s="35" t="s">
        <v>130</v>
      </c>
      <c r="R8" s="35"/>
      <c r="S8" s="35"/>
      <c r="T8" s="35"/>
      <c r="U8" s="19" t="s">
        <v>126</v>
      </c>
      <c r="V8" s="19">
        <v>66</v>
      </c>
      <c r="W8" s="19"/>
      <c r="X8" s="19">
        <v>1</v>
      </c>
      <c r="Y8" s="19"/>
      <c r="Z8" s="19"/>
      <c r="AA8" s="19" t="s">
        <v>126</v>
      </c>
      <c r="AB8" s="19">
        <v>67</v>
      </c>
      <c r="AC8" s="19"/>
      <c r="AD8" s="19">
        <v>72</v>
      </c>
      <c r="AE8" s="24">
        <f t="shared" si="0"/>
        <v>72</v>
      </c>
      <c r="AF8" s="42">
        <f t="shared" ref="AF8:AF16" si="2">(AB8+AC8)*CR8/1000</f>
        <v>1.943</v>
      </c>
      <c r="AG8" s="19" t="s">
        <v>126</v>
      </c>
      <c r="AH8" s="19"/>
      <c r="AI8" s="19"/>
      <c r="AJ8" s="19"/>
      <c r="AK8" s="19"/>
      <c r="AL8" s="19" t="s">
        <v>126</v>
      </c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>
        <v>66</v>
      </c>
      <c r="BV8" s="19"/>
      <c r="BW8" s="19"/>
      <c r="BX8" s="19">
        <v>6</v>
      </c>
      <c r="BY8" s="19"/>
      <c r="BZ8" s="19"/>
      <c r="CA8" s="31"/>
      <c r="CB8" s="31">
        <v>7.5</v>
      </c>
      <c r="CC8" s="31"/>
      <c r="CD8" s="31"/>
      <c r="CE8" s="24">
        <v>11</v>
      </c>
      <c r="CF8" s="24"/>
      <c r="CG8" s="24">
        <v>15</v>
      </c>
      <c r="CH8" s="19"/>
      <c r="CI8" s="19"/>
      <c r="CJ8" s="19" t="s">
        <v>126</v>
      </c>
      <c r="CK8" s="19" t="s">
        <v>126</v>
      </c>
      <c r="CL8" s="19"/>
      <c r="CM8" s="19" t="s">
        <v>131</v>
      </c>
      <c r="CN8" s="19"/>
      <c r="CO8" s="19" t="s">
        <v>132</v>
      </c>
      <c r="CP8" s="19" t="s">
        <v>133</v>
      </c>
      <c r="CQ8" s="19">
        <v>4</v>
      </c>
      <c r="CR8" s="19">
        <v>29</v>
      </c>
      <c r="CS8" s="19" t="s">
        <v>134</v>
      </c>
      <c r="CT8" s="19">
        <v>15</v>
      </c>
      <c r="CU8" s="24">
        <v>21.26</v>
      </c>
      <c r="CV8" s="19">
        <v>0.55</v>
      </c>
      <c r="CW8" s="19">
        <v>0.65</v>
      </c>
      <c r="CX8" s="19" t="s">
        <v>135</v>
      </c>
      <c r="CY8" s="19">
        <v>2015</v>
      </c>
      <c r="CZ8" s="19" t="s">
        <v>136</v>
      </c>
      <c r="DA8" s="19">
        <v>2017</v>
      </c>
      <c r="DB8" s="19" t="str">
        <f t="shared" si="1"/>
        <v>港区管委会</v>
      </c>
      <c r="DC8" s="19" t="s">
        <v>137</v>
      </c>
      <c r="DD8" s="17"/>
    </row>
    <row r="9" ht="24" spans="1:108">
      <c r="A9" s="26">
        <v>3</v>
      </c>
      <c r="B9" s="22" t="s">
        <v>144</v>
      </c>
      <c r="C9" s="23" t="s">
        <v>145</v>
      </c>
      <c r="D9" s="24" t="s">
        <v>146</v>
      </c>
      <c r="E9" s="24" t="s">
        <v>147</v>
      </c>
      <c r="F9" s="24" t="s">
        <v>148</v>
      </c>
      <c r="G9" s="24" t="s">
        <v>126</v>
      </c>
      <c r="H9" s="24" t="s">
        <v>149</v>
      </c>
      <c r="I9" s="24" t="s">
        <v>150</v>
      </c>
      <c r="J9" s="24" t="s">
        <v>126</v>
      </c>
      <c r="K9" s="34" t="s">
        <v>129</v>
      </c>
      <c r="L9" s="34" t="s">
        <v>151</v>
      </c>
      <c r="M9" s="24" t="s">
        <v>130</v>
      </c>
      <c r="N9" s="24" t="s">
        <v>130</v>
      </c>
      <c r="O9" s="35">
        <v>3</v>
      </c>
      <c r="P9" s="35" t="s">
        <v>130</v>
      </c>
      <c r="Q9" s="35" t="s">
        <v>130</v>
      </c>
      <c r="R9" s="35"/>
      <c r="S9" s="35"/>
      <c r="T9" s="35"/>
      <c r="U9" s="19" t="s">
        <v>126</v>
      </c>
      <c r="V9" s="19">
        <v>12</v>
      </c>
      <c r="W9" s="19"/>
      <c r="X9" s="19"/>
      <c r="Y9" s="19"/>
      <c r="Z9" s="19"/>
      <c r="AA9" s="19" t="s">
        <v>126</v>
      </c>
      <c r="AB9" s="19">
        <v>12</v>
      </c>
      <c r="AC9" s="19"/>
      <c r="AD9" s="19">
        <v>12</v>
      </c>
      <c r="AE9" s="24">
        <f t="shared" si="0"/>
        <v>12</v>
      </c>
      <c r="AF9" s="42">
        <f t="shared" si="2"/>
        <v>0.372</v>
      </c>
      <c r="AG9" s="19" t="s">
        <v>126</v>
      </c>
      <c r="AH9" s="19"/>
      <c r="AI9" s="19"/>
      <c r="AJ9" s="19"/>
      <c r="AK9" s="19"/>
      <c r="AL9" s="19" t="s">
        <v>126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>
        <v>12</v>
      </c>
      <c r="BW9" s="19"/>
      <c r="BX9" s="19"/>
      <c r="BY9" s="19"/>
      <c r="BZ9" s="19"/>
      <c r="CA9" s="31"/>
      <c r="CB9" s="31">
        <v>1.44</v>
      </c>
      <c r="CC9" s="31"/>
      <c r="CD9" s="31"/>
      <c r="CE9" s="24">
        <v>12</v>
      </c>
      <c r="CF9" s="24"/>
      <c r="CG9" s="24" t="s">
        <v>126</v>
      </c>
      <c r="CH9" s="19"/>
      <c r="CI9" s="19"/>
      <c r="CJ9" s="19" t="s">
        <v>126</v>
      </c>
      <c r="CK9" s="19">
        <v>1</v>
      </c>
      <c r="CL9" s="19">
        <v>2</v>
      </c>
      <c r="CM9" s="19" t="s">
        <v>131</v>
      </c>
      <c r="CN9" s="19"/>
      <c r="CO9" s="19" t="s">
        <v>132</v>
      </c>
      <c r="CP9" s="19" t="s">
        <v>133</v>
      </c>
      <c r="CQ9" s="19">
        <v>4</v>
      </c>
      <c r="CR9" s="19">
        <v>31</v>
      </c>
      <c r="CS9" s="19" t="s">
        <v>152</v>
      </c>
      <c r="CT9" s="19">
        <v>15</v>
      </c>
      <c r="CU9" s="24">
        <v>20.23</v>
      </c>
      <c r="CV9" s="19">
        <v>0.45</v>
      </c>
      <c r="CW9" s="19">
        <v>0.55</v>
      </c>
      <c r="CX9" s="19" t="s">
        <v>135</v>
      </c>
      <c r="CY9" s="8">
        <v>2019</v>
      </c>
      <c r="CZ9" s="19" t="s">
        <v>136</v>
      </c>
      <c r="DA9" s="19">
        <v>2020</v>
      </c>
      <c r="DB9" s="19" t="str">
        <f t="shared" si="1"/>
        <v>港区管委会</v>
      </c>
      <c r="DC9" s="19" t="s">
        <v>130</v>
      </c>
      <c r="DD9" s="17"/>
    </row>
    <row r="10" ht="24" spans="1:108">
      <c r="A10" s="19"/>
      <c r="B10" s="24"/>
      <c r="C10" s="23" t="s">
        <v>153</v>
      </c>
      <c r="D10" s="24" t="s">
        <v>154</v>
      </c>
      <c r="E10" s="24" t="s">
        <v>155</v>
      </c>
      <c r="F10" s="24" t="s">
        <v>156</v>
      </c>
      <c r="G10" s="24" t="s">
        <v>126</v>
      </c>
      <c r="H10" s="24" t="s">
        <v>157</v>
      </c>
      <c r="I10" s="24" t="s">
        <v>150</v>
      </c>
      <c r="J10" s="24" t="s">
        <v>126</v>
      </c>
      <c r="K10" s="34" t="s">
        <v>129</v>
      </c>
      <c r="L10" s="34" t="s">
        <v>151</v>
      </c>
      <c r="M10" s="24" t="s">
        <v>130</v>
      </c>
      <c r="N10" s="24" t="s">
        <v>130</v>
      </c>
      <c r="O10" s="35">
        <v>2</v>
      </c>
      <c r="P10" s="35" t="s">
        <v>130</v>
      </c>
      <c r="Q10" s="35" t="s">
        <v>130</v>
      </c>
      <c r="R10" s="35"/>
      <c r="S10" s="35"/>
      <c r="T10" s="35"/>
      <c r="U10" s="19" t="s">
        <v>126</v>
      </c>
      <c r="V10" s="19">
        <v>31</v>
      </c>
      <c r="W10" s="19"/>
      <c r="X10" s="19" t="s">
        <v>126</v>
      </c>
      <c r="Y10" s="19"/>
      <c r="Z10" s="19"/>
      <c r="AA10" s="19" t="s">
        <v>126</v>
      </c>
      <c r="AB10" s="19">
        <v>31</v>
      </c>
      <c r="AC10" s="19"/>
      <c r="AD10" s="19">
        <v>31</v>
      </c>
      <c r="AE10" s="24">
        <f t="shared" si="0"/>
        <v>31</v>
      </c>
      <c r="AF10" s="42">
        <f t="shared" si="2"/>
        <v>0.961</v>
      </c>
      <c r="AG10" s="19" t="s">
        <v>126</v>
      </c>
      <c r="AH10" s="19"/>
      <c r="AI10" s="19"/>
      <c r="AJ10" s="19"/>
      <c r="AK10" s="19"/>
      <c r="AL10" s="19" t="s">
        <v>126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 t="s">
        <v>126</v>
      </c>
      <c r="BV10" s="19">
        <v>31</v>
      </c>
      <c r="BW10" s="19"/>
      <c r="BX10" s="19"/>
      <c r="BY10" s="19"/>
      <c r="BZ10" s="19"/>
      <c r="CA10" s="31"/>
      <c r="CB10" s="31">
        <v>3.72</v>
      </c>
      <c r="CC10" s="31"/>
      <c r="CD10" s="31"/>
      <c r="CE10" s="24">
        <v>12</v>
      </c>
      <c r="CF10" s="24"/>
      <c r="CG10" s="24"/>
      <c r="CH10" s="19"/>
      <c r="CI10" s="19"/>
      <c r="CJ10" s="19" t="s">
        <v>126</v>
      </c>
      <c r="CK10" s="19">
        <v>1</v>
      </c>
      <c r="CL10" s="19"/>
      <c r="CM10" s="19" t="s">
        <v>131</v>
      </c>
      <c r="CN10" s="19"/>
      <c r="CO10" s="19" t="s">
        <v>132</v>
      </c>
      <c r="CP10" s="19" t="s">
        <v>158</v>
      </c>
      <c r="CQ10" s="19">
        <v>4</v>
      </c>
      <c r="CR10" s="19">
        <v>31</v>
      </c>
      <c r="CS10" s="19" t="s">
        <v>152</v>
      </c>
      <c r="CT10" s="19">
        <v>15</v>
      </c>
      <c r="CU10" s="24">
        <v>22.55</v>
      </c>
      <c r="CV10" s="19">
        <v>0.48</v>
      </c>
      <c r="CW10" s="19">
        <v>0.53</v>
      </c>
      <c r="CX10" s="19" t="s">
        <v>135</v>
      </c>
      <c r="CY10" s="8">
        <v>2019</v>
      </c>
      <c r="CZ10" s="19" t="s">
        <v>136</v>
      </c>
      <c r="DA10" s="19">
        <v>2020</v>
      </c>
      <c r="DB10" s="19" t="str">
        <f t="shared" si="1"/>
        <v>港区管委会</v>
      </c>
      <c r="DC10" s="19" t="s">
        <v>130</v>
      </c>
      <c r="DD10" s="17"/>
    </row>
    <row r="11" ht="24" customHeight="1" spans="1:108">
      <c r="A11" s="19">
        <v>4</v>
      </c>
      <c r="B11" s="24" t="s">
        <v>159</v>
      </c>
      <c r="C11" s="23" t="s">
        <v>126</v>
      </c>
      <c r="D11" s="24" t="s">
        <v>159</v>
      </c>
      <c r="E11" s="24" t="s">
        <v>126</v>
      </c>
      <c r="F11" s="24" t="s">
        <v>126</v>
      </c>
      <c r="G11" s="24" t="s">
        <v>126</v>
      </c>
      <c r="H11" s="24" t="s">
        <v>126</v>
      </c>
      <c r="I11" s="24"/>
      <c r="J11" s="24" t="s">
        <v>126</v>
      </c>
      <c r="K11" s="34" t="s">
        <v>126</v>
      </c>
      <c r="L11" s="34"/>
      <c r="M11" s="24" t="s">
        <v>126</v>
      </c>
      <c r="N11" s="24"/>
      <c r="O11" s="35" t="s">
        <v>126</v>
      </c>
      <c r="P11" s="35" t="s">
        <v>130</v>
      </c>
      <c r="Q11" s="35" t="s">
        <v>130</v>
      </c>
      <c r="R11" s="35"/>
      <c r="S11" s="35"/>
      <c r="T11" s="35"/>
      <c r="U11" s="19" t="s">
        <v>126</v>
      </c>
      <c r="V11" s="19">
        <v>23</v>
      </c>
      <c r="W11" s="19"/>
      <c r="X11" s="19"/>
      <c r="Y11" s="19"/>
      <c r="Z11" s="19"/>
      <c r="AA11" s="19" t="s">
        <v>126</v>
      </c>
      <c r="AB11" s="19">
        <v>23</v>
      </c>
      <c r="AC11" s="19"/>
      <c r="AD11" s="19">
        <v>23</v>
      </c>
      <c r="AE11" s="24">
        <f t="shared" si="0"/>
        <v>23</v>
      </c>
      <c r="AF11" s="42">
        <f t="shared" si="2"/>
        <v>0.667</v>
      </c>
      <c r="AG11" s="19" t="s">
        <v>126</v>
      </c>
      <c r="AH11" s="19"/>
      <c r="AI11" s="19"/>
      <c r="AJ11" s="19"/>
      <c r="AK11" s="19"/>
      <c r="AL11" s="19" t="s">
        <v>126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>
        <v>23</v>
      </c>
      <c r="BW11" s="19"/>
      <c r="BX11" s="19"/>
      <c r="BY11" s="19"/>
      <c r="BZ11" s="19"/>
      <c r="CA11" s="31"/>
      <c r="CB11" s="31">
        <v>2.76</v>
      </c>
      <c r="CC11" s="31"/>
      <c r="CD11" s="31"/>
      <c r="CE11" s="24">
        <v>12</v>
      </c>
      <c r="CF11" s="24"/>
      <c r="CG11" s="24"/>
      <c r="CH11" s="19"/>
      <c r="CI11" s="19"/>
      <c r="CJ11" s="19" t="s">
        <v>126</v>
      </c>
      <c r="CK11" s="19" t="s">
        <v>126</v>
      </c>
      <c r="CL11" s="19"/>
      <c r="CM11" s="19" t="s">
        <v>131</v>
      </c>
      <c r="CN11" s="19"/>
      <c r="CO11" s="19" t="s">
        <v>132</v>
      </c>
      <c r="CP11" s="19" t="s">
        <v>133</v>
      </c>
      <c r="CQ11" s="19">
        <v>4</v>
      </c>
      <c r="CR11" s="19">
        <v>29</v>
      </c>
      <c r="CS11" s="19" t="s">
        <v>152</v>
      </c>
      <c r="CT11" s="19">
        <v>15</v>
      </c>
      <c r="CU11" s="24">
        <v>23.23</v>
      </c>
      <c r="CV11" s="19">
        <v>0.58</v>
      </c>
      <c r="CW11" s="19">
        <v>0.52</v>
      </c>
      <c r="CX11" s="19" t="s">
        <v>135</v>
      </c>
      <c r="CY11" s="8">
        <v>2013</v>
      </c>
      <c r="CZ11" s="19" t="s">
        <v>136</v>
      </c>
      <c r="DA11" s="19">
        <v>2015</v>
      </c>
      <c r="DB11" s="19" t="str">
        <f t="shared" si="1"/>
        <v>港区管委会</v>
      </c>
      <c r="DC11" s="19" t="s">
        <v>130</v>
      </c>
      <c r="DD11" s="17"/>
    </row>
    <row r="12" ht="24" customHeight="1" spans="1:108">
      <c r="A12" s="19">
        <v>5</v>
      </c>
      <c r="B12" s="24" t="s">
        <v>160</v>
      </c>
      <c r="C12" s="23" t="s">
        <v>126</v>
      </c>
      <c r="D12" s="24" t="s">
        <v>160</v>
      </c>
      <c r="E12" s="24" t="s">
        <v>126</v>
      </c>
      <c r="F12" s="24" t="s">
        <v>126</v>
      </c>
      <c r="G12" s="24" t="s">
        <v>126</v>
      </c>
      <c r="H12" s="24" t="s">
        <v>126</v>
      </c>
      <c r="I12" s="24"/>
      <c r="J12" s="24" t="s">
        <v>126</v>
      </c>
      <c r="K12" s="34" t="s">
        <v>126</v>
      </c>
      <c r="L12" s="34"/>
      <c r="M12" s="24" t="s">
        <v>126</v>
      </c>
      <c r="N12" s="24" t="s">
        <v>126</v>
      </c>
      <c r="O12" s="35" t="s">
        <v>126</v>
      </c>
      <c r="P12" s="35" t="s">
        <v>130</v>
      </c>
      <c r="Q12" s="35" t="s">
        <v>130</v>
      </c>
      <c r="R12" s="35"/>
      <c r="S12" s="35"/>
      <c r="T12" s="35"/>
      <c r="U12" s="19" t="s">
        <v>126</v>
      </c>
      <c r="V12" s="19">
        <v>26</v>
      </c>
      <c r="W12" s="19"/>
      <c r="X12" s="19"/>
      <c r="Y12" s="19"/>
      <c r="Z12" s="19"/>
      <c r="AA12" s="19" t="s">
        <v>126</v>
      </c>
      <c r="AB12" s="19">
        <v>26</v>
      </c>
      <c r="AC12" s="19"/>
      <c r="AD12" s="19">
        <v>26</v>
      </c>
      <c r="AE12" s="24">
        <f t="shared" si="0"/>
        <v>26</v>
      </c>
      <c r="AF12" s="42">
        <f t="shared" si="2"/>
        <v>0.676</v>
      </c>
      <c r="AG12" s="19" t="s">
        <v>126</v>
      </c>
      <c r="AH12" s="19"/>
      <c r="AI12" s="19"/>
      <c r="AJ12" s="19"/>
      <c r="AK12" s="19"/>
      <c r="AL12" s="19" t="s">
        <v>126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 t="s">
        <v>126</v>
      </c>
      <c r="BV12" s="19">
        <v>26</v>
      </c>
      <c r="BW12" s="19"/>
      <c r="BX12" s="19"/>
      <c r="BY12" s="19"/>
      <c r="BZ12" s="19"/>
      <c r="CA12" s="31"/>
      <c r="CB12" s="31">
        <v>3.12</v>
      </c>
      <c r="CC12" s="31"/>
      <c r="CD12" s="31"/>
      <c r="CE12" s="24" t="s">
        <v>161</v>
      </c>
      <c r="CF12" s="24"/>
      <c r="CG12" s="24"/>
      <c r="CH12" s="19"/>
      <c r="CI12" s="19"/>
      <c r="CJ12" s="19" t="s">
        <v>126</v>
      </c>
      <c r="CK12" s="19" t="s">
        <v>126</v>
      </c>
      <c r="CL12" s="19"/>
      <c r="CM12" s="19" t="s">
        <v>131</v>
      </c>
      <c r="CN12" s="19"/>
      <c r="CO12" s="19" t="s">
        <v>132</v>
      </c>
      <c r="CP12" s="19" t="s">
        <v>133</v>
      </c>
      <c r="CQ12" s="19">
        <v>4</v>
      </c>
      <c r="CR12" s="19">
        <v>26</v>
      </c>
      <c r="CS12" s="19" t="s">
        <v>152</v>
      </c>
      <c r="CT12" s="19">
        <v>15</v>
      </c>
      <c r="CU12" s="24">
        <v>21.88</v>
      </c>
      <c r="CV12" s="19">
        <v>0.56</v>
      </c>
      <c r="CW12" s="19">
        <v>0.58</v>
      </c>
      <c r="CX12" s="19" t="s">
        <v>135</v>
      </c>
      <c r="CY12" s="8">
        <v>2013</v>
      </c>
      <c r="CZ12" s="19" t="s">
        <v>136</v>
      </c>
      <c r="DA12" s="19">
        <v>2015</v>
      </c>
      <c r="DB12" s="19" t="str">
        <f t="shared" si="1"/>
        <v>港区管委会</v>
      </c>
      <c r="DC12" s="19" t="s">
        <v>130</v>
      </c>
      <c r="DD12" s="17"/>
    </row>
    <row r="13" ht="24" spans="1:108">
      <c r="A13" s="26">
        <v>6</v>
      </c>
      <c r="B13" s="22" t="s">
        <v>162</v>
      </c>
      <c r="C13" s="23" t="s">
        <v>163</v>
      </c>
      <c r="D13" s="24" t="s">
        <v>164</v>
      </c>
      <c r="E13" s="24" t="s">
        <v>165</v>
      </c>
      <c r="F13" s="24" t="s">
        <v>166</v>
      </c>
      <c r="G13" s="24" t="s">
        <v>126</v>
      </c>
      <c r="H13" s="24" t="s">
        <v>167</v>
      </c>
      <c r="I13" s="24" t="s">
        <v>150</v>
      </c>
      <c r="J13" s="24" t="s">
        <v>126</v>
      </c>
      <c r="K13" s="34" t="s">
        <v>129</v>
      </c>
      <c r="L13" s="34" t="s">
        <v>151</v>
      </c>
      <c r="M13" s="24" t="s">
        <v>130</v>
      </c>
      <c r="N13" s="24" t="s">
        <v>130</v>
      </c>
      <c r="O13" s="35">
        <v>3</v>
      </c>
      <c r="P13" s="35" t="s">
        <v>130</v>
      </c>
      <c r="Q13" s="35" t="s">
        <v>130</v>
      </c>
      <c r="R13" s="35"/>
      <c r="S13" s="35"/>
      <c r="T13" s="35"/>
      <c r="U13" s="19" t="s">
        <v>126</v>
      </c>
      <c r="V13" s="19"/>
      <c r="W13" s="19">
        <v>33</v>
      </c>
      <c r="X13" s="19">
        <v>5</v>
      </c>
      <c r="Y13" s="19"/>
      <c r="Z13" s="19"/>
      <c r="AA13" s="19" t="s">
        <v>126</v>
      </c>
      <c r="AB13" s="19">
        <v>38</v>
      </c>
      <c r="AC13" s="19"/>
      <c r="AD13" s="19">
        <v>86</v>
      </c>
      <c r="AE13" s="24">
        <f t="shared" si="0"/>
        <v>86</v>
      </c>
      <c r="AF13" s="42">
        <f t="shared" si="2"/>
        <v>1.159</v>
      </c>
      <c r="AG13" s="19" t="s">
        <v>126</v>
      </c>
      <c r="AH13" s="19"/>
      <c r="AI13" s="19"/>
      <c r="AJ13" s="19"/>
      <c r="AK13" s="19"/>
      <c r="AL13" s="19" t="s">
        <v>126</v>
      </c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>
        <v>33</v>
      </c>
      <c r="BR13" s="19"/>
      <c r="BS13" s="19"/>
      <c r="BT13" s="19"/>
      <c r="BU13" s="19"/>
      <c r="BV13" s="19">
        <v>33</v>
      </c>
      <c r="BW13" s="19"/>
      <c r="BX13" s="19">
        <v>20</v>
      </c>
      <c r="BY13" s="19"/>
      <c r="BZ13" s="19"/>
      <c r="CA13" s="31"/>
      <c r="CB13" s="31">
        <v>8.94</v>
      </c>
      <c r="CC13" s="31"/>
      <c r="CD13" s="31"/>
      <c r="CE13" s="24"/>
      <c r="CF13" s="24">
        <v>10</v>
      </c>
      <c r="CG13" s="24">
        <v>15</v>
      </c>
      <c r="CH13" s="19"/>
      <c r="CI13" s="19"/>
      <c r="CJ13" s="19" t="s">
        <v>126</v>
      </c>
      <c r="CK13" s="19">
        <v>1</v>
      </c>
      <c r="CL13" s="19"/>
      <c r="CM13" s="19" t="s">
        <v>131</v>
      </c>
      <c r="CN13" s="19"/>
      <c r="CO13" s="19" t="s">
        <v>132</v>
      </c>
      <c r="CP13" s="19" t="s">
        <v>158</v>
      </c>
      <c r="CQ13" s="19">
        <v>6</v>
      </c>
      <c r="CR13" s="19">
        <v>30.5</v>
      </c>
      <c r="CS13" s="19" t="s">
        <v>134</v>
      </c>
      <c r="CT13" s="19">
        <v>23.8</v>
      </c>
      <c r="CU13" s="24">
        <v>22.23</v>
      </c>
      <c r="CV13" s="19">
        <v>0.68</v>
      </c>
      <c r="CW13" s="19">
        <v>0.56</v>
      </c>
      <c r="CX13" s="19" t="s">
        <v>135</v>
      </c>
      <c r="CY13" s="8">
        <v>2015</v>
      </c>
      <c r="CZ13" s="19" t="s">
        <v>136</v>
      </c>
      <c r="DA13" s="19">
        <v>2017</v>
      </c>
      <c r="DB13" s="19" t="str">
        <f t="shared" si="1"/>
        <v>港区管委会</v>
      </c>
      <c r="DC13" s="19" t="s">
        <v>137</v>
      </c>
      <c r="DD13" s="17"/>
    </row>
    <row r="14" ht="24" spans="1:108">
      <c r="A14" s="19"/>
      <c r="B14" s="24"/>
      <c r="C14" s="23" t="s">
        <v>168</v>
      </c>
      <c r="D14" s="24" t="s">
        <v>169</v>
      </c>
      <c r="E14" s="24" t="s">
        <v>170</v>
      </c>
      <c r="F14" s="24" t="s">
        <v>171</v>
      </c>
      <c r="G14" s="24" t="s">
        <v>126</v>
      </c>
      <c r="H14" s="24" t="s">
        <v>172</v>
      </c>
      <c r="I14" s="24" t="s">
        <v>150</v>
      </c>
      <c r="J14" s="24" t="s">
        <v>126</v>
      </c>
      <c r="K14" s="34" t="s">
        <v>129</v>
      </c>
      <c r="L14" s="34" t="s">
        <v>151</v>
      </c>
      <c r="M14" s="24" t="s">
        <v>130</v>
      </c>
      <c r="N14" s="24" t="s">
        <v>130</v>
      </c>
      <c r="O14" s="35">
        <v>4</v>
      </c>
      <c r="P14" s="35" t="s">
        <v>130</v>
      </c>
      <c r="Q14" s="35" t="s">
        <v>130</v>
      </c>
      <c r="R14" s="35"/>
      <c r="S14" s="35"/>
      <c r="T14" s="35"/>
      <c r="U14" s="19" t="s">
        <v>126</v>
      </c>
      <c r="V14" s="19"/>
      <c r="W14" s="19">
        <v>101</v>
      </c>
      <c r="X14" s="19"/>
      <c r="Y14" s="19"/>
      <c r="Z14" s="19"/>
      <c r="AA14" s="19" t="s">
        <v>126</v>
      </c>
      <c r="AB14" s="19">
        <v>101</v>
      </c>
      <c r="AC14" s="19"/>
      <c r="AD14" s="19">
        <v>202</v>
      </c>
      <c r="AE14" s="24">
        <f t="shared" si="0"/>
        <v>202</v>
      </c>
      <c r="AF14" s="42">
        <f t="shared" si="2"/>
        <v>3.0805</v>
      </c>
      <c r="AG14" s="19" t="s">
        <v>126</v>
      </c>
      <c r="AH14" s="19"/>
      <c r="AI14" s="19"/>
      <c r="AJ14" s="19"/>
      <c r="AK14" s="19"/>
      <c r="AL14" s="19" t="s">
        <v>126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>
        <v>101</v>
      </c>
      <c r="BR14" s="19"/>
      <c r="BS14" s="19"/>
      <c r="BT14" s="19"/>
      <c r="BU14" s="19"/>
      <c r="BV14" s="19">
        <v>101</v>
      </c>
      <c r="BW14" s="19"/>
      <c r="BX14" s="19"/>
      <c r="BY14" s="19"/>
      <c r="BZ14" s="19"/>
      <c r="CA14" s="31"/>
      <c r="CB14" s="31">
        <v>18.18</v>
      </c>
      <c r="CC14" s="31"/>
      <c r="CD14" s="31"/>
      <c r="CE14" s="24"/>
      <c r="CF14" s="24"/>
      <c r="CG14" s="24"/>
      <c r="CH14" s="19"/>
      <c r="CI14" s="19"/>
      <c r="CJ14" s="19" t="s">
        <v>126</v>
      </c>
      <c r="CK14" s="19">
        <v>1</v>
      </c>
      <c r="CL14" s="19">
        <v>4</v>
      </c>
      <c r="CM14" s="19" t="s">
        <v>131</v>
      </c>
      <c r="CN14" s="19"/>
      <c r="CO14" s="19" t="s">
        <v>132</v>
      </c>
      <c r="CP14" s="19" t="s">
        <v>158</v>
      </c>
      <c r="CQ14" s="19">
        <v>6</v>
      </c>
      <c r="CR14" s="19">
        <v>30.5</v>
      </c>
      <c r="CS14" s="19" t="s">
        <v>134</v>
      </c>
      <c r="CT14" s="19">
        <v>23.8</v>
      </c>
      <c r="CU14" s="24">
        <v>21.62</v>
      </c>
      <c r="CV14" s="19">
        <v>0.63</v>
      </c>
      <c r="CW14" s="19">
        <v>0.57</v>
      </c>
      <c r="CX14" s="19" t="s">
        <v>135</v>
      </c>
      <c r="CY14" s="8">
        <v>2015</v>
      </c>
      <c r="CZ14" s="19" t="s">
        <v>136</v>
      </c>
      <c r="DA14" s="19">
        <v>2017</v>
      </c>
      <c r="DB14" s="19" t="str">
        <f t="shared" si="1"/>
        <v>港区管委会</v>
      </c>
      <c r="DC14" s="19" t="s">
        <v>173</v>
      </c>
      <c r="DD14" s="17"/>
    </row>
    <row r="15" ht="24" spans="1:108">
      <c r="A15" s="19">
        <v>7</v>
      </c>
      <c r="B15" s="27" t="s">
        <v>174</v>
      </c>
      <c r="C15" s="25" t="s">
        <v>126</v>
      </c>
      <c r="D15" s="27" t="s">
        <v>175</v>
      </c>
      <c r="E15" s="27" t="s">
        <v>126</v>
      </c>
      <c r="F15" s="27" t="s">
        <v>126</v>
      </c>
      <c r="G15" s="27" t="s">
        <v>126</v>
      </c>
      <c r="H15" s="24" t="s">
        <v>126</v>
      </c>
      <c r="I15" s="24"/>
      <c r="J15" s="24" t="s">
        <v>126</v>
      </c>
      <c r="K15" s="34" t="s">
        <v>126</v>
      </c>
      <c r="L15" s="34"/>
      <c r="M15" s="24" t="s">
        <v>126</v>
      </c>
      <c r="N15" s="24" t="s">
        <v>126</v>
      </c>
      <c r="O15" s="35" t="s">
        <v>126</v>
      </c>
      <c r="P15" s="35" t="s">
        <v>130</v>
      </c>
      <c r="Q15" s="35" t="s">
        <v>130</v>
      </c>
      <c r="R15" s="35"/>
      <c r="S15" s="35"/>
      <c r="T15" s="35"/>
      <c r="U15" s="19" t="s">
        <v>126</v>
      </c>
      <c r="V15" s="19"/>
      <c r="W15" s="19">
        <v>20</v>
      </c>
      <c r="X15" s="19"/>
      <c r="Y15" s="19"/>
      <c r="Z15" s="19"/>
      <c r="AA15" s="19" t="s">
        <v>126</v>
      </c>
      <c r="AB15" s="19">
        <v>20</v>
      </c>
      <c r="AC15" s="19"/>
      <c r="AD15" s="19">
        <v>40</v>
      </c>
      <c r="AE15" s="24">
        <f t="shared" si="0"/>
        <v>40</v>
      </c>
      <c r="AF15" s="42">
        <f t="shared" si="2"/>
        <v>0.56</v>
      </c>
      <c r="AG15" s="19" t="s">
        <v>126</v>
      </c>
      <c r="AH15" s="19"/>
      <c r="AI15" s="19"/>
      <c r="AJ15" s="19"/>
      <c r="AK15" s="19"/>
      <c r="AL15" s="19" t="s">
        <v>126</v>
      </c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>
        <v>20</v>
      </c>
      <c r="BR15" s="19"/>
      <c r="BS15" s="19"/>
      <c r="BT15" s="19"/>
      <c r="BU15" s="19"/>
      <c r="BV15" s="19">
        <v>20</v>
      </c>
      <c r="BW15" s="19"/>
      <c r="BX15" s="19"/>
      <c r="BY15" s="19"/>
      <c r="BZ15" s="19"/>
      <c r="CA15" s="31"/>
      <c r="CB15" s="31">
        <v>3.6</v>
      </c>
      <c r="CC15" s="31"/>
      <c r="CD15" s="31"/>
      <c r="CE15" s="24"/>
      <c r="CF15" s="24">
        <v>10</v>
      </c>
      <c r="CG15" s="24"/>
      <c r="CH15" s="19"/>
      <c r="CI15" s="19"/>
      <c r="CJ15" s="19" t="s">
        <v>126</v>
      </c>
      <c r="CK15" s="19" t="s">
        <v>126</v>
      </c>
      <c r="CL15" s="19"/>
      <c r="CM15" s="19" t="s">
        <v>131</v>
      </c>
      <c r="CN15" s="19"/>
      <c r="CO15" s="19" t="s">
        <v>176</v>
      </c>
      <c r="CP15" s="19" t="s">
        <v>158</v>
      </c>
      <c r="CQ15" s="19">
        <v>2</v>
      </c>
      <c r="CR15" s="19">
        <v>28</v>
      </c>
      <c r="CS15" s="19" t="s">
        <v>134</v>
      </c>
      <c r="CT15" s="19">
        <v>7</v>
      </c>
      <c r="CU15" s="24">
        <v>15.23</v>
      </c>
      <c r="CV15" s="19">
        <v>0.42</v>
      </c>
      <c r="CW15" s="19">
        <v>0.67</v>
      </c>
      <c r="CX15" s="19" t="s">
        <v>135</v>
      </c>
      <c r="CY15" s="19">
        <v>2019</v>
      </c>
      <c r="CZ15" s="19" t="s">
        <v>136</v>
      </c>
      <c r="DA15" s="19">
        <v>2020</v>
      </c>
      <c r="DB15" s="19" t="str">
        <f t="shared" si="1"/>
        <v>港区管委会</v>
      </c>
      <c r="DC15" s="19" t="s">
        <v>130</v>
      </c>
      <c r="DD15" s="17"/>
    </row>
    <row r="16" ht="24" spans="1:108">
      <c r="A16" s="19">
        <v>8</v>
      </c>
      <c r="B16" s="27" t="s">
        <v>177</v>
      </c>
      <c r="C16" s="25" t="s">
        <v>178</v>
      </c>
      <c r="D16" s="27" t="s">
        <v>179</v>
      </c>
      <c r="E16" s="27" t="s">
        <v>180</v>
      </c>
      <c r="F16" s="27" t="s">
        <v>181</v>
      </c>
      <c r="G16" s="27" t="s">
        <v>126</v>
      </c>
      <c r="H16" s="24" t="s">
        <v>182</v>
      </c>
      <c r="I16" s="24" t="s">
        <v>183</v>
      </c>
      <c r="J16" s="24" t="s">
        <v>126</v>
      </c>
      <c r="K16" s="34" t="s">
        <v>184</v>
      </c>
      <c r="L16" s="34" t="s">
        <v>151</v>
      </c>
      <c r="M16" s="24" t="s">
        <v>130</v>
      </c>
      <c r="N16" s="24" t="s">
        <v>130</v>
      </c>
      <c r="O16" s="35">
        <v>5</v>
      </c>
      <c r="P16" s="35" t="s">
        <v>130</v>
      </c>
      <c r="Q16" s="35" t="s">
        <v>130</v>
      </c>
      <c r="R16" s="35"/>
      <c r="S16" s="35"/>
      <c r="T16" s="35"/>
      <c r="U16" s="19" t="s">
        <v>126</v>
      </c>
      <c r="V16" s="19"/>
      <c r="W16" s="19">
        <v>76</v>
      </c>
      <c r="X16" s="19">
        <v>8</v>
      </c>
      <c r="Y16" s="19"/>
      <c r="Z16" s="19"/>
      <c r="AA16" s="19" t="s">
        <v>126</v>
      </c>
      <c r="AB16" s="19">
        <v>84</v>
      </c>
      <c r="AC16" s="19"/>
      <c r="AD16" s="19">
        <v>184</v>
      </c>
      <c r="AE16" s="24">
        <f t="shared" si="0"/>
        <v>184</v>
      </c>
      <c r="AF16" s="42">
        <f t="shared" si="2"/>
        <v>2.898</v>
      </c>
      <c r="AG16" s="19" t="s">
        <v>126</v>
      </c>
      <c r="AH16" s="19"/>
      <c r="AI16" s="19"/>
      <c r="AJ16" s="19"/>
      <c r="AK16" s="19"/>
      <c r="AL16" s="19" t="s">
        <v>126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>
        <v>76</v>
      </c>
      <c r="BR16" s="19"/>
      <c r="BS16" s="19"/>
      <c r="BT16" s="19"/>
      <c r="BU16" s="19">
        <v>108</v>
      </c>
      <c r="BV16" s="19"/>
      <c r="BW16" s="19"/>
      <c r="BX16" s="19"/>
      <c r="BY16" s="19"/>
      <c r="BZ16" s="19"/>
      <c r="CA16" s="31"/>
      <c r="CB16" s="31">
        <v>13.68</v>
      </c>
      <c r="CC16" s="31"/>
      <c r="CD16" s="31"/>
      <c r="CE16" s="24"/>
      <c r="CF16" s="24">
        <v>12</v>
      </c>
      <c r="CG16" s="24"/>
      <c r="CH16" s="19"/>
      <c r="CI16" s="19"/>
      <c r="CJ16" s="19" t="s">
        <v>126</v>
      </c>
      <c r="CK16" s="19">
        <v>1</v>
      </c>
      <c r="CL16" s="19">
        <v>2</v>
      </c>
      <c r="CM16" s="19" t="s">
        <v>131</v>
      </c>
      <c r="CN16" s="19"/>
      <c r="CO16" s="19" t="s">
        <v>132</v>
      </c>
      <c r="CP16" s="19" t="s">
        <v>158</v>
      </c>
      <c r="CQ16" s="19">
        <v>4</v>
      </c>
      <c r="CR16" s="19">
        <v>34.5</v>
      </c>
      <c r="CS16" s="19" t="s">
        <v>134</v>
      </c>
      <c r="CT16" s="19">
        <v>14</v>
      </c>
      <c r="CU16" s="24">
        <v>22.23</v>
      </c>
      <c r="CV16" s="19">
        <v>0.64</v>
      </c>
      <c r="CW16" s="19">
        <v>0.65</v>
      </c>
      <c r="CX16" s="19" t="s">
        <v>185</v>
      </c>
      <c r="CY16" s="19">
        <v>2018</v>
      </c>
      <c r="CZ16" s="19" t="s">
        <v>136</v>
      </c>
      <c r="DA16" s="19">
        <v>2020</v>
      </c>
      <c r="DB16" s="19" t="str">
        <f t="shared" si="1"/>
        <v>港区管委会</v>
      </c>
      <c r="DC16" s="19" t="s">
        <v>130</v>
      </c>
      <c r="DD16" s="17"/>
    </row>
    <row r="17" ht="24" spans="1:108">
      <c r="A17" s="26"/>
      <c r="B17" s="27" t="s">
        <v>186</v>
      </c>
      <c r="C17" s="25" t="s">
        <v>187</v>
      </c>
      <c r="D17" s="27" t="s">
        <v>188</v>
      </c>
      <c r="E17" s="27">
        <v>121.252</v>
      </c>
      <c r="F17" s="27">
        <v>31.571</v>
      </c>
      <c r="G17" s="27"/>
      <c r="H17" s="24"/>
      <c r="I17" s="24"/>
      <c r="J17" s="24"/>
      <c r="K17" s="34"/>
      <c r="L17" s="34"/>
      <c r="M17" s="24"/>
      <c r="N17" s="24"/>
      <c r="O17" s="35"/>
      <c r="P17" s="35"/>
      <c r="Q17" s="35"/>
      <c r="R17" s="35"/>
      <c r="S17" s="35"/>
      <c r="T17" s="35"/>
      <c r="U17" s="19"/>
      <c r="V17" s="19">
        <v>3</v>
      </c>
      <c r="W17" s="24">
        <v>77</v>
      </c>
      <c r="X17" s="24">
        <v>7</v>
      </c>
      <c r="Y17" s="24"/>
      <c r="Z17" s="24"/>
      <c r="AA17" s="24"/>
      <c r="AB17" s="24">
        <v>87</v>
      </c>
      <c r="AC17" s="19"/>
      <c r="AD17" s="19">
        <v>177</v>
      </c>
      <c r="AE17" s="24">
        <f t="shared" si="0"/>
        <v>177</v>
      </c>
      <c r="AF17" s="42">
        <v>2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>
        <v>77</v>
      </c>
      <c r="BQ17" s="19"/>
      <c r="BR17" s="19"/>
      <c r="BS17" s="19"/>
      <c r="BT17" s="19"/>
      <c r="BU17" s="19"/>
      <c r="BV17" s="19">
        <v>80</v>
      </c>
      <c r="BW17" s="19"/>
      <c r="BX17" s="19"/>
      <c r="BY17" s="19"/>
      <c r="BZ17" s="19">
        <v>20</v>
      </c>
      <c r="CA17" s="31"/>
      <c r="CB17" s="31">
        <v>18.45</v>
      </c>
      <c r="CC17" s="31"/>
      <c r="CD17" s="31"/>
      <c r="CE17" s="24">
        <v>10</v>
      </c>
      <c r="CF17" s="24">
        <v>10</v>
      </c>
      <c r="CG17" s="24">
        <v>12</v>
      </c>
      <c r="CH17" s="19"/>
      <c r="CI17" s="19"/>
      <c r="CJ17" s="19"/>
      <c r="CK17" s="19"/>
      <c r="CL17" s="19"/>
      <c r="CM17" s="19" t="s">
        <v>131</v>
      </c>
      <c r="CN17" s="19"/>
      <c r="CO17" s="19" t="s">
        <v>132</v>
      </c>
      <c r="CP17" s="19" t="s">
        <v>158</v>
      </c>
      <c r="CQ17" s="19">
        <v>4</v>
      </c>
      <c r="CR17" s="19">
        <v>33</v>
      </c>
      <c r="CS17" s="19" t="s">
        <v>134</v>
      </c>
      <c r="CT17" s="19">
        <v>15</v>
      </c>
      <c r="CU17" s="24">
        <v>22.33</v>
      </c>
      <c r="CV17" s="19">
        <v>0.64</v>
      </c>
      <c r="CW17" s="19">
        <v>0.65</v>
      </c>
      <c r="CX17" s="19" t="s">
        <v>139</v>
      </c>
      <c r="CY17" s="19">
        <v>2023</v>
      </c>
      <c r="CZ17" s="19" t="s">
        <v>136</v>
      </c>
      <c r="DA17" s="19"/>
      <c r="DB17" s="19" t="str">
        <f t="shared" si="1"/>
        <v>港区管委会</v>
      </c>
      <c r="DC17" s="19"/>
      <c r="DD17" s="17"/>
    </row>
    <row r="18" ht="24" spans="1:108">
      <c r="A18" s="28">
        <v>9</v>
      </c>
      <c r="B18" s="27" t="s">
        <v>189</v>
      </c>
      <c r="C18" s="25" t="s">
        <v>190</v>
      </c>
      <c r="D18" s="27" t="s">
        <v>191</v>
      </c>
      <c r="E18" s="27" t="s">
        <v>192</v>
      </c>
      <c r="F18" s="27" t="s">
        <v>193</v>
      </c>
      <c r="G18" s="27" t="s">
        <v>126</v>
      </c>
      <c r="H18" s="24" t="s">
        <v>194</v>
      </c>
      <c r="I18" s="24" t="s">
        <v>195</v>
      </c>
      <c r="J18" s="24" t="s">
        <v>126</v>
      </c>
      <c r="K18" s="34" t="s">
        <v>129</v>
      </c>
      <c r="L18" s="34"/>
      <c r="M18" s="24">
        <v>500</v>
      </c>
      <c r="N18" s="24">
        <v>6</v>
      </c>
      <c r="O18" s="35">
        <v>6</v>
      </c>
      <c r="P18" s="35" t="s">
        <v>130</v>
      </c>
      <c r="Q18" s="35" t="s">
        <v>130</v>
      </c>
      <c r="R18" s="35"/>
      <c r="S18" s="35"/>
      <c r="T18" s="35"/>
      <c r="U18" s="19" t="s">
        <v>126</v>
      </c>
      <c r="V18" s="19"/>
      <c r="W18" s="19">
        <v>62</v>
      </c>
      <c r="X18" s="19"/>
      <c r="Y18" s="19"/>
      <c r="Z18" s="19"/>
      <c r="AA18" s="19" t="s">
        <v>126</v>
      </c>
      <c r="AB18" s="19">
        <v>62</v>
      </c>
      <c r="AC18" s="19"/>
      <c r="AD18" s="19">
        <v>124</v>
      </c>
      <c r="AE18" s="24">
        <f t="shared" si="0"/>
        <v>124</v>
      </c>
      <c r="AF18" s="42">
        <v>2.9</v>
      </c>
      <c r="AG18" s="19" t="s">
        <v>126</v>
      </c>
      <c r="AH18" s="19"/>
      <c r="AI18" s="19"/>
      <c r="AJ18" s="19"/>
      <c r="AK18" s="19"/>
      <c r="AL18" s="19" t="s">
        <v>126</v>
      </c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>
        <v>62</v>
      </c>
      <c r="BR18" s="19"/>
      <c r="BS18" s="19"/>
      <c r="BT18" s="19"/>
      <c r="BU18" s="19"/>
      <c r="BV18" s="19">
        <v>62</v>
      </c>
      <c r="BW18" s="19"/>
      <c r="BX18" s="19"/>
      <c r="BY18" s="19"/>
      <c r="BZ18" s="19"/>
      <c r="CA18" s="31"/>
      <c r="CB18" s="31">
        <v>11.16</v>
      </c>
      <c r="CC18" s="31"/>
      <c r="CD18" s="31"/>
      <c r="CE18" s="24"/>
      <c r="CF18" s="24">
        <v>12</v>
      </c>
      <c r="CG18" s="24"/>
      <c r="CH18" s="19"/>
      <c r="CI18" s="19"/>
      <c r="CJ18" s="19" t="s">
        <v>126</v>
      </c>
      <c r="CK18" s="19">
        <v>1</v>
      </c>
      <c r="CL18" s="19"/>
      <c r="CM18" s="19" t="s">
        <v>131</v>
      </c>
      <c r="CN18" s="19"/>
      <c r="CO18" s="19" t="s">
        <v>132</v>
      </c>
      <c r="CP18" s="19" t="s">
        <v>158</v>
      </c>
      <c r="CQ18" s="19">
        <v>4</v>
      </c>
      <c r="CR18" s="19">
        <v>26</v>
      </c>
      <c r="CS18" s="19" t="s">
        <v>134</v>
      </c>
      <c r="CT18" s="19">
        <v>14</v>
      </c>
      <c r="CU18" s="24">
        <v>18.23</v>
      </c>
      <c r="CV18" s="42">
        <v>0.6</v>
      </c>
      <c r="CW18" s="19">
        <v>0.62</v>
      </c>
      <c r="CX18" s="19" t="s">
        <v>185</v>
      </c>
      <c r="CY18" s="19">
        <v>2013</v>
      </c>
      <c r="CZ18" s="19" t="s">
        <v>136</v>
      </c>
      <c r="DA18" s="19">
        <v>2015</v>
      </c>
      <c r="DB18" s="19" t="str">
        <f t="shared" si="1"/>
        <v>港区管委会</v>
      </c>
      <c r="DC18" s="19" t="s">
        <v>173</v>
      </c>
      <c r="DD18" s="17"/>
    </row>
    <row r="19" ht="24" customHeight="1" spans="1:108">
      <c r="A19" s="19"/>
      <c r="B19" s="27"/>
      <c r="C19" s="25" t="s">
        <v>196</v>
      </c>
      <c r="D19" s="27" t="s">
        <v>197</v>
      </c>
      <c r="E19" s="27">
        <v>121.2246</v>
      </c>
      <c r="F19" s="27">
        <v>31.57024</v>
      </c>
      <c r="G19" s="27"/>
      <c r="H19" s="24" t="s">
        <v>198</v>
      </c>
      <c r="I19" s="24"/>
      <c r="J19" s="24"/>
      <c r="K19" s="34"/>
      <c r="L19" s="34"/>
      <c r="M19" s="24" t="s">
        <v>130</v>
      </c>
      <c r="N19" s="24" t="s">
        <v>130</v>
      </c>
      <c r="O19" s="35"/>
      <c r="P19" s="35"/>
      <c r="Q19" s="35"/>
      <c r="R19" s="35"/>
      <c r="S19" s="35"/>
      <c r="T19" s="35"/>
      <c r="U19" s="19"/>
      <c r="V19" s="19">
        <v>68</v>
      </c>
      <c r="W19" s="19"/>
      <c r="X19" s="19">
        <v>2</v>
      </c>
      <c r="Y19" s="19"/>
      <c r="Z19" s="19"/>
      <c r="AA19" s="19"/>
      <c r="AB19" s="19">
        <v>70</v>
      </c>
      <c r="AC19" s="19"/>
      <c r="AD19" s="19">
        <v>76</v>
      </c>
      <c r="AE19" s="24">
        <f t="shared" si="0"/>
        <v>76</v>
      </c>
      <c r="AF19" s="42">
        <f t="shared" ref="AF19:AF21" si="3">(AB19+AC19)*CR19/1000</f>
        <v>2.1</v>
      </c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>
        <v>68</v>
      </c>
      <c r="BV19" s="19"/>
      <c r="BW19" s="19"/>
      <c r="BX19" s="19">
        <v>8</v>
      </c>
      <c r="BY19" s="19"/>
      <c r="BZ19" s="19"/>
      <c r="CA19" s="31"/>
      <c r="CB19" s="31">
        <v>8</v>
      </c>
      <c r="CC19" s="31"/>
      <c r="CD19" s="31"/>
      <c r="CE19" s="24"/>
      <c r="CF19" s="24"/>
      <c r="CG19" s="24"/>
      <c r="CH19" s="19"/>
      <c r="CI19" s="19"/>
      <c r="CJ19" s="19"/>
      <c r="CK19" s="19">
        <v>1</v>
      </c>
      <c r="CL19" s="19"/>
      <c r="CM19" s="19" t="s">
        <v>131</v>
      </c>
      <c r="CN19" s="19"/>
      <c r="CO19" s="19" t="s">
        <v>132</v>
      </c>
      <c r="CP19" s="19" t="s">
        <v>158</v>
      </c>
      <c r="CQ19" s="19">
        <v>2</v>
      </c>
      <c r="CR19" s="19">
        <v>30</v>
      </c>
      <c r="CS19" s="19" t="s">
        <v>152</v>
      </c>
      <c r="CT19" s="19">
        <v>12</v>
      </c>
      <c r="CU19" s="24">
        <v>18.22</v>
      </c>
      <c r="CV19" s="19">
        <v>0.58</v>
      </c>
      <c r="CW19" s="19">
        <v>0.64</v>
      </c>
      <c r="CX19" s="19" t="s">
        <v>185</v>
      </c>
      <c r="CY19" s="19">
        <v>2013</v>
      </c>
      <c r="CZ19" s="19" t="s">
        <v>136</v>
      </c>
      <c r="DA19" s="19">
        <v>2015</v>
      </c>
      <c r="DB19" s="19" t="str">
        <f t="shared" si="1"/>
        <v>港区管委会</v>
      </c>
      <c r="DC19" s="19" t="s">
        <v>130</v>
      </c>
      <c r="DD19" s="17"/>
    </row>
    <row r="20" ht="24" spans="1:108">
      <c r="A20" s="8">
        <v>10</v>
      </c>
      <c r="B20" s="27" t="s">
        <v>199</v>
      </c>
      <c r="C20" s="25" t="s">
        <v>200</v>
      </c>
      <c r="D20" s="27" t="s">
        <v>201</v>
      </c>
      <c r="E20" s="27" t="s">
        <v>202</v>
      </c>
      <c r="F20" s="27" t="s">
        <v>203</v>
      </c>
      <c r="G20" s="27" t="s">
        <v>126</v>
      </c>
      <c r="H20" s="24" t="s">
        <v>204</v>
      </c>
      <c r="I20" s="24" t="s">
        <v>195</v>
      </c>
      <c r="J20" s="24" t="s">
        <v>126</v>
      </c>
      <c r="K20" s="34" t="s">
        <v>129</v>
      </c>
      <c r="L20" s="34"/>
      <c r="M20" s="24">
        <v>500</v>
      </c>
      <c r="N20" s="24">
        <v>4</v>
      </c>
      <c r="O20" s="35">
        <v>4</v>
      </c>
      <c r="P20" s="35" t="s">
        <v>130</v>
      </c>
      <c r="Q20" s="35" t="s">
        <v>130</v>
      </c>
      <c r="R20" s="35"/>
      <c r="S20" s="35"/>
      <c r="T20" s="35"/>
      <c r="U20" s="19" t="s">
        <v>126</v>
      </c>
      <c r="V20" s="19">
        <v>107</v>
      </c>
      <c r="W20" s="19"/>
      <c r="X20" s="19"/>
      <c r="Y20" s="19"/>
      <c r="Z20" s="19"/>
      <c r="AA20" s="19" t="s">
        <v>126</v>
      </c>
      <c r="AB20" s="19">
        <v>107</v>
      </c>
      <c r="AC20" s="19"/>
      <c r="AD20" s="19">
        <v>107</v>
      </c>
      <c r="AE20" s="24">
        <f t="shared" si="0"/>
        <v>107</v>
      </c>
      <c r="AF20" s="42">
        <f t="shared" si="3"/>
        <v>3.852</v>
      </c>
      <c r="AG20" s="19" t="s">
        <v>126</v>
      </c>
      <c r="AH20" s="19"/>
      <c r="AI20" s="19"/>
      <c r="AJ20" s="19"/>
      <c r="AK20" s="19"/>
      <c r="AL20" s="19" t="s">
        <v>126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>
        <v>107</v>
      </c>
      <c r="BV20" s="19"/>
      <c r="BW20" s="19"/>
      <c r="BX20" s="19"/>
      <c r="BY20" s="19"/>
      <c r="BZ20" s="19"/>
      <c r="CA20" s="31"/>
      <c r="CB20" s="31">
        <v>12.8</v>
      </c>
      <c r="CC20" s="31"/>
      <c r="CD20" s="31"/>
      <c r="CE20" s="24">
        <v>11</v>
      </c>
      <c r="CF20" s="24"/>
      <c r="CG20" s="24"/>
      <c r="CH20" s="19"/>
      <c r="CI20" s="19"/>
      <c r="CJ20" s="19" t="s">
        <v>126</v>
      </c>
      <c r="CK20" s="19">
        <v>1</v>
      </c>
      <c r="CL20" s="19"/>
      <c r="CM20" s="19" t="s">
        <v>131</v>
      </c>
      <c r="CN20" s="19"/>
      <c r="CO20" s="19" t="s">
        <v>132</v>
      </c>
      <c r="CP20" s="19" t="s">
        <v>158</v>
      </c>
      <c r="CQ20" s="19">
        <v>2</v>
      </c>
      <c r="CR20" s="19">
        <v>36</v>
      </c>
      <c r="CS20" s="19" t="s">
        <v>134</v>
      </c>
      <c r="CT20" s="19">
        <v>15</v>
      </c>
      <c r="CU20" s="24">
        <v>18.65</v>
      </c>
      <c r="CV20" s="19">
        <v>0.59</v>
      </c>
      <c r="CW20" s="19">
        <v>0.67</v>
      </c>
      <c r="CX20" s="19" t="s">
        <v>185</v>
      </c>
      <c r="CY20" s="19">
        <v>2018</v>
      </c>
      <c r="CZ20" s="19" t="s">
        <v>136</v>
      </c>
      <c r="DA20" s="19">
        <v>2020</v>
      </c>
      <c r="DB20" s="19" t="str">
        <f t="shared" si="1"/>
        <v>港区管委会</v>
      </c>
      <c r="DC20" s="19" t="s">
        <v>137</v>
      </c>
      <c r="DD20" s="17"/>
    </row>
    <row r="21" ht="24" spans="1:108">
      <c r="A21" s="19">
        <v>11</v>
      </c>
      <c r="B21" s="27" t="s">
        <v>205</v>
      </c>
      <c r="C21" s="25" t="s">
        <v>126</v>
      </c>
      <c r="D21" s="27" t="s">
        <v>206</v>
      </c>
      <c r="E21" s="27" t="s">
        <v>126</v>
      </c>
      <c r="F21" s="27" t="s">
        <v>126</v>
      </c>
      <c r="G21" s="27" t="s">
        <v>126</v>
      </c>
      <c r="H21" s="24" t="s">
        <v>126</v>
      </c>
      <c r="I21" s="24"/>
      <c r="J21" s="24" t="s">
        <v>126</v>
      </c>
      <c r="K21" s="34" t="s">
        <v>126</v>
      </c>
      <c r="L21" s="34"/>
      <c r="M21" s="24" t="s">
        <v>126</v>
      </c>
      <c r="N21" s="24" t="s">
        <v>126</v>
      </c>
      <c r="O21" s="35" t="s">
        <v>126</v>
      </c>
      <c r="P21" s="35" t="s">
        <v>130</v>
      </c>
      <c r="Q21" s="35" t="s">
        <v>130</v>
      </c>
      <c r="R21" s="35"/>
      <c r="S21" s="35"/>
      <c r="T21" s="35"/>
      <c r="U21" s="19" t="s">
        <v>126</v>
      </c>
      <c r="V21" s="19"/>
      <c r="W21" s="19">
        <v>71</v>
      </c>
      <c r="X21" s="19"/>
      <c r="Y21" s="19"/>
      <c r="Z21" s="19"/>
      <c r="AA21" s="19" t="s">
        <v>126</v>
      </c>
      <c r="AB21" s="19">
        <v>71</v>
      </c>
      <c r="AC21" s="19"/>
      <c r="AD21" s="19">
        <v>142</v>
      </c>
      <c r="AE21" s="24">
        <f t="shared" si="0"/>
        <v>142</v>
      </c>
      <c r="AF21" s="42">
        <f t="shared" si="3"/>
        <v>2.059</v>
      </c>
      <c r="AG21" s="19" t="s">
        <v>126</v>
      </c>
      <c r="AH21" s="19"/>
      <c r="AI21" s="19"/>
      <c r="AJ21" s="19"/>
      <c r="AK21" s="19"/>
      <c r="AL21" s="19" t="s">
        <v>126</v>
      </c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>
        <v>142</v>
      </c>
      <c r="BX21" s="19"/>
      <c r="BY21" s="19"/>
      <c r="BZ21" s="19"/>
      <c r="CA21" s="31"/>
      <c r="CB21" s="31">
        <v>15</v>
      </c>
      <c r="CC21" s="31"/>
      <c r="CD21" s="31"/>
      <c r="CE21" s="24"/>
      <c r="CF21" s="24">
        <v>11</v>
      </c>
      <c r="CG21" s="24"/>
      <c r="CH21" s="19"/>
      <c r="CI21" s="19"/>
      <c r="CJ21" s="19" t="s">
        <v>126</v>
      </c>
      <c r="CK21" s="19" t="s">
        <v>126</v>
      </c>
      <c r="CL21" s="19"/>
      <c r="CM21" s="19" t="s">
        <v>131</v>
      </c>
      <c r="CN21" s="19"/>
      <c r="CO21" s="19" t="s">
        <v>132</v>
      </c>
      <c r="CP21" s="19" t="s">
        <v>158</v>
      </c>
      <c r="CQ21" s="19">
        <v>4</v>
      </c>
      <c r="CR21" s="19">
        <v>29</v>
      </c>
      <c r="CS21" s="19" t="s">
        <v>207</v>
      </c>
      <c r="CT21" s="19">
        <v>15</v>
      </c>
      <c r="CU21" s="24">
        <v>22.23</v>
      </c>
      <c r="CV21" s="19">
        <v>0.68</v>
      </c>
      <c r="CW21" s="19">
        <v>0.74</v>
      </c>
      <c r="CX21" s="19" t="s">
        <v>185</v>
      </c>
      <c r="CY21" s="19">
        <v>2019</v>
      </c>
      <c r="CZ21" s="19" t="s">
        <v>136</v>
      </c>
      <c r="DA21" s="19">
        <v>2021</v>
      </c>
      <c r="DB21" s="19" t="str">
        <f t="shared" si="1"/>
        <v>港区管委会</v>
      </c>
      <c r="DC21" s="19" t="s">
        <v>130</v>
      </c>
      <c r="DD21" s="17"/>
    </row>
    <row r="22" spans="1:108">
      <c r="A22" s="19"/>
      <c r="B22" s="27" t="s">
        <v>208</v>
      </c>
      <c r="C22" s="25"/>
      <c r="D22" s="27" t="s">
        <v>209</v>
      </c>
      <c r="E22" s="27"/>
      <c r="F22" s="27"/>
      <c r="G22" s="27"/>
      <c r="H22" s="24"/>
      <c r="I22" s="24"/>
      <c r="J22" s="24"/>
      <c r="K22" s="34"/>
      <c r="L22" s="34"/>
      <c r="M22" s="24"/>
      <c r="N22" s="24"/>
      <c r="O22" s="35"/>
      <c r="P22" s="35"/>
      <c r="Q22" s="35"/>
      <c r="R22" s="35"/>
      <c r="S22" s="35">
        <v>25</v>
      </c>
      <c r="T22" s="35"/>
      <c r="U22" s="19"/>
      <c r="V22" s="19"/>
      <c r="W22" s="19"/>
      <c r="X22" s="19"/>
      <c r="Y22" s="19"/>
      <c r="Z22" s="19"/>
      <c r="AA22" s="19"/>
      <c r="AB22" s="19">
        <v>25</v>
      </c>
      <c r="AC22" s="19"/>
      <c r="AD22" s="19">
        <v>25</v>
      </c>
      <c r="AE22" s="24">
        <f t="shared" si="0"/>
        <v>25</v>
      </c>
      <c r="AF22" s="42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>
        <v>25</v>
      </c>
      <c r="BR22" s="19"/>
      <c r="BS22" s="19"/>
      <c r="BT22" s="19"/>
      <c r="BU22" s="19"/>
      <c r="BV22" s="19"/>
      <c r="BW22" s="19"/>
      <c r="BX22" s="19"/>
      <c r="BY22" s="19"/>
      <c r="BZ22" s="19"/>
      <c r="CA22" s="31"/>
      <c r="CB22" s="31">
        <v>1.5</v>
      </c>
      <c r="CC22" s="31"/>
      <c r="CD22" s="31">
        <v>7</v>
      </c>
      <c r="CE22" s="24"/>
      <c r="CF22" s="24"/>
      <c r="CG22" s="24"/>
      <c r="CH22" s="19"/>
      <c r="CI22" s="19"/>
      <c r="CJ22" s="19"/>
      <c r="CK22" s="19"/>
      <c r="CL22" s="19"/>
      <c r="CM22" s="19" t="s">
        <v>131</v>
      </c>
      <c r="CN22" s="19"/>
      <c r="CO22" s="19" t="s">
        <v>176</v>
      </c>
      <c r="CP22" s="19" t="s">
        <v>158</v>
      </c>
      <c r="CQ22" s="19">
        <v>2</v>
      </c>
      <c r="CR22" s="19">
        <v>28</v>
      </c>
      <c r="CS22" s="19" t="s">
        <v>210</v>
      </c>
      <c r="CT22" s="19">
        <v>8</v>
      </c>
      <c r="CU22" s="24">
        <v>15.44</v>
      </c>
      <c r="CV22" s="19">
        <v>0.4</v>
      </c>
      <c r="CW22" s="19"/>
      <c r="CX22" s="19" t="s">
        <v>139</v>
      </c>
      <c r="CY22" s="19"/>
      <c r="CZ22" s="19" t="s">
        <v>136</v>
      </c>
      <c r="DA22" s="19"/>
      <c r="DB22" s="19" t="str">
        <f t="shared" si="1"/>
        <v>港区管委会</v>
      </c>
      <c r="DC22" s="19"/>
      <c r="DD22" s="17"/>
    </row>
    <row r="23" ht="24" spans="1:108">
      <c r="A23" s="8">
        <v>12</v>
      </c>
      <c r="B23" s="27" t="s">
        <v>211</v>
      </c>
      <c r="C23" s="25" t="s">
        <v>212</v>
      </c>
      <c r="D23" s="27" t="s">
        <v>213</v>
      </c>
      <c r="E23" s="27" t="s">
        <v>214</v>
      </c>
      <c r="F23" s="27" t="s">
        <v>215</v>
      </c>
      <c r="G23" s="27" t="s">
        <v>126</v>
      </c>
      <c r="H23" s="24" t="s">
        <v>216</v>
      </c>
      <c r="I23" s="24" t="s">
        <v>217</v>
      </c>
      <c r="J23" s="24" t="s">
        <v>126</v>
      </c>
      <c r="K23" s="34" t="s">
        <v>184</v>
      </c>
      <c r="L23" s="34"/>
      <c r="M23" s="24">
        <v>500</v>
      </c>
      <c r="N23" s="24">
        <v>7</v>
      </c>
      <c r="O23" s="35">
        <v>7</v>
      </c>
      <c r="P23" s="35" t="s">
        <v>130</v>
      </c>
      <c r="Q23" s="35" t="s">
        <v>130</v>
      </c>
      <c r="R23" s="35"/>
      <c r="S23" s="35"/>
      <c r="T23" s="35"/>
      <c r="U23" s="19" t="s">
        <v>126</v>
      </c>
      <c r="V23" s="19"/>
      <c r="W23" s="19">
        <v>30</v>
      </c>
      <c r="X23" s="19"/>
      <c r="Y23" s="19"/>
      <c r="Z23" s="19"/>
      <c r="AA23" s="19" t="s">
        <v>126</v>
      </c>
      <c r="AB23" s="19">
        <v>30</v>
      </c>
      <c r="AC23" s="19"/>
      <c r="AD23" s="19">
        <v>60</v>
      </c>
      <c r="AE23" s="24">
        <f t="shared" si="0"/>
        <v>60</v>
      </c>
      <c r="AF23" s="42">
        <f t="shared" ref="AF23:AF47" si="4">(AB23+AC23)*CR23/1000</f>
        <v>1.14</v>
      </c>
      <c r="AG23" s="19" t="s">
        <v>126</v>
      </c>
      <c r="AH23" s="19"/>
      <c r="AI23" s="19"/>
      <c r="AJ23" s="19"/>
      <c r="AK23" s="19"/>
      <c r="AL23" s="19" t="s">
        <v>126</v>
      </c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>
        <v>30</v>
      </c>
      <c r="BR23" s="19"/>
      <c r="BS23" s="19"/>
      <c r="BT23" s="19"/>
      <c r="BU23" s="19"/>
      <c r="BV23" s="19">
        <v>30</v>
      </c>
      <c r="BW23" s="19"/>
      <c r="BX23" s="19"/>
      <c r="BY23" s="19"/>
      <c r="BZ23" s="19"/>
      <c r="CA23" s="31"/>
      <c r="CB23" s="31">
        <v>5.4</v>
      </c>
      <c r="CC23" s="31"/>
      <c r="CD23" s="31"/>
      <c r="CE23" s="24"/>
      <c r="CF23" s="24">
        <v>10</v>
      </c>
      <c r="CG23" s="24"/>
      <c r="CH23" s="19"/>
      <c r="CI23" s="19"/>
      <c r="CJ23" s="19" t="s">
        <v>126</v>
      </c>
      <c r="CK23" s="19">
        <v>1</v>
      </c>
      <c r="CL23" s="19">
        <v>4</v>
      </c>
      <c r="CM23" s="19" t="s">
        <v>131</v>
      </c>
      <c r="CN23" s="19"/>
      <c r="CO23" s="19" t="s">
        <v>132</v>
      </c>
      <c r="CP23" s="19" t="s">
        <v>158</v>
      </c>
      <c r="CQ23" s="19">
        <v>4</v>
      </c>
      <c r="CR23" s="19">
        <v>38</v>
      </c>
      <c r="CS23" s="19" t="s">
        <v>134</v>
      </c>
      <c r="CT23" s="19">
        <v>15</v>
      </c>
      <c r="CU23" s="24">
        <v>21.23</v>
      </c>
      <c r="CV23" s="19">
        <v>0.61</v>
      </c>
      <c r="CW23" s="19">
        <v>0.58</v>
      </c>
      <c r="CX23" s="19" t="s">
        <v>135</v>
      </c>
      <c r="CY23" s="19">
        <v>2018</v>
      </c>
      <c r="CZ23" s="19" t="s">
        <v>136</v>
      </c>
      <c r="DA23" s="19">
        <v>2020</v>
      </c>
      <c r="DB23" s="19" t="str">
        <f t="shared" si="1"/>
        <v>港区管委会</v>
      </c>
      <c r="DC23" s="19" t="s">
        <v>173</v>
      </c>
      <c r="DD23" s="17"/>
    </row>
    <row r="24" ht="24" spans="1:108">
      <c r="A24" s="8"/>
      <c r="B24" s="27"/>
      <c r="C24" s="25" t="s">
        <v>126</v>
      </c>
      <c r="D24" s="27" t="s">
        <v>218</v>
      </c>
      <c r="E24" s="27" t="s">
        <v>126</v>
      </c>
      <c r="F24" s="27" t="s">
        <v>126</v>
      </c>
      <c r="G24" s="27" t="s">
        <v>126</v>
      </c>
      <c r="H24" s="24" t="s">
        <v>126</v>
      </c>
      <c r="I24" s="24"/>
      <c r="J24" s="24" t="s">
        <v>126</v>
      </c>
      <c r="K24" s="34" t="s">
        <v>126</v>
      </c>
      <c r="L24" s="34"/>
      <c r="M24" s="24" t="s">
        <v>126</v>
      </c>
      <c r="N24" s="24" t="s">
        <v>126</v>
      </c>
      <c r="O24" s="35" t="s">
        <v>126</v>
      </c>
      <c r="P24" s="35" t="s">
        <v>130</v>
      </c>
      <c r="Q24" s="35" t="s">
        <v>130</v>
      </c>
      <c r="R24" s="35"/>
      <c r="S24" s="35"/>
      <c r="T24" s="35"/>
      <c r="U24" s="19" t="s">
        <v>126</v>
      </c>
      <c r="V24" s="19"/>
      <c r="W24" s="19">
        <v>25</v>
      </c>
      <c r="X24" s="19"/>
      <c r="Y24" s="19"/>
      <c r="Z24" s="19"/>
      <c r="AA24" s="19" t="s">
        <v>126</v>
      </c>
      <c r="AB24" s="19">
        <v>25</v>
      </c>
      <c r="AC24" s="19"/>
      <c r="AD24" s="19">
        <v>50</v>
      </c>
      <c r="AE24" s="24">
        <f t="shared" si="0"/>
        <v>50</v>
      </c>
      <c r="AF24" s="42">
        <f t="shared" si="4"/>
        <v>0.7</v>
      </c>
      <c r="AG24" s="19" t="s">
        <v>126</v>
      </c>
      <c r="AH24" s="19"/>
      <c r="AI24" s="19"/>
      <c r="AJ24" s="19"/>
      <c r="AK24" s="19"/>
      <c r="AL24" s="19" t="s">
        <v>126</v>
      </c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>
        <v>25</v>
      </c>
      <c r="BR24" s="19"/>
      <c r="BS24" s="19"/>
      <c r="BT24" s="19"/>
      <c r="BU24" s="19"/>
      <c r="BV24" s="19">
        <v>25</v>
      </c>
      <c r="BW24" s="19"/>
      <c r="BX24" s="19"/>
      <c r="BY24" s="19"/>
      <c r="BZ24" s="19"/>
      <c r="CA24" s="31"/>
      <c r="CB24" s="31">
        <v>4.5</v>
      </c>
      <c r="CC24" s="31"/>
      <c r="CD24" s="31"/>
      <c r="CE24" s="24"/>
      <c r="CF24" s="24">
        <v>10</v>
      </c>
      <c r="CG24" s="24"/>
      <c r="CH24" s="19"/>
      <c r="CI24" s="19"/>
      <c r="CJ24" s="19" t="s">
        <v>126</v>
      </c>
      <c r="CK24" s="19" t="s">
        <v>126</v>
      </c>
      <c r="CL24" s="19"/>
      <c r="CM24" s="19" t="s">
        <v>131</v>
      </c>
      <c r="CN24" s="19"/>
      <c r="CO24" s="19" t="s">
        <v>132</v>
      </c>
      <c r="CP24" s="19" t="s">
        <v>158</v>
      </c>
      <c r="CQ24" s="19">
        <v>4</v>
      </c>
      <c r="CR24" s="19">
        <v>28</v>
      </c>
      <c r="CS24" s="19" t="s">
        <v>134</v>
      </c>
      <c r="CT24" s="19">
        <v>15</v>
      </c>
      <c r="CU24" s="24">
        <v>21.65</v>
      </c>
      <c r="CV24" s="19">
        <v>0.64</v>
      </c>
      <c r="CW24" s="19">
        <v>0.63</v>
      </c>
      <c r="CX24" s="19" t="s">
        <v>135</v>
      </c>
      <c r="CY24" s="19">
        <v>2015</v>
      </c>
      <c r="CZ24" s="19" t="s">
        <v>136</v>
      </c>
      <c r="DA24" s="19">
        <v>2017</v>
      </c>
      <c r="DB24" s="19" t="str">
        <f t="shared" si="1"/>
        <v>港区管委会</v>
      </c>
      <c r="DC24" s="19" t="s">
        <v>130</v>
      </c>
      <c r="DD24" s="17"/>
    </row>
    <row r="25" ht="18" customHeight="1" spans="1:108">
      <c r="A25" s="8"/>
      <c r="B25" s="27"/>
      <c r="C25" s="25" t="s">
        <v>219</v>
      </c>
      <c r="D25" s="27" t="s">
        <v>220</v>
      </c>
      <c r="E25" s="27"/>
      <c r="F25" s="27"/>
      <c r="G25" s="27"/>
      <c r="H25" s="24"/>
      <c r="I25" s="24"/>
      <c r="J25" s="24"/>
      <c r="K25" s="34"/>
      <c r="L25" s="34"/>
      <c r="M25" s="24"/>
      <c r="N25" s="24"/>
      <c r="O25" s="35"/>
      <c r="P25" s="35" t="s">
        <v>130</v>
      </c>
      <c r="Q25" s="35" t="s">
        <v>130</v>
      </c>
      <c r="R25" s="35"/>
      <c r="S25" s="35"/>
      <c r="T25" s="35"/>
      <c r="U25" s="19"/>
      <c r="V25" s="19">
        <v>15</v>
      </c>
      <c r="W25" s="19"/>
      <c r="X25" s="19">
        <v>1</v>
      </c>
      <c r="Y25" s="19"/>
      <c r="Z25" s="19"/>
      <c r="AA25" s="19"/>
      <c r="AB25" s="19">
        <v>16</v>
      </c>
      <c r="AC25" s="19"/>
      <c r="AD25" s="19">
        <v>19</v>
      </c>
      <c r="AE25" s="24">
        <f t="shared" si="0"/>
        <v>19</v>
      </c>
      <c r="AF25" s="42">
        <f t="shared" si="4"/>
        <v>0.48</v>
      </c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>
        <v>19</v>
      </c>
      <c r="BV25" s="19"/>
      <c r="BW25" s="19"/>
      <c r="BX25" s="19"/>
      <c r="BY25" s="19"/>
      <c r="BZ25" s="19"/>
      <c r="CA25" s="31"/>
      <c r="CB25" s="31">
        <v>1.9</v>
      </c>
      <c r="CC25" s="31"/>
      <c r="CD25" s="31"/>
      <c r="CE25" s="24">
        <v>11</v>
      </c>
      <c r="CF25" s="24"/>
      <c r="CG25" s="24">
        <v>13</v>
      </c>
      <c r="CH25" s="19"/>
      <c r="CI25" s="19"/>
      <c r="CJ25" s="19"/>
      <c r="CK25" s="19"/>
      <c r="CL25" s="19"/>
      <c r="CM25" s="19" t="s">
        <v>131</v>
      </c>
      <c r="CN25" s="19"/>
      <c r="CO25" s="19" t="s">
        <v>132</v>
      </c>
      <c r="CP25" s="19" t="s">
        <v>158</v>
      </c>
      <c r="CQ25" s="19">
        <v>2</v>
      </c>
      <c r="CR25" s="19">
        <v>30</v>
      </c>
      <c r="CS25" s="19" t="s">
        <v>152</v>
      </c>
      <c r="CT25" s="19">
        <v>9</v>
      </c>
      <c r="CU25" s="24">
        <v>20.23</v>
      </c>
      <c r="CV25" s="19">
        <v>0.56</v>
      </c>
      <c r="CW25" s="42">
        <v>0.6</v>
      </c>
      <c r="CX25" s="19" t="s">
        <v>135</v>
      </c>
      <c r="CY25" s="19">
        <v>2021</v>
      </c>
      <c r="CZ25" s="19" t="s">
        <v>136</v>
      </c>
      <c r="DA25" s="19">
        <v>2022</v>
      </c>
      <c r="DB25" s="19" t="str">
        <f t="shared" si="1"/>
        <v>港区管委会</v>
      </c>
      <c r="DC25" s="19" t="s">
        <v>130</v>
      </c>
      <c r="DD25" s="17"/>
    </row>
    <row r="26" ht="24" spans="1:108">
      <c r="A26" s="8">
        <v>13</v>
      </c>
      <c r="B26" s="27" t="s">
        <v>221</v>
      </c>
      <c r="C26" s="25" t="s">
        <v>126</v>
      </c>
      <c r="D26" s="27" t="s">
        <v>222</v>
      </c>
      <c r="E26" s="27" t="s">
        <v>126</v>
      </c>
      <c r="F26" s="27" t="s">
        <v>126</v>
      </c>
      <c r="G26" s="27" t="s">
        <v>126</v>
      </c>
      <c r="H26" s="24" t="s">
        <v>126</v>
      </c>
      <c r="I26" s="24"/>
      <c r="J26" s="24" t="s">
        <v>126</v>
      </c>
      <c r="K26" s="34" t="s">
        <v>126</v>
      </c>
      <c r="L26" s="34"/>
      <c r="M26" s="24" t="s">
        <v>126</v>
      </c>
      <c r="N26" s="24" t="s">
        <v>126</v>
      </c>
      <c r="O26" s="35" t="s">
        <v>126</v>
      </c>
      <c r="P26" s="35" t="s">
        <v>130</v>
      </c>
      <c r="Q26" s="35" t="s">
        <v>130</v>
      </c>
      <c r="R26" s="35"/>
      <c r="S26" s="35"/>
      <c r="T26" s="35"/>
      <c r="U26" s="19" t="s">
        <v>126</v>
      </c>
      <c r="V26" s="19">
        <v>65</v>
      </c>
      <c r="W26" s="19"/>
      <c r="X26" s="19">
        <v>2</v>
      </c>
      <c r="Y26" s="19"/>
      <c r="Z26" s="19"/>
      <c r="AA26" s="19" t="s">
        <v>126</v>
      </c>
      <c r="AB26" s="19">
        <v>67</v>
      </c>
      <c r="AC26" s="19"/>
      <c r="AD26" s="19">
        <v>73</v>
      </c>
      <c r="AE26" s="24">
        <f t="shared" si="0"/>
        <v>73</v>
      </c>
      <c r="AF26" s="42">
        <f t="shared" si="4"/>
        <v>2.613</v>
      </c>
      <c r="AG26" s="19" t="s">
        <v>126</v>
      </c>
      <c r="AH26" s="19"/>
      <c r="AI26" s="19"/>
      <c r="AJ26" s="19"/>
      <c r="AK26" s="19"/>
      <c r="AL26" s="19" t="s">
        <v>126</v>
      </c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>
        <v>65</v>
      </c>
      <c r="BW26" s="19"/>
      <c r="BX26" s="19">
        <v>8</v>
      </c>
      <c r="BY26" s="19"/>
      <c r="BZ26" s="19"/>
      <c r="CA26" s="31"/>
      <c r="CB26" s="31">
        <v>9</v>
      </c>
      <c r="CC26" s="31"/>
      <c r="CD26" s="31"/>
      <c r="CE26" s="24">
        <v>11</v>
      </c>
      <c r="CF26" s="24"/>
      <c r="CG26" s="24">
        <v>15</v>
      </c>
      <c r="CH26" s="19"/>
      <c r="CI26" s="19"/>
      <c r="CJ26" s="19" t="s">
        <v>126</v>
      </c>
      <c r="CK26" s="19" t="s">
        <v>126</v>
      </c>
      <c r="CL26" s="19">
        <v>4</v>
      </c>
      <c r="CM26" s="19" t="s">
        <v>131</v>
      </c>
      <c r="CN26" s="19"/>
      <c r="CO26" s="19" t="s">
        <v>132</v>
      </c>
      <c r="CP26" s="19" t="s">
        <v>158</v>
      </c>
      <c r="CQ26" s="19">
        <v>2</v>
      </c>
      <c r="CR26" s="19">
        <v>39</v>
      </c>
      <c r="CS26" s="19" t="s">
        <v>134</v>
      </c>
      <c r="CT26" s="19">
        <v>7</v>
      </c>
      <c r="CU26" s="24">
        <v>20.11</v>
      </c>
      <c r="CV26" s="19">
        <v>0.58</v>
      </c>
      <c r="CW26" s="19">
        <v>0.61</v>
      </c>
      <c r="CX26" s="19" t="s">
        <v>135</v>
      </c>
      <c r="CY26" s="19">
        <v>2018</v>
      </c>
      <c r="CZ26" s="19" t="s">
        <v>136</v>
      </c>
      <c r="DA26" s="19">
        <v>2020</v>
      </c>
      <c r="DB26" s="19" t="str">
        <f t="shared" si="1"/>
        <v>港区管委会</v>
      </c>
      <c r="DC26" s="19" t="s">
        <v>130</v>
      </c>
      <c r="DD26" s="17"/>
    </row>
    <row r="27" ht="24" spans="1:108">
      <c r="A27" s="8"/>
      <c r="B27" s="27"/>
      <c r="C27" s="25" t="s">
        <v>223</v>
      </c>
      <c r="D27" s="27" t="s">
        <v>224</v>
      </c>
      <c r="E27" s="27" t="s">
        <v>225</v>
      </c>
      <c r="F27" s="27" t="s">
        <v>226</v>
      </c>
      <c r="G27" s="27" t="s">
        <v>126</v>
      </c>
      <c r="H27" s="24" t="s">
        <v>227</v>
      </c>
      <c r="I27" s="24" t="s">
        <v>228</v>
      </c>
      <c r="J27" s="24" t="s">
        <v>229</v>
      </c>
      <c r="K27" s="34" t="s">
        <v>230</v>
      </c>
      <c r="L27" s="34"/>
      <c r="M27" s="24">
        <v>501</v>
      </c>
      <c r="N27" s="24">
        <v>3</v>
      </c>
      <c r="O27" s="35">
        <v>3</v>
      </c>
      <c r="P27" s="35" t="s">
        <v>130</v>
      </c>
      <c r="Q27" s="35" t="s">
        <v>130</v>
      </c>
      <c r="R27" s="35"/>
      <c r="S27" s="35"/>
      <c r="T27" s="35"/>
      <c r="U27" s="19" t="s">
        <v>126</v>
      </c>
      <c r="V27" s="19">
        <v>52</v>
      </c>
      <c r="W27" s="19"/>
      <c r="X27" s="19"/>
      <c r="Y27" s="19"/>
      <c r="Z27" s="19"/>
      <c r="AA27" s="19" t="s">
        <v>126</v>
      </c>
      <c r="AB27" s="19">
        <v>52</v>
      </c>
      <c r="AC27" s="19"/>
      <c r="AD27" s="19">
        <v>52</v>
      </c>
      <c r="AE27" s="24">
        <f t="shared" si="0"/>
        <v>52</v>
      </c>
      <c r="AF27" s="42">
        <f t="shared" si="4"/>
        <v>1.82</v>
      </c>
      <c r="AG27" s="19" t="s">
        <v>126</v>
      </c>
      <c r="AH27" s="19"/>
      <c r="AI27" s="19"/>
      <c r="AJ27" s="19"/>
      <c r="AK27" s="19"/>
      <c r="AL27" s="19" t="s">
        <v>126</v>
      </c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>
        <v>52</v>
      </c>
      <c r="BW27" s="19"/>
      <c r="BX27" s="19"/>
      <c r="BY27" s="19"/>
      <c r="BZ27" s="19"/>
      <c r="CA27" s="31"/>
      <c r="CB27" s="31">
        <v>5.4</v>
      </c>
      <c r="CC27" s="31"/>
      <c r="CD27" s="31"/>
      <c r="CE27" s="24">
        <v>11</v>
      </c>
      <c r="CF27" s="24"/>
      <c r="CG27" s="24"/>
      <c r="CH27" s="19"/>
      <c r="CI27" s="19"/>
      <c r="CJ27" s="19" t="s">
        <v>126</v>
      </c>
      <c r="CK27" s="19">
        <v>1</v>
      </c>
      <c r="CL27" s="19"/>
      <c r="CM27" s="19" t="s">
        <v>131</v>
      </c>
      <c r="CN27" s="19"/>
      <c r="CO27" s="19" t="s">
        <v>132</v>
      </c>
      <c r="CP27" s="19" t="s">
        <v>158</v>
      </c>
      <c r="CQ27" s="19">
        <v>2</v>
      </c>
      <c r="CR27" s="19">
        <v>35</v>
      </c>
      <c r="CS27" s="19" t="s">
        <v>134</v>
      </c>
      <c r="CT27" s="19">
        <v>22</v>
      </c>
      <c r="CU27" s="24">
        <v>20.16</v>
      </c>
      <c r="CV27" s="19">
        <v>0.59</v>
      </c>
      <c r="CW27" s="19">
        <v>0.63</v>
      </c>
      <c r="CX27" s="19" t="s">
        <v>135</v>
      </c>
      <c r="CY27" s="19">
        <v>2018</v>
      </c>
      <c r="CZ27" s="19" t="s">
        <v>136</v>
      </c>
      <c r="DA27" s="19">
        <v>2020</v>
      </c>
      <c r="DB27" s="19" t="str">
        <f t="shared" si="1"/>
        <v>港区管委会</v>
      </c>
      <c r="DC27" s="19" t="s">
        <v>130</v>
      </c>
      <c r="DD27" s="17"/>
    </row>
    <row r="28" ht="24" spans="1:108">
      <c r="A28" s="19">
        <v>14</v>
      </c>
      <c r="B28" s="24" t="s">
        <v>231</v>
      </c>
      <c r="C28" s="25" t="s">
        <v>126</v>
      </c>
      <c r="D28" s="24" t="s">
        <v>232</v>
      </c>
      <c r="E28" s="24" t="s">
        <v>126</v>
      </c>
      <c r="F28" s="24" t="s">
        <v>126</v>
      </c>
      <c r="G28" s="24" t="s">
        <v>126</v>
      </c>
      <c r="H28" s="24" t="s">
        <v>126</v>
      </c>
      <c r="I28" s="24"/>
      <c r="J28" s="24" t="s">
        <v>126</v>
      </c>
      <c r="K28" s="34" t="s">
        <v>126</v>
      </c>
      <c r="L28" s="34"/>
      <c r="M28" s="24" t="s">
        <v>126</v>
      </c>
      <c r="N28" s="24" t="s">
        <v>126</v>
      </c>
      <c r="O28" s="35" t="s">
        <v>126</v>
      </c>
      <c r="P28" s="35" t="s">
        <v>130</v>
      </c>
      <c r="Q28" s="35" t="s">
        <v>130</v>
      </c>
      <c r="R28" s="35"/>
      <c r="S28" s="35"/>
      <c r="T28" s="35"/>
      <c r="U28" s="19" t="s">
        <v>126</v>
      </c>
      <c r="V28" s="19">
        <v>62</v>
      </c>
      <c r="W28" s="19"/>
      <c r="X28" s="19">
        <v>2</v>
      </c>
      <c r="Y28" s="19"/>
      <c r="Z28" s="19"/>
      <c r="AA28" s="19" t="s">
        <v>126</v>
      </c>
      <c r="AB28" s="19">
        <v>64</v>
      </c>
      <c r="AC28" s="19"/>
      <c r="AD28" s="19">
        <v>70</v>
      </c>
      <c r="AE28" s="24">
        <f t="shared" si="0"/>
        <v>70</v>
      </c>
      <c r="AF28" s="42">
        <f t="shared" si="4"/>
        <v>1.92</v>
      </c>
      <c r="AG28" s="19" t="s">
        <v>126</v>
      </c>
      <c r="AH28" s="19"/>
      <c r="AI28" s="19"/>
      <c r="AJ28" s="19"/>
      <c r="AK28" s="19"/>
      <c r="AL28" s="19" t="s">
        <v>126</v>
      </c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>
        <v>62</v>
      </c>
      <c r="BW28" s="19"/>
      <c r="BX28" s="19">
        <v>8</v>
      </c>
      <c r="BY28" s="19"/>
      <c r="BZ28" s="19"/>
      <c r="CA28" s="31"/>
      <c r="CB28" s="31">
        <v>8.64</v>
      </c>
      <c r="CC28" s="31"/>
      <c r="CD28" s="31"/>
      <c r="CE28" s="24">
        <v>11</v>
      </c>
      <c r="CF28" s="24"/>
      <c r="CG28" s="24"/>
      <c r="CH28" s="19"/>
      <c r="CI28" s="19"/>
      <c r="CJ28" s="19" t="s">
        <v>126</v>
      </c>
      <c r="CK28" s="19" t="s">
        <v>126</v>
      </c>
      <c r="CL28" s="19"/>
      <c r="CM28" s="19" t="s">
        <v>131</v>
      </c>
      <c r="CN28" s="19"/>
      <c r="CO28" s="19" t="s">
        <v>132</v>
      </c>
      <c r="CP28" s="19" t="s">
        <v>158</v>
      </c>
      <c r="CQ28" s="19">
        <v>4</v>
      </c>
      <c r="CR28" s="19">
        <v>30</v>
      </c>
      <c r="CS28" s="19" t="s">
        <v>134</v>
      </c>
      <c r="CT28" s="19">
        <v>14</v>
      </c>
      <c r="CU28" s="24">
        <v>20.2</v>
      </c>
      <c r="CV28" s="19">
        <v>0.58</v>
      </c>
      <c r="CW28" s="19">
        <v>0.56</v>
      </c>
      <c r="CX28" s="19" t="s">
        <v>233</v>
      </c>
      <c r="CY28" s="19">
        <v>2015</v>
      </c>
      <c r="CZ28" s="19" t="s">
        <v>136</v>
      </c>
      <c r="DA28" s="19">
        <v>2017</v>
      </c>
      <c r="DB28" s="19" t="str">
        <f t="shared" si="1"/>
        <v>港区管委会</v>
      </c>
      <c r="DC28" s="19" t="s">
        <v>130</v>
      </c>
      <c r="DD28" s="17"/>
    </row>
    <row r="29" ht="24" spans="1:108">
      <c r="A29" s="19">
        <v>15</v>
      </c>
      <c r="B29" s="24" t="s">
        <v>234</v>
      </c>
      <c r="C29" s="25" t="s">
        <v>235</v>
      </c>
      <c r="D29" s="24" t="s">
        <v>236</v>
      </c>
      <c r="E29" s="24" t="s">
        <v>237</v>
      </c>
      <c r="F29" s="24" t="s">
        <v>238</v>
      </c>
      <c r="G29" s="24" t="s">
        <v>126</v>
      </c>
      <c r="H29" s="24">
        <v>1528525750</v>
      </c>
      <c r="I29" s="24" t="s">
        <v>198</v>
      </c>
      <c r="J29" s="24" t="s">
        <v>126</v>
      </c>
      <c r="K29" s="34" t="s">
        <v>239</v>
      </c>
      <c r="L29" s="34"/>
      <c r="M29" s="24">
        <v>700</v>
      </c>
      <c r="N29" s="24">
        <v>8</v>
      </c>
      <c r="O29" s="35">
        <v>8</v>
      </c>
      <c r="P29" s="35" t="s">
        <v>130</v>
      </c>
      <c r="Q29" s="35" t="s">
        <v>130</v>
      </c>
      <c r="R29" s="35"/>
      <c r="S29" s="35"/>
      <c r="T29" s="35"/>
      <c r="U29" s="19" t="s">
        <v>126</v>
      </c>
      <c r="V29" s="19">
        <v>17</v>
      </c>
      <c r="W29" s="19">
        <v>64</v>
      </c>
      <c r="X29" s="19">
        <v>3</v>
      </c>
      <c r="Y29" s="19"/>
      <c r="Z29" s="19"/>
      <c r="AA29" s="19" t="s">
        <v>126</v>
      </c>
      <c r="AB29" s="19">
        <v>84</v>
      </c>
      <c r="AC29" s="19"/>
      <c r="AD29" s="19">
        <v>157</v>
      </c>
      <c r="AE29" s="24">
        <f t="shared" si="0"/>
        <v>157</v>
      </c>
      <c r="AF29" s="42">
        <f t="shared" si="4"/>
        <v>2.268</v>
      </c>
      <c r="AG29" s="19" t="s">
        <v>126</v>
      </c>
      <c r="AH29" s="19"/>
      <c r="AI29" s="19"/>
      <c r="AJ29" s="19"/>
      <c r="AK29" s="19"/>
      <c r="AL29" s="19" t="s">
        <v>126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>
        <v>64</v>
      </c>
      <c r="BO29" s="19"/>
      <c r="BP29" s="19"/>
      <c r="BQ29" s="19"/>
      <c r="BR29" s="19"/>
      <c r="BS29" s="19">
        <v>81</v>
      </c>
      <c r="BT29" s="19"/>
      <c r="BU29" s="19"/>
      <c r="BV29" s="19" t="s">
        <v>126</v>
      </c>
      <c r="BW29" s="19"/>
      <c r="BX29" s="19">
        <v>12</v>
      </c>
      <c r="BY29" s="19"/>
      <c r="BZ29" s="19"/>
      <c r="CA29" s="31"/>
      <c r="CB29" s="31">
        <v>11.18</v>
      </c>
      <c r="CC29" s="31"/>
      <c r="CD29" s="31"/>
      <c r="CE29" s="24"/>
      <c r="CF29" s="24">
        <v>10</v>
      </c>
      <c r="CG29" s="24"/>
      <c r="CH29" s="19"/>
      <c r="CI29" s="19"/>
      <c r="CJ29" s="19" t="s">
        <v>126</v>
      </c>
      <c r="CK29" s="19">
        <v>1</v>
      </c>
      <c r="CL29" s="19"/>
      <c r="CM29" s="19" t="s">
        <v>131</v>
      </c>
      <c r="CN29" s="19"/>
      <c r="CO29" s="19" t="s">
        <v>132</v>
      </c>
      <c r="CP29" s="19" t="s">
        <v>158</v>
      </c>
      <c r="CQ29" s="19">
        <v>6</v>
      </c>
      <c r="CR29" s="19">
        <v>27</v>
      </c>
      <c r="CS29" s="19" t="s">
        <v>134</v>
      </c>
      <c r="CT29" s="19">
        <v>20</v>
      </c>
      <c r="CU29" s="24">
        <v>14.23</v>
      </c>
      <c r="CV29" s="19">
        <v>0.52</v>
      </c>
      <c r="CW29" s="19">
        <v>0.62</v>
      </c>
      <c r="CX29" s="19" t="s">
        <v>135</v>
      </c>
      <c r="CY29" s="19">
        <v>2014</v>
      </c>
      <c r="CZ29" s="19" t="s">
        <v>136</v>
      </c>
      <c r="DA29" s="19">
        <v>2016</v>
      </c>
      <c r="DB29" s="19" t="str">
        <f t="shared" si="1"/>
        <v>港区管委会</v>
      </c>
      <c r="DC29" s="19" t="s">
        <v>137</v>
      </c>
      <c r="DD29" s="17"/>
    </row>
    <row r="30" ht="24" spans="1:108">
      <c r="A30" s="8">
        <v>16</v>
      </c>
      <c r="B30" s="27" t="s">
        <v>240</v>
      </c>
      <c r="C30" s="25" t="s">
        <v>126</v>
      </c>
      <c r="D30" s="24" t="s">
        <v>241</v>
      </c>
      <c r="E30" s="24" t="s">
        <v>126</v>
      </c>
      <c r="F30" s="24" t="s">
        <v>126</v>
      </c>
      <c r="G30" s="24" t="s">
        <v>126</v>
      </c>
      <c r="H30" s="24" t="s">
        <v>126</v>
      </c>
      <c r="I30" s="24"/>
      <c r="J30" s="24" t="s">
        <v>126</v>
      </c>
      <c r="K30" s="34" t="s">
        <v>126</v>
      </c>
      <c r="L30" s="34"/>
      <c r="M30" s="24" t="s">
        <v>126</v>
      </c>
      <c r="N30" s="24" t="s">
        <v>126</v>
      </c>
      <c r="O30" s="35" t="s">
        <v>126</v>
      </c>
      <c r="P30" s="35" t="s">
        <v>130</v>
      </c>
      <c r="Q30" s="35" t="s">
        <v>130</v>
      </c>
      <c r="R30" s="35"/>
      <c r="S30" s="35"/>
      <c r="T30" s="35"/>
      <c r="U30" s="19" t="s">
        <v>126</v>
      </c>
      <c r="V30" s="19"/>
      <c r="W30" s="19">
        <v>60</v>
      </c>
      <c r="X30" s="19"/>
      <c r="Y30" s="19"/>
      <c r="Z30" s="19"/>
      <c r="AA30" s="19" t="s">
        <v>126</v>
      </c>
      <c r="AB30" s="19">
        <v>60</v>
      </c>
      <c r="AC30" s="19"/>
      <c r="AD30" s="19">
        <v>120</v>
      </c>
      <c r="AE30" s="24">
        <f t="shared" si="0"/>
        <v>120</v>
      </c>
      <c r="AF30" s="42">
        <f t="shared" si="4"/>
        <v>2.28</v>
      </c>
      <c r="AG30" s="19" t="s">
        <v>126</v>
      </c>
      <c r="AH30" s="19"/>
      <c r="AI30" s="19"/>
      <c r="AJ30" s="19"/>
      <c r="AK30" s="19"/>
      <c r="AL30" s="19" t="s">
        <v>126</v>
      </c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>
        <v>60</v>
      </c>
      <c r="BR30" s="19"/>
      <c r="BS30" s="19"/>
      <c r="BT30" s="19"/>
      <c r="BU30" s="19"/>
      <c r="BV30" s="19"/>
      <c r="BW30" s="19">
        <v>60</v>
      </c>
      <c r="BX30" s="19"/>
      <c r="BY30" s="19"/>
      <c r="BZ30" s="19"/>
      <c r="CA30" s="31"/>
      <c r="CB30" s="31">
        <v>10.8</v>
      </c>
      <c r="CC30" s="31"/>
      <c r="CD30" s="31"/>
      <c r="CE30" s="24"/>
      <c r="CF30" s="24">
        <v>10</v>
      </c>
      <c r="CG30" s="24"/>
      <c r="CH30" s="19"/>
      <c r="CI30" s="19"/>
      <c r="CJ30" s="19" t="s">
        <v>126</v>
      </c>
      <c r="CK30" s="19" t="s">
        <v>126</v>
      </c>
      <c r="CL30" s="19"/>
      <c r="CM30" s="19" t="s">
        <v>131</v>
      </c>
      <c r="CN30" s="19"/>
      <c r="CO30" s="19" t="s">
        <v>132</v>
      </c>
      <c r="CP30" s="19" t="s">
        <v>158</v>
      </c>
      <c r="CQ30" s="19">
        <v>8</v>
      </c>
      <c r="CR30" s="19">
        <v>38</v>
      </c>
      <c r="CS30" s="19" t="s">
        <v>134</v>
      </c>
      <c r="CT30" s="19">
        <v>26</v>
      </c>
      <c r="CU30" s="24">
        <v>15.12</v>
      </c>
      <c r="CV30" s="19">
        <v>0.55</v>
      </c>
      <c r="CW30" s="19">
        <v>0.62</v>
      </c>
      <c r="CX30" s="19" t="s">
        <v>135</v>
      </c>
      <c r="CY30" s="19">
        <v>2018</v>
      </c>
      <c r="CZ30" s="19" t="s">
        <v>136</v>
      </c>
      <c r="DA30" s="19">
        <v>2020</v>
      </c>
      <c r="DB30" s="19" t="str">
        <f t="shared" si="1"/>
        <v>港区管委会</v>
      </c>
      <c r="DC30" s="19" t="s">
        <v>130</v>
      </c>
      <c r="DD30" s="17"/>
    </row>
    <row r="31" ht="24" spans="1:108">
      <c r="A31" s="8"/>
      <c r="B31" s="27"/>
      <c r="C31" s="25" t="s">
        <v>242</v>
      </c>
      <c r="D31" s="24" t="s">
        <v>243</v>
      </c>
      <c r="E31" s="24" t="s">
        <v>244</v>
      </c>
      <c r="F31" s="24" t="s">
        <v>245</v>
      </c>
      <c r="G31" s="24" t="s">
        <v>126</v>
      </c>
      <c r="H31" s="24" t="s">
        <v>246</v>
      </c>
      <c r="I31" s="24" t="s">
        <v>247</v>
      </c>
      <c r="J31" s="24" t="s">
        <v>126</v>
      </c>
      <c r="K31" s="34" t="s">
        <v>184</v>
      </c>
      <c r="L31" s="34"/>
      <c r="M31" s="24">
        <v>700</v>
      </c>
      <c r="N31" s="24">
        <v>8</v>
      </c>
      <c r="O31" s="35">
        <v>4</v>
      </c>
      <c r="P31" s="35" t="s">
        <v>130</v>
      </c>
      <c r="Q31" s="35" t="s">
        <v>130</v>
      </c>
      <c r="R31" s="35"/>
      <c r="S31" s="35"/>
      <c r="T31" s="35"/>
      <c r="U31" s="19" t="s">
        <v>126</v>
      </c>
      <c r="V31" s="19"/>
      <c r="W31" s="19">
        <v>120</v>
      </c>
      <c r="X31" s="19">
        <v>10</v>
      </c>
      <c r="Y31" s="19"/>
      <c r="Z31" s="19"/>
      <c r="AA31" s="19" t="s">
        <v>126</v>
      </c>
      <c r="AB31" s="19">
        <v>130</v>
      </c>
      <c r="AC31" s="19"/>
      <c r="AD31" s="19">
        <v>260</v>
      </c>
      <c r="AE31" s="24">
        <f t="shared" si="0"/>
        <v>260</v>
      </c>
      <c r="AF31" s="42">
        <f t="shared" si="4"/>
        <v>4.94</v>
      </c>
      <c r="AG31" s="19" t="s">
        <v>126</v>
      </c>
      <c r="AH31" s="19"/>
      <c r="AI31" s="19"/>
      <c r="AJ31" s="19"/>
      <c r="AK31" s="19"/>
      <c r="AL31" s="19" t="s">
        <v>126</v>
      </c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>
        <v>120</v>
      </c>
      <c r="BR31" s="19"/>
      <c r="BS31" s="19"/>
      <c r="BT31" s="19"/>
      <c r="BU31" s="19"/>
      <c r="BV31" s="19"/>
      <c r="BW31" s="19">
        <v>120</v>
      </c>
      <c r="BX31" s="19">
        <v>40</v>
      </c>
      <c r="BY31" s="19"/>
      <c r="BZ31" s="19"/>
      <c r="CA31" s="31"/>
      <c r="CB31" s="31">
        <v>27.6</v>
      </c>
      <c r="CC31" s="31"/>
      <c r="CD31" s="31"/>
      <c r="CE31" s="24"/>
      <c r="CF31" s="24">
        <v>10</v>
      </c>
      <c r="CG31" s="24"/>
      <c r="CH31" s="19"/>
      <c r="CI31" s="19"/>
      <c r="CJ31" s="19" t="s">
        <v>126</v>
      </c>
      <c r="CK31" s="19">
        <v>1</v>
      </c>
      <c r="CL31" s="19"/>
      <c r="CM31" s="19" t="s">
        <v>131</v>
      </c>
      <c r="CN31" s="19"/>
      <c r="CO31" s="19" t="s">
        <v>132</v>
      </c>
      <c r="CP31" s="19" t="s">
        <v>158</v>
      </c>
      <c r="CQ31" s="19">
        <v>6</v>
      </c>
      <c r="CR31" s="19">
        <v>38</v>
      </c>
      <c r="CS31" s="19" t="s">
        <v>134</v>
      </c>
      <c r="CT31" s="19">
        <v>20</v>
      </c>
      <c r="CU31" s="24">
        <v>15.23</v>
      </c>
      <c r="CV31" s="19">
        <v>0.56</v>
      </c>
      <c r="CW31" s="42">
        <v>0.62</v>
      </c>
      <c r="CX31" s="19" t="s">
        <v>135</v>
      </c>
      <c r="CY31" s="19">
        <v>2018</v>
      </c>
      <c r="CZ31" s="19" t="s">
        <v>136</v>
      </c>
      <c r="DA31" s="19">
        <v>2020</v>
      </c>
      <c r="DB31" s="19" t="str">
        <f t="shared" si="1"/>
        <v>港区管委会</v>
      </c>
      <c r="DC31" s="19" t="s">
        <v>248</v>
      </c>
      <c r="DD31" s="17"/>
    </row>
    <row r="32" ht="24" spans="1:108">
      <c r="A32" s="8"/>
      <c r="B32" s="27"/>
      <c r="C32" s="25" t="s">
        <v>249</v>
      </c>
      <c r="D32" s="24" t="s">
        <v>250</v>
      </c>
      <c r="E32" s="24" t="s">
        <v>251</v>
      </c>
      <c r="F32" s="24" t="s">
        <v>252</v>
      </c>
      <c r="G32" s="24" t="s">
        <v>126</v>
      </c>
      <c r="H32" s="24" t="s">
        <v>253</v>
      </c>
      <c r="I32" s="24" t="s">
        <v>228</v>
      </c>
      <c r="J32" s="24" t="s">
        <v>126</v>
      </c>
      <c r="K32" s="34" t="s">
        <v>184</v>
      </c>
      <c r="L32" s="34"/>
      <c r="M32" s="24">
        <v>501</v>
      </c>
      <c r="N32" s="24">
        <v>8</v>
      </c>
      <c r="O32" s="35">
        <v>4</v>
      </c>
      <c r="P32" s="35" t="s">
        <v>130</v>
      </c>
      <c r="Q32" s="35" t="s">
        <v>130</v>
      </c>
      <c r="R32" s="35"/>
      <c r="S32" s="35"/>
      <c r="T32" s="35"/>
      <c r="U32" s="19" t="s">
        <v>126</v>
      </c>
      <c r="V32" s="19">
        <v>67</v>
      </c>
      <c r="W32" s="19"/>
      <c r="X32" s="19">
        <v>8</v>
      </c>
      <c r="Y32" s="19"/>
      <c r="Z32" s="19"/>
      <c r="AA32" s="19" t="s">
        <v>126</v>
      </c>
      <c r="AB32" s="19">
        <v>75</v>
      </c>
      <c r="AC32" s="19"/>
      <c r="AD32" s="19">
        <v>99</v>
      </c>
      <c r="AE32" s="24">
        <f t="shared" si="0"/>
        <v>99</v>
      </c>
      <c r="AF32" s="42">
        <f t="shared" si="4"/>
        <v>2.7</v>
      </c>
      <c r="AG32" s="19" t="s">
        <v>126</v>
      </c>
      <c r="AH32" s="19"/>
      <c r="AI32" s="19"/>
      <c r="AJ32" s="19"/>
      <c r="AK32" s="19"/>
      <c r="AL32" s="19" t="s">
        <v>126</v>
      </c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 t="s">
        <v>126</v>
      </c>
      <c r="BW32" s="19">
        <v>67</v>
      </c>
      <c r="BX32" s="19">
        <v>32</v>
      </c>
      <c r="BY32" s="19"/>
      <c r="BZ32" s="19"/>
      <c r="CA32" s="31"/>
      <c r="CB32" s="31">
        <v>14.18</v>
      </c>
      <c r="CC32" s="31"/>
      <c r="CD32" s="31"/>
      <c r="CE32" s="24">
        <v>10</v>
      </c>
      <c r="CF32" s="24"/>
      <c r="CG32" s="24">
        <v>15</v>
      </c>
      <c r="CH32" s="19"/>
      <c r="CI32" s="19"/>
      <c r="CJ32" s="19" t="s">
        <v>126</v>
      </c>
      <c r="CK32" s="19">
        <v>1</v>
      </c>
      <c r="CL32" s="19">
        <v>8</v>
      </c>
      <c r="CM32" s="19" t="s">
        <v>131</v>
      </c>
      <c r="CN32" s="19"/>
      <c r="CO32" s="19" t="s">
        <v>132</v>
      </c>
      <c r="CP32" s="19" t="s">
        <v>158</v>
      </c>
      <c r="CQ32" s="19">
        <v>6</v>
      </c>
      <c r="CR32" s="19">
        <v>36</v>
      </c>
      <c r="CS32" s="19" t="s">
        <v>134</v>
      </c>
      <c r="CT32" s="19">
        <v>16</v>
      </c>
      <c r="CU32" s="24">
        <v>15.11</v>
      </c>
      <c r="CV32" s="19">
        <v>0.56</v>
      </c>
      <c r="CW32" s="19">
        <v>0.62</v>
      </c>
      <c r="CX32" s="19" t="s">
        <v>135</v>
      </c>
      <c r="CY32" s="19">
        <v>2018</v>
      </c>
      <c r="CZ32" s="19" t="s">
        <v>136</v>
      </c>
      <c r="DA32" s="19">
        <v>2020</v>
      </c>
      <c r="DB32" s="19" t="str">
        <f t="shared" si="1"/>
        <v>港区管委会</v>
      </c>
      <c r="DC32" s="19" t="s">
        <v>137</v>
      </c>
      <c r="DD32" s="17"/>
    </row>
    <row r="33" ht="25.05" customHeight="1" spans="1:108">
      <c r="A33" s="8"/>
      <c r="B33" s="27"/>
      <c r="C33" s="25"/>
      <c r="D33" s="24" t="s">
        <v>254</v>
      </c>
      <c r="E33" s="24"/>
      <c r="F33" s="24"/>
      <c r="G33" s="24"/>
      <c r="H33" s="24"/>
      <c r="I33" s="24"/>
      <c r="J33" s="24"/>
      <c r="K33" s="34"/>
      <c r="L33" s="34"/>
      <c r="M33" s="24"/>
      <c r="N33" s="24"/>
      <c r="O33" s="35"/>
      <c r="P33" s="35" t="s">
        <v>130</v>
      </c>
      <c r="Q33" s="35" t="s">
        <v>130</v>
      </c>
      <c r="R33" s="35"/>
      <c r="S33" s="35"/>
      <c r="T33" s="35"/>
      <c r="U33" s="19"/>
      <c r="V33" s="19">
        <v>119</v>
      </c>
      <c r="W33" s="19"/>
      <c r="X33" s="19">
        <v>2</v>
      </c>
      <c r="Y33" s="19"/>
      <c r="Z33" s="19"/>
      <c r="AA33" s="19"/>
      <c r="AB33" s="19">
        <v>121</v>
      </c>
      <c r="AC33" s="19"/>
      <c r="AD33" s="19">
        <v>127</v>
      </c>
      <c r="AE33" s="24">
        <f t="shared" si="0"/>
        <v>127</v>
      </c>
      <c r="AF33" s="42">
        <f t="shared" si="4"/>
        <v>4.235</v>
      </c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>
        <v>119</v>
      </c>
      <c r="BX33" s="19">
        <v>8</v>
      </c>
      <c r="BY33" s="19"/>
      <c r="BZ33" s="19"/>
      <c r="CA33" s="31"/>
      <c r="CB33" s="31">
        <v>18.66</v>
      </c>
      <c r="CC33" s="31"/>
      <c r="CD33" s="31"/>
      <c r="CE33" s="24">
        <v>119</v>
      </c>
      <c r="CF33" s="24"/>
      <c r="CG33" s="24">
        <v>2</v>
      </c>
      <c r="CH33" s="19"/>
      <c r="CI33" s="19"/>
      <c r="CJ33" s="19"/>
      <c r="CK33" s="19"/>
      <c r="CL33" s="19"/>
      <c r="CM33" s="19" t="s">
        <v>131</v>
      </c>
      <c r="CN33" s="19"/>
      <c r="CO33" s="19" t="s">
        <v>132</v>
      </c>
      <c r="CP33" s="19" t="s">
        <v>158</v>
      </c>
      <c r="CQ33" s="19">
        <v>6</v>
      </c>
      <c r="CR33" s="19">
        <v>35</v>
      </c>
      <c r="CS33" s="19" t="s">
        <v>134</v>
      </c>
      <c r="CT33" s="19">
        <v>16</v>
      </c>
      <c r="CU33" s="24">
        <v>15.15</v>
      </c>
      <c r="CV33" s="19">
        <v>0.56</v>
      </c>
      <c r="CW33" s="19">
        <v>0.62</v>
      </c>
      <c r="CX33" s="19" t="s">
        <v>135</v>
      </c>
      <c r="CY33" s="19">
        <v>2018</v>
      </c>
      <c r="CZ33" s="19" t="s">
        <v>136</v>
      </c>
      <c r="DA33" s="19">
        <v>2020</v>
      </c>
      <c r="DB33" s="19" t="str">
        <f t="shared" si="1"/>
        <v>港区管委会</v>
      </c>
      <c r="DC33" s="19" t="s">
        <v>130</v>
      </c>
      <c r="DD33" s="17"/>
    </row>
    <row r="34" ht="24" spans="1:108">
      <c r="A34" s="8">
        <v>17</v>
      </c>
      <c r="B34" s="27" t="s">
        <v>255</v>
      </c>
      <c r="C34" s="25" t="s">
        <v>256</v>
      </c>
      <c r="D34" s="24" t="s">
        <v>250</v>
      </c>
      <c r="E34" s="24" t="s">
        <v>257</v>
      </c>
      <c r="F34" s="24" t="s">
        <v>258</v>
      </c>
      <c r="G34" s="24" t="s">
        <v>126</v>
      </c>
      <c r="H34" s="24" t="s">
        <v>259</v>
      </c>
      <c r="I34" s="24" t="s">
        <v>228</v>
      </c>
      <c r="J34" s="24" t="s">
        <v>126</v>
      </c>
      <c r="K34" s="34" t="s">
        <v>184</v>
      </c>
      <c r="L34" s="34"/>
      <c r="M34" s="24">
        <v>501</v>
      </c>
      <c r="N34" s="24">
        <v>6</v>
      </c>
      <c r="O34" s="35" t="s">
        <v>126</v>
      </c>
      <c r="P34" s="35" t="s">
        <v>130</v>
      </c>
      <c r="Q34" s="35" t="s">
        <v>130</v>
      </c>
      <c r="R34" s="35"/>
      <c r="S34" s="35"/>
      <c r="T34" s="35"/>
      <c r="U34" s="19" t="s">
        <v>126</v>
      </c>
      <c r="V34" s="19"/>
      <c r="W34" s="19">
        <v>72</v>
      </c>
      <c r="X34" s="19">
        <v>6</v>
      </c>
      <c r="Y34" s="19"/>
      <c r="Z34" s="19"/>
      <c r="AA34" s="19" t="s">
        <v>126</v>
      </c>
      <c r="AB34" s="19">
        <v>78</v>
      </c>
      <c r="AC34" s="19"/>
      <c r="AD34" s="19">
        <v>168</v>
      </c>
      <c r="AE34" s="24">
        <f t="shared" si="0"/>
        <v>168</v>
      </c>
      <c r="AF34" s="42">
        <f t="shared" si="4"/>
        <v>2.73</v>
      </c>
      <c r="AG34" s="19" t="s">
        <v>126</v>
      </c>
      <c r="AH34" s="19"/>
      <c r="AI34" s="19"/>
      <c r="AJ34" s="19"/>
      <c r="AK34" s="19"/>
      <c r="AL34" s="19" t="s">
        <v>126</v>
      </c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>
        <v>72</v>
      </c>
      <c r="BR34" s="19"/>
      <c r="BS34" s="19"/>
      <c r="BT34" s="19"/>
      <c r="BU34" s="19"/>
      <c r="BV34" s="19">
        <v>72</v>
      </c>
      <c r="BW34" s="19"/>
      <c r="BX34" s="19">
        <v>24</v>
      </c>
      <c r="BY34" s="19"/>
      <c r="BZ34" s="19"/>
      <c r="CA34" s="31"/>
      <c r="CB34" s="31">
        <v>16.56</v>
      </c>
      <c r="CC34" s="31"/>
      <c r="CD34" s="31"/>
      <c r="CE34" s="24"/>
      <c r="CF34" s="24">
        <v>9</v>
      </c>
      <c r="CG34" s="24"/>
      <c r="CH34" s="19"/>
      <c r="CI34" s="19"/>
      <c r="CJ34" s="19" t="s">
        <v>126</v>
      </c>
      <c r="CK34" s="19">
        <v>1</v>
      </c>
      <c r="CL34" s="19"/>
      <c r="CM34" s="19" t="s">
        <v>131</v>
      </c>
      <c r="CN34" s="19"/>
      <c r="CO34" s="19" t="s">
        <v>132</v>
      </c>
      <c r="CP34" s="19" t="s">
        <v>158</v>
      </c>
      <c r="CQ34" s="19">
        <v>4</v>
      </c>
      <c r="CR34" s="19">
        <v>35</v>
      </c>
      <c r="CS34" s="19" t="s">
        <v>134</v>
      </c>
      <c r="CT34" s="19">
        <v>16</v>
      </c>
      <c r="CU34" s="24">
        <v>12.26</v>
      </c>
      <c r="CV34" s="19">
        <v>0.46</v>
      </c>
      <c r="CW34" s="19">
        <v>0.58</v>
      </c>
      <c r="CX34" s="19" t="s">
        <v>135</v>
      </c>
      <c r="CY34" s="19">
        <v>2017</v>
      </c>
      <c r="CZ34" s="19" t="s">
        <v>136</v>
      </c>
      <c r="DA34" s="19">
        <v>2019</v>
      </c>
      <c r="DB34" s="19" t="str">
        <f t="shared" si="1"/>
        <v>港区管委会</v>
      </c>
      <c r="DC34" s="19" t="s">
        <v>130</v>
      </c>
      <c r="DD34" s="17"/>
    </row>
    <row r="35" ht="24" spans="1:108">
      <c r="A35" s="8"/>
      <c r="B35" s="27"/>
      <c r="C35" s="25" t="s">
        <v>260</v>
      </c>
      <c r="D35" s="24" t="s">
        <v>261</v>
      </c>
      <c r="E35" s="24" t="s">
        <v>262</v>
      </c>
      <c r="F35" s="24" t="s">
        <v>263</v>
      </c>
      <c r="G35" s="24" t="s">
        <v>126</v>
      </c>
      <c r="H35" s="24" t="s">
        <v>264</v>
      </c>
      <c r="I35" s="24" t="s">
        <v>247</v>
      </c>
      <c r="J35" s="24" t="s">
        <v>126</v>
      </c>
      <c r="K35" s="34" t="s">
        <v>184</v>
      </c>
      <c r="L35" s="34"/>
      <c r="M35" s="24">
        <v>900</v>
      </c>
      <c r="N35" s="24">
        <v>6</v>
      </c>
      <c r="O35" s="35">
        <v>4</v>
      </c>
      <c r="P35" s="35" t="s">
        <v>130</v>
      </c>
      <c r="Q35" s="35" t="s">
        <v>130</v>
      </c>
      <c r="R35" s="35"/>
      <c r="S35" s="35"/>
      <c r="T35" s="35"/>
      <c r="U35" s="19" t="s">
        <v>126</v>
      </c>
      <c r="V35" s="19"/>
      <c r="W35" s="19">
        <v>50</v>
      </c>
      <c r="X35" s="19">
        <v>2</v>
      </c>
      <c r="Y35" s="19"/>
      <c r="Z35" s="19"/>
      <c r="AA35" s="19" t="s">
        <v>126</v>
      </c>
      <c r="AB35" s="19">
        <v>52</v>
      </c>
      <c r="AC35" s="19"/>
      <c r="AD35" s="19">
        <v>108</v>
      </c>
      <c r="AE35" s="24">
        <f t="shared" si="0"/>
        <v>108</v>
      </c>
      <c r="AF35" s="42">
        <f t="shared" si="4"/>
        <v>1.716</v>
      </c>
      <c r="AG35" s="19" t="s">
        <v>126</v>
      </c>
      <c r="AH35" s="19"/>
      <c r="AI35" s="19"/>
      <c r="AJ35" s="19"/>
      <c r="AK35" s="19"/>
      <c r="AL35" s="19" t="s">
        <v>126</v>
      </c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>
        <v>50</v>
      </c>
      <c r="BR35" s="19"/>
      <c r="BS35" s="19"/>
      <c r="BT35" s="19"/>
      <c r="BU35" s="19"/>
      <c r="BV35" s="19">
        <v>50</v>
      </c>
      <c r="BW35" s="19"/>
      <c r="BX35" s="19">
        <v>8</v>
      </c>
      <c r="BY35" s="19"/>
      <c r="BZ35" s="19"/>
      <c r="CA35" s="31"/>
      <c r="CB35" s="31">
        <v>9</v>
      </c>
      <c r="CC35" s="31"/>
      <c r="CD35" s="31"/>
      <c r="CE35" s="24"/>
      <c r="CF35" s="24">
        <v>9</v>
      </c>
      <c r="CG35" s="24"/>
      <c r="CH35" s="19"/>
      <c r="CI35" s="19"/>
      <c r="CJ35" s="19" t="s">
        <v>126</v>
      </c>
      <c r="CK35" s="19">
        <v>1</v>
      </c>
      <c r="CL35" s="19">
        <v>4</v>
      </c>
      <c r="CM35" s="19" t="s">
        <v>131</v>
      </c>
      <c r="CN35" s="19"/>
      <c r="CO35" s="19" t="s">
        <v>132</v>
      </c>
      <c r="CP35" s="19" t="s">
        <v>158</v>
      </c>
      <c r="CQ35" s="19">
        <v>4</v>
      </c>
      <c r="CR35" s="19">
        <v>33</v>
      </c>
      <c r="CS35" s="19" t="s">
        <v>134</v>
      </c>
      <c r="CT35" s="19">
        <v>16</v>
      </c>
      <c r="CU35" s="24">
        <v>12.2</v>
      </c>
      <c r="CV35" s="19">
        <v>0.46</v>
      </c>
      <c r="CW35" s="19">
        <v>0.58</v>
      </c>
      <c r="CX35" s="19" t="s">
        <v>135</v>
      </c>
      <c r="CY35" s="19">
        <v>2018</v>
      </c>
      <c r="CZ35" s="19" t="s">
        <v>136</v>
      </c>
      <c r="DA35" s="19">
        <v>2020</v>
      </c>
      <c r="DB35" s="19" t="str">
        <f t="shared" si="1"/>
        <v>港区管委会</v>
      </c>
      <c r="DC35" s="19" t="s">
        <v>265</v>
      </c>
      <c r="DD35" s="17"/>
    </row>
    <row r="36" ht="24" spans="1:108">
      <c r="A36" s="26">
        <v>18</v>
      </c>
      <c r="B36" s="22" t="s">
        <v>266</v>
      </c>
      <c r="C36" s="25" t="s">
        <v>126</v>
      </c>
      <c r="D36" s="24" t="s">
        <v>267</v>
      </c>
      <c r="E36" s="24" t="s">
        <v>126</v>
      </c>
      <c r="F36" s="24" t="s">
        <v>126</v>
      </c>
      <c r="G36" s="24" t="s">
        <v>126</v>
      </c>
      <c r="H36" s="24" t="s">
        <v>126</v>
      </c>
      <c r="I36" s="24"/>
      <c r="J36" s="24" t="s">
        <v>126</v>
      </c>
      <c r="K36" s="34" t="s">
        <v>126</v>
      </c>
      <c r="L36" s="34"/>
      <c r="M36" s="24" t="s">
        <v>126</v>
      </c>
      <c r="N36" s="24" t="s">
        <v>126</v>
      </c>
      <c r="O36" s="35" t="s">
        <v>126</v>
      </c>
      <c r="P36" s="35" t="s">
        <v>130</v>
      </c>
      <c r="Q36" s="35" t="s">
        <v>130</v>
      </c>
      <c r="R36" s="35"/>
      <c r="S36" s="35"/>
      <c r="T36" s="35"/>
      <c r="U36" s="19" t="s">
        <v>126</v>
      </c>
      <c r="V36" s="19">
        <v>65</v>
      </c>
      <c r="W36" s="19"/>
      <c r="X36" s="19"/>
      <c r="Y36" s="19"/>
      <c r="Z36" s="19"/>
      <c r="AA36" s="19" t="s">
        <v>126</v>
      </c>
      <c r="AB36" s="19">
        <v>65</v>
      </c>
      <c r="AC36" s="19"/>
      <c r="AD36" s="19">
        <v>65</v>
      </c>
      <c r="AE36" s="24">
        <f t="shared" si="0"/>
        <v>65</v>
      </c>
      <c r="AF36" s="42">
        <f t="shared" si="4"/>
        <v>2.21</v>
      </c>
      <c r="AG36" s="19" t="s">
        <v>126</v>
      </c>
      <c r="AH36" s="19"/>
      <c r="AI36" s="19"/>
      <c r="AJ36" s="19"/>
      <c r="AK36" s="19"/>
      <c r="AL36" s="19" t="s">
        <v>126</v>
      </c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 t="s">
        <v>126</v>
      </c>
      <c r="BW36" s="19">
        <v>65</v>
      </c>
      <c r="BX36" s="19"/>
      <c r="BY36" s="19"/>
      <c r="BZ36" s="19"/>
      <c r="CA36" s="31"/>
      <c r="CB36" s="31">
        <v>9.1</v>
      </c>
      <c r="CC36" s="31"/>
      <c r="CD36" s="31"/>
      <c r="CE36" s="24">
        <v>10</v>
      </c>
      <c r="CF36" s="24"/>
      <c r="CG36" s="24"/>
      <c r="CH36" s="19"/>
      <c r="CI36" s="19"/>
      <c r="CJ36" s="19" t="s">
        <v>126</v>
      </c>
      <c r="CK36" s="19" t="s">
        <v>126</v>
      </c>
      <c r="CL36" s="19"/>
      <c r="CM36" s="19" t="s">
        <v>131</v>
      </c>
      <c r="CN36" s="19"/>
      <c r="CO36" s="19" t="s">
        <v>132</v>
      </c>
      <c r="CP36" s="19" t="s">
        <v>158</v>
      </c>
      <c r="CQ36" s="19">
        <v>4</v>
      </c>
      <c r="CR36" s="19">
        <v>34</v>
      </c>
      <c r="CS36" s="19" t="s">
        <v>134</v>
      </c>
      <c r="CT36" s="19">
        <v>16</v>
      </c>
      <c r="CU36" s="24">
        <v>23.23</v>
      </c>
      <c r="CV36" s="19">
        <v>0.64</v>
      </c>
      <c r="CW36" s="19">
        <v>0.66</v>
      </c>
      <c r="CX36" s="19" t="s">
        <v>135</v>
      </c>
      <c r="CY36" s="19">
        <v>2017</v>
      </c>
      <c r="CZ36" s="19" t="s">
        <v>136</v>
      </c>
      <c r="DA36" s="19">
        <v>2019</v>
      </c>
      <c r="DB36" s="19" t="str">
        <f t="shared" si="1"/>
        <v>港区管委会</v>
      </c>
      <c r="DC36" s="19" t="s">
        <v>130</v>
      </c>
      <c r="DD36" s="17"/>
    </row>
    <row r="37" ht="24" spans="1:108">
      <c r="A37" s="26"/>
      <c r="B37" s="22"/>
      <c r="C37" s="25"/>
      <c r="D37" s="24" t="s">
        <v>268</v>
      </c>
      <c r="E37" s="24" t="s">
        <v>126</v>
      </c>
      <c r="F37" s="24" t="s">
        <v>126</v>
      </c>
      <c r="G37" s="24" t="s">
        <v>126</v>
      </c>
      <c r="H37" s="24" t="s">
        <v>126</v>
      </c>
      <c r="I37" s="24"/>
      <c r="J37" s="24" t="s">
        <v>126</v>
      </c>
      <c r="K37" s="34" t="s">
        <v>126</v>
      </c>
      <c r="L37" s="34"/>
      <c r="M37" s="24" t="s">
        <v>126</v>
      </c>
      <c r="N37" s="24" t="s">
        <v>126</v>
      </c>
      <c r="O37" s="35" t="s">
        <v>126</v>
      </c>
      <c r="P37" s="35" t="s">
        <v>130</v>
      </c>
      <c r="Q37" s="35" t="s">
        <v>130</v>
      </c>
      <c r="R37" s="35"/>
      <c r="S37" s="35"/>
      <c r="T37" s="35"/>
      <c r="U37" s="19"/>
      <c r="V37" s="19">
        <v>52</v>
      </c>
      <c r="W37" s="19"/>
      <c r="X37" s="19"/>
      <c r="Y37" s="19"/>
      <c r="Z37" s="19"/>
      <c r="AA37" s="19" t="s">
        <v>126</v>
      </c>
      <c r="AB37" s="19">
        <v>52</v>
      </c>
      <c r="AC37" s="19"/>
      <c r="AD37" s="19">
        <v>52</v>
      </c>
      <c r="AE37" s="24">
        <f t="shared" si="0"/>
        <v>52</v>
      </c>
      <c r="AF37" s="42">
        <f t="shared" si="4"/>
        <v>1.768</v>
      </c>
      <c r="AG37" s="19" t="s">
        <v>126</v>
      </c>
      <c r="AH37" s="19"/>
      <c r="AI37" s="19"/>
      <c r="AJ37" s="19"/>
      <c r="AK37" s="19"/>
      <c r="AL37" s="19" t="s">
        <v>126</v>
      </c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 t="s">
        <v>126</v>
      </c>
      <c r="BW37" s="19">
        <v>52</v>
      </c>
      <c r="BX37" s="19"/>
      <c r="BY37" s="19"/>
      <c r="BZ37" s="19"/>
      <c r="CA37" s="31"/>
      <c r="CB37" s="31">
        <v>7.28</v>
      </c>
      <c r="CC37" s="31"/>
      <c r="CD37" s="31"/>
      <c r="CE37" s="24">
        <v>10</v>
      </c>
      <c r="CF37" s="24"/>
      <c r="CG37" s="24"/>
      <c r="CH37" s="19"/>
      <c r="CI37" s="19"/>
      <c r="CJ37" s="19" t="s">
        <v>126</v>
      </c>
      <c r="CK37" s="19" t="s">
        <v>126</v>
      </c>
      <c r="CL37" s="19">
        <v>2</v>
      </c>
      <c r="CM37" s="19" t="s">
        <v>131</v>
      </c>
      <c r="CN37" s="19"/>
      <c r="CO37" s="19" t="s">
        <v>132</v>
      </c>
      <c r="CP37" s="19" t="s">
        <v>158</v>
      </c>
      <c r="CQ37" s="19">
        <v>4</v>
      </c>
      <c r="CR37" s="19">
        <v>34</v>
      </c>
      <c r="CS37" s="19" t="s">
        <v>134</v>
      </c>
      <c r="CT37" s="19">
        <v>16</v>
      </c>
      <c r="CU37" s="24">
        <v>23.33</v>
      </c>
      <c r="CV37" s="19">
        <v>0.64</v>
      </c>
      <c r="CW37" s="19">
        <v>0.72</v>
      </c>
      <c r="CX37" s="19" t="s">
        <v>135</v>
      </c>
      <c r="CY37" s="19">
        <v>2017</v>
      </c>
      <c r="CZ37" s="19" t="s">
        <v>136</v>
      </c>
      <c r="DA37" s="19">
        <v>2019</v>
      </c>
      <c r="DB37" s="19" t="str">
        <f t="shared" si="1"/>
        <v>港区管委会</v>
      </c>
      <c r="DC37" s="19" t="s">
        <v>130</v>
      </c>
      <c r="DD37" s="17"/>
    </row>
    <row r="38" ht="24" spans="1:108">
      <c r="A38" s="26"/>
      <c r="B38" s="22"/>
      <c r="C38" s="25" t="s">
        <v>126</v>
      </c>
      <c r="D38" s="24" t="s">
        <v>269</v>
      </c>
      <c r="E38" s="24" t="s">
        <v>126</v>
      </c>
      <c r="F38" s="24" t="s">
        <v>126</v>
      </c>
      <c r="G38" s="24" t="s">
        <v>126</v>
      </c>
      <c r="H38" s="24" t="s">
        <v>126</v>
      </c>
      <c r="I38" s="24"/>
      <c r="J38" s="24" t="s">
        <v>126</v>
      </c>
      <c r="K38" s="34" t="s">
        <v>126</v>
      </c>
      <c r="L38" s="34"/>
      <c r="M38" s="24" t="s">
        <v>126</v>
      </c>
      <c r="N38" s="24" t="s">
        <v>126</v>
      </c>
      <c r="O38" s="35">
        <v>4</v>
      </c>
      <c r="P38" s="35" t="s">
        <v>130</v>
      </c>
      <c r="Q38" s="35" t="s">
        <v>130</v>
      </c>
      <c r="R38" s="35"/>
      <c r="S38" s="35"/>
      <c r="T38" s="35"/>
      <c r="U38" s="19" t="s">
        <v>126</v>
      </c>
      <c r="V38" s="19">
        <v>81</v>
      </c>
      <c r="W38" s="19"/>
      <c r="X38" s="19"/>
      <c r="Y38" s="19"/>
      <c r="Z38" s="19"/>
      <c r="AA38" s="19" t="s">
        <v>126</v>
      </c>
      <c r="AB38" s="19">
        <v>81</v>
      </c>
      <c r="AC38" s="19"/>
      <c r="AD38" s="19">
        <v>81</v>
      </c>
      <c r="AE38" s="24">
        <f t="shared" si="0"/>
        <v>81</v>
      </c>
      <c r="AF38" s="42">
        <f t="shared" si="4"/>
        <v>2.754</v>
      </c>
      <c r="AG38" s="19" t="s">
        <v>126</v>
      </c>
      <c r="AH38" s="19"/>
      <c r="AI38" s="19"/>
      <c r="AJ38" s="19"/>
      <c r="AK38" s="19"/>
      <c r="AL38" s="19" t="s">
        <v>126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 t="s">
        <v>126</v>
      </c>
      <c r="BW38" s="19">
        <v>81</v>
      </c>
      <c r="BX38" s="19"/>
      <c r="BY38" s="19"/>
      <c r="BZ38" s="19"/>
      <c r="CA38" s="31"/>
      <c r="CB38" s="31">
        <v>11.34</v>
      </c>
      <c r="CC38" s="31"/>
      <c r="CD38" s="31"/>
      <c r="CE38" s="24">
        <v>10</v>
      </c>
      <c r="CF38" s="24"/>
      <c r="CG38" s="24"/>
      <c r="CH38" s="19"/>
      <c r="CI38" s="19"/>
      <c r="CJ38" s="19" t="s">
        <v>126</v>
      </c>
      <c r="CK38" s="19" t="s">
        <v>126</v>
      </c>
      <c r="CL38" s="19"/>
      <c r="CM38" s="19" t="s">
        <v>131</v>
      </c>
      <c r="CN38" s="19"/>
      <c r="CO38" s="19" t="s">
        <v>132</v>
      </c>
      <c r="CP38" s="19" t="s">
        <v>158</v>
      </c>
      <c r="CQ38" s="19">
        <v>4</v>
      </c>
      <c r="CR38" s="19">
        <v>34</v>
      </c>
      <c r="CS38" s="19" t="s">
        <v>134</v>
      </c>
      <c r="CT38" s="19">
        <v>16</v>
      </c>
      <c r="CU38" s="24">
        <v>23.45</v>
      </c>
      <c r="CV38" s="19">
        <v>0.64</v>
      </c>
      <c r="CW38" s="19">
        <v>0.72</v>
      </c>
      <c r="CX38" s="19" t="s">
        <v>135</v>
      </c>
      <c r="CY38" s="19">
        <v>2017</v>
      </c>
      <c r="CZ38" s="19" t="s">
        <v>136</v>
      </c>
      <c r="DA38" s="19">
        <v>2019</v>
      </c>
      <c r="DB38" s="19" t="str">
        <f t="shared" si="1"/>
        <v>港区管委会</v>
      </c>
      <c r="DC38" s="19" t="s">
        <v>130</v>
      </c>
      <c r="DD38" s="17"/>
    </row>
    <row r="39" ht="24" spans="1:108">
      <c r="A39" s="19"/>
      <c r="B39" s="24"/>
      <c r="C39" s="25" t="s">
        <v>126</v>
      </c>
      <c r="D39" s="24" t="s">
        <v>270</v>
      </c>
      <c r="E39" s="24" t="s">
        <v>126</v>
      </c>
      <c r="F39" s="24" t="s">
        <v>126</v>
      </c>
      <c r="G39" s="24" t="s">
        <v>126</v>
      </c>
      <c r="H39" s="24" t="s">
        <v>126</v>
      </c>
      <c r="I39" s="24"/>
      <c r="J39" s="24" t="s">
        <v>126</v>
      </c>
      <c r="K39" s="34" t="s">
        <v>126</v>
      </c>
      <c r="L39" s="34"/>
      <c r="M39" s="24" t="s">
        <v>126</v>
      </c>
      <c r="N39" s="24" t="s">
        <v>126</v>
      </c>
      <c r="O39" s="35" t="s">
        <v>126</v>
      </c>
      <c r="P39" s="35" t="s">
        <v>130</v>
      </c>
      <c r="Q39" s="35" t="s">
        <v>130</v>
      </c>
      <c r="R39" s="35"/>
      <c r="S39" s="35"/>
      <c r="T39" s="35"/>
      <c r="U39" s="19" t="s">
        <v>126</v>
      </c>
      <c r="V39" s="19">
        <v>32</v>
      </c>
      <c r="W39" s="19"/>
      <c r="X39" s="19"/>
      <c r="Y39" s="19"/>
      <c r="Z39" s="19"/>
      <c r="AA39" s="19" t="s">
        <v>126</v>
      </c>
      <c r="AB39" s="19">
        <v>32</v>
      </c>
      <c r="AC39" s="19"/>
      <c r="AD39" s="19">
        <v>32</v>
      </c>
      <c r="AE39" s="24">
        <f t="shared" si="0"/>
        <v>32</v>
      </c>
      <c r="AF39" s="42">
        <f t="shared" si="4"/>
        <v>1.088</v>
      </c>
      <c r="AG39" s="19" t="s">
        <v>126</v>
      </c>
      <c r="AH39" s="19"/>
      <c r="AI39" s="19"/>
      <c r="AJ39" s="19"/>
      <c r="AK39" s="19"/>
      <c r="AL39" s="19" t="s">
        <v>126</v>
      </c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 t="s">
        <v>126</v>
      </c>
      <c r="BW39" s="19">
        <v>32</v>
      </c>
      <c r="BX39" s="19"/>
      <c r="BY39" s="19"/>
      <c r="BZ39" s="19"/>
      <c r="CA39" s="31"/>
      <c r="CB39" s="31">
        <v>4.48</v>
      </c>
      <c r="CC39" s="31"/>
      <c r="CD39" s="31"/>
      <c r="CE39" s="24">
        <v>10</v>
      </c>
      <c r="CF39" s="24"/>
      <c r="CG39" s="24"/>
      <c r="CH39" s="19"/>
      <c r="CI39" s="19"/>
      <c r="CJ39" s="19" t="s">
        <v>126</v>
      </c>
      <c r="CK39" s="19" t="s">
        <v>126</v>
      </c>
      <c r="CL39" s="19"/>
      <c r="CM39" s="19" t="s">
        <v>131</v>
      </c>
      <c r="CN39" s="19"/>
      <c r="CO39" s="19" t="s">
        <v>132</v>
      </c>
      <c r="CP39" s="19" t="s">
        <v>158</v>
      </c>
      <c r="CQ39" s="19">
        <v>4</v>
      </c>
      <c r="CR39" s="19">
        <v>34</v>
      </c>
      <c r="CS39" s="19" t="s">
        <v>134</v>
      </c>
      <c r="CT39" s="19">
        <v>15</v>
      </c>
      <c r="CU39" s="24">
        <v>23.48</v>
      </c>
      <c r="CV39" s="19">
        <v>0.64</v>
      </c>
      <c r="CW39" s="19">
        <v>0.72</v>
      </c>
      <c r="CX39" s="19" t="s">
        <v>135</v>
      </c>
      <c r="CY39" s="19">
        <v>2017</v>
      </c>
      <c r="CZ39" s="19" t="s">
        <v>136</v>
      </c>
      <c r="DA39" s="19">
        <v>2019</v>
      </c>
      <c r="DB39" s="19" t="str">
        <f t="shared" si="1"/>
        <v>港区管委会</v>
      </c>
      <c r="DC39" s="19" t="s">
        <v>130</v>
      </c>
      <c r="DD39" s="17"/>
    </row>
    <row r="40" ht="24" spans="1:108">
      <c r="A40" s="26">
        <v>19</v>
      </c>
      <c r="B40" s="22" t="s">
        <v>271</v>
      </c>
      <c r="C40" s="25" t="s">
        <v>272</v>
      </c>
      <c r="D40" s="24" t="s">
        <v>250</v>
      </c>
      <c r="E40" s="24" t="s">
        <v>273</v>
      </c>
      <c r="F40" s="24" t="s">
        <v>274</v>
      </c>
      <c r="G40" s="24" t="s">
        <v>126</v>
      </c>
      <c r="H40" s="24" t="s">
        <v>275</v>
      </c>
      <c r="I40" s="24" t="s">
        <v>228</v>
      </c>
      <c r="J40" s="24" t="s">
        <v>126</v>
      </c>
      <c r="K40" s="34" t="s">
        <v>184</v>
      </c>
      <c r="L40" s="34"/>
      <c r="M40" s="24">
        <v>501</v>
      </c>
      <c r="N40" s="24">
        <v>8</v>
      </c>
      <c r="O40" s="35">
        <v>4</v>
      </c>
      <c r="P40" s="35" t="s">
        <v>130</v>
      </c>
      <c r="Q40" s="35" t="s">
        <v>130</v>
      </c>
      <c r="R40" s="35"/>
      <c r="S40" s="35"/>
      <c r="T40" s="35"/>
      <c r="U40" s="19" t="s">
        <v>126</v>
      </c>
      <c r="V40" s="19"/>
      <c r="W40" s="19">
        <v>71</v>
      </c>
      <c r="X40" s="19">
        <v>8</v>
      </c>
      <c r="Y40" s="19"/>
      <c r="Z40" s="19"/>
      <c r="AA40" s="19" t="s">
        <v>126</v>
      </c>
      <c r="AB40" s="19">
        <v>79</v>
      </c>
      <c r="AC40" s="19"/>
      <c r="AD40" s="19">
        <v>174</v>
      </c>
      <c r="AE40" s="24">
        <f t="shared" si="0"/>
        <v>174</v>
      </c>
      <c r="AF40" s="42">
        <f t="shared" si="4"/>
        <v>2.607</v>
      </c>
      <c r="AG40" s="19" t="s">
        <v>126</v>
      </c>
      <c r="AH40" s="19"/>
      <c r="AI40" s="19"/>
      <c r="AJ40" s="19"/>
      <c r="AK40" s="19"/>
      <c r="AL40" s="19" t="s">
        <v>126</v>
      </c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>
        <v>71</v>
      </c>
      <c r="BT40" s="19"/>
      <c r="BU40" s="19"/>
      <c r="BV40" s="19" t="s">
        <v>126</v>
      </c>
      <c r="BW40" s="19">
        <v>71</v>
      </c>
      <c r="BX40" s="19">
        <v>32</v>
      </c>
      <c r="BY40" s="19"/>
      <c r="BZ40" s="19"/>
      <c r="CA40" s="31"/>
      <c r="CB40" s="31">
        <v>19.1</v>
      </c>
      <c r="CC40" s="31"/>
      <c r="CD40" s="31"/>
      <c r="CE40" s="24"/>
      <c r="CF40" s="24">
        <v>10</v>
      </c>
      <c r="CG40" s="24">
        <v>15</v>
      </c>
      <c r="CH40" s="19"/>
      <c r="CI40" s="19"/>
      <c r="CJ40" s="19" t="s">
        <v>126</v>
      </c>
      <c r="CK40" s="19">
        <v>1</v>
      </c>
      <c r="CL40" s="19">
        <v>2</v>
      </c>
      <c r="CM40" s="19" t="s">
        <v>131</v>
      </c>
      <c r="CN40" s="19"/>
      <c r="CO40" s="19" t="s">
        <v>132</v>
      </c>
      <c r="CP40" s="19" t="s">
        <v>158</v>
      </c>
      <c r="CQ40" s="19">
        <v>6</v>
      </c>
      <c r="CR40" s="19">
        <v>33</v>
      </c>
      <c r="CS40" s="19" t="s">
        <v>134</v>
      </c>
      <c r="CT40" s="19">
        <v>22</v>
      </c>
      <c r="CU40" s="53">
        <v>21.36</v>
      </c>
      <c r="CV40" s="19">
        <v>0.68</v>
      </c>
      <c r="CW40" s="19">
        <v>0.71</v>
      </c>
      <c r="CX40" s="19" t="s">
        <v>135</v>
      </c>
      <c r="CY40" s="19">
        <v>2017</v>
      </c>
      <c r="CZ40" s="19" t="s">
        <v>136</v>
      </c>
      <c r="DA40" s="19">
        <v>2019</v>
      </c>
      <c r="DB40" s="19" t="str">
        <f t="shared" si="1"/>
        <v>港区管委会</v>
      </c>
      <c r="DC40" s="19" t="s">
        <v>137</v>
      </c>
      <c r="DD40" s="17"/>
    </row>
    <row r="41" ht="24" spans="1:108">
      <c r="A41" s="19"/>
      <c r="B41" s="24"/>
      <c r="C41" s="25" t="s">
        <v>126</v>
      </c>
      <c r="D41" s="24" t="s">
        <v>276</v>
      </c>
      <c r="E41" s="24" t="s">
        <v>126</v>
      </c>
      <c r="F41" s="24" t="s">
        <v>126</v>
      </c>
      <c r="G41" s="24" t="s">
        <v>126</v>
      </c>
      <c r="H41" s="24" t="s">
        <v>126</v>
      </c>
      <c r="I41" s="24"/>
      <c r="J41" s="24" t="s">
        <v>126</v>
      </c>
      <c r="K41" s="34" t="s">
        <v>126</v>
      </c>
      <c r="L41" s="34"/>
      <c r="M41" s="24" t="s">
        <v>126</v>
      </c>
      <c r="N41" s="24" t="s">
        <v>126</v>
      </c>
      <c r="O41" s="35" t="s">
        <v>126</v>
      </c>
      <c r="P41" s="35" t="s">
        <v>130</v>
      </c>
      <c r="Q41" s="35" t="s">
        <v>130</v>
      </c>
      <c r="R41" s="35"/>
      <c r="S41" s="35"/>
      <c r="T41" s="35"/>
      <c r="U41" s="19" t="s">
        <v>126</v>
      </c>
      <c r="V41" s="19"/>
      <c r="W41" s="19">
        <v>44</v>
      </c>
      <c r="X41" s="19">
        <v>6</v>
      </c>
      <c r="Y41" s="19"/>
      <c r="Z41" s="19"/>
      <c r="AA41" s="19" t="s">
        <v>126</v>
      </c>
      <c r="AB41" s="19">
        <v>50</v>
      </c>
      <c r="AC41" s="19"/>
      <c r="AD41" s="19">
        <v>112</v>
      </c>
      <c r="AE41" s="24">
        <f t="shared" si="0"/>
        <v>112</v>
      </c>
      <c r="AF41" s="42">
        <f t="shared" si="4"/>
        <v>1.6</v>
      </c>
      <c r="AG41" s="19" t="s">
        <v>126</v>
      </c>
      <c r="AH41" s="19"/>
      <c r="AI41" s="19"/>
      <c r="AJ41" s="19"/>
      <c r="AK41" s="19"/>
      <c r="AL41" s="19" t="s">
        <v>126</v>
      </c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>
        <v>44</v>
      </c>
      <c r="BT41" s="19"/>
      <c r="BU41" s="19"/>
      <c r="BV41" s="19"/>
      <c r="BW41" s="19">
        <v>44</v>
      </c>
      <c r="BX41" s="19">
        <v>24</v>
      </c>
      <c r="BY41" s="19"/>
      <c r="BZ41" s="19"/>
      <c r="CA41" s="31"/>
      <c r="CB41" s="31">
        <v>11.5</v>
      </c>
      <c r="CC41" s="31"/>
      <c r="CD41" s="31"/>
      <c r="CE41" s="24"/>
      <c r="CF41" s="24">
        <v>10</v>
      </c>
      <c r="CG41" s="24">
        <v>15</v>
      </c>
      <c r="CH41" s="19"/>
      <c r="CI41" s="19"/>
      <c r="CJ41" s="19" t="s">
        <v>126</v>
      </c>
      <c r="CK41" s="19" t="s">
        <v>126</v>
      </c>
      <c r="CL41" s="19"/>
      <c r="CM41" s="19" t="s">
        <v>131</v>
      </c>
      <c r="CN41" s="19"/>
      <c r="CO41" s="19" t="s">
        <v>132</v>
      </c>
      <c r="CP41" s="19" t="s">
        <v>158</v>
      </c>
      <c r="CQ41" s="19">
        <v>4</v>
      </c>
      <c r="CR41" s="19">
        <v>32</v>
      </c>
      <c r="CS41" s="19" t="s">
        <v>134</v>
      </c>
      <c r="CT41" s="19">
        <v>16</v>
      </c>
      <c r="CU41" s="53">
        <v>21.36</v>
      </c>
      <c r="CV41" s="19">
        <v>0.68</v>
      </c>
      <c r="CW41" s="19">
        <v>0.71</v>
      </c>
      <c r="CX41" s="19" t="s">
        <v>135</v>
      </c>
      <c r="CY41" s="19">
        <v>2017</v>
      </c>
      <c r="CZ41" s="19" t="s">
        <v>136</v>
      </c>
      <c r="DA41" s="19">
        <v>2019</v>
      </c>
      <c r="DB41" s="19" t="str">
        <f t="shared" si="1"/>
        <v>港区管委会</v>
      </c>
      <c r="DC41" s="19" t="s">
        <v>130</v>
      </c>
      <c r="DD41" s="17"/>
    </row>
    <row r="42" ht="24" spans="1:108">
      <c r="A42" s="19">
        <v>20</v>
      </c>
      <c r="B42" s="24" t="s">
        <v>277</v>
      </c>
      <c r="C42" s="25" t="s">
        <v>278</v>
      </c>
      <c r="D42" s="24" t="s">
        <v>279</v>
      </c>
      <c r="E42" s="24" t="s">
        <v>280</v>
      </c>
      <c r="F42" s="24" t="s">
        <v>281</v>
      </c>
      <c r="G42" s="24" t="s">
        <v>126</v>
      </c>
      <c r="H42" s="24" t="s">
        <v>282</v>
      </c>
      <c r="I42" s="24" t="s">
        <v>247</v>
      </c>
      <c r="J42" s="24" t="s">
        <v>126</v>
      </c>
      <c r="K42" s="34" t="s">
        <v>184</v>
      </c>
      <c r="L42" s="34"/>
      <c r="M42" s="24">
        <v>501</v>
      </c>
      <c r="N42" s="24">
        <v>4</v>
      </c>
      <c r="O42" s="35">
        <v>4</v>
      </c>
      <c r="P42" s="35" t="s">
        <v>130</v>
      </c>
      <c r="Q42" s="35" t="s">
        <v>130</v>
      </c>
      <c r="R42" s="35"/>
      <c r="S42" s="35"/>
      <c r="T42" s="35"/>
      <c r="U42" s="19" t="s">
        <v>126</v>
      </c>
      <c r="V42" s="19">
        <v>78</v>
      </c>
      <c r="W42" s="19"/>
      <c r="X42" s="19">
        <v>2</v>
      </c>
      <c r="Y42" s="19"/>
      <c r="Z42" s="19"/>
      <c r="AA42" s="19" t="s">
        <v>126</v>
      </c>
      <c r="AB42" s="19">
        <v>80</v>
      </c>
      <c r="AC42" s="19"/>
      <c r="AD42" s="19">
        <v>86</v>
      </c>
      <c r="AE42" s="24">
        <f t="shared" si="0"/>
        <v>86</v>
      </c>
      <c r="AF42" s="42">
        <f t="shared" si="4"/>
        <v>4</v>
      </c>
      <c r="AG42" s="19" t="s">
        <v>126</v>
      </c>
      <c r="AH42" s="19"/>
      <c r="AI42" s="19"/>
      <c r="AJ42" s="19"/>
      <c r="AK42" s="19"/>
      <c r="AL42" s="19" t="s">
        <v>126</v>
      </c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>
        <v>86</v>
      </c>
      <c r="BV42" s="19" t="s">
        <v>126</v>
      </c>
      <c r="BW42" s="19"/>
      <c r="BX42" s="19"/>
      <c r="BY42" s="19"/>
      <c r="BZ42" s="19"/>
      <c r="CA42" s="31"/>
      <c r="CB42" s="31">
        <v>9</v>
      </c>
      <c r="CC42" s="31"/>
      <c r="CD42" s="31"/>
      <c r="CE42" s="24">
        <v>9</v>
      </c>
      <c r="CF42" s="24"/>
      <c r="CG42" s="24"/>
      <c r="CH42" s="19"/>
      <c r="CI42" s="19"/>
      <c r="CJ42" s="19" t="s">
        <v>126</v>
      </c>
      <c r="CK42" s="19">
        <v>1</v>
      </c>
      <c r="CL42" s="19"/>
      <c r="CM42" s="19" t="s">
        <v>131</v>
      </c>
      <c r="CN42" s="19"/>
      <c r="CO42" s="19" t="s">
        <v>132</v>
      </c>
      <c r="CP42" s="19" t="s">
        <v>158</v>
      </c>
      <c r="CQ42" s="19">
        <v>2</v>
      </c>
      <c r="CR42" s="19">
        <v>50</v>
      </c>
      <c r="CS42" s="19" t="s">
        <v>283</v>
      </c>
      <c r="CT42" s="19">
        <v>18</v>
      </c>
      <c r="CU42" s="24">
        <v>21.05</v>
      </c>
      <c r="CV42" s="19">
        <v>0.62</v>
      </c>
      <c r="CW42" s="19">
        <v>0.68</v>
      </c>
      <c r="CX42" s="19" t="s">
        <v>277</v>
      </c>
      <c r="CY42" s="19">
        <v>2018</v>
      </c>
      <c r="CZ42" s="19" t="s">
        <v>136</v>
      </c>
      <c r="DA42" s="19">
        <v>2020</v>
      </c>
      <c r="DB42" s="19" t="str">
        <f t="shared" si="1"/>
        <v>港区管委会</v>
      </c>
      <c r="DC42" s="19" t="s">
        <v>137</v>
      </c>
      <c r="DD42" s="17"/>
    </row>
    <row r="43" ht="24" spans="1:108">
      <c r="A43" s="19">
        <v>21</v>
      </c>
      <c r="B43" s="24" t="s">
        <v>284</v>
      </c>
      <c r="C43" s="25" t="s">
        <v>285</v>
      </c>
      <c r="D43" s="24" t="s">
        <v>286</v>
      </c>
      <c r="E43" s="24" t="s">
        <v>287</v>
      </c>
      <c r="F43" s="24" t="s">
        <v>288</v>
      </c>
      <c r="G43" s="24" t="s">
        <v>126</v>
      </c>
      <c r="H43" s="24">
        <v>1530586808</v>
      </c>
      <c r="I43" s="24" t="s">
        <v>198</v>
      </c>
      <c r="J43" s="24" t="s">
        <v>126</v>
      </c>
      <c r="K43" s="34" t="s">
        <v>129</v>
      </c>
      <c r="L43" s="34"/>
      <c r="M43" s="24">
        <v>800</v>
      </c>
      <c r="N43" s="24">
        <v>8</v>
      </c>
      <c r="O43" s="35">
        <v>4</v>
      </c>
      <c r="P43" s="35" t="s">
        <v>130</v>
      </c>
      <c r="Q43" s="35" t="s">
        <v>130</v>
      </c>
      <c r="R43" s="35"/>
      <c r="S43" s="35"/>
      <c r="T43" s="35"/>
      <c r="U43" s="19" t="s">
        <v>126</v>
      </c>
      <c r="V43" s="19"/>
      <c r="W43" s="19">
        <v>90</v>
      </c>
      <c r="X43" s="19"/>
      <c r="Y43" s="19"/>
      <c r="Z43" s="19"/>
      <c r="AA43" s="19" t="s">
        <v>126</v>
      </c>
      <c r="AB43" s="19">
        <v>90</v>
      </c>
      <c r="AC43" s="19"/>
      <c r="AD43" s="19">
        <v>180</v>
      </c>
      <c r="AE43" s="24">
        <f t="shared" si="0"/>
        <v>180</v>
      </c>
      <c r="AF43" s="42">
        <f t="shared" si="4"/>
        <v>2.88</v>
      </c>
      <c r="AG43" s="19" t="s">
        <v>126</v>
      </c>
      <c r="AH43" s="19"/>
      <c r="AI43" s="19"/>
      <c r="AJ43" s="19"/>
      <c r="AK43" s="19"/>
      <c r="AL43" s="19" t="s">
        <v>126</v>
      </c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>
        <v>90</v>
      </c>
      <c r="BR43" s="19"/>
      <c r="BS43" s="19"/>
      <c r="BT43" s="19"/>
      <c r="BU43" s="19"/>
      <c r="BV43" s="19">
        <v>90</v>
      </c>
      <c r="BW43" s="19"/>
      <c r="BX43" s="19"/>
      <c r="BY43" s="19"/>
      <c r="BZ43" s="19"/>
      <c r="CA43" s="31"/>
      <c r="CB43" s="31">
        <v>16.2</v>
      </c>
      <c r="CC43" s="31"/>
      <c r="CD43" s="31"/>
      <c r="CE43" s="24"/>
      <c r="CF43" s="24">
        <v>9</v>
      </c>
      <c r="CG43" s="24"/>
      <c r="CH43" s="19"/>
      <c r="CI43" s="19"/>
      <c r="CJ43" s="19" t="s">
        <v>126</v>
      </c>
      <c r="CK43" s="19">
        <v>1</v>
      </c>
      <c r="CL43" s="19">
        <v>4</v>
      </c>
      <c r="CM43" s="19" t="s">
        <v>131</v>
      </c>
      <c r="CN43" s="19"/>
      <c r="CO43" s="19" t="s">
        <v>132</v>
      </c>
      <c r="CP43" s="19" t="s">
        <v>158</v>
      </c>
      <c r="CQ43" s="19">
        <v>4</v>
      </c>
      <c r="CR43" s="19">
        <v>32</v>
      </c>
      <c r="CS43" s="19" t="s">
        <v>134</v>
      </c>
      <c r="CT43" s="19">
        <v>16</v>
      </c>
      <c r="CU43" s="24">
        <v>20.14</v>
      </c>
      <c r="CV43" s="19">
        <v>0.66</v>
      </c>
      <c r="CW43" s="19">
        <v>0.68</v>
      </c>
      <c r="CX43" s="19" t="s">
        <v>135</v>
      </c>
      <c r="CY43" s="6">
        <v>2018</v>
      </c>
      <c r="CZ43" s="19" t="s">
        <v>136</v>
      </c>
      <c r="DA43" s="19">
        <v>2020</v>
      </c>
      <c r="DB43" s="19" t="str">
        <f t="shared" si="1"/>
        <v>港区管委会</v>
      </c>
      <c r="DC43" s="19" t="s">
        <v>137</v>
      </c>
      <c r="DD43" s="17"/>
    </row>
    <row r="44" ht="24" spans="1:108">
      <c r="A44" s="26">
        <v>22</v>
      </c>
      <c r="B44" s="22" t="s">
        <v>289</v>
      </c>
      <c r="C44" s="25"/>
      <c r="D44" s="24" t="s">
        <v>250</v>
      </c>
      <c r="E44" s="24"/>
      <c r="F44" s="24"/>
      <c r="G44" s="24"/>
      <c r="H44" s="24"/>
      <c r="I44" s="24"/>
      <c r="J44" s="24"/>
      <c r="K44" s="34"/>
      <c r="L44" s="34"/>
      <c r="M44" s="24"/>
      <c r="N44" s="24"/>
      <c r="O44" s="35"/>
      <c r="P44" s="35"/>
      <c r="Q44" s="35"/>
      <c r="R44" s="35"/>
      <c r="S44" s="35"/>
      <c r="T44" s="35"/>
      <c r="U44" s="19"/>
      <c r="V44" s="19">
        <v>57</v>
      </c>
      <c r="W44" s="19"/>
      <c r="X44" s="19">
        <v>5</v>
      </c>
      <c r="Y44" s="19"/>
      <c r="Z44" s="19"/>
      <c r="AA44" s="19"/>
      <c r="AB44" s="19">
        <v>62</v>
      </c>
      <c r="AC44" s="19"/>
      <c r="AD44" s="19">
        <v>77</v>
      </c>
      <c r="AE44" s="24">
        <f t="shared" si="0"/>
        <v>77</v>
      </c>
      <c r="AF44" s="42">
        <f t="shared" si="4"/>
        <v>2.17</v>
      </c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>
        <v>57</v>
      </c>
      <c r="BV44" s="19"/>
      <c r="BW44" s="19"/>
      <c r="BX44" s="19">
        <v>20</v>
      </c>
      <c r="BY44" s="19"/>
      <c r="BZ44" s="19"/>
      <c r="CA44" s="31"/>
      <c r="CB44" s="31">
        <v>8.7</v>
      </c>
      <c r="CC44" s="31"/>
      <c r="CD44" s="31"/>
      <c r="CE44" s="24">
        <v>9</v>
      </c>
      <c r="CF44" s="24"/>
      <c r="CG44" s="24">
        <v>15</v>
      </c>
      <c r="CH44" s="19"/>
      <c r="CI44" s="19"/>
      <c r="CJ44" s="19"/>
      <c r="CK44" s="19"/>
      <c r="CL44" s="19"/>
      <c r="CM44" s="19" t="s">
        <v>131</v>
      </c>
      <c r="CN44" s="19"/>
      <c r="CO44" s="19" t="s">
        <v>132</v>
      </c>
      <c r="CP44" s="19" t="s">
        <v>158</v>
      </c>
      <c r="CQ44" s="19">
        <v>2</v>
      </c>
      <c r="CR44" s="19">
        <v>35</v>
      </c>
      <c r="CS44" s="19" t="s">
        <v>134</v>
      </c>
      <c r="CT44" s="19">
        <v>7</v>
      </c>
      <c r="CU44" s="24">
        <v>21.32</v>
      </c>
      <c r="CV44" s="19">
        <v>0.58</v>
      </c>
      <c r="CW44" s="19">
        <v>0.63</v>
      </c>
      <c r="CX44" s="19" t="s">
        <v>135</v>
      </c>
      <c r="CY44" s="19">
        <v>2018</v>
      </c>
      <c r="CZ44" s="19" t="s">
        <v>136</v>
      </c>
      <c r="DA44" s="19">
        <v>2020</v>
      </c>
      <c r="DB44" s="19" t="str">
        <f t="shared" si="1"/>
        <v>港区管委会</v>
      </c>
      <c r="DC44" s="19" t="s">
        <v>130</v>
      </c>
      <c r="DD44" s="17"/>
    </row>
    <row r="45" ht="24" spans="1:108">
      <c r="A45" s="19"/>
      <c r="B45" s="24"/>
      <c r="C45" s="25" t="s">
        <v>126</v>
      </c>
      <c r="D45" s="24" t="s">
        <v>290</v>
      </c>
      <c r="E45" s="24" t="s">
        <v>126</v>
      </c>
      <c r="F45" s="24" t="s">
        <v>126</v>
      </c>
      <c r="G45" s="24" t="s">
        <v>126</v>
      </c>
      <c r="H45" s="24" t="s">
        <v>126</v>
      </c>
      <c r="I45" s="24"/>
      <c r="J45" s="24" t="s">
        <v>126</v>
      </c>
      <c r="K45" s="34" t="s">
        <v>126</v>
      </c>
      <c r="L45" s="34"/>
      <c r="M45" s="24" t="s">
        <v>126</v>
      </c>
      <c r="N45" s="24" t="s">
        <v>126</v>
      </c>
      <c r="O45" s="35" t="s">
        <v>126</v>
      </c>
      <c r="P45" s="35" t="s">
        <v>130</v>
      </c>
      <c r="Q45" s="35" t="s">
        <v>130</v>
      </c>
      <c r="R45" s="35"/>
      <c r="S45" s="35"/>
      <c r="T45" s="35"/>
      <c r="U45" s="19" t="s">
        <v>126</v>
      </c>
      <c r="V45" s="19">
        <v>36</v>
      </c>
      <c r="W45" s="19"/>
      <c r="X45" s="19">
        <v>4</v>
      </c>
      <c r="Y45" s="19"/>
      <c r="Z45" s="19"/>
      <c r="AA45" s="19" t="s">
        <v>126</v>
      </c>
      <c r="AB45" s="19">
        <v>40</v>
      </c>
      <c r="AC45" s="19"/>
      <c r="AD45" s="19">
        <v>52</v>
      </c>
      <c r="AE45" s="24">
        <f t="shared" si="0"/>
        <v>52</v>
      </c>
      <c r="AF45" s="42">
        <f t="shared" si="4"/>
        <v>1.4</v>
      </c>
      <c r="AG45" s="19" t="s">
        <v>126</v>
      </c>
      <c r="AH45" s="19"/>
      <c r="AI45" s="19"/>
      <c r="AJ45" s="19"/>
      <c r="AK45" s="19"/>
      <c r="AL45" s="19" t="s">
        <v>126</v>
      </c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>
        <v>36</v>
      </c>
      <c r="BV45" s="19" t="s">
        <v>126</v>
      </c>
      <c r="BW45" s="19"/>
      <c r="BX45" s="19">
        <v>16</v>
      </c>
      <c r="BY45" s="19"/>
      <c r="BZ45" s="19"/>
      <c r="CA45" s="31"/>
      <c r="CB45" s="31">
        <v>6.1</v>
      </c>
      <c r="CC45" s="31"/>
      <c r="CD45" s="31"/>
      <c r="CE45" s="24">
        <v>9</v>
      </c>
      <c r="CF45" s="24"/>
      <c r="CG45" s="24">
        <v>15</v>
      </c>
      <c r="CH45" s="19"/>
      <c r="CI45" s="19"/>
      <c r="CJ45" s="19" t="s">
        <v>126</v>
      </c>
      <c r="CK45" s="19" t="s">
        <v>126</v>
      </c>
      <c r="CL45" s="19">
        <v>4</v>
      </c>
      <c r="CM45" s="19" t="s">
        <v>131</v>
      </c>
      <c r="CN45" s="19"/>
      <c r="CO45" s="19" t="s">
        <v>132</v>
      </c>
      <c r="CP45" s="19" t="s">
        <v>158</v>
      </c>
      <c r="CQ45" s="19">
        <v>2</v>
      </c>
      <c r="CR45" s="19">
        <v>35</v>
      </c>
      <c r="CS45" s="19" t="s">
        <v>134</v>
      </c>
      <c r="CT45" s="19">
        <v>7</v>
      </c>
      <c r="CU45" s="24">
        <v>21.32</v>
      </c>
      <c r="CV45" s="19">
        <v>0.58</v>
      </c>
      <c r="CW45" s="19">
        <v>0.63</v>
      </c>
      <c r="CX45" s="19" t="s">
        <v>135</v>
      </c>
      <c r="CY45" s="19">
        <v>2015</v>
      </c>
      <c r="CZ45" s="19" t="s">
        <v>136</v>
      </c>
      <c r="DA45" s="19">
        <v>2017</v>
      </c>
      <c r="DB45" s="19" t="str">
        <f t="shared" si="1"/>
        <v>港区管委会</v>
      </c>
      <c r="DC45" s="19" t="s">
        <v>130</v>
      </c>
      <c r="DD45" s="17"/>
    </row>
    <row r="46" spans="1:108">
      <c r="A46" s="26">
        <v>23</v>
      </c>
      <c r="B46" s="22" t="s">
        <v>291</v>
      </c>
      <c r="C46" s="25" t="s">
        <v>126</v>
      </c>
      <c r="D46" s="24" t="s">
        <v>269</v>
      </c>
      <c r="E46" s="24" t="s">
        <v>126</v>
      </c>
      <c r="F46" s="24" t="s">
        <v>126</v>
      </c>
      <c r="G46" s="24" t="s">
        <v>126</v>
      </c>
      <c r="H46" s="24" t="s">
        <v>126</v>
      </c>
      <c r="I46" s="24"/>
      <c r="J46" s="24" t="s">
        <v>126</v>
      </c>
      <c r="K46" s="34" t="s">
        <v>126</v>
      </c>
      <c r="L46" s="34"/>
      <c r="M46" s="24" t="s">
        <v>126</v>
      </c>
      <c r="N46" s="24" t="s">
        <v>126</v>
      </c>
      <c r="O46" s="35" t="s">
        <v>126</v>
      </c>
      <c r="P46" s="35" t="s">
        <v>130</v>
      </c>
      <c r="Q46" s="35" t="s">
        <v>130</v>
      </c>
      <c r="R46" s="35"/>
      <c r="S46" s="35"/>
      <c r="T46" s="35"/>
      <c r="U46" s="19" t="s">
        <v>126</v>
      </c>
      <c r="V46" s="19">
        <v>60</v>
      </c>
      <c r="W46" s="19"/>
      <c r="X46" s="19"/>
      <c r="Y46" s="19"/>
      <c r="Z46" s="19"/>
      <c r="AA46" s="19" t="s">
        <v>126</v>
      </c>
      <c r="AB46" s="19">
        <v>60</v>
      </c>
      <c r="AC46" s="19"/>
      <c r="AD46" s="19">
        <v>60</v>
      </c>
      <c r="AE46" s="24">
        <f t="shared" si="0"/>
        <v>60</v>
      </c>
      <c r="AF46" s="42">
        <f t="shared" si="4"/>
        <v>2.1</v>
      </c>
      <c r="AG46" s="19" t="s">
        <v>126</v>
      </c>
      <c r="AH46" s="19"/>
      <c r="AI46" s="19"/>
      <c r="AJ46" s="19"/>
      <c r="AK46" s="19"/>
      <c r="AL46" s="19" t="s">
        <v>126</v>
      </c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>
        <v>62</v>
      </c>
      <c r="BW46" s="19"/>
      <c r="BX46" s="19"/>
      <c r="BY46" s="19"/>
      <c r="BZ46" s="19"/>
      <c r="CA46" s="31"/>
      <c r="CB46" s="31">
        <v>9.6</v>
      </c>
      <c r="CC46" s="31"/>
      <c r="CD46" s="31"/>
      <c r="CE46" s="24">
        <v>9</v>
      </c>
      <c r="CF46" s="24"/>
      <c r="CG46" s="24"/>
      <c r="CH46" s="19"/>
      <c r="CI46" s="19"/>
      <c r="CJ46" s="19" t="s">
        <v>126</v>
      </c>
      <c r="CK46" s="19" t="s">
        <v>126</v>
      </c>
      <c r="CL46" s="19"/>
      <c r="CM46" s="19" t="s">
        <v>131</v>
      </c>
      <c r="CN46" s="19"/>
      <c r="CO46" s="19" t="s">
        <v>132</v>
      </c>
      <c r="CP46" s="19" t="s">
        <v>158</v>
      </c>
      <c r="CQ46" s="19">
        <v>2</v>
      </c>
      <c r="CR46" s="19">
        <v>35</v>
      </c>
      <c r="CS46" s="19" t="s">
        <v>152</v>
      </c>
      <c r="CT46" s="19">
        <v>8</v>
      </c>
      <c r="CU46" s="24">
        <v>20.56</v>
      </c>
      <c r="CV46" s="19">
        <v>0.63</v>
      </c>
      <c r="CW46" s="19">
        <v>0.67</v>
      </c>
      <c r="CX46" s="19" t="s">
        <v>135</v>
      </c>
      <c r="CY46" s="19">
        <v>2015</v>
      </c>
      <c r="CZ46" s="19" t="s">
        <v>136</v>
      </c>
      <c r="DA46" s="19">
        <v>2017</v>
      </c>
      <c r="DB46" s="19" t="str">
        <f t="shared" si="1"/>
        <v>港区管委会</v>
      </c>
      <c r="DC46" s="19" t="s">
        <v>130</v>
      </c>
      <c r="DD46" s="17"/>
    </row>
    <row r="47" spans="1:108">
      <c r="A47" s="19"/>
      <c r="B47" s="24"/>
      <c r="C47" s="25" t="s">
        <v>126</v>
      </c>
      <c r="D47" s="24" t="s">
        <v>292</v>
      </c>
      <c r="E47" s="24" t="s">
        <v>126</v>
      </c>
      <c r="F47" s="24" t="s">
        <v>126</v>
      </c>
      <c r="G47" s="24" t="s">
        <v>126</v>
      </c>
      <c r="H47" s="24" t="s">
        <v>126</v>
      </c>
      <c r="I47" s="24"/>
      <c r="J47" s="24" t="s">
        <v>126</v>
      </c>
      <c r="K47" s="34" t="s">
        <v>126</v>
      </c>
      <c r="L47" s="34"/>
      <c r="M47" s="24" t="s">
        <v>126</v>
      </c>
      <c r="N47" s="24" t="s">
        <v>126</v>
      </c>
      <c r="O47" s="35" t="s">
        <v>126</v>
      </c>
      <c r="P47" s="35" t="s">
        <v>130</v>
      </c>
      <c r="Q47" s="35" t="s">
        <v>130</v>
      </c>
      <c r="R47" s="35"/>
      <c r="S47" s="35"/>
      <c r="T47" s="35"/>
      <c r="U47" s="19" t="s">
        <v>126</v>
      </c>
      <c r="V47" s="19">
        <v>16</v>
      </c>
      <c r="W47" s="19"/>
      <c r="X47" s="19"/>
      <c r="Y47" s="19"/>
      <c r="Z47" s="19"/>
      <c r="AA47" s="19" t="s">
        <v>126</v>
      </c>
      <c r="AB47" s="19">
        <v>16</v>
      </c>
      <c r="AC47" s="19"/>
      <c r="AD47" s="19">
        <v>16</v>
      </c>
      <c r="AE47" s="24">
        <f t="shared" si="0"/>
        <v>16</v>
      </c>
      <c r="AF47" s="42">
        <f t="shared" si="4"/>
        <v>0.592</v>
      </c>
      <c r="AG47" s="19" t="s">
        <v>126</v>
      </c>
      <c r="AH47" s="19"/>
      <c r="AI47" s="19"/>
      <c r="AJ47" s="19"/>
      <c r="AK47" s="19"/>
      <c r="AL47" s="19" t="s">
        <v>126</v>
      </c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>
        <v>16</v>
      </c>
      <c r="BW47" s="19"/>
      <c r="BX47" s="19"/>
      <c r="BY47" s="19"/>
      <c r="BZ47" s="19"/>
      <c r="CA47" s="31"/>
      <c r="CB47" s="31">
        <v>2.56</v>
      </c>
      <c r="CC47" s="31"/>
      <c r="CD47" s="31"/>
      <c r="CE47" s="24">
        <v>9</v>
      </c>
      <c r="CF47" s="24"/>
      <c r="CG47" s="24"/>
      <c r="CH47" s="19"/>
      <c r="CI47" s="19"/>
      <c r="CJ47" s="19" t="s">
        <v>126</v>
      </c>
      <c r="CK47" s="19" t="s">
        <v>126</v>
      </c>
      <c r="CL47" s="19"/>
      <c r="CM47" s="19" t="s">
        <v>131</v>
      </c>
      <c r="CN47" s="19"/>
      <c r="CO47" s="19" t="s">
        <v>132</v>
      </c>
      <c r="CP47" s="19" t="s">
        <v>158</v>
      </c>
      <c r="CQ47" s="19">
        <v>2</v>
      </c>
      <c r="CR47" s="19">
        <v>37</v>
      </c>
      <c r="CS47" s="19" t="s">
        <v>152</v>
      </c>
      <c r="CT47" s="19">
        <v>22</v>
      </c>
      <c r="CU47" s="24">
        <v>20.56</v>
      </c>
      <c r="CV47" s="19">
        <v>0.63</v>
      </c>
      <c r="CW47" s="19">
        <v>0.67</v>
      </c>
      <c r="CX47" s="19" t="s">
        <v>135</v>
      </c>
      <c r="CY47" s="19">
        <v>2018</v>
      </c>
      <c r="CZ47" s="19" t="s">
        <v>136</v>
      </c>
      <c r="DA47" s="19">
        <v>2020</v>
      </c>
      <c r="DB47" s="19" t="str">
        <f t="shared" si="1"/>
        <v>港区管委会</v>
      </c>
      <c r="DC47" s="19" t="s">
        <v>130</v>
      </c>
      <c r="DD47" s="17"/>
    </row>
    <row r="48" ht="24" spans="1:108">
      <c r="A48" s="8"/>
      <c r="B48" s="27" t="s">
        <v>293</v>
      </c>
      <c r="C48" s="25"/>
      <c r="D48" s="24" t="s">
        <v>294</v>
      </c>
      <c r="E48" s="24"/>
      <c r="F48" s="24"/>
      <c r="G48" s="24"/>
      <c r="H48" s="24"/>
      <c r="I48" s="24"/>
      <c r="J48" s="24"/>
      <c r="K48" s="34"/>
      <c r="L48" s="34"/>
      <c r="M48" s="24"/>
      <c r="N48" s="24"/>
      <c r="O48" s="35"/>
      <c r="P48" s="35"/>
      <c r="Q48" s="35"/>
      <c r="R48" s="35"/>
      <c r="S48" s="35"/>
      <c r="T48" s="35"/>
      <c r="U48" s="19"/>
      <c r="V48" s="19">
        <v>28</v>
      </c>
      <c r="W48" s="19"/>
      <c r="X48" s="19">
        <v>2</v>
      </c>
      <c r="Y48" s="19"/>
      <c r="Z48" s="19"/>
      <c r="AA48" s="19"/>
      <c r="AB48" s="19">
        <v>30</v>
      </c>
      <c r="AC48" s="19"/>
      <c r="AD48" s="19">
        <v>32</v>
      </c>
      <c r="AE48" s="24">
        <f t="shared" si="0"/>
        <v>32</v>
      </c>
      <c r="AF48" s="42">
        <v>1.8</v>
      </c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>
        <v>28</v>
      </c>
      <c r="BY48" s="19"/>
      <c r="BZ48" s="19"/>
      <c r="CA48" s="31">
        <v>4</v>
      </c>
      <c r="CB48" s="31">
        <v>5.2</v>
      </c>
      <c r="CC48" s="31"/>
      <c r="CD48" s="31"/>
      <c r="CE48" s="24">
        <v>10</v>
      </c>
      <c r="CF48" s="24"/>
      <c r="CG48" s="24">
        <v>12</v>
      </c>
      <c r="CH48" s="19"/>
      <c r="CI48" s="19"/>
      <c r="CJ48" s="19"/>
      <c r="CK48" s="19"/>
      <c r="CL48" s="19"/>
      <c r="CM48" s="19" t="s">
        <v>131</v>
      </c>
      <c r="CN48" s="19"/>
      <c r="CO48" s="19" t="s">
        <v>132</v>
      </c>
      <c r="CP48" s="19" t="s">
        <v>158</v>
      </c>
      <c r="CQ48" s="19">
        <v>4</v>
      </c>
      <c r="CR48" s="19">
        <v>33</v>
      </c>
      <c r="CS48" s="19" t="s">
        <v>295</v>
      </c>
      <c r="CT48" s="19">
        <v>14</v>
      </c>
      <c r="CU48" s="24">
        <v>20.44</v>
      </c>
      <c r="CV48" s="19"/>
      <c r="CW48" s="19"/>
      <c r="CX48" s="19" t="s">
        <v>139</v>
      </c>
      <c r="CY48" s="19"/>
      <c r="CZ48" s="19"/>
      <c r="DA48" s="19"/>
      <c r="DB48" s="19"/>
      <c r="DC48" s="19"/>
      <c r="DD48" s="17"/>
    </row>
    <row r="49" ht="24" spans="1:108">
      <c r="A49" s="26">
        <v>24</v>
      </c>
      <c r="B49" s="22" t="s">
        <v>296</v>
      </c>
      <c r="C49" s="25" t="s">
        <v>126</v>
      </c>
      <c r="D49" s="24" t="s">
        <v>297</v>
      </c>
      <c r="E49" s="24" t="s">
        <v>126</v>
      </c>
      <c r="F49" s="24" t="s">
        <v>126</v>
      </c>
      <c r="G49" s="24" t="s">
        <v>126</v>
      </c>
      <c r="H49" s="24" t="s">
        <v>126</v>
      </c>
      <c r="I49" s="24"/>
      <c r="J49" s="24" t="s">
        <v>126</v>
      </c>
      <c r="K49" s="34" t="s">
        <v>126</v>
      </c>
      <c r="L49" s="34"/>
      <c r="M49" s="24" t="s">
        <v>126</v>
      </c>
      <c r="N49" s="24" t="s">
        <v>126</v>
      </c>
      <c r="O49" s="35" t="s">
        <v>126</v>
      </c>
      <c r="P49" s="35" t="s">
        <v>130</v>
      </c>
      <c r="Q49" s="35" t="s">
        <v>130</v>
      </c>
      <c r="R49" s="35"/>
      <c r="S49" s="35"/>
      <c r="T49" s="35"/>
      <c r="U49" s="19" t="s">
        <v>126</v>
      </c>
      <c r="V49" s="19">
        <v>28</v>
      </c>
      <c r="W49" s="19"/>
      <c r="X49" s="19"/>
      <c r="Y49" s="19"/>
      <c r="Z49" s="19"/>
      <c r="AA49" s="19" t="s">
        <v>126</v>
      </c>
      <c r="AB49" s="19">
        <v>28</v>
      </c>
      <c r="AC49" s="19"/>
      <c r="AD49" s="19">
        <v>28</v>
      </c>
      <c r="AE49" s="24">
        <f t="shared" si="0"/>
        <v>28</v>
      </c>
      <c r="AF49" s="42">
        <f t="shared" ref="AF49:AF58" si="5">(AB49+AC49)*CR49/1000</f>
        <v>0.98</v>
      </c>
      <c r="AG49" s="19" t="s">
        <v>126</v>
      </c>
      <c r="AH49" s="19"/>
      <c r="AI49" s="19"/>
      <c r="AJ49" s="19"/>
      <c r="AK49" s="19"/>
      <c r="AL49" s="19" t="s">
        <v>126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>
        <v>28</v>
      </c>
      <c r="BW49" s="19"/>
      <c r="BX49" s="19"/>
      <c r="BY49" s="19"/>
      <c r="BZ49" s="19"/>
      <c r="CA49" s="31"/>
      <c r="CB49" s="31">
        <v>3.36</v>
      </c>
      <c r="CC49" s="31"/>
      <c r="CD49" s="31"/>
      <c r="CE49" s="24">
        <v>12</v>
      </c>
      <c r="CF49" s="24"/>
      <c r="CG49" s="24"/>
      <c r="CH49" s="19"/>
      <c r="CI49" s="19"/>
      <c r="CJ49" s="19" t="s">
        <v>126</v>
      </c>
      <c r="CK49" s="19" t="s">
        <v>126</v>
      </c>
      <c r="CL49" s="19"/>
      <c r="CM49" s="19" t="s">
        <v>131</v>
      </c>
      <c r="CN49" s="19"/>
      <c r="CO49" s="19" t="s">
        <v>132</v>
      </c>
      <c r="CP49" s="19" t="s">
        <v>158</v>
      </c>
      <c r="CQ49" s="19">
        <v>4</v>
      </c>
      <c r="CR49" s="19">
        <v>35</v>
      </c>
      <c r="CS49" s="19" t="s">
        <v>134</v>
      </c>
      <c r="CT49" s="19">
        <v>10</v>
      </c>
      <c r="CU49" s="24">
        <v>23.2</v>
      </c>
      <c r="CV49" s="19">
        <v>0.61</v>
      </c>
      <c r="CW49" s="19">
        <v>0.68</v>
      </c>
      <c r="CX49" s="19" t="s">
        <v>135</v>
      </c>
      <c r="CY49" s="19">
        <v>2016</v>
      </c>
      <c r="CZ49" s="19" t="s">
        <v>136</v>
      </c>
      <c r="DA49" s="19">
        <v>2018</v>
      </c>
      <c r="DB49" s="19" t="str">
        <f t="shared" ref="DB49:DB87" si="6">CZ49</f>
        <v>港区管委会</v>
      </c>
      <c r="DC49" s="19" t="s">
        <v>130</v>
      </c>
      <c r="DD49" s="17"/>
    </row>
    <row r="50" ht="24" spans="1:108">
      <c r="A50" s="19"/>
      <c r="B50" s="24"/>
      <c r="C50" s="25" t="s">
        <v>298</v>
      </c>
      <c r="D50" s="24" t="s">
        <v>299</v>
      </c>
      <c r="E50" s="24" t="s">
        <v>300</v>
      </c>
      <c r="F50" s="24" t="s">
        <v>301</v>
      </c>
      <c r="G50" s="24" t="s">
        <v>126</v>
      </c>
      <c r="H50" s="24">
        <v>1537458022</v>
      </c>
      <c r="I50" s="24" t="s">
        <v>247</v>
      </c>
      <c r="J50" s="24" t="s">
        <v>302</v>
      </c>
      <c r="K50" s="34" t="s">
        <v>129</v>
      </c>
      <c r="L50" s="34"/>
      <c r="M50" s="24">
        <v>932</v>
      </c>
      <c r="N50" s="24">
        <v>8</v>
      </c>
      <c r="O50" s="35">
        <v>5</v>
      </c>
      <c r="P50" s="35" t="s">
        <v>130</v>
      </c>
      <c r="Q50" s="35" t="s">
        <v>130</v>
      </c>
      <c r="R50" s="35"/>
      <c r="S50" s="35"/>
      <c r="T50" s="35"/>
      <c r="U50" s="19" t="s">
        <v>126</v>
      </c>
      <c r="V50" s="19">
        <v>60</v>
      </c>
      <c r="W50" s="19"/>
      <c r="X50" s="19">
        <v>12</v>
      </c>
      <c r="Y50" s="19"/>
      <c r="Z50" s="19"/>
      <c r="AA50" s="19" t="s">
        <v>126</v>
      </c>
      <c r="AB50" s="19">
        <v>72</v>
      </c>
      <c r="AC50" s="19"/>
      <c r="AD50" s="19">
        <v>108</v>
      </c>
      <c r="AE50" s="24">
        <f t="shared" si="0"/>
        <v>108</v>
      </c>
      <c r="AF50" s="42">
        <f t="shared" si="5"/>
        <v>2.376</v>
      </c>
      <c r="AG50" s="19" t="s">
        <v>126</v>
      </c>
      <c r="AH50" s="19"/>
      <c r="AI50" s="19"/>
      <c r="AJ50" s="19"/>
      <c r="AK50" s="19"/>
      <c r="AL50" s="19" t="s">
        <v>126</v>
      </c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>
        <v>60</v>
      </c>
      <c r="BW50" s="19"/>
      <c r="BX50" s="19">
        <v>48</v>
      </c>
      <c r="BY50" s="19"/>
      <c r="BZ50" s="19"/>
      <c r="CA50" s="31"/>
      <c r="CB50" s="31">
        <v>14.4</v>
      </c>
      <c r="CC50" s="31"/>
      <c r="CD50" s="31"/>
      <c r="CE50" s="24">
        <v>12</v>
      </c>
      <c r="CF50" s="24"/>
      <c r="CG50" s="24">
        <v>14</v>
      </c>
      <c r="CH50" s="19"/>
      <c r="CI50" s="19"/>
      <c r="CJ50" s="19" t="s">
        <v>126</v>
      </c>
      <c r="CK50" s="19">
        <v>1</v>
      </c>
      <c r="CL50" s="19">
        <v>2</v>
      </c>
      <c r="CM50" s="19" t="s">
        <v>131</v>
      </c>
      <c r="CN50" s="19"/>
      <c r="CO50" s="19" t="s">
        <v>132</v>
      </c>
      <c r="CP50" s="19" t="s">
        <v>158</v>
      </c>
      <c r="CQ50" s="19">
        <v>4</v>
      </c>
      <c r="CR50" s="19">
        <v>33</v>
      </c>
      <c r="CS50" s="19" t="s">
        <v>134</v>
      </c>
      <c r="CT50" s="19">
        <v>15</v>
      </c>
      <c r="CU50" s="24">
        <v>23.2</v>
      </c>
      <c r="CV50" s="19">
        <v>0.61</v>
      </c>
      <c r="CW50" s="19">
        <v>0.68</v>
      </c>
      <c r="CX50" s="19" t="s">
        <v>135</v>
      </c>
      <c r="CY50" s="19">
        <v>2016</v>
      </c>
      <c r="CZ50" s="19" t="s">
        <v>136</v>
      </c>
      <c r="DA50" s="19">
        <v>2018</v>
      </c>
      <c r="DB50" s="19" t="str">
        <f t="shared" si="6"/>
        <v>港区管委会</v>
      </c>
      <c r="DC50" s="19" t="s">
        <v>137</v>
      </c>
      <c r="DD50" s="17"/>
    </row>
    <row r="51" spans="1:108">
      <c r="A51" s="19">
        <v>25</v>
      </c>
      <c r="B51" s="24" t="s">
        <v>303</v>
      </c>
      <c r="C51" s="25" t="s">
        <v>126</v>
      </c>
      <c r="D51" s="24" t="s">
        <v>304</v>
      </c>
      <c r="E51" s="24" t="s">
        <v>126</v>
      </c>
      <c r="F51" s="24" t="s">
        <v>126</v>
      </c>
      <c r="G51" s="24" t="s">
        <v>126</v>
      </c>
      <c r="H51" s="24" t="s">
        <v>126</v>
      </c>
      <c r="I51" s="24"/>
      <c r="J51" s="24" t="s">
        <v>126</v>
      </c>
      <c r="K51" s="34" t="s">
        <v>126</v>
      </c>
      <c r="L51" s="34"/>
      <c r="M51" s="24" t="s">
        <v>126</v>
      </c>
      <c r="N51" s="24" t="s">
        <v>126</v>
      </c>
      <c r="O51" s="35" t="s">
        <v>126</v>
      </c>
      <c r="P51" s="35" t="s">
        <v>130</v>
      </c>
      <c r="Q51" s="35" t="s">
        <v>130</v>
      </c>
      <c r="R51" s="35"/>
      <c r="S51" s="35"/>
      <c r="T51" s="35"/>
      <c r="U51" s="19" t="s">
        <v>126</v>
      </c>
      <c r="V51" s="19"/>
      <c r="W51" s="19">
        <v>25</v>
      </c>
      <c r="X51" s="19"/>
      <c r="Y51" s="19"/>
      <c r="Z51" s="19"/>
      <c r="AA51" s="19" t="s">
        <v>126</v>
      </c>
      <c r="AB51" s="19">
        <v>25</v>
      </c>
      <c r="AC51" s="19"/>
      <c r="AD51" s="19">
        <v>50</v>
      </c>
      <c r="AE51" s="24">
        <f t="shared" si="0"/>
        <v>50</v>
      </c>
      <c r="AF51" s="42">
        <f t="shared" si="5"/>
        <v>0.875</v>
      </c>
      <c r="AG51" s="19" t="s">
        <v>126</v>
      </c>
      <c r="AH51" s="19"/>
      <c r="AI51" s="19"/>
      <c r="AJ51" s="19"/>
      <c r="AK51" s="19"/>
      <c r="AL51" s="19" t="s">
        <v>126</v>
      </c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>
        <v>50</v>
      </c>
      <c r="BV51" s="19"/>
      <c r="BW51" s="19"/>
      <c r="BX51" s="19"/>
      <c r="BY51" s="19"/>
      <c r="BZ51" s="19"/>
      <c r="CA51" s="31"/>
      <c r="CB51" s="31">
        <v>4.5</v>
      </c>
      <c r="CC51" s="31"/>
      <c r="CD51" s="31"/>
      <c r="CE51" s="24"/>
      <c r="CF51" s="24">
        <v>7</v>
      </c>
      <c r="CG51" s="24"/>
      <c r="CH51" s="19"/>
      <c r="CI51" s="19"/>
      <c r="CJ51" s="19" t="s">
        <v>126</v>
      </c>
      <c r="CK51" s="19" t="s">
        <v>126</v>
      </c>
      <c r="CL51" s="19"/>
      <c r="CM51" s="19" t="s">
        <v>131</v>
      </c>
      <c r="CN51" s="19"/>
      <c r="CO51" s="19" t="s">
        <v>176</v>
      </c>
      <c r="CP51" s="19" t="s">
        <v>158</v>
      </c>
      <c r="CQ51" s="19">
        <v>2</v>
      </c>
      <c r="CR51" s="19">
        <v>35</v>
      </c>
      <c r="CS51" s="19" t="s">
        <v>152</v>
      </c>
      <c r="CT51" s="19">
        <v>7</v>
      </c>
      <c r="CU51" s="24">
        <v>20.16</v>
      </c>
      <c r="CV51" s="19">
        <v>0.64</v>
      </c>
      <c r="CW51" s="19">
        <v>0.65</v>
      </c>
      <c r="CX51" s="19" t="s">
        <v>135</v>
      </c>
      <c r="CY51" s="19">
        <v>2018</v>
      </c>
      <c r="CZ51" s="19" t="s">
        <v>136</v>
      </c>
      <c r="DA51" s="19">
        <v>2020</v>
      </c>
      <c r="DB51" s="19" t="str">
        <f t="shared" si="6"/>
        <v>港区管委会</v>
      </c>
      <c r="DC51" s="19" t="s">
        <v>130</v>
      </c>
      <c r="DD51" s="17"/>
    </row>
    <row r="52" ht="24" spans="1:108">
      <c r="A52" s="26">
        <v>26</v>
      </c>
      <c r="B52" s="22" t="s">
        <v>305</v>
      </c>
      <c r="C52" s="25" t="s">
        <v>306</v>
      </c>
      <c r="D52" s="24" t="s">
        <v>307</v>
      </c>
      <c r="E52" s="24" t="s">
        <v>308</v>
      </c>
      <c r="F52" s="24" t="s">
        <v>309</v>
      </c>
      <c r="G52" s="24" t="s">
        <v>126</v>
      </c>
      <c r="H52" s="24" t="s">
        <v>310</v>
      </c>
      <c r="I52" s="24" t="s">
        <v>228</v>
      </c>
      <c r="J52" s="24" t="s">
        <v>126</v>
      </c>
      <c r="K52" s="34" t="s">
        <v>184</v>
      </c>
      <c r="L52" s="34"/>
      <c r="M52" s="24">
        <v>501</v>
      </c>
      <c r="N52" s="24">
        <v>6</v>
      </c>
      <c r="O52" s="35">
        <v>6</v>
      </c>
      <c r="P52" s="35" t="s">
        <v>130</v>
      </c>
      <c r="Q52" s="35" t="s">
        <v>130</v>
      </c>
      <c r="R52" s="35"/>
      <c r="S52" s="35"/>
      <c r="T52" s="35"/>
      <c r="U52" s="19" t="s">
        <v>126</v>
      </c>
      <c r="V52" s="19"/>
      <c r="W52" s="19">
        <v>68</v>
      </c>
      <c r="X52" s="19">
        <v>10</v>
      </c>
      <c r="Y52" s="19"/>
      <c r="Z52" s="19"/>
      <c r="AA52" s="19" t="s">
        <v>126</v>
      </c>
      <c r="AB52" s="19">
        <v>78</v>
      </c>
      <c r="AC52" s="19"/>
      <c r="AD52" s="19">
        <v>176</v>
      </c>
      <c r="AE52" s="24">
        <f t="shared" si="0"/>
        <v>176</v>
      </c>
      <c r="AF52" s="42">
        <f t="shared" si="5"/>
        <v>2.574</v>
      </c>
      <c r="AG52" s="19" t="s">
        <v>126</v>
      </c>
      <c r="AH52" s="19"/>
      <c r="AI52" s="19"/>
      <c r="AJ52" s="19"/>
      <c r="AK52" s="19"/>
      <c r="AL52" s="19" t="s">
        <v>126</v>
      </c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>
        <v>68</v>
      </c>
      <c r="BT52" s="19"/>
      <c r="BU52" s="19"/>
      <c r="BV52" s="19"/>
      <c r="BW52" s="19">
        <v>68</v>
      </c>
      <c r="BX52" s="19">
        <v>40</v>
      </c>
      <c r="BY52" s="19"/>
      <c r="BZ52" s="19"/>
      <c r="CA52" s="31"/>
      <c r="CB52" s="31">
        <v>22</v>
      </c>
      <c r="CC52" s="31"/>
      <c r="CD52" s="31"/>
      <c r="CE52" s="24"/>
      <c r="CF52" s="24">
        <v>11</v>
      </c>
      <c r="CG52" s="24">
        <v>15</v>
      </c>
      <c r="CH52" s="19"/>
      <c r="CI52" s="19"/>
      <c r="CJ52" s="19" t="s">
        <v>126</v>
      </c>
      <c r="CK52" s="19">
        <v>1</v>
      </c>
      <c r="CL52" s="19">
        <v>8</v>
      </c>
      <c r="CM52" s="19" t="s">
        <v>131</v>
      </c>
      <c r="CN52" s="19"/>
      <c r="CO52" s="19" t="s">
        <v>311</v>
      </c>
      <c r="CP52" s="19" t="s">
        <v>158</v>
      </c>
      <c r="CQ52" s="19">
        <v>1</v>
      </c>
      <c r="CR52" s="19">
        <v>33</v>
      </c>
      <c r="CS52" s="19" t="s">
        <v>134</v>
      </c>
      <c r="CT52" s="19">
        <v>15</v>
      </c>
      <c r="CU52" s="24">
        <v>24.23</v>
      </c>
      <c r="CV52" s="19">
        <v>0.72</v>
      </c>
      <c r="CW52" s="19">
        <v>0.75</v>
      </c>
      <c r="CX52" s="54" t="s">
        <v>135</v>
      </c>
      <c r="CY52" s="19">
        <v>2017</v>
      </c>
      <c r="CZ52" s="19" t="s">
        <v>136</v>
      </c>
      <c r="DA52" s="19">
        <v>2019</v>
      </c>
      <c r="DB52" s="19" t="str">
        <f t="shared" si="6"/>
        <v>港区管委会</v>
      </c>
      <c r="DC52" s="19" t="s">
        <v>173</v>
      </c>
      <c r="DD52" s="17"/>
    </row>
    <row r="53" ht="24" spans="1:108">
      <c r="A53" s="26"/>
      <c r="B53" s="22"/>
      <c r="C53" s="25" t="s">
        <v>312</v>
      </c>
      <c r="D53" s="24" t="s">
        <v>313</v>
      </c>
      <c r="E53" s="24" t="s">
        <v>314</v>
      </c>
      <c r="F53" s="24" t="s">
        <v>315</v>
      </c>
      <c r="G53" s="24" t="s">
        <v>126</v>
      </c>
      <c r="H53" s="24" t="s">
        <v>316</v>
      </c>
      <c r="I53" s="24" t="s">
        <v>228</v>
      </c>
      <c r="J53" s="24" t="s">
        <v>229</v>
      </c>
      <c r="K53" s="34" t="s">
        <v>230</v>
      </c>
      <c r="L53" s="34"/>
      <c r="M53" s="24">
        <v>501</v>
      </c>
      <c r="N53" s="24">
        <v>8</v>
      </c>
      <c r="O53" s="35">
        <v>8</v>
      </c>
      <c r="P53" s="35" t="s">
        <v>130</v>
      </c>
      <c r="Q53" s="35" t="s">
        <v>130</v>
      </c>
      <c r="R53" s="35"/>
      <c r="S53" s="35"/>
      <c r="T53" s="35"/>
      <c r="U53" s="19" t="s">
        <v>126</v>
      </c>
      <c r="V53" s="19"/>
      <c r="W53" s="19">
        <v>36</v>
      </c>
      <c r="X53" s="19"/>
      <c r="Y53" s="19"/>
      <c r="Z53" s="19"/>
      <c r="AA53" s="19" t="s">
        <v>126</v>
      </c>
      <c r="AB53" s="19">
        <v>36</v>
      </c>
      <c r="AC53" s="19"/>
      <c r="AD53" s="19">
        <v>72</v>
      </c>
      <c r="AE53" s="24">
        <f t="shared" si="0"/>
        <v>72</v>
      </c>
      <c r="AF53" s="42">
        <f t="shared" si="5"/>
        <v>1.188</v>
      </c>
      <c r="AG53" s="19" t="s">
        <v>126</v>
      </c>
      <c r="AH53" s="19"/>
      <c r="AI53" s="19"/>
      <c r="AJ53" s="19"/>
      <c r="AK53" s="19"/>
      <c r="AL53" s="19" t="s">
        <v>126</v>
      </c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>
        <v>36</v>
      </c>
      <c r="BT53" s="19"/>
      <c r="BU53" s="19"/>
      <c r="BV53" s="19"/>
      <c r="BW53" s="19">
        <v>36</v>
      </c>
      <c r="BX53" s="19"/>
      <c r="BY53" s="19"/>
      <c r="BZ53" s="19"/>
      <c r="CA53" s="31"/>
      <c r="CB53" s="31">
        <v>9.72</v>
      </c>
      <c r="CC53" s="31"/>
      <c r="CD53" s="31"/>
      <c r="CE53" s="24"/>
      <c r="CF53" s="24">
        <v>11</v>
      </c>
      <c r="CG53" s="24"/>
      <c r="CH53" s="19"/>
      <c r="CI53" s="19"/>
      <c r="CJ53" s="19" t="s">
        <v>126</v>
      </c>
      <c r="CK53" s="19">
        <v>1</v>
      </c>
      <c r="CL53" s="19"/>
      <c r="CM53" s="19" t="s">
        <v>131</v>
      </c>
      <c r="CN53" s="19"/>
      <c r="CO53" s="19" t="s">
        <v>311</v>
      </c>
      <c r="CP53" s="19" t="s">
        <v>158</v>
      </c>
      <c r="CQ53" s="19">
        <v>6</v>
      </c>
      <c r="CR53" s="19">
        <v>33</v>
      </c>
      <c r="CS53" s="19" t="s">
        <v>134</v>
      </c>
      <c r="CT53" s="19">
        <v>18</v>
      </c>
      <c r="CU53" s="24">
        <v>24.23</v>
      </c>
      <c r="CV53" s="19">
        <v>0.72</v>
      </c>
      <c r="CW53" s="19">
        <v>0.75</v>
      </c>
      <c r="CX53" s="54" t="s">
        <v>135</v>
      </c>
      <c r="CY53" s="19">
        <v>2017</v>
      </c>
      <c r="CZ53" s="19" t="s">
        <v>136</v>
      </c>
      <c r="DA53" s="19">
        <v>2019</v>
      </c>
      <c r="DB53" s="19" t="str">
        <f t="shared" si="6"/>
        <v>港区管委会</v>
      </c>
      <c r="DC53" s="19" t="s">
        <v>130</v>
      </c>
      <c r="DD53" s="17"/>
    </row>
    <row r="54" ht="24" spans="1:108">
      <c r="A54" s="26"/>
      <c r="B54" s="22"/>
      <c r="C54" s="25" t="s">
        <v>317</v>
      </c>
      <c r="D54" s="24" t="s">
        <v>318</v>
      </c>
      <c r="E54" s="24" t="s">
        <v>319</v>
      </c>
      <c r="F54" s="24" t="s">
        <v>320</v>
      </c>
      <c r="G54" s="24" t="s">
        <v>126</v>
      </c>
      <c r="H54" s="24" t="s">
        <v>321</v>
      </c>
      <c r="I54" s="24" t="s">
        <v>228</v>
      </c>
      <c r="J54" s="24" t="s">
        <v>322</v>
      </c>
      <c r="K54" s="34" t="s">
        <v>230</v>
      </c>
      <c r="L54" s="34"/>
      <c r="M54" s="24">
        <v>501</v>
      </c>
      <c r="N54" s="24">
        <v>6</v>
      </c>
      <c r="O54" s="35">
        <v>6</v>
      </c>
      <c r="P54" s="35" t="s">
        <v>130</v>
      </c>
      <c r="Q54" s="35" t="s">
        <v>130</v>
      </c>
      <c r="R54" s="35"/>
      <c r="S54" s="35"/>
      <c r="T54" s="35"/>
      <c r="U54" s="19" t="s">
        <v>126</v>
      </c>
      <c r="V54" s="19"/>
      <c r="W54" s="19">
        <v>64</v>
      </c>
      <c r="X54" s="19">
        <v>4</v>
      </c>
      <c r="Y54" s="19"/>
      <c r="Z54" s="19"/>
      <c r="AA54" s="19" t="s">
        <v>126</v>
      </c>
      <c r="AB54" s="19">
        <v>68</v>
      </c>
      <c r="AC54" s="19"/>
      <c r="AD54" s="19">
        <v>144</v>
      </c>
      <c r="AE54" s="24">
        <f t="shared" si="0"/>
        <v>144</v>
      </c>
      <c r="AF54" s="42">
        <f t="shared" si="5"/>
        <v>2.244</v>
      </c>
      <c r="AG54" s="19" t="s">
        <v>126</v>
      </c>
      <c r="AH54" s="19"/>
      <c r="AI54" s="19"/>
      <c r="AJ54" s="19"/>
      <c r="AK54" s="19"/>
      <c r="AL54" s="19" t="s">
        <v>126</v>
      </c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>
        <v>64</v>
      </c>
      <c r="BT54" s="19"/>
      <c r="BU54" s="19"/>
      <c r="BV54" s="19"/>
      <c r="BW54" s="19">
        <v>64</v>
      </c>
      <c r="BX54" s="19">
        <v>16</v>
      </c>
      <c r="BY54" s="19"/>
      <c r="BZ54" s="19"/>
      <c r="CA54" s="31"/>
      <c r="CB54" s="31">
        <v>17.8</v>
      </c>
      <c r="CC54" s="31"/>
      <c r="CD54" s="31"/>
      <c r="CE54" s="24"/>
      <c r="CF54" s="24">
        <v>11</v>
      </c>
      <c r="CG54" s="24">
        <v>15</v>
      </c>
      <c r="CH54" s="19"/>
      <c r="CI54" s="19"/>
      <c r="CJ54" s="19" t="s">
        <v>126</v>
      </c>
      <c r="CK54" s="19">
        <v>1</v>
      </c>
      <c r="CL54" s="19">
        <v>8</v>
      </c>
      <c r="CM54" s="19" t="s">
        <v>131</v>
      </c>
      <c r="CN54" s="19"/>
      <c r="CO54" s="19" t="s">
        <v>311</v>
      </c>
      <c r="CP54" s="19" t="s">
        <v>158</v>
      </c>
      <c r="CQ54" s="19">
        <v>4</v>
      </c>
      <c r="CR54" s="19">
        <v>33</v>
      </c>
      <c r="CS54" s="19" t="s">
        <v>323</v>
      </c>
      <c r="CT54" s="19">
        <v>14</v>
      </c>
      <c r="CU54" s="24">
        <v>24.23</v>
      </c>
      <c r="CV54" s="19">
        <v>0.72</v>
      </c>
      <c r="CW54" s="19">
        <v>0.75</v>
      </c>
      <c r="CX54" s="54" t="s">
        <v>135</v>
      </c>
      <c r="CY54" s="19">
        <v>2017</v>
      </c>
      <c r="CZ54" s="19" t="s">
        <v>136</v>
      </c>
      <c r="DA54" s="19">
        <v>2019</v>
      </c>
      <c r="DB54" s="19" t="str">
        <f t="shared" si="6"/>
        <v>港区管委会</v>
      </c>
      <c r="DC54" s="19" t="s">
        <v>324</v>
      </c>
      <c r="DD54" s="17"/>
    </row>
    <row r="55" spans="1:108">
      <c r="A55" s="19"/>
      <c r="B55" s="24"/>
      <c r="C55" s="25" t="s">
        <v>325</v>
      </c>
      <c r="D55" s="24" t="s">
        <v>326</v>
      </c>
      <c r="E55" s="24" t="s">
        <v>327</v>
      </c>
      <c r="F55" s="24" t="s">
        <v>328</v>
      </c>
      <c r="G55" s="24" t="s">
        <v>126</v>
      </c>
      <c r="H55" s="24">
        <v>1543627691</v>
      </c>
      <c r="I55" s="24" t="s">
        <v>247</v>
      </c>
      <c r="J55" s="24" t="s">
        <v>126</v>
      </c>
      <c r="K55" s="34" t="s">
        <v>129</v>
      </c>
      <c r="L55" s="34"/>
      <c r="M55" s="24">
        <v>501</v>
      </c>
      <c r="N55" s="24">
        <v>12</v>
      </c>
      <c r="O55" s="35">
        <v>12</v>
      </c>
      <c r="P55" s="35" t="s">
        <v>130</v>
      </c>
      <c r="Q55" s="35" t="s">
        <v>130</v>
      </c>
      <c r="R55" s="35"/>
      <c r="S55" s="35"/>
      <c r="T55" s="35"/>
      <c r="U55" s="19" t="s">
        <v>126</v>
      </c>
      <c r="V55" s="19"/>
      <c r="W55" s="19">
        <v>79</v>
      </c>
      <c r="X55" s="19">
        <v>8</v>
      </c>
      <c r="Y55" s="19"/>
      <c r="Z55" s="19"/>
      <c r="AA55" s="19" t="s">
        <v>126</v>
      </c>
      <c r="AB55" s="19">
        <v>87</v>
      </c>
      <c r="AC55" s="19"/>
      <c r="AD55" s="19">
        <v>190</v>
      </c>
      <c r="AE55" s="24">
        <f t="shared" si="0"/>
        <v>190</v>
      </c>
      <c r="AF55" s="42">
        <f t="shared" si="5"/>
        <v>2.871</v>
      </c>
      <c r="AG55" s="19" t="s">
        <v>126</v>
      </c>
      <c r="AH55" s="19"/>
      <c r="AI55" s="19"/>
      <c r="AJ55" s="19"/>
      <c r="AK55" s="19"/>
      <c r="AL55" s="19" t="s">
        <v>126</v>
      </c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>
        <v>79</v>
      </c>
      <c r="BT55" s="19"/>
      <c r="BU55" s="19"/>
      <c r="BV55" s="19"/>
      <c r="BW55" s="19">
        <v>79</v>
      </c>
      <c r="BX55" s="19">
        <v>32</v>
      </c>
      <c r="BY55" s="19"/>
      <c r="BZ55" s="19"/>
      <c r="CA55" s="31"/>
      <c r="CB55" s="31">
        <v>14.28</v>
      </c>
      <c r="CC55" s="31"/>
      <c r="CD55" s="31"/>
      <c r="CE55" s="24"/>
      <c r="CF55" s="24">
        <v>11</v>
      </c>
      <c r="CG55" s="24">
        <v>15</v>
      </c>
      <c r="CH55" s="19"/>
      <c r="CI55" s="19"/>
      <c r="CJ55" s="19" t="s">
        <v>126</v>
      </c>
      <c r="CK55" s="19">
        <v>1</v>
      </c>
      <c r="CL55" s="19"/>
      <c r="CM55" s="19" t="s">
        <v>131</v>
      </c>
      <c r="CN55" s="19"/>
      <c r="CO55" s="19" t="s">
        <v>311</v>
      </c>
      <c r="CP55" s="19" t="s">
        <v>158</v>
      </c>
      <c r="CQ55" s="19">
        <v>4</v>
      </c>
      <c r="CR55" s="19">
        <v>33</v>
      </c>
      <c r="CS55" s="19" t="s">
        <v>323</v>
      </c>
      <c r="CT55" s="19">
        <v>14</v>
      </c>
      <c r="CU55" s="24">
        <v>24.23</v>
      </c>
      <c r="CV55" s="19">
        <v>0.72</v>
      </c>
      <c r="CW55" s="19">
        <v>0.75</v>
      </c>
      <c r="CX55" s="54" t="s">
        <v>135</v>
      </c>
      <c r="CY55" s="19">
        <v>2017</v>
      </c>
      <c r="CZ55" s="19" t="s">
        <v>136</v>
      </c>
      <c r="DA55" s="19">
        <v>2019</v>
      </c>
      <c r="DB55" s="19" t="str">
        <f t="shared" si="6"/>
        <v>港区管委会</v>
      </c>
      <c r="DC55" s="19" t="s">
        <v>130</v>
      </c>
      <c r="DD55" s="17"/>
    </row>
    <row r="56" ht="24" spans="1:108">
      <c r="A56" s="26">
        <v>27</v>
      </c>
      <c r="B56" s="22" t="s">
        <v>329</v>
      </c>
      <c r="C56" s="25" t="s">
        <v>126</v>
      </c>
      <c r="D56" s="24" t="s">
        <v>330</v>
      </c>
      <c r="E56" s="24" t="s">
        <v>126</v>
      </c>
      <c r="F56" s="24" t="s">
        <v>126</v>
      </c>
      <c r="G56" s="24" t="s">
        <v>126</v>
      </c>
      <c r="H56" s="24" t="s">
        <v>126</v>
      </c>
      <c r="I56" s="24"/>
      <c r="J56" s="24" t="s">
        <v>126</v>
      </c>
      <c r="K56" s="34" t="s">
        <v>126</v>
      </c>
      <c r="L56" s="34"/>
      <c r="M56" s="24" t="s">
        <v>126</v>
      </c>
      <c r="N56" s="24" t="s">
        <v>126</v>
      </c>
      <c r="O56" s="35">
        <v>4</v>
      </c>
      <c r="P56" s="35" t="s">
        <v>130</v>
      </c>
      <c r="Q56" s="35" t="s">
        <v>130</v>
      </c>
      <c r="R56" s="35"/>
      <c r="S56" s="35"/>
      <c r="T56" s="35"/>
      <c r="U56" s="19" t="s">
        <v>126</v>
      </c>
      <c r="V56" s="19"/>
      <c r="W56" s="19">
        <v>60</v>
      </c>
      <c r="X56" s="19">
        <v>6</v>
      </c>
      <c r="Y56" s="19"/>
      <c r="Z56" s="19"/>
      <c r="AA56" s="19" t="s">
        <v>126</v>
      </c>
      <c r="AB56" s="19">
        <v>66</v>
      </c>
      <c r="AC56" s="19"/>
      <c r="AD56" s="19">
        <v>144</v>
      </c>
      <c r="AE56" s="24">
        <f t="shared" si="0"/>
        <v>144</v>
      </c>
      <c r="AF56" s="42">
        <f t="shared" si="5"/>
        <v>2.046</v>
      </c>
      <c r="AG56" s="19" t="s">
        <v>126</v>
      </c>
      <c r="AH56" s="19"/>
      <c r="AI56" s="19"/>
      <c r="AJ56" s="19"/>
      <c r="AK56" s="19"/>
      <c r="AL56" s="19" t="s">
        <v>126</v>
      </c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>
        <v>60</v>
      </c>
      <c r="BR56" s="19"/>
      <c r="BS56" s="19"/>
      <c r="BT56" s="19"/>
      <c r="BU56" s="19"/>
      <c r="BV56" s="19" t="s">
        <v>126</v>
      </c>
      <c r="BW56" s="19">
        <v>60</v>
      </c>
      <c r="BX56" s="19">
        <v>24</v>
      </c>
      <c r="BY56" s="19"/>
      <c r="BZ56" s="19"/>
      <c r="CA56" s="31"/>
      <c r="CB56" s="31">
        <v>12</v>
      </c>
      <c r="CC56" s="31"/>
      <c r="CD56" s="31"/>
      <c r="CE56" s="24"/>
      <c r="CF56" s="24">
        <v>11</v>
      </c>
      <c r="CG56" s="24"/>
      <c r="CH56" s="19"/>
      <c r="CI56" s="19"/>
      <c r="CJ56" s="19" t="s">
        <v>126</v>
      </c>
      <c r="CK56" s="19" t="s">
        <v>126</v>
      </c>
      <c r="CL56" s="19"/>
      <c r="CM56" s="19" t="s">
        <v>131</v>
      </c>
      <c r="CN56" s="19"/>
      <c r="CO56" s="19" t="s">
        <v>311</v>
      </c>
      <c r="CP56" s="19" t="s">
        <v>158</v>
      </c>
      <c r="CQ56" s="19">
        <v>6</v>
      </c>
      <c r="CR56" s="19">
        <v>31</v>
      </c>
      <c r="CS56" s="19" t="s">
        <v>134</v>
      </c>
      <c r="CT56" s="19">
        <v>20</v>
      </c>
      <c r="CU56" s="24">
        <v>24.2</v>
      </c>
      <c r="CV56" s="19">
        <v>0.68</v>
      </c>
      <c r="CW56" s="19">
        <v>0.64</v>
      </c>
      <c r="CX56" s="19" t="s">
        <v>135</v>
      </c>
      <c r="CY56" s="19">
        <v>2017</v>
      </c>
      <c r="CZ56" s="19" t="s">
        <v>136</v>
      </c>
      <c r="DA56" s="19">
        <v>2019</v>
      </c>
      <c r="DB56" s="19" t="str">
        <f t="shared" si="6"/>
        <v>港区管委会</v>
      </c>
      <c r="DC56" s="19" t="s">
        <v>130</v>
      </c>
      <c r="DD56" s="17"/>
    </row>
    <row r="57" ht="24" spans="1:108">
      <c r="A57" s="26"/>
      <c r="B57" s="22"/>
      <c r="C57" s="25" t="s">
        <v>331</v>
      </c>
      <c r="D57" s="24" t="s">
        <v>332</v>
      </c>
      <c r="E57" s="24" t="s">
        <v>333</v>
      </c>
      <c r="F57" s="24" t="s">
        <v>334</v>
      </c>
      <c r="G57" s="24" t="s">
        <v>126</v>
      </c>
      <c r="H57" s="24">
        <v>1500480138</v>
      </c>
      <c r="I57" s="24" t="s">
        <v>247</v>
      </c>
      <c r="J57" s="24" t="s">
        <v>126</v>
      </c>
      <c r="K57" s="34" t="s">
        <v>129</v>
      </c>
      <c r="L57" s="34"/>
      <c r="M57" s="24">
        <v>900</v>
      </c>
      <c r="N57" s="24">
        <v>4</v>
      </c>
      <c r="O57" s="35">
        <v>4</v>
      </c>
      <c r="P57" s="35" t="s">
        <v>130</v>
      </c>
      <c r="Q57" s="35" t="s">
        <v>130</v>
      </c>
      <c r="R57" s="35"/>
      <c r="S57" s="35"/>
      <c r="T57" s="35"/>
      <c r="U57" s="19" t="s">
        <v>126</v>
      </c>
      <c r="V57" s="19"/>
      <c r="W57" s="19">
        <v>56</v>
      </c>
      <c r="X57" s="19">
        <v>2</v>
      </c>
      <c r="Y57" s="19"/>
      <c r="Z57" s="19"/>
      <c r="AA57" s="19" t="s">
        <v>126</v>
      </c>
      <c r="AB57" s="19">
        <v>58</v>
      </c>
      <c r="AC57" s="19"/>
      <c r="AD57" s="19">
        <v>120</v>
      </c>
      <c r="AE57" s="24">
        <f t="shared" si="0"/>
        <v>120</v>
      </c>
      <c r="AF57" s="42">
        <f t="shared" si="5"/>
        <v>1.914</v>
      </c>
      <c r="AG57" s="19" t="s">
        <v>126</v>
      </c>
      <c r="AH57" s="19"/>
      <c r="AI57" s="19"/>
      <c r="AJ57" s="19"/>
      <c r="AK57" s="19"/>
      <c r="AL57" s="19" t="s">
        <v>126</v>
      </c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>
        <v>56</v>
      </c>
      <c r="BR57" s="19"/>
      <c r="BS57" s="19"/>
      <c r="BT57" s="19"/>
      <c r="BU57" s="19"/>
      <c r="BV57" s="19" t="s">
        <v>126</v>
      </c>
      <c r="BW57" s="19">
        <v>56</v>
      </c>
      <c r="BX57" s="19">
        <v>8</v>
      </c>
      <c r="BY57" s="19"/>
      <c r="BZ57" s="19"/>
      <c r="CA57" s="31"/>
      <c r="CB57" s="31">
        <v>11.2</v>
      </c>
      <c r="CC57" s="31"/>
      <c r="CD57" s="31"/>
      <c r="CE57" s="24"/>
      <c r="CF57" s="24">
        <v>11</v>
      </c>
      <c r="CG57" s="24"/>
      <c r="CH57" s="19"/>
      <c r="CI57" s="19"/>
      <c r="CJ57" s="19" t="s">
        <v>126</v>
      </c>
      <c r="CK57" s="19">
        <v>1</v>
      </c>
      <c r="CL57" s="19"/>
      <c r="CM57" s="19" t="s">
        <v>131</v>
      </c>
      <c r="CN57" s="19"/>
      <c r="CO57" s="19" t="s">
        <v>311</v>
      </c>
      <c r="CP57" s="19" t="s">
        <v>158</v>
      </c>
      <c r="CQ57" s="19">
        <v>6</v>
      </c>
      <c r="CR57" s="19">
        <v>33</v>
      </c>
      <c r="CS57" s="19" t="s">
        <v>134</v>
      </c>
      <c r="CT57" s="19">
        <v>20</v>
      </c>
      <c r="CU57" s="24">
        <v>24.2</v>
      </c>
      <c r="CV57" s="19">
        <v>0.68</v>
      </c>
      <c r="CW57" s="19">
        <v>0.64</v>
      </c>
      <c r="CX57" s="19" t="s">
        <v>135</v>
      </c>
      <c r="CY57" s="19">
        <v>2017</v>
      </c>
      <c r="CZ57" s="19" t="s">
        <v>136</v>
      </c>
      <c r="DA57" s="19">
        <v>2019</v>
      </c>
      <c r="DB57" s="19" t="str">
        <f t="shared" si="6"/>
        <v>港区管委会</v>
      </c>
      <c r="DC57" s="19" t="s">
        <v>137</v>
      </c>
      <c r="DD57" s="17"/>
    </row>
    <row r="58" ht="24" spans="1:108">
      <c r="A58" s="19"/>
      <c r="B58" s="24"/>
      <c r="C58" s="25" t="s">
        <v>335</v>
      </c>
      <c r="D58" s="24" t="s">
        <v>336</v>
      </c>
      <c r="E58" s="24">
        <v>121.1799</v>
      </c>
      <c r="F58" s="24">
        <v>31.6083</v>
      </c>
      <c r="G58" s="24"/>
      <c r="H58" s="24">
        <v>1530576378</v>
      </c>
      <c r="I58" s="24"/>
      <c r="J58" s="24"/>
      <c r="K58" s="34" t="s">
        <v>129</v>
      </c>
      <c r="L58" s="34" t="s">
        <v>151</v>
      </c>
      <c r="M58" s="24" t="s">
        <v>130</v>
      </c>
      <c r="N58" s="24" t="s">
        <v>130</v>
      </c>
      <c r="O58" s="35"/>
      <c r="P58" s="35"/>
      <c r="Q58" s="35"/>
      <c r="R58" s="35"/>
      <c r="S58" s="35"/>
      <c r="T58" s="35"/>
      <c r="U58" s="19"/>
      <c r="V58" s="19">
        <v>84</v>
      </c>
      <c r="W58" s="19">
        <v>37</v>
      </c>
      <c r="X58" s="19">
        <v>2</v>
      </c>
      <c r="Y58" s="19"/>
      <c r="Z58" s="19"/>
      <c r="AA58" s="19"/>
      <c r="AB58" s="19">
        <v>123</v>
      </c>
      <c r="AC58" s="19"/>
      <c r="AD58" s="19">
        <v>166</v>
      </c>
      <c r="AE58" s="24">
        <f t="shared" si="0"/>
        <v>166</v>
      </c>
      <c r="AF58" s="42">
        <f t="shared" si="5"/>
        <v>4.059</v>
      </c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>
        <v>37</v>
      </c>
      <c r="BR58" s="19"/>
      <c r="BS58" s="19"/>
      <c r="BT58" s="19"/>
      <c r="BU58" s="19"/>
      <c r="BV58" s="19"/>
      <c r="BW58" s="19">
        <v>121</v>
      </c>
      <c r="BX58" s="19">
        <v>8</v>
      </c>
      <c r="BY58" s="19"/>
      <c r="BZ58" s="19"/>
      <c r="CA58" s="31"/>
      <c r="CB58" s="31">
        <v>21.14</v>
      </c>
      <c r="CC58" s="31"/>
      <c r="CD58" s="31"/>
      <c r="CE58" s="24">
        <v>12</v>
      </c>
      <c r="CF58" s="24">
        <v>12</v>
      </c>
      <c r="CG58" s="24">
        <v>15</v>
      </c>
      <c r="CH58" s="19"/>
      <c r="CI58" s="19"/>
      <c r="CJ58" s="19"/>
      <c r="CK58" s="19">
        <v>1</v>
      </c>
      <c r="CL58" s="19"/>
      <c r="CM58" s="19" t="s">
        <v>131</v>
      </c>
      <c r="CN58" s="19"/>
      <c r="CO58" s="19" t="s">
        <v>311</v>
      </c>
      <c r="CP58" s="19" t="s">
        <v>158</v>
      </c>
      <c r="CQ58" s="19">
        <v>6</v>
      </c>
      <c r="CR58" s="19">
        <v>33</v>
      </c>
      <c r="CS58" s="19" t="s">
        <v>134</v>
      </c>
      <c r="CT58" s="19">
        <v>20</v>
      </c>
      <c r="CU58" s="24">
        <v>24.2</v>
      </c>
      <c r="CV58" s="19">
        <v>0.68</v>
      </c>
      <c r="CW58" s="19">
        <v>0.64</v>
      </c>
      <c r="CX58" s="19" t="s">
        <v>337</v>
      </c>
      <c r="CY58" s="19">
        <v>2017</v>
      </c>
      <c r="CZ58" s="19" t="s">
        <v>136</v>
      </c>
      <c r="DA58" s="19">
        <v>2019</v>
      </c>
      <c r="DB58" s="19" t="str">
        <f t="shared" si="6"/>
        <v>港区管委会</v>
      </c>
      <c r="DC58" s="19" t="s">
        <v>130</v>
      </c>
      <c r="DD58" s="17"/>
    </row>
    <row r="59" ht="26" customHeight="1" spans="1:108">
      <c r="A59" s="19">
        <v>28</v>
      </c>
      <c r="B59" s="27" t="s">
        <v>338</v>
      </c>
      <c r="C59" s="25"/>
      <c r="D59" s="27" t="s">
        <v>213</v>
      </c>
      <c r="E59" s="24"/>
      <c r="F59" s="24"/>
      <c r="G59" s="24"/>
      <c r="H59" s="24"/>
      <c r="I59" s="24"/>
      <c r="J59" s="24"/>
      <c r="K59" s="34"/>
      <c r="L59" s="34"/>
      <c r="M59" s="24"/>
      <c r="N59" s="24"/>
      <c r="O59" s="35"/>
      <c r="P59" s="35"/>
      <c r="Q59" s="38"/>
      <c r="R59" s="38"/>
      <c r="S59" s="38"/>
      <c r="T59" s="38"/>
      <c r="U59" s="8"/>
      <c r="V59" s="8"/>
      <c r="W59" s="8"/>
      <c r="X59" s="8"/>
      <c r="Y59" s="8"/>
      <c r="Z59" s="8"/>
      <c r="AA59" s="8">
        <v>50</v>
      </c>
      <c r="AB59" s="8">
        <v>0</v>
      </c>
      <c r="AC59" s="8">
        <v>1450</v>
      </c>
      <c r="AD59" s="8"/>
      <c r="AE59" s="24">
        <f t="shared" si="0"/>
        <v>1450</v>
      </c>
      <c r="AF59" s="42">
        <v>1.5</v>
      </c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>
        <v>25</v>
      </c>
      <c r="AR59" s="19"/>
      <c r="AS59" s="19"/>
      <c r="AT59" s="19"/>
      <c r="AU59" s="19">
        <v>25</v>
      </c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31"/>
      <c r="CB59" s="31">
        <v>12</v>
      </c>
      <c r="CC59" s="31"/>
      <c r="CD59" s="31"/>
      <c r="CE59" s="24">
        <v>6</v>
      </c>
      <c r="CF59" s="24"/>
      <c r="CG59" s="24"/>
      <c r="CH59" s="19"/>
      <c r="CI59" s="19"/>
      <c r="CJ59" s="19"/>
      <c r="CK59" s="19"/>
      <c r="CL59" s="19"/>
      <c r="CM59" s="19" t="s">
        <v>339</v>
      </c>
      <c r="CN59" s="19"/>
      <c r="CO59" s="19" t="s">
        <v>132</v>
      </c>
      <c r="CP59" s="19" t="s">
        <v>158</v>
      </c>
      <c r="CQ59" s="19">
        <v>6</v>
      </c>
      <c r="CR59" s="19">
        <v>30</v>
      </c>
      <c r="CS59" s="19" t="s">
        <v>134</v>
      </c>
      <c r="CT59" s="19">
        <v>20</v>
      </c>
      <c r="CU59" s="24">
        <v>15.21</v>
      </c>
      <c r="CV59" s="19">
        <v>0.45</v>
      </c>
      <c r="CW59" s="19">
        <v>0.51</v>
      </c>
      <c r="CX59" s="19" t="s">
        <v>135</v>
      </c>
      <c r="CY59" s="19">
        <v>2019</v>
      </c>
      <c r="CZ59" s="19" t="s">
        <v>136</v>
      </c>
      <c r="DA59" s="19">
        <v>2021</v>
      </c>
      <c r="DB59" s="19" t="str">
        <f t="shared" si="6"/>
        <v>港区管委会</v>
      </c>
      <c r="DC59" s="19" t="s">
        <v>130</v>
      </c>
      <c r="DD59" s="17"/>
    </row>
    <row r="60" ht="24" spans="1:108">
      <c r="A60" s="19">
        <v>29</v>
      </c>
      <c r="B60" s="27" t="s">
        <v>340</v>
      </c>
      <c r="C60" s="25"/>
      <c r="D60" s="27" t="s">
        <v>341</v>
      </c>
      <c r="E60" s="24"/>
      <c r="F60" s="24"/>
      <c r="G60" s="24"/>
      <c r="H60" s="24"/>
      <c r="I60" s="24"/>
      <c r="J60" s="24"/>
      <c r="K60" s="34"/>
      <c r="L60" s="34"/>
      <c r="M60" s="24"/>
      <c r="N60" s="24"/>
      <c r="O60" s="35"/>
      <c r="P60" s="35"/>
      <c r="Q60" s="38"/>
      <c r="R60" s="38"/>
      <c r="S60" s="38"/>
      <c r="T60" s="38"/>
      <c r="U60" s="8"/>
      <c r="V60" s="8">
        <v>73</v>
      </c>
      <c r="W60" s="8"/>
      <c r="X60" s="8"/>
      <c r="Y60" s="8"/>
      <c r="Z60" s="8"/>
      <c r="AA60" s="8"/>
      <c r="AB60" s="8">
        <v>73</v>
      </c>
      <c r="AC60" s="8"/>
      <c r="AD60" s="8">
        <v>73</v>
      </c>
      <c r="AE60" s="24">
        <f t="shared" si="0"/>
        <v>73</v>
      </c>
      <c r="AF60" s="42">
        <f t="shared" ref="AF60:AF80" si="7">(AB60+AC60)*CR60/1000</f>
        <v>2.555</v>
      </c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>
        <v>73</v>
      </c>
      <c r="BV60" s="19"/>
      <c r="BW60" s="19"/>
      <c r="BX60" s="19"/>
      <c r="BY60" s="19"/>
      <c r="BZ60" s="19"/>
      <c r="CA60" s="31"/>
      <c r="CB60" s="31">
        <v>7.3</v>
      </c>
      <c r="CC60" s="31"/>
      <c r="CD60" s="31"/>
      <c r="CE60" s="24">
        <v>10</v>
      </c>
      <c r="CF60" s="24"/>
      <c r="CG60" s="24"/>
      <c r="CH60" s="19"/>
      <c r="CI60" s="19"/>
      <c r="CJ60" s="19"/>
      <c r="CK60" s="19"/>
      <c r="CL60" s="19"/>
      <c r="CM60" s="19" t="s">
        <v>131</v>
      </c>
      <c r="CN60" s="19"/>
      <c r="CO60" s="19" t="s">
        <v>132</v>
      </c>
      <c r="CP60" s="19" t="s">
        <v>158</v>
      </c>
      <c r="CQ60" s="19">
        <v>2</v>
      </c>
      <c r="CR60" s="19">
        <v>35</v>
      </c>
      <c r="CS60" s="19" t="s">
        <v>134</v>
      </c>
      <c r="CT60" s="19">
        <v>22</v>
      </c>
      <c r="CU60" s="24">
        <v>18.2</v>
      </c>
      <c r="CV60" s="19">
        <v>0.58</v>
      </c>
      <c r="CW60" s="19">
        <v>0.54</v>
      </c>
      <c r="CX60" s="19" t="s">
        <v>135</v>
      </c>
      <c r="CY60" s="19">
        <v>2018</v>
      </c>
      <c r="CZ60" s="19" t="s">
        <v>136</v>
      </c>
      <c r="DA60" s="19">
        <v>2020</v>
      </c>
      <c r="DB60" s="19" t="str">
        <f t="shared" si="6"/>
        <v>港区管委会</v>
      </c>
      <c r="DC60" s="19" t="s">
        <v>137</v>
      </c>
      <c r="DD60" s="17"/>
    </row>
    <row r="61" ht="24" spans="1:108">
      <c r="A61" s="19">
        <v>30</v>
      </c>
      <c r="B61" s="27" t="s">
        <v>342</v>
      </c>
      <c r="C61" s="25"/>
      <c r="D61" s="27" t="s">
        <v>341</v>
      </c>
      <c r="E61" s="24"/>
      <c r="F61" s="24"/>
      <c r="G61" s="24"/>
      <c r="H61" s="24"/>
      <c r="I61" s="24"/>
      <c r="J61" s="24"/>
      <c r="K61" s="34"/>
      <c r="L61" s="34"/>
      <c r="M61" s="24"/>
      <c r="N61" s="24"/>
      <c r="O61" s="35"/>
      <c r="P61" s="35"/>
      <c r="Q61" s="38"/>
      <c r="R61" s="38"/>
      <c r="S61" s="38"/>
      <c r="T61" s="38"/>
      <c r="U61" s="8"/>
      <c r="V61" s="8">
        <v>59</v>
      </c>
      <c r="W61" s="8"/>
      <c r="X61" s="8"/>
      <c r="Y61" s="8"/>
      <c r="Z61" s="8"/>
      <c r="AA61" s="8"/>
      <c r="AB61" s="8">
        <v>59</v>
      </c>
      <c r="AC61" s="8"/>
      <c r="AD61" s="8">
        <v>59</v>
      </c>
      <c r="AE61" s="24">
        <f t="shared" si="0"/>
        <v>59</v>
      </c>
      <c r="AF61" s="42">
        <f t="shared" si="7"/>
        <v>2.065</v>
      </c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>
        <v>59</v>
      </c>
      <c r="BV61" s="19"/>
      <c r="BW61" s="19"/>
      <c r="BX61" s="19"/>
      <c r="BY61" s="19"/>
      <c r="BZ61" s="19"/>
      <c r="CA61" s="31"/>
      <c r="CB61" s="31">
        <v>5.9</v>
      </c>
      <c r="CC61" s="31"/>
      <c r="CD61" s="31"/>
      <c r="CE61" s="24">
        <v>10</v>
      </c>
      <c r="CF61" s="24"/>
      <c r="CG61" s="24"/>
      <c r="CH61" s="19"/>
      <c r="CI61" s="19"/>
      <c r="CJ61" s="19"/>
      <c r="CK61" s="19"/>
      <c r="CL61" s="19"/>
      <c r="CM61" s="19" t="s">
        <v>131</v>
      </c>
      <c r="CN61" s="19"/>
      <c r="CO61" s="19" t="s">
        <v>132</v>
      </c>
      <c r="CP61" s="19" t="s">
        <v>158</v>
      </c>
      <c r="CQ61" s="19">
        <v>2</v>
      </c>
      <c r="CR61" s="19">
        <v>35</v>
      </c>
      <c r="CS61" s="19" t="s">
        <v>134</v>
      </c>
      <c r="CT61" s="19">
        <v>22</v>
      </c>
      <c r="CU61" s="24">
        <v>14.35</v>
      </c>
      <c r="CV61" s="19">
        <v>0.52</v>
      </c>
      <c r="CW61" s="19">
        <v>0.55</v>
      </c>
      <c r="CX61" s="19" t="s">
        <v>135</v>
      </c>
      <c r="CY61" s="19">
        <v>2013</v>
      </c>
      <c r="CZ61" s="19" t="s">
        <v>136</v>
      </c>
      <c r="DA61" s="19">
        <v>2015</v>
      </c>
      <c r="DB61" s="19" t="str">
        <f t="shared" si="6"/>
        <v>港区管委会</v>
      </c>
      <c r="DC61" s="19" t="s">
        <v>130</v>
      </c>
      <c r="DD61" s="17"/>
    </row>
    <row r="62" ht="24" spans="1:108">
      <c r="A62" s="19">
        <v>31</v>
      </c>
      <c r="B62" s="27" t="s">
        <v>343</v>
      </c>
      <c r="C62" s="25" t="s">
        <v>344</v>
      </c>
      <c r="D62" s="27" t="s">
        <v>341</v>
      </c>
      <c r="E62" s="24" t="s">
        <v>345</v>
      </c>
      <c r="F62" s="24" t="s">
        <v>346</v>
      </c>
      <c r="G62" s="24"/>
      <c r="H62" s="24">
        <v>1543637537</v>
      </c>
      <c r="I62" s="24"/>
      <c r="J62" s="24"/>
      <c r="K62" s="34" t="s">
        <v>129</v>
      </c>
      <c r="L62" s="34" t="s">
        <v>151</v>
      </c>
      <c r="M62" s="24" t="s">
        <v>130</v>
      </c>
      <c r="N62" s="24"/>
      <c r="O62" s="35"/>
      <c r="P62" s="35"/>
      <c r="Q62" s="38" t="s">
        <v>130</v>
      </c>
      <c r="R62" s="38"/>
      <c r="S62" s="38"/>
      <c r="T62" s="38"/>
      <c r="U62" s="8"/>
      <c r="V62" s="8">
        <v>43</v>
      </c>
      <c r="W62" s="8"/>
      <c r="X62" s="8"/>
      <c r="Y62" s="8"/>
      <c r="Z62" s="8"/>
      <c r="AA62" s="8"/>
      <c r="AB62" s="8">
        <v>43</v>
      </c>
      <c r="AC62" s="8"/>
      <c r="AD62" s="8">
        <v>43</v>
      </c>
      <c r="AE62" s="24">
        <f t="shared" si="0"/>
        <v>43</v>
      </c>
      <c r="AF62" s="42">
        <f t="shared" si="7"/>
        <v>1.505</v>
      </c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>
        <v>43</v>
      </c>
      <c r="BV62" s="19"/>
      <c r="BW62" s="19"/>
      <c r="BX62" s="19"/>
      <c r="BY62" s="19"/>
      <c r="BZ62" s="19"/>
      <c r="CA62" s="31"/>
      <c r="CB62" s="31">
        <v>4.3</v>
      </c>
      <c r="CC62" s="31"/>
      <c r="CD62" s="31"/>
      <c r="CE62" s="24">
        <v>10</v>
      </c>
      <c r="CF62" s="24"/>
      <c r="CG62" s="24"/>
      <c r="CH62" s="19"/>
      <c r="CI62" s="19"/>
      <c r="CJ62" s="19"/>
      <c r="CK62" s="19">
        <v>1</v>
      </c>
      <c r="CL62" s="19"/>
      <c r="CM62" s="19" t="s">
        <v>131</v>
      </c>
      <c r="CN62" s="19"/>
      <c r="CO62" s="19" t="s">
        <v>132</v>
      </c>
      <c r="CP62" s="19" t="s">
        <v>158</v>
      </c>
      <c r="CQ62" s="19">
        <v>2</v>
      </c>
      <c r="CR62" s="19">
        <v>35</v>
      </c>
      <c r="CS62" s="19" t="s">
        <v>134</v>
      </c>
      <c r="CT62" s="19">
        <v>22</v>
      </c>
      <c r="CU62" s="24">
        <v>20.11</v>
      </c>
      <c r="CV62" s="19">
        <v>0.65</v>
      </c>
      <c r="CW62" s="19">
        <v>0.62</v>
      </c>
      <c r="CX62" s="19" t="s">
        <v>135</v>
      </c>
      <c r="CY62" s="19">
        <v>2019</v>
      </c>
      <c r="CZ62" s="19" t="s">
        <v>136</v>
      </c>
      <c r="DA62" s="19">
        <v>2021</v>
      </c>
      <c r="DB62" s="19" t="str">
        <f t="shared" si="6"/>
        <v>港区管委会</v>
      </c>
      <c r="DC62" s="19" t="s">
        <v>130</v>
      </c>
      <c r="DD62" s="17"/>
    </row>
    <row r="63" spans="1:108">
      <c r="A63" s="19">
        <v>32</v>
      </c>
      <c r="B63" s="24" t="s">
        <v>347</v>
      </c>
      <c r="C63" s="25" t="s">
        <v>126</v>
      </c>
      <c r="D63" s="24" t="s">
        <v>348</v>
      </c>
      <c r="E63" s="24" t="s">
        <v>126</v>
      </c>
      <c r="F63" s="24" t="s">
        <v>126</v>
      </c>
      <c r="G63" s="24" t="s">
        <v>126</v>
      </c>
      <c r="H63" s="24" t="s">
        <v>126</v>
      </c>
      <c r="I63" s="24"/>
      <c r="J63" s="24" t="s">
        <v>126</v>
      </c>
      <c r="K63" s="34" t="s">
        <v>126</v>
      </c>
      <c r="L63" s="34"/>
      <c r="M63" s="24" t="s">
        <v>126</v>
      </c>
      <c r="N63" s="24" t="s">
        <v>126</v>
      </c>
      <c r="O63" s="35" t="s">
        <v>126</v>
      </c>
      <c r="P63" s="35"/>
      <c r="Q63" s="35" t="s">
        <v>130</v>
      </c>
      <c r="R63" s="35"/>
      <c r="S63" s="35"/>
      <c r="T63" s="35"/>
      <c r="U63" s="19" t="s">
        <v>126</v>
      </c>
      <c r="V63" s="19">
        <v>8</v>
      </c>
      <c r="W63" s="19" t="s">
        <v>126</v>
      </c>
      <c r="X63" s="19"/>
      <c r="Y63" s="19"/>
      <c r="Z63" s="19"/>
      <c r="AA63" s="19" t="s">
        <v>126</v>
      </c>
      <c r="AB63" s="19">
        <v>8</v>
      </c>
      <c r="AC63" s="19"/>
      <c r="AD63" s="19">
        <v>8</v>
      </c>
      <c r="AE63" s="24">
        <f t="shared" si="0"/>
        <v>8</v>
      </c>
      <c r="AF63" s="42">
        <f t="shared" si="7"/>
        <v>0.24</v>
      </c>
      <c r="AG63" s="19" t="s">
        <v>126</v>
      </c>
      <c r="AH63" s="19"/>
      <c r="AI63" s="19"/>
      <c r="AJ63" s="19"/>
      <c r="AK63" s="19"/>
      <c r="AL63" s="19" t="s">
        <v>126</v>
      </c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>
        <v>8</v>
      </c>
      <c r="BW63" s="19"/>
      <c r="BX63" s="19"/>
      <c r="BY63" s="19"/>
      <c r="BZ63" s="19"/>
      <c r="CA63" s="31"/>
      <c r="CB63" s="31">
        <v>0.8</v>
      </c>
      <c r="CC63" s="31"/>
      <c r="CD63" s="31"/>
      <c r="CE63" s="24">
        <v>8</v>
      </c>
      <c r="CF63" s="24"/>
      <c r="CG63" s="24"/>
      <c r="CH63" s="19"/>
      <c r="CI63" s="19"/>
      <c r="CJ63" s="19" t="s">
        <v>126</v>
      </c>
      <c r="CK63" s="19" t="s">
        <v>126</v>
      </c>
      <c r="CL63" s="19"/>
      <c r="CM63" s="19" t="s">
        <v>131</v>
      </c>
      <c r="CN63" s="19"/>
      <c r="CO63" s="19" t="s">
        <v>176</v>
      </c>
      <c r="CP63" s="19" t="s">
        <v>158</v>
      </c>
      <c r="CQ63" s="19">
        <v>2</v>
      </c>
      <c r="CR63" s="19">
        <v>30</v>
      </c>
      <c r="CS63" s="19" t="s">
        <v>323</v>
      </c>
      <c r="CT63" s="19">
        <v>8</v>
      </c>
      <c r="CU63" s="24">
        <v>20</v>
      </c>
      <c r="CV63" s="19">
        <v>0.58</v>
      </c>
      <c r="CW63" s="19">
        <v>0.52</v>
      </c>
      <c r="CX63" s="19" t="s">
        <v>135</v>
      </c>
      <c r="CY63" s="19">
        <v>2018</v>
      </c>
      <c r="CZ63" s="19" t="s">
        <v>136</v>
      </c>
      <c r="DA63" s="19">
        <v>2020</v>
      </c>
      <c r="DB63" s="19" t="str">
        <f t="shared" si="6"/>
        <v>港区管委会</v>
      </c>
      <c r="DC63" s="19" t="s">
        <v>130</v>
      </c>
      <c r="DD63" s="17"/>
    </row>
    <row r="64" spans="1:108">
      <c r="A64" s="19">
        <v>33</v>
      </c>
      <c r="B64" s="24" t="s">
        <v>349</v>
      </c>
      <c r="C64" s="25" t="s">
        <v>126</v>
      </c>
      <c r="D64" s="24" t="s">
        <v>350</v>
      </c>
      <c r="E64" s="24" t="s">
        <v>126</v>
      </c>
      <c r="F64" s="24" t="s">
        <v>126</v>
      </c>
      <c r="G64" s="24" t="s">
        <v>126</v>
      </c>
      <c r="H64" s="24" t="s">
        <v>126</v>
      </c>
      <c r="I64" s="24"/>
      <c r="J64" s="24" t="s">
        <v>126</v>
      </c>
      <c r="K64" s="34" t="s">
        <v>126</v>
      </c>
      <c r="L64" s="34"/>
      <c r="M64" s="24" t="s">
        <v>126</v>
      </c>
      <c r="N64" s="24" t="s">
        <v>126</v>
      </c>
      <c r="O64" s="35" t="s">
        <v>126</v>
      </c>
      <c r="P64" s="35"/>
      <c r="Q64" s="35" t="s">
        <v>130</v>
      </c>
      <c r="R64" s="35"/>
      <c r="S64" s="35"/>
      <c r="T64" s="35"/>
      <c r="U64" s="19" t="s">
        <v>126</v>
      </c>
      <c r="V64" s="19"/>
      <c r="W64" s="19">
        <v>50</v>
      </c>
      <c r="X64" s="19"/>
      <c r="Y64" s="19"/>
      <c r="Z64" s="19"/>
      <c r="AA64" s="19" t="s">
        <v>126</v>
      </c>
      <c r="AB64" s="19">
        <v>50</v>
      </c>
      <c r="AC64" s="19"/>
      <c r="AD64" s="19">
        <v>100</v>
      </c>
      <c r="AE64" s="24">
        <f t="shared" si="0"/>
        <v>100</v>
      </c>
      <c r="AF64" s="42">
        <f t="shared" si="7"/>
        <v>1.4</v>
      </c>
      <c r="AG64" s="19" t="s">
        <v>126</v>
      </c>
      <c r="AH64" s="19"/>
      <c r="AI64" s="19"/>
      <c r="AJ64" s="19"/>
      <c r="AK64" s="19"/>
      <c r="AL64" s="19" t="s">
        <v>126</v>
      </c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>
        <v>50</v>
      </c>
      <c r="BR64" s="19"/>
      <c r="BS64" s="19"/>
      <c r="BT64" s="19"/>
      <c r="BU64" s="19">
        <v>50</v>
      </c>
      <c r="BV64" s="19"/>
      <c r="BW64" s="19"/>
      <c r="BX64" s="19"/>
      <c r="BY64" s="19"/>
      <c r="BZ64" s="19"/>
      <c r="CA64" s="31"/>
      <c r="CB64" s="31">
        <v>9</v>
      </c>
      <c r="CC64" s="31"/>
      <c r="CD64" s="31"/>
      <c r="CE64" s="24"/>
      <c r="CF64" s="24">
        <v>8</v>
      </c>
      <c r="CG64" s="24"/>
      <c r="CH64" s="19"/>
      <c r="CI64" s="19"/>
      <c r="CJ64" s="19" t="s">
        <v>126</v>
      </c>
      <c r="CK64" s="19" t="s">
        <v>126</v>
      </c>
      <c r="CL64" s="19"/>
      <c r="CM64" s="19" t="s">
        <v>131</v>
      </c>
      <c r="CN64" s="19"/>
      <c r="CO64" s="19" t="s">
        <v>132</v>
      </c>
      <c r="CP64" s="19" t="s">
        <v>158</v>
      </c>
      <c r="CQ64" s="19">
        <v>4</v>
      </c>
      <c r="CR64" s="19">
        <v>28</v>
      </c>
      <c r="CS64" s="19" t="s">
        <v>323</v>
      </c>
      <c r="CT64" s="19">
        <v>14</v>
      </c>
      <c r="CU64" s="24">
        <v>18.5</v>
      </c>
      <c r="CV64" s="19">
        <v>0.61</v>
      </c>
      <c r="CW64" s="19">
        <v>0.68</v>
      </c>
      <c r="CX64" s="19" t="s">
        <v>135</v>
      </c>
      <c r="CY64" s="19">
        <v>2018</v>
      </c>
      <c r="CZ64" s="19" t="s">
        <v>136</v>
      </c>
      <c r="DA64" s="19">
        <v>2020</v>
      </c>
      <c r="DB64" s="19" t="str">
        <f t="shared" si="6"/>
        <v>港区管委会</v>
      </c>
      <c r="DC64" s="19" t="s">
        <v>137</v>
      </c>
      <c r="DD64" s="17"/>
    </row>
    <row r="65" spans="1:108">
      <c r="A65" s="26">
        <v>34</v>
      </c>
      <c r="B65" s="22" t="s">
        <v>351</v>
      </c>
      <c r="C65" s="25" t="s">
        <v>126</v>
      </c>
      <c r="D65" s="24" t="s">
        <v>352</v>
      </c>
      <c r="E65" s="24" t="s">
        <v>126</v>
      </c>
      <c r="F65" s="24" t="s">
        <v>126</v>
      </c>
      <c r="G65" s="24" t="s">
        <v>126</v>
      </c>
      <c r="H65" s="24" t="s">
        <v>126</v>
      </c>
      <c r="I65" s="24"/>
      <c r="J65" s="24" t="s">
        <v>126</v>
      </c>
      <c r="K65" s="34" t="s">
        <v>126</v>
      </c>
      <c r="L65" s="34"/>
      <c r="M65" s="24" t="s">
        <v>126</v>
      </c>
      <c r="N65" s="24" t="s">
        <v>126</v>
      </c>
      <c r="O65" s="35" t="s">
        <v>126</v>
      </c>
      <c r="P65" s="35"/>
      <c r="Q65" s="35" t="s">
        <v>130</v>
      </c>
      <c r="R65" s="35"/>
      <c r="S65" s="35"/>
      <c r="T65" s="35"/>
      <c r="U65" s="19" t="s">
        <v>126</v>
      </c>
      <c r="V65" s="19"/>
      <c r="W65" s="19">
        <v>63</v>
      </c>
      <c r="X65" s="19"/>
      <c r="Y65" s="19"/>
      <c r="Z65" s="19"/>
      <c r="AA65" s="19" t="s">
        <v>126</v>
      </c>
      <c r="AB65" s="19">
        <v>63</v>
      </c>
      <c r="AC65" s="19"/>
      <c r="AD65" s="19">
        <v>126</v>
      </c>
      <c r="AE65" s="24">
        <f t="shared" si="0"/>
        <v>126</v>
      </c>
      <c r="AF65" s="42">
        <f t="shared" si="7"/>
        <v>1.827</v>
      </c>
      <c r="AG65" s="19" t="s">
        <v>126</v>
      </c>
      <c r="AH65" s="19"/>
      <c r="AI65" s="19"/>
      <c r="AJ65" s="19"/>
      <c r="AK65" s="19"/>
      <c r="AL65" s="19" t="s">
        <v>126</v>
      </c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>
        <v>63</v>
      </c>
      <c r="BR65" s="19"/>
      <c r="BS65" s="19"/>
      <c r="BT65" s="19"/>
      <c r="BU65" s="19">
        <v>63</v>
      </c>
      <c r="BV65" s="19" t="s">
        <v>126</v>
      </c>
      <c r="BW65" s="19"/>
      <c r="BX65" s="19"/>
      <c r="BY65" s="19"/>
      <c r="BZ65" s="19"/>
      <c r="CA65" s="31"/>
      <c r="CB65" s="31">
        <v>10.08</v>
      </c>
      <c r="CC65" s="31"/>
      <c r="CD65" s="31"/>
      <c r="CE65" s="24"/>
      <c r="CF65" s="24">
        <v>11</v>
      </c>
      <c r="CG65" s="24"/>
      <c r="CH65" s="19"/>
      <c r="CI65" s="19"/>
      <c r="CJ65" s="19" t="s">
        <v>126</v>
      </c>
      <c r="CK65" s="19" t="s">
        <v>126</v>
      </c>
      <c r="CL65" s="19"/>
      <c r="CM65" s="19" t="s">
        <v>131</v>
      </c>
      <c r="CN65" s="19"/>
      <c r="CO65" s="19" t="s">
        <v>132</v>
      </c>
      <c r="CP65" s="19" t="s">
        <v>158</v>
      </c>
      <c r="CQ65" s="19">
        <v>4</v>
      </c>
      <c r="CR65" s="19">
        <v>29</v>
      </c>
      <c r="CS65" s="19" t="s">
        <v>323</v>
      </c>
      <c r="CT65" s="19">
        <v>16</v>
      </c>
      <c r="CU65" s="24">
        <v>22.65</v>
      </c>
      <c r="CV65" s="19">
        <v>0.58</v>
      </c>
      <c r="CW65" s="19">
        <v>0.51</v>
      </c>
      <c r="CX65" s="19" t="s">
        <v>135</v>
      </c>
      <c r="CY65" s="19">
        <v>2014</v>
      </c>
      <c r="CZ65" s="19" t="s">
        <v>136</v>
      </c>
      <c r="DA65" s="19">
        <v>2016</v>
      </c>
      <c r="DB65" s="19" t="str">
        <f t="shared" si="6"/>
        <v>港区管委会</v>
      </c>
      <c r="DC65" s="19" t="s">
        <v>130</v>
      </c>
      <c r="DD65" s="17"/>
    </row>
    <row r="66" spans="1:108">
      <c r="A66" s="19"/>
      <c r="B66" s="24"/>
      <c r="C66" s="25" t="s">
        <v>353</v>
      </c>
      <c r="D66" s="24" t="s">
        <v>354</v>
      </c>
      <c r="E66" s="24"/>
      <c r="F66" s="24"/>
      <c r="G66" s="24"/>
      <c r="H66" s="24"/>
      <c r="I66" s="24"/>
      <c r="J66" s="24"/>
      <c r="K66" s="34"/>
      <c r="L66" s="34"/>
      <c r="M66" s="24"/>
      <c r="N66" s="24"/>
      <c r="O66" s="35"/>
      <c r="P66" s="35"/>
      <c r="Q66" s="35"/>
      <c r="R66" s="35"/>
      <c r="S66" s="35"/>
      <c r="T66" s="35"/>
      <c r="U66" s="19"/>
      <c r="V66" s="19"/>
      <c r="W66" s="19">
        <v>48</v>
      </c>
      <c r="X66" s="19">
        <v>1</v>
      </c>
      <c r="Y66" s="19"/>
      <c r="Z66" s="19"/>
      <c r="AA66" s="19"/>
      <c r="AB66" s="19">
        <v>49</v>
      </c>
      <c r="AC66" s="19"/>
      <c r="AD66" s="19">
        <v>100</v>
      </c>
      <c r="AE66" s="24">
        <f t="shared" si="0"/>
        <v>100</v>
      </c>
      <c r="AF66" s="42">
        <f t="shared" si="7"/>
        <v>1.47</v>
      </c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>
        <v>96</v>
      </c>
      <c r="BV66" s="19"/>
      <c r="BW66" s="19"/>
      <c r="BX66" s="19">
        <v>4</v>
      </c>
      <c r="BY66" s="19"/>
      <c r="BZ66" s="19"/>
      <c r="CA66" s="31"/>
      <c r="CB66" s="31">
        <v>10.2</v>
      </c>
      <c r="CC66" s="31"/>
      <c r="CD66" s="31"/>
      <c r="CE66" s="24"/>
      <c r="CF66" s="24"/>
      <c r="CG66" s="24"/>
      <c r="CH66" s="19"/>
      <c r="CI66" s="19"/>
      <c r="CJ66" s="19"/>
      <c r="CK66" s="19"/>
      <c r="CL66" s="19"/>
      <c r="CM66" s="19"/>
      <c r="CN66" s="19"/>
      <c r="CO66" s="19" t="s">
        <v>132</v>
      </c>
      <c r="CP66" s="19" t="s">
        <v>158</v>
      </c>
      <c r="CQ66" s="19">
        <v>4</v>
      </c>
      <c r="CR66" s="19">
        <v>30</v>
      </c>
      <c r="CS66" s="19" t="s">
        <v>152</v>
      </c>
      <c r="CT66" s="19">
        <v>16</v>
      </c>
      <c r="CU66" s="24">
        <v>22.65</v>
      </c>
      <c r="CV66" s="19">
        <v>0.58</v>
      </c>
      <c r="CW66" s="19">
        <v>0.51</v>
      </c>
      <c r="CX66" s="19" t="s">
        <v>135</v>
      </c>
      <c r="CY66" s="19">
        <v>2020</v>
      </c>
      <c r="CZ66" s="19" t="s">
        <v>136</v>
      </c>
      <c r="DA66" s="19">
        <v>2022</v>
      </c>
      <c r="DB66" s="19" t="str">
        <f t="shared" si="6"/>
        <v>港区管委会</v>
      </c>
      <c r="DC66" s="19" t="s">
        <v>130</v>
      </c>
      <c r="DD66" s="17"/>
    </row>
    <row r="67" spans="1:108">
      <c r="A67" s="19">
        <v>35</v>
      </c>
      <c r="B67" s="24" t="s">
        <v>355</v>
      </c>
      <c r="C67" s="25" t="s">
        <v>126</v>
      </c>
      <c r="D67" s="24" t="s">
        <v>356</v>
      </c>
      <c r="E67" s="24" t="s">
        <v>126</v>
      </c>
      <c r="F67" s="24" t="s">
        <v>126</v>
      </c>
      <c r="G67" s="24" t="s">
        <v>126</v>
      </c>
      <c r="H67" s="24" t="s">
        <v>126</v>
      </c>
      <c r="I67" s="24"/>
      <c r="J67" s="24" t="s">
        <v>126</v>
      </c>
      <c r="K67" s="34" t="s">
        <v>126</v>
      </c>
      <c r="L67" s="34"/>
      <c r="M67" s="24" t="s">
        <v>126</v>
      </c>
      <c r="N67" s="24" t="s">
        <v>126</v>
      </c>
      <c r="O67" s="35" t="s">
        <v>126</v>
      </c>
      <c r="P67" s="35"/>
      <c r="Q67" s="35" t="s">
        <v>130</v>
      </c>
      <c r="R67" s="35"/>
      <c r="S67" s="35"/>
      <c r="T67" s="35"/>
      <c r="U67" s="19" t="s">
        <v>126</v>
      </c>
      <c r="V67" s="19">
        <v>18</v>
      </c>
      <c r="W67" s="19"/>
      <c r="X67" s="19"/>
      <c r="Y67" s="19"/>
      <c r="Z67" s="19"/>
      <c r="AA67" s="19" t="s">
        <v>126</v>
      </c>
      <c r="AB67" s="19">
        <v>18</v>
      </c>
      <c r="AC67" s="19"/>
      <c r="AD67" s="19">
        <v>18</v>
      </c>
      <c r="AE67" s="24">
        <f t="shared" si="0"/>
        <v>18</v>
      </c>
      <c r="AF67" s="42">
        <f t="shared" si="7"/>
        <v>0.612</v>
      </c>
      <c r="AG67" s="19" t="s">
        <v>126</v>
      </c>
      <c r="AH67" s="19"/>
      <c r="AI67" s="19"/>
      <c r="AJ67" s="19"/>
      <c r="AK67" s="19"/>
      <c r="AL67" s="19" t="s">
        <v>126</v>
      </c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>
        <v>18</v>
      </c>
      <c r="BW67" s="19"/>
      <c r="BX67" s="19"/>
      <c r="BY67" s="19"/>
      <c r="BZ67" s="19"/>
      <c r="CA67" s="31"/>
      <c r="CB67" s="31">
        <v>2.16</v>
      </c>
      <c r="CC67" s="31"/>
      <c r="CD67" s="31"/>
      <c r="CE67" s="24">
        <v>11</v>
      </c>
      <c r="CF67" s="24"/>
      <c r="CG67" s="24"/>
      <c r="CH67" s="19"/>
      <c r="CI67" s="19"/>
      <c r="CJ67" s="19" t="s">
        <v>126</v>
      </c>
      <c r="CK67" s="19" t="s">
        <v>126</v>
      </c>
      <c r="CL67" s="19"/>
      <c r="CM67" s="19" t="s">
        <v>131</v>
      </c>
      <c r="CN67" s="19"/>
      <c r="CO67" s="19" t="s">
        <v>176</v>
      </c>
      <c r="CP67" s="19" t="s">
        <v>158</v>
      </c>
      <c r="CQ67" s="19">
        <v>2</v>
      </c>
      <c r="CR67" s="19">
        <v>34</v>
      </c>
      <c r="CS67" s="19" t="s">
        <v>323</v>
      </c>
      <c r="CT67" s="19">
        <v>9</v>
      </c>
      <c r="CU67" s="24">
        <v>21.22</v>
      </c>
      <c r="CV67" s="19">
        <v>0.62</v>
      </c>
      <c r="CW67" s="19">
        <v>0.67</v>
      </c>
      <c r="CX67" s="19" t="s">
        <v>135</v>
      </c>
      <c r="CY67" s="19">
        <v>2014</v>
      </c>
      <c r="CZ67" s="19" t="s">
        <v>136</v>
      </c>
      <c r="DA67" s="19">
        <v>2016</v>
      </c>
      <c r="DB67" s="19" t="str">
        <f t="shared" si="6"/>
        <v>港区管委会</v>
      </c>
      <c r="DC67" s="19" t="s">
        <v>137</v>
      </c>
      <c r="DD67" s="17"/>
    </row>
    <row r="68" spans="1:108">
      <c r="A68" s="19">
        <v>36</v>
      </c>
      <c r="B68" s="24" t="s">
        <v>357</v>
      </c>
      <c r="C68" s="25" t="s">
        <v>126</v>
      </c>
      <c r="D68" s="24" t="s">
        <v>358</v>
      </c>
      <c r="E68" s="24" t="s">
        <v>126</v>
      </c>
      <c r="F68" s="24" t="s">
        <v>126</v>
      </c>
      <c r="G68" s="24" t="s">
        <v>126</v>
      </c>
      <c r="H68" s="24" t="s">
        <v>126</v>
      </c>
      <c r="I68" s="24" t="s">
        <v>126</v>
      </c>
      <c r="J68" s="24" t="s">
        <v>126</v>
      </c>
      <c r="K68" s="34" t="s">
        <v>126</v>
      </c>
      <c r="L68" s="34"/>
      <c r="M68" s="24" t="s">
        <v>126</v>
      </c>
      <c r="N68" s="24" t="s">
        <v>126</v>
      </c>
      <c r="O68" s="35">
        <v>3</v>
      </c>
      <c r="P68" s="35" t="s">
        <v>130</v>
      </c>
      <c r="Q68" s="35" t="s">
        <v>130</v>
      </c>
      <c r="R68" s="35"/>
      <c r="S68" s="35"/>
      <c r="T68" s="35"/>
      <c r="U68" s="19" t="s">
        <v>126</v>
      </c>
      <c r="V68" s="19">
        <v>65</v>
      </c>
      <c r="W68" s="19"/>
      <c r="X68" s="19"/>
      <c r="Y68" s="19"/>
      <c r="Z68" s="19"/>
      <c r="AA68" s="19" t="s">
        <v>126</v>
      </c>
      <c r="AB68" s="19">
        <v>65</v>
      </c>
      <c r="AC68" s="19"/>
      <c r="AD68" s="19">
        <v>65</v>
      </c>
      <c r="AE68" s="24">
        <f t="shared" si="0"/>
        <v>65</v>
      </c>
      <c r="AF68" s="42">
        <f t="shared" si="7"/>
        <v>1.82</v>
      </c>
      <c r="AG68" s="19" t="s">
        <v>126</v>
      </c>
      <c r="AH68" s="19"/>
      <c r="AI68" s="19"/>
      <c r="AJ68" s="19"/>
      <c r="AK68" s="19"/>
      <c r="AL68" s="19" t="s">
        <v>126</v>
      </c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>
        <v>65</v>
      </c>
      <c r="BW68" s="19"/>
      <c r="BX68" s="19"/>
      <c r="BY68" s="19"/>
      <c r="BZ68" s="19"/>
      <c r="CA68" s="31"/>
      <c r="CB68" s="31">
        <v>7.8</v>
      </c>
      <c r="CC68" s="31"/>
      <c r="CD68" s="31"/>
      <c r="CE68" s="24">
        <v>11</v>
      </c>
      <c r="CF68" s="24"/>
      <c r="CG68" s="24"/>
      <c r="CH68" s="19"/>
      <c r="CI68" s="19"/>
      <c r="CJ68" s="19" t="s">
        <v>126</v>
      </c>
      <c r="CK68" s="19" t="s">
        <v>126</v>
      </c>
      <c r="CL68" s="19"/>
      <c r="CM68" s="19" t="s">
        <v>131</v>
      </c>
      <c r="CN68" s="19"/>
      <c r="CO68" s="19" t="s">
        <v>176</v>
      </c>
      <c r="CP68" s="19" t="s">
        <v>133</v>
      </c>
      <c r="CQ68" s="19">
        <v>4</v>
      </c>
      <c r="CR68" s="19">
        <v>28</v>
      </c>
      <c r="CS68" s="19" t="s">
        <v>323</v>
      </c>
      <c r="CT68" s="19">
        <v>14</v>
      </c>
      <c r="CU68" s="24">
        <v>20.2</v>
      </c>
      <c r="CV68" s="19">
        <v>0.58</v>
      </c>
      <c r="CW68" s="19">
        <v>0.61</v>
      </c>
      <c r="CX68" s="19" t="s">
        <v>135</v>
      </c>
      <c r="CY68" s="19">
        <v>2018</v>
      </c>
      <c r="CZ68" s="19" t="s">
        <v>136</v>
      </c>
      <c r="DA68" s="19">
        <v>2020</v>
      </c>
      <c r="DB68" s="19" t="str">
        <f t="shared" si="6"/>
        <v>港区管委会</v>
      </c>
      <c r="DC68" s="19" t="s">
        <v>130</v>
      </c>
      <c r="DD68" s="17"/>
    </row>
    <row r="69" ht="24" spans="1:108">
      <c r="A69" s="19">
        <v>37</v>
      </c>
      <c r="B69" s="24" t="s">
        <v>359</v>
      </c>
      <c r="C69" s="25" t="s">
        <v>360</v>
      </c>
      <c r="D69" s="24" t="s">
        <v>361</v>
      </c>
      <c r="E69" s="24" t="s">
        <v>362</v>
      </c>
      <c r="F69" s="24" t="s">
        <v>363</v>
      </c>
      <c r="G69" s="24" t="s">
        <v>126</v>
      </c>
      <c r="H69" s="24" t="s">
        <v>364</v>
      </c>
      <c r="I69" s="24" t="s">
        <v>150</v>
      </c>
      <c r="J69" s="24" t="s">
        <v>126</v>
      </c>
      <c r="K69" s="34" t="s">
        <v>129</v>
      </c>
      <c r="L69" s="34" t="s">
        <v>151</v>
      </c>
      <c r="M69" s="24" t="s">
        <v>130</v>
      </c>
      <c r="N69" s="24" t="s">
        <v>130</v>
      </c>
      <c r="O69" s="35">
        <v>3</v>
      </c>
      <c r="P69" s="35" t="s">
        <v>130</v>
      </c>
      <c r="Q69" s="35" t="s">
        <v>130</v>
      </c>
      <c r="R69" s="35"/>
      <c r="S69" s="35"/>
      <c r="T69" s="35"/>
      <c r="U69" s="19" t="s">
        <v>126</v>
      </c>
      <c r="V69" s="19">
        <v>50</v>
      </c>
      <c r="W69" s="19"/>
      <c r="X69" s="19"/>
      <c r="Y69" s="19"/>
      <c r="Z69" s="19"/>
      <c r="AA69" s="19" t="s">
        <v>126</v>
      </c>
      <c r="AB69" s="19">
        <v>50</v>
      </c>
      <c r="AC69" s="19"/>
      <c r="AD69" s="19">
        <v>50</v>
      </c>
      <c r="AE69" s="24">
        <f t="shared" ref="AE69:AE83" si="8">AC69+AD69</f>
        <v>50</v>
      </c>
      <c r="AF69" s="42">
        <f t="shared" si="7"/>
        <v>1.55</v>
      </c>
      <c r="AG69" s="19" t="s">
        <v>126</v>
      </c>
      <c r="AH69" s="19"/>
      <c r="AI69" s="19"/>
      <c r="AJ69" s="19"/>
      <c r="AK69" s="19"/>
      <c r="AL69" s="19" t="s">
        <v>126</v>
      </c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>
        <v>50</v>
      </c>
      <c r="BW69" s="19"/>
      <c r="BX69" s="19"/>
      <c r="BY69" s="19"/>
      <c r="BZ69" s="19"/>
      <c r="CA69" s="31"/>
      <c r="CB69" s="31">
        <v>6</v>
      </c>
      <c r="CC69" s="31"/>
      <c r="CD69" s="31"/>
      <c r="CE69" s="24">
        <v>7</v>
      </c>
      <c r="CF69" s="24"/>
      <c r="CG69" s="24"/>
      <c r="CH69" s="19"/>
      <c r="CI69" s="19"/>
      <c r="CJ69" s="19" t="s">
        <v>126</v>
      </c>
      <c r="CK69" s="19">
        <v>1</v>
      </c>
      <c r="CL69" s="19"/>
      <c r="CM69" s="19" t="s">
        <v>131</v>
      </c>
      <c r="CN69" s="19"/>
      <c r="CO69" s="19" t="s">
        <v>176</v>
      </c>
      <c r="CP69" s="19" t="s">
        <v>158</v>
      </c>
      <c r="CQ69" s="19">
        <v>2</v>
      </c>
      <c r="CR69" s="19">
        <v>31</v>
      </c>
      <c r="CS69" s="19" t="s">
        <v>152</v>
      </c>
      <c r="CT69" s="19">
        <v>14</v>
      </c>
      <c r="CU69" s="24">
        <v>22.58</v>
      </c>
      <c r="CV69" s="19">
        <v>0.61</v>
      </c>
      <c r="CW69" s="19">
        <v>0.65</v>
      </c>
      <c r="CX69" s="19" t="s">
        <v>135</v>
      </c>
      <c r="CY69" s="19">
        <v>2018</v>
      </c>
      <c r="CZ69" s="19" t="s">
        <v>136</v>
      </c>
      <c r="DA69" s="19">
        <v>2020</v>
      </c>
      <c r="DB69" s="19" t="str">
        <f t="shared" si="6"/>
        <v>港区管委会</v>
      </c>
      <c r="DC69" s="19" t="s">
        <v>130</v>
      </c>
      <c r="DD69" s="17"/>
    </row>
    <row r="70" spans="1:108">
      <c r="A70" s="19">
        <v>38</v>
      </c>
      <c r="B70" s="24" t="s">
        <v>365</v>
      </c>
      <c r="C70" s="25"/>
      <c r="D70" s="24" t="s">
        <v>366</v>
      </c>
      <c r="E70" s="24"/>
      <c r="F70" s="24"/>
      <c r="G70" s="24"/>
      <c r="H70" s="24"/>
      <c r="I70" s="24"/>
      <c r="J70" s="24"/>
      <c r="K70" s="34"/>
      <c r="L70" s="34"/>
      <c r="M70" s="24" t="s">
        <v>126</v>
      </c>
      <c r="N70" s="24" t="s">
        <v>126</v>
      </c>
      <c r="O70" s="35"/>
      <c r="P70" s="35" t="s">
        <v>130</v>
      </c>
      <c r="Q70" s="35" t="s">
        <v>130</v>
      </c>
      <c r="R70" s="35"/>
      <c r="S70" s="35"/>
      <c r="T70" s="35"/>
      <c r="U70" s="19"/>
      <c r="V70" s="19">
        <v>18</v>
      </c>
      <c r="W70" s="19"/>
      <c r="X70" s="19"/>
      <c r="Y70" s="19"/>
      <c r="Z70" s="19"/>
      <c r="AA70" s="19"/>
      <c r="AB70" s="19">
        <v>18</v>
      </c>
      <c r="AC70" s="19"/>
      <c r="AD70" s="19">
        <v>18</v>
      </c>
      <c r="AE70" s="24">
        <f t="shared" si="8"/>
        <v>18</v>
      </c>
      <c r="AF70" s="42">
        <f t="shared" si="7"/>
        <v>0.54</v>
      </c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>
        <v>18</v>
      </c>
      <c r="BW70" s="19"/>
      <c r="BX70" s="19"/>
      <c r="BY70" s="19"/>
      <c r="BZ70" s="19"/>
      <c r="CA70" s="31"/>
      <c r="CB70" s="31">
        <v>2.16</v>
      </c>
      <c r="CC70" s="31"/>
      <c r="CD70" s="31"/>
      <c r="CE70" s="24">
        <v>8</v>
      </c>
      <c r="CF70" s="24"/>
      <c r="CG70" s="24"/>
      <c r="CH70" s="19"/>
      <c r="CI70" s="19"/>
      <c r="CJ70" s="19"/>
      <c r="CK70" s="19"/>
      <c r="CL70" s="19"/>
      <c r="CM70" s="19" t="s">
        <v>131</v>
      </c>
      <c r="CN70" s="19"/>
      <c r="CO70" s="19" t="s">
        <v>176</v>
      </c>
      <c r="CP70" s="19" t="s">
        <v>133</v>
      </c>
      <c r="CQ70" s="19">
        <v>2</v>
      </c>
      <c r="CR70" s="19">
        <v>30</v>
      </c>
      <c r="CS70" s="19" t="s">
        <v>152</v>
      </c>
      <c r="CT70" s="19">
        <v>8</v>
      </c>
      <c r="CU70" s="24">
        <v>23.02</v>
      </c>
      <c r="CV70" s="19">
        <v>0.58</v>
      </c>
      <c r="CW70" s="19">
        <v>0.7</v>
      </c>
      <c r="CX70" s="19" t="s">
        <v>135</v>
      </c>
      <c r="CY70" s="19">
        <v>2018</v>
      </c>
      <c r="CZ70" s="19" t="s">
        <v>136</v>
      </c>
      <c r="DA70" s="19">
        <v>2020</v>
      </c>
      <c r="DB70" s="19" t="str">
        <f t="shared" si="6"/>
        <v>港区管委会</v>
      </c>
      <c r="DC70" s="19" t="s">
        <v>130</v>
      </c>
      <c r="DD70" s="17"/>
    </row>
    <row r="71" spans="1:108">
      <c r="A71" s="19">
        <v>39</v>
      </c>
      <c r="B71" s="24" t="s">
        <v>367</v>
      </c>
      <c r="C71" s="25" t="s">
        <v>368</v>
      </c>
      <c r="D71" s="24" t="s">
        <v>369</v>
      </c>
      <c r="E71" s="24" t="s">
        <v>370</v>
      </c>
      <c r="F71" s="24" t="s">
        <v>371</v>
      </c>
      <c r="G71" s="24" t="s">
        <v>126</v>
      </c>
      <c r="H71" s="24">
        <v>1100517176</v>
      </c>
      <c r="I71" s="24" t="s">
        <v>198</v>
      </c>
      <c r="J71" s="24" t="s">
        <v>126</v>
      </c>
      <c r="K71" s="34" t="s">
        <v>129</v>
      </c>
      <c r="L71" s="34" t="s">
        <v>151</v>
      </c>
      <c r="M71" s="24" t="s">
        <v>130</v>
      </c>
      <c r="N71" s="24" t="s">
        <v>130</v>
      </c>
      <c r="O71" s="35">
        <v>2</v>
      </c>
      <c r="P71" s="35" t="s">
        <v>130</v>
      </c>
      <c r="Q71" s="35" t="s">
        <v>130</v>
      </c>
      <c r="R71" s="35"/>
      <c r="S71" s="35"/>
      <c r="T71" s="35"/>
      <c r="U71" s="19" t="s">
        <v>126</v>
      </c>
      <c r="V71" s="19">
        <v>34</v>
      </c>
      <c r="W71" s="19"/>
      <c r="X71" s="19">
        <v>3</v>
      </c>
      <c r="Y71" s="19"/>
      <c r="Z71" s="19"/>
      <c r="AA71" s="19" t="s">
        <v>126</v>
      </c>
      <c r="AB71" s="19">
        <v>37</v>
      </c>
      <c r="AC71" s="19"/>
      <c r="AD71" s="19">
        <v>46</v>
      </c>
      <c r="AE71" s="24">
        <f t="shared" si="8"/>
        <v>46</v>
      </c>
      <c r="AF71" s="42">
        <f t="shared" si="7"/>
        <v>1.036</v>
      </c>
      <c r="AG71" s="19" t="s">
        <v>126</v>
      </c>
      <c r="AH71" s="19"/>
      <c r="AI71" s="19"/>
      <c r="AJ71" s="19"/>
      <c r="AK71" s="19"/>
      <c r="AL71" s="19" t="s">
        <v>126</v>
      </c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>
        <v>34</v>
      </c>
      <c r="BW71" s="19"/>
      <c r="BX71" s="19">
        <v>12</v>
      </c>
      <c r="BY71" s="19"/>
      <c r="BZ71" s="19"/>
      <c r="CA71" s="31"/>
      <c r="CB71" s="31">
        <v>5.88</v>
      </c>
      <c r="CC71" s="31"/>
      <c r="CD71" s="31"/>
      <c r="CE71" s="24">
        <v>8</v>
      </c>
      <c r="CF71" s="24"/>
      <c r="CG71" s="24">
        <v>15</v>
      </c>
      <c r="CH71" s="19"/>
      <c r="CI71" s="19"/>
      <c r="CJ71" s="19" t="s">
        <v>126</v>
      </c>
      <c r="CK71" s="19">
        <v>1</v>
      </c>
      <c r="CL71" s="19"/>
      <c r="CM71" s="19" t="s">
        <v>131</v>
      </c>
      <c r="CN71" s="19"/>
      <c r="CO71" s="19" t="s">
        <v>176</v>
      </c>
      <c r="CP71" s="19" t="s">
        <v>133</v>
      </c>
      <c r="CQ71" s="19">
        <v>2</v>
      </c>
      <c r="CR71" s="19">
        <v>28</v>
      </c>
      <c r="CS71" s="19" t="s">
        <v>152</v>
      </c>
      <c r="CT71" s="19">
        <v>8</v>
      </c>
      <c r="CU71" s="24">
        <v>16.26</v>
      </c>
      <c r="CV71" s="19">
        <v>0.53</v>
      </c>
      <c r="CW71" s="19">
        <v>0.55</v>
      </c>
      <c r="CX71" s="19" t="s">
        <v>135</v>
      </c>
      <c r="CY71" s="19">
        <v>2019</v>
      </c>
      <c r="CZ71" s="19" t="s">
        <v>136</v>
      </c>
      <c r="DA71" s="19">
        <v>2021</v>
      </c>
      <c r="DB71" s="19" t="str">
        <f t="shared" si="6"/>
        <v>港区管委会</v>
      </c>
      <c r="DC71" s="19" t="s">
        <v>130</v>
      </c>
      <c r="DD71" s="17"/>
    </row>
    <row r="72" spans="1:108">
      <c r="A72" s="19">
        <v>40</v>
      </c>
      <c r="B72" s="24" t="s">
        <v>372</v>
      </c>
      <c r="C72" s="25" t="s">
        <v>126</v>
      </c>
      <c r="D72" s="24" t="s">
        <v>373</v>
      </c>
      <c r="E72" s="24" t="s">
        <v>126</v>
      </c>
      <c r="F72" s="24" t="s">
        <v>126</v>
      </c>
      <c r="G72" s="24" t="s">
        <v>126</v>
      </c>
      <c r="H72" s="24" t="s">
        <v>126</v>
      </c>
      <c r="I72" s="24" t="s">
        <v>126</v>
      </c>
      <c r="J72" s="24" t="s">
        <v>126</v>
      </c>
      <c r="K72" s="34" t="s">
        <v>126</v>
      </c>
      <c r="L72" s="34"/>
      <c r="M72" s="24" t="s">
        <v>126</v>
      </c>
      <c r="N72" s="24" t="s">
        <v>126</v>
      </c>
      <c r="O72" s="35" t="s">
        <v>126</v>
      </c>
      <c r="P72" s="35"/>
      <c r="Q72" s="35" t="s">
        <v>130</v>
      </c>
      <c r="R72" s="35"/>
      <c r="S72" s="35"/>
      <c r="T72" s="35"/>
      <c r="U72" s="19" t="s">
        <v>126</v>
      </c>
      <c r="V72" s="19">
        <v>18</v>
      </c>
      <c r="W72" s="19"/>
      <c r="X72" s="19"/>
      <c r="Y72" s="19"/>
      <c r="Z72" s="19"/>
      <c r="AA72" s="19" t="s">
        <v>126</v>
      </c>
      <c r="AB72" s="19">
        <v>18</v>
      </c>
      <c r="AC72" s="19"/>
      <c r="AD72" s="19">
        <v>18</v>
      </c>
      <c r="AE72" s="24">
        <f t="shared" si="8"/>
        <v>18</v>
      </c>
      <c r="AF72" s="42">
        <f t="shared" si="7"/>
        <v>0.522</v>
      </c>
      <c r="AG72" s="19" t="s">
        <v>126</v>
      </c>
      <c r="AH72" s="19"/>
      <c r="AI72" s="19"/>
      <c r="AJ72" s="19"/>
      <c r="AK72" s="19"/>
      <c r="AL72" s="19" t="s">
        <v>126</v>
      </c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>
        <v>18</v>
      </c>
      <c r="BW72" s="19"/>
      <c r="BX72" s="19"/>
      <c r="BY72" s="19"/>
      <c r="BZ72" s="19"/>
      <c r="CA72" s="31"/>
      <c r="CB72" s="31">
        <v>2.16</v>
      </c>
      <c r="CC72" s="31"/>
      <c r="CD72" s="31"/>
      <c r="CE72" s="24">
        <v>8</v>
      </c>
      <c r="CF72" s="24"/>
      <c r="CG72" s="24"/>
      <c r="CH72" s="19"/>
      <c r="CI72" s="19"/>
      <c r="CJ72" s="19" t="s">
        <v>126</v>
      </c>
      <c r="CK72" s="19" t="s">
        <v>126</v>
      </c>
      <c r="CL72" s="19"/>
      <c r="CM72" s="19" t="s">
        <v>131</v>
      </c>
      <c r="CN72" s="19"/>
      <c r="CO72" s="19" t="s">
        <v>176</v>
      </c>
      <c r="CP72" s="19" t="s">
        <v>133</v>
      </c>
      <c r="CQ72" s="19">
        <v>2</v>
      </c>
      <c r="CR72" s="19">
        <v>29</v>
      </c>
      <c r="CS72" s="19" t="s">
        <v>152</v>
      </c>
      <c r="CT72" s="19">
        <v>8</v>
      </c>
      <c r="CU72" s="24">
        <v>14.25</v>
      </c>
      <c r="CV72" s="19">
        <v>0.58</v>
      </c>
      <c r="CW72" s="19">
        <v>0.57</v>
      </c>
      <c r="CX72" s="19" t="s">
        <v>135</v>
      </c>
      <c r="CY72" s="19">
        <v>2019</v>
      </c>
      <c r="CZ72" s="19" t="s">
        <v>136</v>
      </c>
      <c r="DA72" s="19">
        <v>2021</v>
      </c>
      <c r="DB72" s="19" t="str">
        <f t="shared" si="6"/>
        <v>港区管委会</v>
      </c>
      <c r="DC72" s="19" t="s">
        <v>130</v>
      </c>
      <c r="DD72" s="17"/>
    </row>
    <row r="73" spans="1:108">
      <c r="A73" s="19">
        <v>41</v>
      </c>
      <c r="B73" s="24" t="s">
        <v>374</v>
      </c>
      <c r="C73" s="55"/>
      <c r="D73" s="25" t="s">
        <v>375</v>
      </c>
      <c r="E73" s="24" t="s">
        <v>126</v>
      </c>
      <c r="F73" s="24" t="s">
        <v>126</v>
      </c>
      <c r="G73" s="24" t="s">
        <v>126</v>
      </c>
      <c r="H73" s="24" t="s">
        <v>126</v>
      </c>
      <c r="I73" s="24" t="s">
        <v>126</v>
      </c>
      <c r="J73" s="24" t="s">
        <v>126</v>
      </c>
      <c r="K73" s="34" t="s">
        <v>126</v>
      </c>
      <c r="L73" s="34"/>
      <c r="M73" s="24" t="s">
        <v>126</v>
      </c>
      <c r="N73" s="24" t="s">
        <v>126</v>
      </c>
      <c r="O73" s="35" t="s">
        <v>126</v>
      </c>
      <c r="P73" s="35"/>
      <c r="Q73" s="35" t="s">
        <v>130</v>
      </c>
      <c r="R73" s="35"/>
      <c r="S73" s="35"/>
      <c r="T73" s="35"/>
      <c r="U73" s="19" t="s">
        <v>126</v>
      </c>
      <c r="V73" s="19">
        <v>12</v>
      </c>
      <c r="W73" s="19"/>
      <c r="X73" s="19" t="s">
        <v>126</v>
      </c>
      <c r="Y73" s="19"/>
      <c r="Z73" s="19"/>
      <c r="AA73" s="19" t="s">
        <v>126</v>
      </c>
      <c r="AB73" s="19">
        <v>12</v>
      </c>
      <c r="AC73" s="19"/>
      <c r="AD73" s="19">
        <v>12</v>
      </c>
      <c r="AE73" s="24">
        <f t="shared" si="8"/>
        <v>12</v>
      </c>
      <c r="AF73" s="42">
        <f t="shared" si="7"/>
        <v>0.348</v>
      </c>
      <c r="AG73" s="19" t="s">
        <v>126</v>
      </c>
      <c r="AH73" s="19"/>
      <c r="AI73" s="19"/>
      <c r="AJ73" s="19"/>
      <c r="AK73" s="19"/>
      <c r="AL73" s="19" t="s">
        <v>126</v>
      </c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>
        <v>12</v>
      </c>
      <c r="BW73" s="19"/>
      <c r="BX73" s="19" t="s">
        <v>126</v>
      </c>
      <c r="BY73" s="19"/>
      <c r="BZ73" s="19"/>
      <c r="CA73" s="31"/>
      <c r="CB73" s="31">
        <v>1.44</v>
      </c>
      <c r="CC73" s="31"/>
      <c r="CD73" s="31"/>
      <c r="CE73" s="24">
        <v>6</v>
      </c>
      <c r="CF73" s="24"/>
      <c r="CG73" s="24" t="s">
        <v>126</v>
      </c>
      <c r="CH73" s="19"/>
      <c r="CI73" s="19"/>
      <c r="CJ73" s="19" t="s">
        <v>126</v>
      </c>
      <c r="CK73" s="19" t="s">
        <v>126</v>
      </c>
      <c r="CL73" s="19"/>
      <c r="CM73" s="19" t="s">
        <v>131</v>
      </c>
      <c r="CN73" s="19"/>
      <c r="CO73" s="19" t="s">
        <v>176</v>
      </c>
      <c r="CP73" s="19" t="s">
        <v>133</v>
      </c>
      <c r="CQ73" s="19">
        <v>2</v>
      </c>
      <c r="CR73" s="19">
        <v>29</v>
      </c>
      <c r="CS73" s="19" t="s">
        <v>152</v>
      </c>
      <c r="CT73" s="19">
        <v>8</v>
      </c>
      <c r="CU73" s="24">
        <v>18.59</v>
      </c>
      <c r="CV73" s="19">
        <v>0.58</v>
      </c>
      <c r="CW73" s="19">
        <v>0.62</v>
      </c>
      <c r="CX73" s="19" t="s">
        <v>135</v>
      </c>
      <c r="CY73" s="19">
        <v>2018</v>
      </c>
      <c r="CZ73" s="19" t="s">
        <v>136</v>
      </c>
      <c r="DA73" s="19">
        <v>2020</v>
      </c>
      <c r="DB73" s="19" t="str">
        <f t="shared" si="6"/>
        <v>港区管委会</v>
      </c>
      <c r="DC73" s="19" t="s">
        <v>130</v>
      </c>
      <c r="DD73" s="17"/>
    </row>
    <row r="74" spans="1:108">
      <c r="A74" s="26">
        <v>42</v>
      </c>
      <c r="B74" s="22" t="s">
        <v>365</v>
      </c>
      <c r="C74" s="25" t="s">
        <v>126</v>
      </c>
      <c r="D74" s="24" t="s">
        <v>376</v>
      </c>
      <c r="E74" s="24" t="s">
        <v>126</v>
      </c>
      <c r="F74" s="24" t="s">
        <v>126</v>
      </c>
      <c r="G74" s="24" t="s">
        <v>126</v>
      </c>
      <c r="H74" s="24" t="s">
        <v>126</v>
      </c>
      <c r="I74" s="24" t="s">
        <v>126</v>
      </c>
      <c r="J74" s="24" t="s">
        <v>126</v>
      </c>
      <c r="K74" s="34" t="s">
        <v>126</v>
      </c>
      <c r="L74" s="34"/>
      <c r="M74" s="24" t="s">
        <v>126</v>
      </c>
      <c r="N74" s="24" t="s">
        <v>126</v>
      </c>
      <c r="O74" s="35" t="s">
        <v>126</v>
      </c>
      <c r="P74" s="35"/>
      <c r="Q74" s="35" t="s">
        <v>130</v>
      </c>
      <c r="R74" s="35"/>
      <c r="S74" s="35"/>
      <c r="T74" s="35"/>
      <c r="U74" s="19" t="s">
        <v>126</v>
      </c>
      <c r="V74" s="19">
        <v>10</v>
      </c>
      <c r="W74" s="19"/>
      <c r="X74" s="19"/>
      <c r="Y74" s="19"/>
      <c r="Z74" s="19"/>
      <c r="AA74" s="19" t="s">
        <v>126</v>
      </c>
      <c r="AB74" s="19">
        <v>10</v>
      </c>
      <c r="AC74" s="19"/>
      <c r="AD74" s="19">
        <v>10</v>
      </c>
      <c r="AE74" s="24">
        <f t="shared" si="8"/>
        <v>10</v>
      </c>
      <c r="AF74" s="42">
        <f t="shared" si="7"/>
        <v>0.29</v>
      </c>
      <c r="AG74" s="19" t="s">
        <v>126</v>
      </c>
      <c r="AH74" s="19"/>
      <c r="AI74" s="19"/>
      <c r="AJ74" s="19"/>
      <c r="AK74" s="19"/>
      <c r="AL74" s="19" t="s">
        <v>126</v>
      </c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>
        <v>10</v>
      </c>
      <c r="BW74" s="19"/>
      <c r="BX74" s="19"/>
      <c r="BY74" s="19"/>
      <c r="BZ74" s="19"/>
      <c r="CA74" s="31"/>
      <c r="CB74" s="31">
        <v>1.2</v>
      </c>
      <c r="CC74" s="31"/>
      <c r="CD74" s="31"/>
      <c r="CE74" s="24">
        <v>6</v>
      </c>
      <c r="CF74" s="24"/>
      <c r="CG74" s="24"/>
      <c r="CH74" s="19"/>
      <c r="CI74" s="19"/>
      <c r="CJ74" s="19" t="s">
        <v>126</v>
      </c>
      <c r="CK74" s="19" t="s">
        <v>126</v>
      </c>
      <c r="CL74" s="19"/>
      <c r="CM74" s="19" t="s">
        <v>131</v>
      </c>
      <c r="CN74" s="19"/>
      <c r="CO74" s="19" t="s">
        <v>176</v>
      </c>
      <c r="CP74" s="19" t="s">
        <v>133</v>
      </c>
      <c r="CQ74" s="19">
        <v>2</v>
      </c>
      <c r="CR74" s="19">
        <v>29</v>
      </c>
      <c r="CS74" s="19" t="s">
        <v>152</v>
      </c>
      <c r="CT74" s="19">
        <v>8</v>
      </c>
      <c r="CU74" s="24">
        <v>20.14</v>
      </c>
      <c r="CV74" s="19">
        <v>0.62</v>
      </c>
      <c r="CW74" s="19">
        <v>0.68</v>
      </c>
      <c r="CX74" s="19" t="s">
        <v>135</v>
      </c>
      <c r="CY74" s="19">
        <v>2018</v>
      </c>
      <c r="CZ74" s="19" t="s">
        <v>136</v>
      </c>
      <c r="DA74" s="19">
        <v>2020</v>
      </c>
      <c r="DB74" s="19" t="str">
        <f t="shared" si="6"/>
        <v>港区管委会</v>
      </c>
      <c r="DC74" s="19" t="s">
        <v>130</v>
      </c>
      <c r="DD74" s="17"/>
    </row>
    <row r="75" spans="1:108">
      <c r="A75" s="19"/>
      <c r="B75" s="24"/>
      <c r="C75" s="25" t="s">
        <v>377</v>
      </c>
      <c r="D75" s="24" t="s">
        <v>378</v>
      </c>
      <c r="E75" s="24" t="s">
        <v>379</v>
      </c>
      <c r="F75" s="24" t="s">
        <v>380</v>
      </c>
      <c r="G75" s="24" t="s">
        <v>126</v>
      </c>
      <c r="H75" s="24">
        <v>1553404172</v>
      </c>
      <c r="I75" s="24" t="s">
        <v>198</v>
      </c>
      <c r="J75" s="24" t="s">
        <v>126</v>
      </c>
      <c r="K75" s="34" t="s">
        <v>129</v>
      </c>
      <c r="L75" s="34" t="s">
        <v>151</v>
      </c>
      <c r="M75" s="24" t="s">
        <v>130</v>
      </c>
      <c r="N75" s="24" t="s">
        <v>130</v>
      </c>
      <c r="O75" s="35">
        <v>3</v>
      </c>
      <c r="P75" s="35" t="s">
        <v>130</v>
      </c>
      <c r="Q75" s="35" t="s">
        <v>130</v>
      </c>
      <c r="R75" s="35"/>
      <c r="S75" s="35"/>
      <c r="T75" s="35"/>
      <c r="U75" s="19" t="s">
        <v>126</v>
      </c>
      <c r="V75" s="19">
        <v>28</v>
      </c>
      <c r="W75" s="19"/>
      <c r="X75" s="19">
        <v>1</v>
      </c>
      <c r="Y75" s="19"/>
      <c r="Z75" s="19"/>
      <c r="AA75" s="19" t="s">
        <v>126</v>
      </c>
      <c r="AB75" s="19">
        <v>29</v>
      </c>
      <c r="AC75" s="19"/>
      <c r="AD75" s="19">
        <v>32</v>
      </c>
      <c r="AE75" s="24">
        <f t="shared" si="8"/>
        <v>32</v>
      </c>
      <c r="AF75" s="42">
        <f t="shared" si="7"/>
        <v>0.841</v>
      </c>
      <c r="AG75" s="19" t="s">
        <v>126</v>
      </c>
      <c r="AH75" s="19"/>
      <c r="AI75" s="19"/>
      <c r="AJ75" s="19"/>
      <c r="AK75" s="19"/>
      <c r="AL75" s="19" t="s">
        <v>126</v>
      </c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>
        <v>28</v>
      </c>
      <c r="BW75" s="19"/>
      <c r="BX75" s="19">
        <v>4</v>
      </c>
      <c r="BY75" s="19"/>
      <c r="BZ75" s="19"/>
      <c r="CA75" s="31"/>
      <c r="CB75" s="31">
        <v>3.96</v>
      </c>
      <c r="CC75" s="31"/>
      <c r="CD75" s="31"/>
      <c r="CE75" s="24">
        <v>8</v>
      </c>
      <c r="CF75" s="24"/>
      <c r="CG75" s="24">
        <v>15</v>
      </c>
      <c r="CH75" s="19"/>
      <c r="CI75" s="19"/>
      <c r="CJ75" s="19" t="s">
        <v>126</v>
      </c>
      <c r="CK75" s="19">
        <v>1</v>
      </c>
      <c r="CL75" s="19"/>
      <c r="CM75" s="19" t="s">
        <v>131</v>
      </c>
      <c r="CN75" s="19"/>
      <c r="CO75" s="19" t="s">
        <v>176</v>
      </c>
      <c r="CP75" s="19" t="s">
        <v>133</v>
      </c>
      <c r="CQ75" s="19">
        <v>2</v>
      </c>
      <c r="CR75" s="19">
        <v>29</v>
      </c>
      <c r="CS75" s="19" t="s">
        <v>152</v>
      </c>
      <c r="CT75" s="19">
        <v>8</v>
      </c>
      <c r="CU75" s="24">
        <v>20.14</v>
      </c>
      <c r="CV75" s="19">
        <v>0.62</v>
      </c>
      <c r="CW75" s="19">
        <v>0.68</v>
      </c>
      <c r="CX75" s="19" t="s">
        <v>135</v>
      </c>
      <c r="CY75" s="19">
        <v>2018</v>
      </c>
      <c r="CZ75" s="19" t="s">
        <v>136</v>
      </c>
      <c r="DA75" s="19">
        <v>2020</v>
      </c>
      <c r="DB75" s="19" t="str">
        <f t="shared" si="6"/>
        <v>港区管委会</v>
      </c>
      <c r="DC75" s="19" t="s">
        <v>130</v>
      </c>
      <c r="DD75" s="17"/>
    </row>
    <row r="76" spans="1:108">
      <c r="A76" s="19">
        <v>43</v>
      </c>
      <c r="B76" s="24" t="s">
        <v>381</v>
      </c>
      <c r="C76" s="25" t="s">
        <v>126</v>
      </c>
      <c r="D76" s="24" t="s">
        <v>382</v>
      </c>
      <c r="E76" s="24" t="s">
        <v>126</v>
      </c>
      <c r="F76" s="24" t="s">
        <v>126</v>
      </c>
      <c r="G76" s="24" t="s">
        <v>126</v>
      </c>
      <c r="H76" s="24" t="s">
        <v>126</v>
      </c>
      <c r="I76" s="24" t="s">
        <v>126</v>
      </c>
      <c r="J76" s="24" t="s">
        <v>126</v>
      </c>
      <c r="K76" s="34" t="s">
        <v>126</v>
      </c>
      <c r="L76" s="34"/>
      <c r="M76" s="24" t="s">
        <v>126</v>
      </c>
      <c r="N76" s="24" t="s">
        <v>126</v>
      </c>
      <c r="O76" s="35" t="s">
        <v>126</v>
      </c>
      <c r="P76" s="35" t="s">
        <v>130</v>
      </c>
      <c r="Q76" s="35" t="s">
        <v>130</v>
      </c>
      <c r="R76" s="35"/>
      <c r="S76" s="35"/>
      <c r="T76" s="35"/>
      <c r="U76" s="19" t="s">
        <v>126</v>
      </c>
      <c r="V76" s="19">
        <v>20</v>
      </c>
      <c r="W76" s="19"/>
      <c r="X76" s="19"/>
      <c r="Y76" s="19"/>
      <c r="Z76" s="19"/>
      <c r="AA76" s="19" t="s">
        <v>126</v>
      </c>
      <c r="AB76" s="19">
        <v>20</v>
      </c>
      <c r="AC76" s="19"/>
      <c r="AD76" s="19">
        <v>20</v>
      </c>
      <c r="AE76" s="24">
        <f t="shared" si="8"/>
        <v>20</v>
      </c>
      <c r="AF76" s="42">
        <f t="shared" si="7"/>
        <v>0.56</v>
      </c>
      <c r="AG76" s="19" t="s">
        <v>126</v>
      </c>
      <c r="AH76" s="19"/>
      <c r="AI76" s="19"/>
      <c r="AJ76" s="19"/>
      <c r="AK76" s="19"/>
      <c r="AL76" s="19" t="s">
        <v>126</v>
      </c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>
        <v>20</v>
      </c>
      <c r="BW76" s="19"/>
      <c r="BX76" s="19"/>
      <c r="BY76" s="19"/>
      <c r="BZ76" s="19"/>
      <c r="CA76" s="31"/>
      <c r="CB76" s="31">
        <v>2.4</v>
      </c>
      <c r="CC76" s="31"/>
      <c r="CD76" s="31"/>
      <c r="CE76" s="24">
        <v>8</v>
      </c>
      <c r="CF76" s="24"/>
      <c r="CG76" s="24"/>
      <c r="CH76" s="19"/>
      <c r="CI76" s="19"/>
      <c r="CJ76" s="19" t="s">
        <v>126</v>
      </c>
      <c r="CK76" s="19" t="s">
        <v>126</v>
      </c>
      <c r="CL76" s="19"/>
      <c r="CM76" s="19" t="s">
        <v>131</v>
      </c>
      <c r="CN76" s="19"/>
      <c r="CO76" s="19" t="s">
        <v>176</v>
      </c>
      <c r="CP76" s="19" t="s">
        <v>133</v>
      </c>
      <c r="CQ76" s="19">
        <v>2</v>
      </c>
      <c r="CR76" s="19">
        <v>28</v>
      </c>
      <c r="CS76" s="19" t="s">
        <v>152</v>
      </c>
      <c r="CT76" s="19">
        <v>8</v>
      </c>
      <c r="CU76" s="24">
        <v>21</v>
      </c>
      <c r="CV76" s="19">
        <v>0.57</v>
      </c>
      <c r="CW76" s="19">
        <v>0.62</v>
      </c>
      <c r="CX76" s="19" t="s">
        <v>135</v>
      </c>
      <c r="CY76" s="19">
        <v>2018</v>
      </c>
      <c r="CZ76" s="19" t="s">
        <v>136</v>
      </c>
      <c r="DA76" s="19">
        <v>2020</v>
      </c>
      <c r="DB76" s="19" t="str">
        <f t="shared" si="6"/>
        <v>港区管委会</v>
      </c>
      <c r="DC76" s="19" t="s">
        <v>130</v>
      </c>
      <c r="DD76" s="17"/>
    </row>
    <row r="77" ht="24" spans="1:108">
      <c r="A77" s="19">
        <v>44</v>
      </c>
      <c r="B77" s="24" t="s">
        <v>383</v>
      </c>
      <c r="C77" s="25" t="s">
        <v>384</v>
      </c>
      <c r="D77" s="24" t="s">
        <v>385</v>
      </c>
      <c r="E77" s="24" t="s">
        <v>386</v>
      </c>
      <c r="F77" s="24" t="s">
        <v>387</v>
      </c>
      <c r="G77" s="24" t="s">
        <v>126</v>
      </c>
      <c r="H77" s="24">
        <v>1530524052</v>
      </c>
      <c r="I77" s="24" t="s">
        <v>198</v>
      </c>
      <c r="J77" s="24" t="s">
        <v>126</v>
      </c>
      <c r="K77" s="34" t="s">
        <v>129</v>
      </c>
      <c r="L77" s="34"/>
      <c r="M77" s="24">
        <v>700</v>
      </c>
      <c r="N77" s="24">
        <v>4</v>
      </c>
      <c r="O77" s="35">
        <v>4</v>
      </c>
      <c r="P77" s="35" t="s">
        <v>130</v>
      </c>
      <c r="Q77" s="35" t="s">
        <v>130</v>
      </c>
      <c r="R77" s="35"/>
      <c r="S77" s="35"/>
      <c r="T77" s="35"/>
      <c r="U77" s="19" t="s">
        <v>126</v>
      </c>
      <c r="V77" s="19">
        <v>40</v>
      </c>
      <c r="W77" s="19"/>
      <c r="X77" s="19"/>
      <c r="Y77" s="19"/>
      <c r="Z77" s="19"/>
      <c r="AA77" s="19" t="s">
        <v>126</v>
      </c>
      <c r="AB77" s="19">
        <v>40</v>
      </c>
      <c r="AC77" s="19"/>
      <c r="AD77" s="19">
        <v>40</v>
      </c>
      <c r="AE77" s="24">
        <f t="shared" si="8"/>
        <v>40</v>
      </c>
      <c r="AF77" s="42">
        <f t="shared" si="7"/>
        <v>1.2</v>
      </c>
      <c r="AG77" s="19" t="s">
        <v>126</v>
      </c>
      <c r="AH77" s="19"/>
      <c r="AI77" s="19"/>
      <c r="AJ77" s="19"/>
      <c r="AK77" s="19"/>
      <c r="AL77" s="19" t="s">
        <v>126</v>
      </c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 t="s">
        <v>126</v>
      </c>
      <c r="BW77" s="19">
        <v>40</v>
      </c>
      <c r="BX77" s="19"/>
      <c r="BY77" s="19"/>
      <c r="BZ77" s="19"/>
      <c r="CA77" s="31"/>
      <c r="CB77" s="31">
        <v>10</v>
      </c>
      <c r="CC77" s="31"/>
      <c r="CD77" s="31"/>
      <c r="CE77" s="24">
        <v>8</v>
      </c>
      <c r="CF77" s="24"/>
      <c r="CG77" s="24"/>
      <c r="CH77" s="19"/>
      <c r="CI77" s="19"/>
      <c r="CJ77" s="19" t="s">
        <v>126</v>
      </c>
      <c r="CK77" s="19">
        <v>1</v>
      </c>
      <c r="CL77" s="19"/>
      <c r="CM77" s="19" t="s">
        <v>131</v>
      </c>
      <c r="CN77" s="19"/>
      <c r="CO77" s="19" t="s">
        <v>132</v>
      </c>
      <c r="CP77" s="19" t="s">
        <v>158</v>
      </c>
      <c r="CQ77" s="19">
        <v>2</v>
      </c>
      <c r="CR77" s="19">
        <v>30</v>
      </c>
      <c r="CS77" s="19" t="s">
        <v>388</v>
      </c>
      <c r="CT77" s="19">
        <v>14</v>
      </c>
      <c r="CU77" s="24">
        <v>19.01</v>
      </c>
      <c r="CV77" s="19">
        <v>0.54</v>
      </c>
      <c r="CW77" s="19">
        <v>0.58</v>
      </c>
      <c r="CX77" s="19" t="s">
        <v>135</v>
      </c>
      <c r="CY77" s="19">
        <v>2019</v>
      </c>
      <c r="CZ77" s="19" t="s">
        <v>136</v>
      </c>
      <c r="DA77" s="19">
        <v>2021</v>
      </c>
      <c r="DB77" s="19" t="str">
        <f t="shared" si="6"/>
        <v>港区管委会</v>
      </c>
      <c r="DC77" s="19" t="s">
        <v>137</v>
      </c>
      <c r="DD77" s="17"/>
    </row>
    <row r="78" ht="24" spans="1:108">
      <c r="A78" s="19">
        <v>45</v>
      </c>
      <c r="B78" s="24" t="s">
        <v>389</v>
      </c>
      <c r="C78" s="25" t="s">
        <v>390</v>
      </c>
      <c r="D78" s="24" t="s">
        <v>391</v>
      </c>
      <c r="E78" s="24" t="s">
        <v>392</v>
      </c>
      <c r="F78" s="24" t="s">
        <v>393</v>
      </c>
      <c r="G78" s="24" t="s">
        <v>126</v>
      </c>
      <c r="H78" s="24">
        <v>1543631170</v>
      </c>
      <c r="I78" s="24" t="s">
        <v>394</v>
      </c>
      <c r="J78" s="24" t="s">
        <v>126</v>
      </c>
      <c r="K78" s="34" t="s">
        <v>184</v>
      </c>
      <c r="L78" s="34"/>
      <c r="M78" s="24">
        <v>501</v>
      </c>
      <c r="N78" s="24">
        <v>2</v>
      </c>
      <c r="O78" s="35">
        <v>6</v>
      </c>
      <c r="P78" s="35" t="s">
        <v>130</v>
      </c>
      <c r="Q78" s="35" t="s">
        <v>130</v>
      </c>
      <c r="R78" s="35"/>
      <c r="S78" s="35"/>
      <c r="T78" s="35"/>
      <c r="U78" s="19" t="s">
        <v>126</v>
      </c>
      <c r="V78" s="19"/>
      <c r="W78" s="19">
        <v>68</v>
      </c>
      <c r="X78" s="19"/>
      <c r="Y78" s="19"/>
      <c r="Z78" s="19"/>
      <c r="AA78" s="19" t="s">
        <v>126</v>
      </c>
      <c r="AB78" s="19">
        <v>68</v>
      </c>
      <c r="AC78" s="19"/>
      <c r="AD78" s="19">
        <v>136</v>
      </c>
      <c r="AE78" s="24">
        <f t="shared" si="8"/>
        <v>136</v>
      </c>
      <c r="AF78" s="42">
        <f t="shared" si="7"/>
        <v>2.38</v>
      </c>
      <c r="AG78" s="19" t="s">
        <v>126</v>
      </c>
      <c r="AH78" s="19"/>
      <c r="AI78" s="19"/>
      <c r="AJ78" s="19"/>
      <c r="AK78" s="19"/>
      <c r="AL78" s="19" t="s">
        <v>126</v>
      </c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>
        <v>68</v>
      </c>
      <c r="BT78" s="19"/>
      <c r="BU78" s="19"/>
      <c r="BV78" s="19"/>
      <c r="BW78" s="19">
        <v>68</v>
      </c>
      <c r="BX78" s="19"/>
      <c r="BY78" s="19"/>
      <c r="BZ78" s="19"/>
      <c r="CA78" s="31"/>
      <c r="CB78" s="31">
        <v>9.16</v>
      </c>
      <c r="CC78" s="31"/>
      <c r="CD78" s="31"/>
      <c r="CE78" s="24">
        <v>10</v>
      </c>
      <c r="CF78" s="24"/>
      <c r="CG78" s="24"/>
      <c r="CH78" s="19"/>
      <c r="CI78" s="19"/>
      <c r="CJ78" s="19" t="s">
        <v>126</v>
      </c>
      <c r="CK78" s="19">
        <v>1</v>
      </c>
      <c r="CL78" s="19"/>
      <c r="CM78" s="19" t="s">
        <v>131</v>
      </c>
      <c r="CN78" s="19"/>
      <c r="CO78" s="19" t="s">
        <v>132</v>
      </c>
      <c r="CP78" s="19" t="s">
        <v>158</v>
      </c>
      <c r="CQ78" s="19">
        <v>6</v>
      </c>
      <c r="CR78" s="19">
        <v>35</v>
      </c>
      <c r="CS78" s="19" t="s">
        <v>388</v>
      </c>
      <c r="CT78" s="19">
        <v>20</v>
      </c>
      <c r="CU78" s="24">
        <v>23.22</v>
      </c>
      <c r="CV78" s="19">
        <v>0.58</v>
      </c>
      <c r="CW78" s="19">
        <v>0.68</v>
      </c>
      <c r="CX78" s="19" t="s">
        <v>135</v>
      </c>
      <c r="CY78" s="19">
        <v>2017</v>
      </c>
      <c r="CZ78" s="19" t="s">
        <v>136</v>
      </c>
      <c r="DA78" s="19">
        <v>2019</v>
      </c>
      <c r="DB78" s="19" t="str">
        <f t="shared" si="6"/>
        <v>港区管委会</v>
      </c>
      <c r="DC78" s="19" t="s">
        <v>137</v>
      </c>
      <c r="DD78" s="17"/>
    </row>
    <row r="79" ht="24" spans="1:108">
      <c r="A79" s="8">
        <v>46</v>
      </c>
      <c r="B79" s="27" t="s">
        <v>395</v>
      </c>
      <c r="C79" s="25" t="s">
        <v>396</v>
      </c>
      <c r="D79" s="27" t="s">
        <v>397</v>
      </c>
      <c r="E79" s="27" t="s">
        <v>398</v>
      </c>
      <c r="F79" s="27" t="s">
        <v>399</v>
      </c>
      <c r="G79" s="27" t="s">
        <v>126</v>
      </c>
      <c r="H79" s="27">
        <v>1526990304</v>
      </c>
      <c r="I79" s="27" t="s">
        <v>198</v>
      </c>
      <c r="J79" s="27" t="s">
        <v>126</v>
      </c>
      <c r="K79" s="25" t="s">
        <v>129</v>
      </c>
      <c r="L79" s="25"/>
      <c r="M79" s="27" t="s">
        <v>130</v>
      </c>
      <c r="N79" s="27" t="s">
        <v>130</v>
      </c>
      <c r="O79" s="38">
        <v>4</v>
      </c>
      <c r="P79" s="38" t="s">
        <v>130</v>
      </c>
      <c r="Q79" s="38" t="s">
        <v>130</v>
      </c>
      <c r="R79" s="38"/>
      <c r="S79" s="38"/>
      <c r="T79" s="38"/>
      <c r="U79" s="8" t="s">
        <v>126</v>
      </c>
      <c r="V79" s="8">
        <v>120</v>
      </c>
      <c r="W79" s="8"/>
      <c r="X79" s="8"/>
      <c r="Y79" s="8"/>
      <c r="Z79" s="8"/>
      <c r="AA79" s="8" t="s">
        <v>126</v>
      </c>
      <c r="AB79" s="8">
        <v>120</v>
      </c>
      <c r="AC79" s="8"/>
      <c r="AD79" s="8">
        <v>120</v>
      </c>
      <c r="AE79" s="27">
        <f t="shared" si="8"/>
        <v>120</v>
      </c>
      <c r="AF79" s="59">
        <f t="shared" si="7"/>
        <v>3.6</v>
      </c>
      <c r="AG79" s="8" t="s">
        <v>126</v>
      </c>
      <c r="AH79" s="8"/>
      <c r="AI79" s="8"/>
      <c r="AJ79" s="8"/>
      <c r="AK79" s="8"/>
      <c r="AL79" s="8" t="s">
        <v>126</v>
      </c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>
        <v>120</v>
      </c>
      <c r="BV79" s="8" t="s">
        <v>126</v>
      </c>
      <c r="BW79" s="8"/>
      <c r="BX79" s="8"/>
      <c r="BY79" s="8"/>
      <c r="BZ79" s="8"/>
      <c r="CA79" s="29"/>
      <c r="CB79" s="29">
        <v>12</v>
      </c>
      <c r="CC79" s="29"/>
      <c r="CD79" s="29"/>
      <c r="CE79" s="27">
        <v>11</v>
      </c>
      <c r="CF79" s="27"/>
      <c r="CG79" s="27"/>
      <c r="CH79" s="8"/>
      <c r="CI79" s="8"/>
      <c r="CJ79" s="8" t="s">
        <v>126</v>
      </c>
      <c r="CK79" s="8">
        <v>1</v>
      </c>
      <c r="CL79" s="8"/>
      <c r="CM79" s="8" t="s">
        <v>131</v>
      </c>
      <c r="CN79" s="8"/>
      <c r="CO79" s="8" t="s">
        <v>132</v>
      </c>
      <c r="CP79" s="8" t="s">
        <v>158</v>
      </c>
      <c r="CQ79" s="8">
        <v>2</v>
      </c>
      <c r="CR79" s="8">
        <v>30</v>
      </c>
      <c r="CS79" s="8" t="s">
        <v>388</v>
      </c>
      <c r="CT79" s="8">
        <v>14</v>
      </c>
      <c r="CU79" s="27">
        <v>20.16</v>
      </c>
      <c r="CV79" s="8">
        <v>0.62</v>
      </c>
      <c r="CW79" s="8">
        <v>0.67</v>
      </c>
      <c r="CX79" s="8" t="s">
        <v>135</v>
      </c>
      <c r="CY79" s="8">
        <v>2017</v>
      </c>
      <c r="CZ79" s="8" t="s">
        <v>136</v>
      </c>
      <c r="DA79" s="8">
        <v>2019</v>
      </c>
      <c r="DB79" s="8" t="str">
        <f t="shared" si="6"/>
        <v>港区管委会</v>
      </c>
      <c r="DC79" s="8" t="s">
        <v>130</v>
      </c>
      <c r="DD79" s="10"/>
    </row>
    <row r="80" spans="1:108">
      <c r="A80" s="8">
        <v>47</v>
      </c>
      <c r="B80" s="27" t="s">
        <v>400</v>
      </c>
      <c r="C80" s="25" t="s">
        <v>401</v>
      </c>
      <c r="D80" s="27" t="s">
        <v>402</v>
      </c>
      <c r="E80" s="27" t="s">
        <v>403</v>
      </c>
      <c r="F80" s="27" t="s">
        <v>399</v>
      </c>
      <c r="G80" s="27" t="s">
        <v>126</v>
      </c>
      <c r="H80" s="56"/>
      <c r="I80" s="27" t="s">
        <v>126</v>
      </c>
      <c r="J80" s="27" t="s">
        <v>126</v>
      </c>
      <c r="K80" s="25" t="s">
        <v>126</v>
      </c>
      <c r="L80" s="25" t="s">
        <v>151</v>
      </c>
      <c r="M80" s="27" t="s">
        <v>130</v>
      </c>
      <c r="N80" s="27" t="s">
        <v>126</v>
      </c>
      <c r="O80" s="38">
        <v>4</v>
      </c>
      <c r="P80" s="38" t="s">
        <v>130</v>
      </c>
      <c r="Q80" s="38" t="s">
        <v>130</v>
      </c>
      <c r="R80" s="38"/>
      <c r="S80" s="38"/>
      <c r="T80" s="38"/>
      <c r="U80" s="8" t="s">
        <v>126</v>
      </c>
      <c r="V80" s="8" t="s">
        <v>126</v>
      </c>
      <c r="W80" s="8"/>
      <c r="X80" s="8">
        <v>6</v>
      </c>
      <c r="Y80" s="8"/>
      <c r="Z80" s="8"/>
      <c r="AA80" s="54">
        <v>186</v>
      </c>
      <c r="AB80" s="8">
        <v>6</v>
      </c>
      <c r="AC80" s="8">
        <v>186</v>
      </c>
      <c r="AD80" s="8">
        <v>24</v>
      </c>
      <c r="AE80" s="27">
        <f t="shared" si="8"/>
        <v>210</v>
      </c>
      <c r="AF80" s="59">
        <f t="shared" si="7"/>
        <v>4.608</v>
      </c>
      <c r="AG80" s="8" t="s">
        <v>126</v>
      </c>
      <c r="AH80" s="8"/>
      <c r="AI80" s="8"/>
      <c r="AJ80" s="8"/>
      <c r="AK80" s="8"/>
      <c r="AL80" s="8" t="s">
        <v>126</v>
      </c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>
        <v>186</v>
      </c>
      <c r="BN80" s="8"/>
      <c r="BO80" s="8"/>
      <c r="BP80" s="8"/>
      <c r="BQ80" s="8"/>
      <c r="BR80" s="8"/>
      <c r="BS80" s="8"/>
      <c r="BT80" s="8"/>
      <c r="BU80" s="8"/>
      <c r="BV80" s="8" t="s">
        <v>126</v>
      </c>
      <c r="BW80" s="8"/>
      <c r="BX80" s="8">
        <v>24</v>
      </c>
      <c r="BY80" s="8"/>
      <c r="BZ80" s="8"/>
      <c r="CA80" s="29"/>
      <c r="CB80" s="29">
        <v>9.18</v>
      </c>
      <c r="CC80" s="29"/>
      <c r="CD80" s="29"/>
      <c r="CE80" s="27">
        <v>4</v>
      </c>
      <c r="CF80" s="27"/>
      <c r="CG80" s="27">
        <v>15</v>
      </c>
      <c r="CH80" s="8"/>
      <c r="CI80" s="8">
        <v>4</v>
      </c>
      <c r="CJ80" s="8" t="s">
        <v>126</v>
      </c>
      <c r="CK80" s="8">
        <v>1</v>
      </c>
      <c r="CL80" s="8"/>
      <c r="CM80" s="8" t="s">
        <v>404</v>
      </c>
      <c r="CN80" s="8"/>
      <c r="CO80" s="8" t="s">
        <v>176</v>
      </c>
      <c r="CP80" s="8" t="s">
        <v>158</v>
      </c>
      <c r="CQ80" s="8">
        <v>2</v>
      </c>
      <c r="CR80" s="8">
        <v>24</v>
      </c>
      <c r="CS80" s="8" t="s">
        <v>152</v>
      </c>
      <c r="CT80" s="8">
        <v>4</v>
      </c>
      <c r="CU80" s="27">
        <v>12.25</v>
      </c>
      <c r="CV80" s="8">
        <v>0.42</v>
      </c>
      <c r="CW80" s="8">
        <v>0.48</v>
      </c>
      <c r="CX80" s="8" t="s">
        <v>405</v>
      </c>
      <c r="CY80" s="8">
        <v>2020</v>
      </c>
      <c r="CZ80" s="8" t="s">
        <v>136</v>
      </c>
      <c r="DA80" s="8">
        <v>2022</v>
      </c>
      <c r="DB80" s="8" t="str">
        <f t="shared" si="6"/>
        <v>港区管委会</v>
      </c>
      <c r="DC80" s="8" t="s">
        <v>265</v>
      </c>
      <c r="DD80" s="10"/>
    </row>
    <row r="81" spans="1:108">
      <c r="A81" s="8"/>
      <c r="B81" s="27"/>
      <c r="C81" s="25" t="s">
        <v>406</v>
      </c>
      <c r="D81" s="27" t="s">
        <v>126</v>
      </c>
      <c r="E81" s="27" t="s">
        <v>407</v>
      </c>
      <c r="F81" s="27" t="s">
        <v>408</v>
      </c>
      <c r="G81" s="27" t="s">
        <v>126</v>
      </c>
      <c r="H81" s="27">
        <v>1500786839</v>
      </c>
      <c r="I81" s="27" t="s">
        <v>198</v>
      </c>
      <c r="J81" s="27" t="s">
        <v>126</v>
      </c>
      <c r="K81" s="25" t="s">
        <v>129</v>
      </c>
      <c r="L81" s="25"/>
      <c r="M81" s="27" t="s">
        <v>409</v>
      </c>
      <c r="N81" s="27" t="s">
        <v>130</v>
      </c>
      <c r="O81" s="38">
        <v>3</v>
      </c>
      <c r="P81" s="38" t="s">
        <v>130</v>
      </c>
      <c r="Q81" s="38" t="s">
        <v>130</v>
      </c>
      <c r="R81" s="38"/>
      <c r="S81" s="38"/>
      <c r="T81" s="38"/>
      <c r="U81" s="8" t="s">
        <v>126</v>
      </c>
      <c r="V81" s="8" t="s">
        <v>126</v>
      </c>
      <c r="W81" s="8"/>
      <c r="X81" s="8"/>
      <c r="Y81" s="8"/>
      <c r="Z81" s="8"/>
      <c r="AA81" s="54"/>
      <c r="AB81" s="8"/>
      <c r="AC81" s="8"/>
      <c r="AD81" s="8"/>
      <c r="AE81" s="27">
        <f t="shared" si="8"/>
        <v>0</v>
      </c>
      <c r="AF81" s="59"/>
      <c r="AG81" s="8" t="s">
        <v>126</v>
      </c>
      <c r="AH81" s="8"/>
      <c r="AI81" s="8"/>
      <c r="AJ81" s="8"/>
      <c r="AK81" s="8"/>
      <c r="AL81" s="8" t="s">
        <v>126</v>
      </c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 t="s">
        <v>126</v>
      </c>
      <c r="BW81" s="8"/>
      <c r="BX81" s="8"/>
      <c r="BY81" s="8"/>
      <c r="BZ81" s="8"/>
      <c r="CA81" s="29"/>
      <c r="CB81" s="29" t="s">
        <v>126</v>
      </c>
      <c r="CC81" s="29"/>
      <c r="CD81" s="29"/>
      <c r="CE81" s="27"/>
      <c r="CF81" s="27"/>
      <c r="CG81" s="27"/>
      <c r="CH81" s="8"/>
      <c r="CI81" s="8"/>
      <c r="CJ81" s="8" t="s">
        <v>126</v>
      </c>
      <c r="CK81" s="8">
        <v>1</v>
      </c>
      <c r="CL81" s="8"/>
      <c r="CM81" s="8" t="s">
        <v>126</v>
      </c>
      <c r="CN81" s="8"/>
      <c r="CO81" s="8" t="s">
        <v>176</v>
      </c>
      <c r="CP81" s="8" t="s">
        <v>158</v>
      </c>
      <c r="CQ81" s="8"/>
      <c r="CR81" s="8" t="s">
        <v>126</v>
      </c>
      <c r="CS81" s="8" t="s">
        <v>152</v>
      </c>
      <c r="CT81" s="8" t="s">
        <v>126</v>
      </c>
      <c r="CU81" s="27">
        <v>12.25</v>
      </c>
      <c r="CV81" s="8">
        <v>0.42</v>
      </c>
      <c r="CW81" s="8">
        <v>0.48</v>
      </c>
      <c r="CX81" s="8" t="s">
        <v>405</v>
      </c>
      <c r="CY81" s="8">
        <v>2020</v>
      </c>
      <c r="CZ81" s="8" t="s">
        <v>136</v>
      </c>
      <c r="DA81" s="8">
        <v>2022</v>
      </c>
      <c r="DB81" s="8" t="str">
        <f t="shared" si="6"/>
        <v>港区管委会</v>
      </c>
      <c r="DC81" s="8" t="s">
        <v>130</v>
      </c>
      <c r="DD81" s="10"/>
    </row>
    <row r="82" spans="1:108">
      <c r="A82" s="8"/>
      <c r="B82" s="27"/>
      <c r="C82" s="25" t="s">
        <v>410</v>
      </c>
      <c r="D82" s="27" t="s">
        <v>411</v>
      </c>
      <c r="E82" s="27" t="s">
        <v>412</v>
      </c>
      <c r="F82" s="27" t="s">
        <v>413</v>
      </c>
      <c r="G82" s="27" t="s">
        <v>126</v>
      </c>
      <c r="H82" s="27" t="s">
        <v>126</v>
      </c>
      <c r="I82" s="27" t="s">
        <v>126</v>
      </c>
      <c r="J82" s="27" t="s">
        <v>126</v>
      </c>
      <c r="K82" s="25" t="s">
        <v>126</v>
      </c>
      <c r="L82" s="25" t="s">
        <v>151</v>
      </c>
      <c r="M82" s="27" t="s">
        <v>414</v>
      </c>
      <c r="N82" s="27" t="s">
        <v>130</v>
      </c>
      <c r="O82" s="38">
        <v>4</v>
      </c>
      <c r="P82" s="38" t="s">
        <v>130</v>
      </c>
      <c r="Q82" s="38" t="s">
        <v>130</v>
      </c>
      <c r="R82" s="38"/>
      <c r="S82" s="38"/>
      <c r="T82" s="38"/>
      <c r="U82" s="8" t="s">
        <v>126</v>
      </c>
      <c r="V82" s="8" t="s">
        <v>126</v>
      </c>
      <c r="W82" s="8"/>
      <c r="X82" s="8"/>
      <c r="Y82" s="8"/>
      <c r="Z82" s="8"/>
      <c r="AA82" s="54"/>
      <c r="AB82" s="8"/>
      <c r="AC82" s="8"/>
      <c r="AD82" s="8"/>
      <c r="AE82" s="27">
        <f t="shared" si="8"/>
        <v>0</v>
      </c>
      <c r="AF82" s="59"/>
      <c r="AG82" s="8" t="s">
        <v>126</v>
      </c>
      <c r="AH82" s="8"/>
      <c r="AI82" s="8"/>
      <c r="AJ82" s="8"/>
      <c r="AK82" s="8"/>
      <c r="AL82" s="8" t="s">
        <v>126</v>
      </c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 t="s">
        <v>126</v>
      </c>
      <c r="BW82" s="8"/>
      <c r="BX82" s="8"/>
      <c r="BY82" s="8"/>
      <c r="BZ82" s="8"/>
      <c r="CA82" s="29"/>
      <c r="CB82" s="29" t="s">
        <v>126</v>
      </c>
      <c r="CC82" s="29"/>
      <c r="CD82" s="29"/>
      <c r="CE82" s="27">
        <v>4</v>
      </c>
      <c r="CF82" s="27"/>
      <c r="CG82" s="27"/>
      <c r="CH82" s="8"/>
      <c r="CI82" s="8"/>
      <c r="CJ82" s="8" t="s">
        <v>126</v>
      </c>
      <c r="CK82" s="8">
        <v>1</v>
      </c>
      <c r="CL82" s="8"/>
      <c r="CM82" s="8" t="s">
        <v>126</v>
      </c>
      <c r="CN82" s="8"/>
      <c r="CO82" s="8" t="s">
        <v>176</v>
      </c>
      <c r="CP82" s="8" t="s">
        <v>158</v>
      </c>
      <c r="CQ82" s="8"/>
      <c r="CR82" s="8" t="s">
        <v>126</v>
      </c>
      <c r="CS82" s="8" t="s">
        <v>152</v>
      </c>
      <c r="CT82" s="8" t="s">
        <v>126</v>
      </c>
      <c r="CU82" s="27">
        <v>12.25</v>
      </c>
      <c r="CV82" s="8">
        <v>0.42</v>
      </c>
      <c r="CW82" s="8">
        <v>0.48</v>
      </c>
      <c r="CX82" s="8" t="s">
        <v>405</v>
      </c>
      <c r="CY82" s="8">
        <v>2020</v>
      </c>
      <c r="CZ82" s="8" t="s">
        <v>136</v>
      </c>
      <c r="DA82" s="8">
        <v>2022</v>
      </c>
      <c r="DB82" s="8" t="str">
        <f t="shared" si="6"/>
        <v>港区管委会</v>
      </c>
      <c r="DC82" s="8" t="s">
        <v>415</v>
      </c>
      <c r="DD82" s="10"/>
    </row>
    <row r="83" spans="1:108">
      <c r="A83" s="8"/>
      <c r="B83" s="27"/>
      <c r="C83" s="25" t="s">
        <v>416</v>
      </c>
      <c r="D83" s="27" t="s">
        <v>417</v>
      </c>
      <c r="E83" s="27" t="s">
        <v>418</v>
      </c>
      <c r="F83" s="27" t="s">
        <v>419</v>
      </c>
      <c r="G83" s="27" t="s">
        <v>126</v>
      </c>
      <c r="H83" s="27" t="s">
        <v>126</v>
      </c>
      <c r="I83" s="27" t="s">
        <v>126</v>
      </c>
      <c r="J83" s="27" t="s">
        <v>126</v>
      </c>
      <c r="K83" s="25" t="s">
        <v>126</v>
      </c>
      <c r="L83" s="25" t="s">
        <v>151</v>
      </c>
      <c r="M83" s="27" t="s">
        <v>130</v>
      </c>
      <c r="N83" s="27" t="s">
        <v>130</v>
      </c>
      <c r="O83" s="38">
        <v>4</v>
      </c>
      <c r="P83" s="38" t="s">
        <v>130</v>
      </c>
      <c r="Q83" s="38" t="s">
        <v>130</v>
      </c>
      <c r="R83" s="38"/>
      <c r="S83" s="38"/>
      <c r="T83" s="38"/>
      <c r="U83" s="8" t="s">
        <v>126</v>
      </c>
      <c r="V83" s="8" t="s">
        <v>126</v>
      </c>
      <c r="W83" s="8"/>
      <c r="X83" s="8"/>
      <c r="Y83" s="8"/>
      <c r="Z83" s="8"/>
      <c r="AA83" s="54"/>
      <c r="AB83" s="8"/>
      <c r="AC83" s="8"/>
      <c r="AD83" s="8"/>
      <c r="AE83" s="27">
        <f t="shared" si="8"/>
        <v>0</v>
      </c>
      <c r="AF83" s="59"/>
      <c r="AG83" s="8" t="s">
        <v>126</v>
      </c>
      <c r="AH83" s="8"/>
      <c r="AI83" s="8"/>
      <c r="AJ83" s="8"/>
      <c r="AK83" s="8"/>
      <c r="AL83" s="8" t="s">
        <v>126</v>
      </c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 t="s">
        <v>126</v>
      </c>
      <c r="BW83" s="8"/>
      <c r="BX83" s="8"/>
      <c r="BY83" s="8"/>
      <c r="BZ83" s="8"/>
      <c r="CA83" s="29"/>
      <c r="CB83" s="29" t="s">
        <v>126</v>
      </c>
      <c r="CC83" s="29"/>
      <c r="CD83" s="29"/>
      <c r="CE83" s="27">
        <v>4</v>
      </c>
      <c r="CF83" s="27"/>
      <c r="CG83" s="27"/>
      <c r="CH83" s="8"/>
      <c r="CI83" s="8"/>
      <c r="CJ83" s="8" t="s">
        <v>126</v>
      </c>
      <c r="CK83" s="8">
        <v>1</v>
      </c>
      <c r="CL83" s="8"/>
      <c r="CM83" s="8" t="s">
        <v>126</v>
      </c>
      <c r="CN83" s="8"/>
      <c r="CO83" s="8" t="s">
        <v>176</v>
      </c>
      <c r="CP83" s="8" t="s">
        <v>158</v>
      </c>
      <c r="CQ83" s="8"/>
      <c r="CR83" s="8" t="s">
        <v>126</v>
      </c>
      <c r="CS83" s="8" t="s">
        <v>152</v>
      </c>
      <c r="CT83" s="8" t="s">
        <v>126</v>
      </c>
      <c r="CU83" s="27">
        <v>12.25</v>
      </c>
      <c r="CV83" s="8">
        <v>0.42</v>
      </c>
      <c r="CW83" s="8">
        <v>0.48</v>
      </c>
      <c r="CX83" s="8" t="s">
        <v>405</v>
      </c>
      <c r="CY83" s="8">
        <v>2020</v>
      </c>
      <c r="CZ83" s="8" t="s">
        <v>136</v>
      </c>
      <c r="DA83" s="8">
        <v>2022</v>
      </c>
      <c r="DB83" s="8" t="str">
        <f t="shared" si="6"/>
        <v>港区管委会</v>
      </c>
      <c r="DC83" s="8" t="s">
        <v>265</v>
      </c>
      <c r="DD83" s="10"/>
    </row>
    <row r="84" ht="17" customHeight="1" spans="1:108">
      <c r="A84" s="8">
        <v>48</v>
      </c>
      <c r="B84" s="27" t="s">
        <v>420</v>
      </c>
      <c r="C84" s="25" t="s">
        <v>421</v>
      </c>
      <c r="D84" s="27" t="s">
        <v>422</v>
      </c>
      <c r="E84" s="27" t="s">
        <v>423</v>
      </c>
      <c r="F84" s="27" t="s">
        <v>424</v>
      </c>
      <c r="G84" s="27" t="s">
        <v>126</v>
      </c>
      <c r="H84" s="27">
        <v>11154482</v>
      </c>
      <c r="I84" s="27" t="s">
        <v>195</v>
      </c>
      <c r="J84" s="27" t="s">
        <v>126</v>
      </c>
      <c r="K84" s="25" t="s">
        <v>126</v>
      </c>
      <c r="L84" s="25" t="s">
        <v>151</v>
      </c>
      <c r="M84" s="27" t="s">
        <v>130</v>
      </c>
      <c r="N84" s="27" t="s">
        <v>130</v>
      </c>
      <c r="O84" s="38">
        <v>7</v>
      </c>
      <c r="P84" s="38" t="s">
        <v>130</v>
      </c>
      <c r="Q84" s="38" t="s">
        <v>130</v>
      </c>
      <c r="R84" s="38"/>
      <c r="S84" s="38"/>
      <c r="T84" s="38"/>
      <c r="U84" s="8" t="s">
        <v>126</v>
      </c>
      <c r="V84" s="8" t="s">
        <v>126</v>
      </c>
      <c r="W84" s="8"/>
      <c r="X84" s="8"/>
      <c r="Y84" s="8"/>
      <c r="Z84" s="8"/>
      <c r="AA84" s="8">
        <v>184</v>
      </c>
      <c r="AB84" s="8">
        <v>0</v>
      </c>
      <c r="AC84" s="8">
        <v>184</v>
      </c>
      <c r="AD84" s="8" t="s">
        <v>126</v>
      </c>
      <c r="AE84" s="27">
        <v>184</v>
      </c>
      <c r="AF84" s="59">
        <f>(AB84+AC84)*CR84/1000</f>
        <v>3.312</v>
      </c>
      <c r="AG84" s="8" t="s">
        <v>126</v>
      </c>
      <c r="AH84" s="8"/>
      <c r="AI84" s="8"/>
      <c r="AJ84" s="8"/>
      <c r="AK84" s="8"/>
      <c r="AL84" s="8" t="s">
        <v>126</v>
      </c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>
        <v>184</v>
      </c>
      <c r="BN84" s="8"/>
      <c r="BO84" s="8"/>
      <c r="BP84" s="8"/>
      <c r="BQ84" s="8"/>
      <c r="BR84" s="8"/>
      <c r="BS84" s="8"/>
      <c r="BT84" s="8"/>
      <c r="BU84" s="8"/>
      <c r="BV84" s="8" t="s">
        <v>126</v>
      </c>
      <c r="BW84" s="8"/>
      <c r="BX84" s="8"/>
      <c r="BY84" s="8"/>
      <c r="BZ84" s="8"/>
      <c r="CA84" s="29"/>
      <c r="CB84" s="29">
        <v>5.52</v>
      </c>
      <c r="CC84" s="29"/>
      <c r="CD84" s="29"/>
      <c r="CE84" s="27">
        <v>8</v>
      </c>
      <c r="CF84" s="27"/>
      <c r="CG84" s="27"/>
      <c r="CH84" s="8"/>
      <c r="CI84" s="8">
        <v>4</v>
      </c>
      <c r="CJ84" s="8" t="s">
        <v>126</v>
      </c>
      <c r="CK84" s="8">
        <v>1</v>
      </c>
      <c r="CL84" s="8"/>
      <c r="CM84" s="8" t="s">
        <v>425</v>
      </c>
      <c r="CN84" s="8"/>
      <c r="CO84" s="8" t="s">
        <v>176</v>
      </c>
      <c r="CP84" s="8" t="s">
        <v>158</v>
      </c>
      <c r="CQ84" s="8">
        <v>2</v>
      </c>
      <c r="CR84" s="8">
        <v>18</v>
      </c>
      <c r="CS84" s="8" t="s">
        <v>152</v>
      </c>
      <c r="CT84" s="8">
        <v>4</v>
      </c>
      <c r="CU84" s="27">
        <v>7.5</v>
      </c>
      <c r="CV84" s="8">
        <v>0.32</v>
      </c>
      <c r="CW84" s="8">
        <v>0.45</v>
      </c>
      <c r="CX84" s="8" t="s">
        <v>405</v>
      </c>
      <c r="CY84" s="8">
        <v>2013</v>
      </c>
      <c r="CZ84" s="8" t="s">
        <v>136</v>
      </c>
      <c r="DA84" s="8">
        <v>2015</v>
      </c>
      <c r="DB84" s="8" t="str">
        <f t="shared" si="6"/>
        <v>港区管委会</v>
      </c>
      <c r="DC84" s="8" t="s">
        <v>130</v>
      </c>
      <c r="DD84" s="10"/>
    </row>
    <row r="85" spans="1:108">
      <c r="A85" s="8"/>
      <c r="B85" s="27"/>
      <c r="C85" s="25" t="s">
        <v>426</v>
      </c>
      <c r="D85" s="27" t="s">
        <v>126</v>
      </c>
      <c r="E85" s="27" t="s">
        <v>423</v>
      </c>
      <c r="F85" s="27" t="s">
        <v>427</v>
      </c>
      <c r="G85" s="27" t="s">
        <v>126</v>
      </c>
      <c r="H85" s="27">
        <v>10008609</v>
      </c>
      <c r="I85" s="27" t="s">
        <v>195</v>
      </c>
      <c r="J85" s="27" t="s">
        <v>126</v>
      </c>
      <c r="K85" s="25" t="s">
        <v>126</v>
      </c>
      <c r="L85" s="25" t="s">
        <v>151</v>
      </c>
      <c r="M85" s="27" t="s">
        <v>130</v>
      </c>
      <c r="N85" s="27" t="s">
        <v>130</v>
      </c>
      <c r="O85" s="38">
        <v>9</v>
      </c>
      <c r="P85" s="38" t="s">
        <v>130</v>
      </c>
      <c r="Q85" s="38" t="s">
        <v>130</v>
      </c>
      <c r="R85" s="38"/>
      <c r="S85" s="38"/>
      <c r="T85" s="38"/>
      <c r="U85" s="8" t="s">
        <v>126</v>
      </c>
      <c r="V85" s="8" t="s">
        <v>126</v>
      </c>
      <c r="W85" s="8"/>
      <c r="X85" s="8"/>
      <c r="Y85" s="8"/>
      <c r="Z85" s="8"/>
      <c r="AA85" s="8"/>
      <c r="AB85" s="8"/>
      <c r="AC85" s="8"/>
      <c r="AD85" s="8" t="s">
        <v>126</v>
      </c>
      <c r="AE85" s="27"/>
      <c r="AF85" s="59"/>
      <c r="AG85" s="8" t="s">
        <v>126</v>
      </c>
      <c r="AH85" s="8"/>
      <c r="AI85" s="8"/>
      <c r="AJ85" s="8"/>
      <c r="AK85" s="8"/>
      <c r="AL85" s="8" t="s">
        <v>126</v>
      </c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 t="s">
        <v>126</v>
      </c>
      <c r="BW85" s="8"/>
      <c r="BX85" s="8"/>
      <c r="BY85" s="8"/>
      <c r="BZ85" s="8"/>
      <c r="CA85" s="29"/>
      <c r="CB85" s="29" t="s">
        <v>126</v>
      </c>
      <c r="CC85" s="29"/>
      <c r="CD85" s="29"/>
      <c r="CE85" s="27">
        <v>8</v>
      </c>
      <c r="CF85" s="27"/>
      <c r="CG85" s="27"/>
      <c r="CH85" s="8"/>
      <c r="CI85" s="8"/>
      <c r="CJ85" s="8" t="s">
        <v>126</v>
      </c>
      <c r="CK85" s="8">
        <v>1</v>
      </c>
      <c r="CL85" s="8"/>
      <c r="CM85" s="8" t="s">
        <v>126</v>
      </c>
      <c r="CN85" s="8"/>
      <c r="CO85" s="8" t="s">
        <v>176</v>
      </c>
      <c r="CP85" s="8" t="s">
        <v>158</v>
      </c>
      <c r="CQ85" s="8"/>
      <c r="CR85" s="8" t="s">
        <v>126</v>
      </c>
      <c r="CS85" s="8" t="s">
        <v>152</v>
      </c>
      <c r="CT85" s="8" t="s">
        <v>126</v>
      </c>
      <c r="CU85" s="27">
        <v>7.5</v>
      </c>
      <c r="CV85" s="8">
        <v>0.32</v>
      </c>
      <c r="CW85" s="8">
        <v>0.45</v>
      </c>
      <c r="CX85" s="8" t="s">
        <v>405</v>
      </c>
      <c r="CY85" s="8">
        <v>2012</v>
      </c>
      <c r="CZ85" s="8" t="s">
        <v>136</v>
      </c>
      <c r="DA85" s="8">
        <v>2014</v>
      </c>
      <c r="DB85" s="8" t="str">
        <f t="shared" si="6"/>
        <v>港区管委会</v>
      </c>
      <c r="DC85" s="8" t="s">
        <v>130</v>
      </c>
      <c r="DD85" s="10"/>
    </row>
    <row r="86" spans="1:108">
      <c r="A86" s="8"/>
      <c r="B86" s="27"/>
      <c r="C86" s="25" t="s">
        <v>428</v>
      </c>
      <c r="D86" s="27" t="s">
        <v>126</v>
      </c>
      <c r="E86" s="27" t="s">
        <v>429</v>
      </c>
      <c r="F86" s="27" t="s">
        <v>226</v>
      </c>
      <c r="G86" s="27" t="s">
        <v>126</v>
      </c>
      <c r="H86" s="27">
        <v>10008617</v>
      </c>
      <c r="I86" s="27" t="s">
        <v>195</v>
      </c>
      <c r="J86" s="27" t="s">
        <v>126</v>
      </c>
      <c r="K86" s="25" t="s">
        <v>126</v>
      </c>
      <c r="L86" s="25" t="s">
        <v>151</v>
      </c>
      <c r="M86" s="27" t="s">
        <v>130</v>
      </c>
      <c r="N86" s="27" t="s">
        <v>130</v>
      </c>
      <c r="O86" s="38">
        <v>12</v>
      </c>
      <c r="P86" s="38" t="s">
        <v>130</v>
      </c>
      <c r="Q86" s="38" t="s">
        <v>130</v>
      </c>
      <c r="R86" s="38"/>
      <c r="S86" s="38"/>
      <c r="T86" s="38"/>
      <c r="U86" s="8" t="s">
        <v>126</v>
      </c>
      <c r="V86" s="8" t="s">
        <v>126</v>
      </c>
      <c r="W86" s="8"/>
      <c r="X86" s="8"/>
      <c r="Y86" s="8"/>
      <c r="Z86" s="8"/>
      <c r="AA86" s="8"/>
      <c r="AB86" s="8"/>
      <c r="AC86" s="8"/>
      <c r="AD86" s="8" t="s">
        <v>126</v>
      </c>
      <c r="AE86" s="27"/>
      <c r="AF86" s="59"/>
      <c r="AG86" s="8" t="s">
        <v>126</v>
      </c>
      <c r="AH86" s="8"/>
      <c r="AI86" s="8"/>
      <c r="AJ86" s="8"/>
      <c r="AK86" s="8"/>
      <c r="AL86" s="8" t="s">
        <v>126</v>
      </c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 t="s">
        <v>126</v>
      </c>
      <c r="BW86" s="8"/>
      <c r="BX86" s="8"/>
      <c r="BY86" s="8"/>
      <c r="BZ86" s="8"/>
      <c r="CA86" s="29"/>
      <c r="CB86" s="29" t="s">
        <v>126</v>
      </c>
      <c r="CC86" s="29"/>
      <c r="CD86" s="29"/>
      <c r="CE86" s="27">
        <v>8</v>
      </c>
      <c r="CF86" s="27"/>
      <c r="CG86" s="27"/>
      <c r="CH86" s="8"/>
      <c r="CI86" s="8"/>
      <c r="CJ86" s="8" t="s">
        <v>126</v>
      </c>
      <c r="CK86" s="8">
        <v>1</v>
      </c>
      <c r="CL86" s="8"/>
      <c r="CM86" s="8" t="s">
        <v>126</v>
      </c>
      <c r="CN86" s="8" t="s">
        <v>126</v>
      </c>
      <c r="CO86" s="8" t="s">
        <v>176</v>
      </c>
      <c r="CP86" s="8" t="s">
        <v>158</v>
      </c>
      <c r="CQ86" s="8"/>
      <c r="CR86" s="8" t="s">
        <v>126</v>
      </c>
      <c r="CS86" s="8" t="s">
        <v>152</v>
      </c>
      <c r="CT86" s="8" t="s">
        <v>126</v>
      </c>
      <c r="CU86" s="27">
        <v>7.5</v>
      </c>
      <c r="CV86" s="8">
        <v>0.32</v>
      </c>
      <c r="CW86" s="8">
        <v>0.45</v>
      </c>
      <c r="CX86" s="8" t="s">
        <v>405</v>
      </c>
      <c r="CY86" s="8">
        <v>2012</v>
      </c>
      <c r="CZ86" s="8" t="s">
        <v>136</v>
      </c>
      <c r="DA86" s="8">
        <v>2014</v>
      </c>
      <c r="DB86" s="8" t="str">
        <f t="shared" si="6"/>
        <v>港区管委会</v>
      </c>
      <c r="DC86" s="8" t="s">
        <v>130</v>
      </c>
      <c r="DD86" s="10"/>
    </row>
    <row r="87" spans="1:108">
      <c r="A87" s="8">
        <v>49</v>
      </c>
      <c r="B87" s="27" t="s">
        <v>430</v>
      </c>
      <c r="C87" s="25" t="s">
        <v>431</v>
      </c>
      <c r="D87" s="27" t="s">
        <v>430</v>
      </c>
      <c r="E87" s="27" t="s">
        <v>432</v>
      </c>
      <c r="F87" s="27" t="s">
        <v>433</v>
      </c>
      <c r="G87" s="27" t="s">
        <v>126</v>
      </c>
      <c r="H87" s="27" t="s">
        <v>434</v>
      </c>
      <c r="I87" s="27" t="s">
        <v>198</v>
      </c>
      <c r="J87" s="27" t="s">
        <v>126</v>
      </c>
      <c r="K87" s="25" t="s">
        <v>126</v>
      </c>
      <c r="L87" s="25" t="s">
        <v>151</v>
      </c>
      <c r="M87" s="27" t="s">
        <v>130</v>
      </c>
      <c r="N87" s="27" t="s">
        <v>130</v>
      </c>
      <c r="O87" s="38">
        <v>7</v>
      </c>
      <c r="P87" s="38" t="s">
        <v>130</v>
      </c>
      <c r="Q87" s="38" t="s">
        <v>130</v>
      </c>
      <c r="R87" s="38"/>
      <c r="S87" s="38"/>
      <c r="T87" s="38"/>
      <c r="U87" s="8" t="s">
        <v>126</v>
      </c>
      <c r="V87" s="8" t="s">
        <v>126</v>
      </c>
      <c r="W87" s="8"/>
      <c r="X87" s="8"/>
      <c r="Y87" s="8"/>
      <c r="Z87" s="8"/>
      <c r="AA87" s="8">
        <v>120</v>
      </c>
      <c r="AB87" s="8">
        <v>0</v>
      </c>
      <c r="AC87" s="8">
        <v>120</v>
      </c>
      <c r="AD87" s="8" t="s">
        <v>126</v>
      </c>
      <c r="AE87" s="27">
        <v>120</v>
      </c>
      <c r="AF87" s="59">
        <f>(AB87+AC87)*CR87/1000</f>
        <v>2.88</v>
      </c>
      <c r="AG87" s="8" t="s">
        <v>126</v>
      </c>
      <c r="AH87" s="8"/>
      <c r="AI87" s="8"/>
      <c r="AJ87" s="8"/>
      <c r="AK87" s="8"/>
      <c r="AL87" s="8" t="s">
        <v>126</v>
      </c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>
        <v>120</v>
      </c>
      <c r="BN87" s="8"/>
      <c r="BO87" s="8"/>
      <c r="BP87" s="8"/>
      <c r="BQ87" s="8"/>
      <c r="BR87" s="8"/>
      <c r="BS87" s="8"/>
      <c r="BT87" s="8"/>
      <c r="BU87" s="8"/>
      <c r="BV87" s="8" t="s">
        <v>126</v>
      </c>
      <c r="BW87" s="8"/>
      <c r="BX87" s="8"/>
      <c r="BY87" s="8"/>
      <c r="BZ87" s="8"/>
      <c r="CA87" s="29"/>
      <c r="CB87" s="29">
        <v>3.6</v>
      </c>
      <c r="CC87" s="29"/>
      <c r="CD87" s="29"/>
      <c r="CE87" s="27" t="s">
        <v>126</v>
      </c>
      <c r="CF87" s="27"/>
      <c r="CG87" s="27"/>
      <c r="CH87" s="8"/>
      <c r="CI87" s="8"/>
      <c r="CJ87" s="8" t="s">
        <v>126</v>
      </c>
      <c r="CK87" s="8">
        <v>1</v>
      </c>
      <c r="CL87" s="8"/>
      <c r="CM87" s="8" t="s">
        <v>435</v>
      </c>
      <c r="CN87" s="8"/>
      <c r="CO87" s="8" t="s">
        <v>176</v>
      </c>
      <c r="CP87" s="8" t="s">
        <v>158</v>
      </c>
      <c r="CQ87" s="8">
        <v>2</v>
      </c>
      <c r="CR87" s="8">
        <v>24</v>
      </c>
      <c r="CS87" s="8" t="s">
        <v>152</v>
      </c>
      <c r="CT87" s="8">
        <v>6</v>
      </c>
      <c r="CU87" s="27">
        <v>6.5</v>
      </c>
      <c r="CV87" s="8">
        <v>0.22</v>
      </c>
      <c r="CW87" s="8">
        <v>0.32</v>
      </c>
      <c r="CX87" s="8" t="s">
        <v>405</v>
      </c>
      <c r="CY87" s="8">
        <v>2015</v>
      </c>
      <c r="CZ87" s="8" t="s">
        <v>136</v>
      </c>
      <c r="DA87" s="8">
        <v>2017</v>
      </c>
      <c r="DB87" s="8" t="str">
        <f t="shared" si="6"/>
        <v>港区管委会</v>
      </c>
      <c r="DC87" s="8" t="s">
        <v>130</v>
      </c>
      <c r="DD87" s="10"/>
    </row>
    <row r="88" ht="19.05" customHeight="1" spans="1:108">
      <c r="A88" s="8"/>
      <c r="B88" s="27"/>
      <c r="C88" s="25"/>
      <c r="D88" s="27" t="s">
        <v>436</v>
      </c>
      <c r="E88" s="27"/>
      <c r="F88" s="27"/>
      <c r="G88" s="27"/>
      <c r="H88" s="27"/>
      <c r="I88" s="27"/>
      <c r="J88" s="27"/>
      <c r="K88" s="25"/>
      <c r="L88" s="25"/>
      <c r="M88" s="27"/>
      <c r="N88" s="27"/>
      <c r="O88" s="38"/>
      <c r="P88" s="38"/>
      <c r="Q88" s="38"/>
      <c r="R88" s="38"/>
      <c r="S88" s="38"/>
      <c r="T88" s="38"/>
      <c r="U88" s="8"/>
      <c r="V88" s="8">
        <v>14</v>
      </c>
      <c r="W88" s="8"/>
      <c r="X88" s="8"/>
      <c r="Y88" s="8"/>
      <c r="Z88" s="8"/>
      <c r="AA88" s="8"/>
      <c r="AB88" s="8">
        <v>14</v>
      </c>
      <c r="AC88" s="8"/>
      <c r="AD88" s="8">
        <v>14</v>
      </c>
      <c r="AE88" s="27">
        <v>14</v>
      </c>
      <c r="AF88" s="59">
        <v>0.42</v>
      </c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>
        <v>14</v>
      </c>
      <c r="BV88" s="8"/>
      <c r="BW88" s="8"/>
      <c r="BX88" s="8"/>
      <c r="BY88" s="8"/>
      <c r="BZ88" s="8"/>
      <c r="CA88" s="29"/>
      <c r="CB88" s="29">
        <v>1.4</v>
      </c>
      <c r="CC88" s="29"/>
      <c r="CD88" s="29"/>
      <c r="CE88" s="27">
        <v>10</v>
      </c>
      <c r="CF88" s="27"/>
      <c r="CG88" s="27"/>
      <c r="CH88" s="8"/>
      <c r="CI88" s="8"/>
      <c r="CJ88" s="8"/>
      <c r="CK88" s="8"/>
      <c r="CL88" s="8"/>
      <c r="CM88" s="8" t="s">
        <v>131</v>
      </c>
      <c r="CN88" s="8"/>
      <c r="CO88" s="8" t="s">
        <v>176</v>
      </c>
      <c r="CP88" s="8" t="s">
        <v>158</v>
      </c>
      <c r="CQ88" s="8">
        <v>2</v>
      </c>
      <c r="CR88" s="8">
        <v>30</v>
      </c>
      <c r="CS88" s="8" t="s">
        <v>152</v>
      </c>
      <c r="CT88" s="8">
        <v>7</v>
      </c>
      <c r="CU88" s="27">
        <v>11.44</v>
      </c>
      <c r="CV88" s="8"/>
      <c r="CW88" s="8"/>
      <c r="CX88" s="8" t="s">
        <v>139</v>
      </c>
      <c r="CY88" s="8"/>
      <c r="CZ88" s="8"/>
      <c r="DA88" s="8"/>
      <c r="DB88" s="8"/>
      <c r="DC88" s="8"/>
      <c r="DD88" s="10"/>
    </row>
    <row r="89" ht="24" spans="1:108">
      <c r="A89" s="8">
        <v>50</v>
      </c>
      <c r="B89" s="57" t="s">
        <v>177</v>
      </c>
      <c r="C89" s="57" t="s">
        <v>437</v>
      </c>
      <c r="D89" s="57" t="s">
        <v>438</v>
      </c>
      <c r="E89" s="25" t="s">
        <v>439</v>
      </c>
      <c r="F89" s="25" t="s">
        <v>440</v>
      </c>
      <c r="G89" s="27"/>
      <c r="H89" s="27">
        <v>1530582091</v>
      </c>
      <c r="I89" s="27" t="s">
        <v>441</v>
      </c>
      <c r="J89" s="27">
        <v>125</v>
      </c>
      <c r="K89" s="27" t="s">
        <v>442</v>
      </c>
      <c r="L89" s="27"/>
      <c r="M89" s="27">
        <v>932</v>
      </c>
      <c r="N89" s="27">
        <v>932</v>
      </c>
      <c r="O89" s="38">
        <v>8</v>
      </c>
      <c r="P89" s="38">
        <v>132</v>
      </c>
      <c r="Q89" s="38" t="s">
        <v>130</v>
      </c>
      <c r="R89" s="38"/>
      <c r="S89" s="38"/>
      <c r="T89" s="38"/>
      <c r="U89" s="38"/>
      <c r="V89" s="38">
        <v>2</v>
      </c>
      <c r="W89" s="38">
        <v>35</v>
      </c>
      <c r="X89" s="38">
        <v>2</v>
      </c>
      <c r="Y89" s="38"/>
      <c r="Z89" s="38"/>
      <c r="AA89" s="38"/>
      <c r="AB89" s="38">
        <f t="shared" ref="AB89:AB102" si="9">SUM(V89+W89+X89+Y89+Z89)</f>
        <v>39</v>
      </c>
      <c r="AC89" s="38"/>
      <c r="AD89" s="38">
        <f t="shared" ref="AD89:AD99" si="10">V89+W89*2+X89*4</f>
        <v>80</v>
      </c>
      <c r="AE89" s="27">
        <f t="shared" ref="AE89:AE152" si="11">AC89+AD89</f>
        <v>80</v>
      </c>
      <c r="AF89" s="59">
        <f t="shared" ref="AF89:AF109" si="12">(AB89+AC89)*CR89/1000</f>
        <v>1.365</v>
      </c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38">
        <v>35</v>
      </c>
      <c r="BR89" s="38"/>
      <c r="BS89" s="38"/>
      <c r="BT89" s="38"/>
      <c r="BU89" s="38">
        <v>37</v>
      </c>
      <c r="BV89" s="38"/>
      <c r="BW89" s="38"/>
      <c r="BX89" s="38">
        <v>8</v>
      </c>
      <c r="BY89" s="8"/>
      <c r="BZ89" s="8"/>
      <c r="CA89" s="29"/>
      <c r="CB89" s="29">
        <v>7</v>
      </c>
      <c r="CC89" s="29"/>
      <c r="CD89" s="29"/>
      <c r="CE89" s="27">
        <v>4</v>
      </c>
      <c r="CF89" s="27"/>
      <c r="CG89" s="27"/>
      <c r="CH89" s="8"/>
      <c r="CI89" s="8"/>
      <c r="CJ89" s="8"/>
      <c r="CK89" s="8">
        <v>1</v>
      </c>
      <c r="CL89" s="8">
        <v>4</v>
      </c>
      <c r="CM89" s="8" t="s">
        <v>131</v>
      </c>
      <c r="CN89" s="8"/>
      <c r="CO89" s="8" t="s">
        <v>132</v>
      </c>
      <c r="CP89" s="8" t="s">
        <v>158</v>
      </c>
      <c r="CQ89" s="8">
        <v>4</v>
      </c>
      <c r="CR89" s="8">
        <v>35</v>
      </c>
      <c r="CS89" s="62" t="s">
        <v>134</v>
      </c>
      <c r="CT89" s="8">
        <v>15</v>
      </c>
      <c r="CU89" s="27">
        <v>22.14</v>
      </c>
      <c r="CV89" s="8">
        <v>0.56</v>
      </c>
      <c r="CW89" s="8">
        <v>0.61</v>
      </c>
      <c r="CX89" s="8" t="s">
        <v>135</v>
      </c>
      <c r="CY89" s="8">
        <v>2018</v>
      </c>
      <c r="CZ89" s="8" t="s">
        <v>136</v>
      </c>
      <c r="DA89" s="8">
        <v>2020</v>
      </c>
      <c r="DB89" s="8" t="str">
        <f t="shared" ref="DB89:DB148" si="13">CZ89</f>
        <v>港区管委会</v>
      </c>
      <c r="DC89" s="8" t="s">
        <v>130</v>
      </c>
      <c r="DD89" s="10"/>
    </row>
    <row r="90" s="1" customFormat="1" ht="24" spans="1:108">
      <c r="A90" s="8"/>
      <c r="B90" s="57"/>
      <c r="C90" s="57" t="s">
        <v>443</v>
      </c>
      <c r="D90" s="57" t="s">
        <v>444</v>
      </c>
      <c r="E90" s="25" t="s">
        <v>445</v>
      </c>
      <c r="F90" s="25" t="s">
        <v>446</v>
      </c>
      <c r="G90" s="58"/>
      <c r="H90" s="58">
        <v>1543640313</v>
      </c>
      <c r="I90" s="27" t="s">
        <v>441</v>
      </c>
      <c r="J90" s="27">
        <v>125</v>
      </c>
      <c r="K90" s="27" t="s">
        <v>442</v>
      </c>
      <c r="L90" s="27"/>
      <c r="M90" s="27">
        <v>932</v>
      </c>
      <c r="N90" s="27">
        <v>932</v>
      </c>
      <c r="O90" s="38">
        <v>8</v>
      </c>
      <c r="P90" s="38" t="s">
        <v>130</v>
      </c>
      <c r="Q90" s="38" t="s">
        <v>130</v>
      </c>
      <c r="R90" s="38"/>
      <c r="S90" s="38"/>
      <c r="T90" s="38"/>
      <c r="U90" s="38"/>
      <c r="V90" s="38">
        <v>4</v>
      </c>
      <c r="W90" s="38">
        <v>40</v>
      </c>
      <c r="X90" s="38">
        <v>6</v>
      </c>
      <c r="Y90" s="38"/>
      <c r="Z90" s="38"/>
      <c r="AA90" s="38"/>
      <c r="AB90" s="38">
        <f t="shared" si="9"/>
        <v>50</v>
      </c>
      <c r="AC90" s="38"/>
      <c r="AD90" s="38">
        <f t="shared" si="10"/>
        <v>108</v>
      </c>
      <c r="AE90" s="27">
        <f t="shared" si="11"/>
        <v>108</v>
      </c>
      <c r="AF90" s="59">
        <f t="shared" si="12"/>
        <v>1.75</v>
      </c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38">
        <v>40</v>
      </c>
      <c r="BR90" s="38"/>
      <c r="BS90" s="38"/>
      <c r="BT90" s="38"/>
      <c r="BU90" s="38">
        <v>44</v>
      </c>
      <c r="BV90" s="38"/>
      <c r="BW90" s="38"/>
      <c r="BX90" s="38">
        <v>24</v>
      </c>
      <c r="BY90" s="60"/>
      <c r="BZ90" s="60"/>
      <c r="CA90" s="61"/>
      <c r="CB90" s="61">
        <v>10.4</v>
      </c>
      <c r="CC90" s="61"/>
      <c r="CD90" s="61"/>
      <c r="CE90" s="29">
        <v>9</v>
      </c>
      <c r="CF90" s="61"/>
      <c r="CG90" s="61"/>
      <c r="CH90" s="60"/>
      <c r="CI90" s="60"/>
      <c r="CJ90" s="60"/>
      <c r="CK90" s="60">
        <v>1</v>
      </c>
      <c r="CL90" s="60"/>
      <c r="CM90" s="8" t="s">
        <v>131</v>
      </c>
      <c r="CN90" s="60"/>
      <c r="CO90" s="8" t="s">
        <v>132</v>
      </c>
      <c r="CP90" s="8" t="s">
        <v>158</v>
      </c>
      <c r="CQ90" s="60">
        <v>4</v>
      </c>
      <c r="CR90" s="60">
        <v>35</v>
      </c>
      <c r="CS90" s="62" t="s">
        <v>134</v>
      </c>
      <c r="CT90" s="60">
        <v>15</v>
      </c>
      <c r="CU90" s="27">
        <v>22.14</v>
      </c>
      <c r="CV90" s="8">
        <v>0.56</v>
      </c>
      <c r="CW90" s="8">
        <v>0.61</v>
      </c>
      <c r="CX90" s="54" t="s">
        <v>135</v>
      </c>
      <c r="CY90" s="54">
        <v>2018</v>
      </c>
      <c r="CZ90" s="8" t="s">
        <v>136</v>
      </c>
      <c r="DA90" s="54">
        <v>2020</v>
      </c>
      <c r="DB90" s="8" t="str">
        <f t="shared" si="13"/>
        <v>港区管委会</v>
      </c>
      <c r="DC90" s="8" t="s">
        <v>130</v>
      </c>
      <c r="DD90" s="60"/>
    </row>
    <row r="91" s="1" customFormat="1" ht="24" spans="1:108">
      <c r="A91" s="8">
        <v>51</v>
      </c>
      <c r="B91" s="57" t="s">
        <v>447</v>
      </c>
      <c r="C91" s="57" t="s">
        <v>448</v>
      </c>
      <c r="D91" s="57" t="s">
        <v>449</v>
      </c>
      <c r="E91" s="25" t="s">
        <v>450</v>
      </c>
      <c r="F91" s="25" t="s">
        <v>451</v>
      </c>
      <c r="G91" s="27"/>
      <c r="H91" s="27">
        <v>1531834038</v>
      </c>
      <c r="I91" s="27" t="s">
        <v>441</v>
      </c>
      <c r="J91" s="27">
        <v>125</v>
      </c>
      <c r="K91" s="27" t="s">
        <v>442</v>
      </c>
      <c r="L91" s="27"/>
      <c r="M91" s="27">
        <v>501</v>
      </c>
      <c r="N91" s="27" t="s">
        <v>130</v>
      </c>
      <c r="O91" s="38">
        <v>6</v>
      </c>
      <c r="P91" s="38" t="s">
        <v>130</v>
      </c>
      <c r="Q91" s="38" t="s">
        <v>130</v>
      </c>
      <c r="R91" s="38"/>
      <c r="S91" s="38"/>
      <c r="T91" s="38"/>
      <c r="U91" s="38"/>
      <c r="V91" s="38">
        <v>32</v>
      </c>
      <c r="W91" s="38"/>
      <c r="X91" s="38"/>
      <c r="Y91" s="38"/>
      <c r="Z91" s="38"/>
      <c r="AA91" s="38"/>
      <c r="AB91" s="38">
        <f t="shared" si="9"/>
        <v>32</v>
      </c>
      <c r="AC91" s="38"/>
      <c r="AD91" s="38">
        <f t="shared" si="10"/>
        <v>32</v>
      </c>
      <c r="AE91" s="27">
        <f t="shared" si="11"/>
        <v>32</v>
      </c>
      <c r="AF91" s="59">
        <f t="shared" si="12"/>
        <v>1.12</v>
      </c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38"/>
      <c r="BR91" s="38"/>
      <c r="BS91" s="38"/>
      <c r="BT91" s="38"/>
      <c r="BU91" s="38">
        <v>32</v>
      </c>
      <c r="BV91" s="38"/>
      <c r="BW91" s="38"/>
      <c r="BX91" s="38"/>
      <c r="BY91" s="8"/>
      <c r="BZ91" s="8"/>
      <c r="CA91" s="29"/>
      <c r="CB91" s="29">
        <v>3.2</v>
      </c>
      <c r="CC91" s="29"/>
      <c r="CD91" s="29"/>
      <c r="CE91" s="27">
        <v>9</v>
      </c>
      <c r="CF91" s="27"/>
      <c r="CG91" s="27"/>
      <c r="CH91" s="8"/>
      <c r="CI91" s="8"/>
      <c r="CJ91" s="8"/>
      <c r="CK91" s="8">
        <v>1</v>
      </c>
      <c r="CL91" s="8"/>
      <c r="CM91" s="8" t="s">
        <v>131</v>
      </c>
      <c r="CN91" s="8"/>
      <c r="CO91" s="8" t="s">
        <v>132</v>
      </c>
      <c r="CP91" s="8" t="s">
        <v>158</v>
      </c>
      <c r="CQ91" s="8">
        <v>4</v>
      </c>
      <c r="CR91" s="8">
        <v>35</v>
      </c>
      <c r="CS91" s="62" t="s">
        <v>134</v>
      </c>
      <c r="CT91" s="8">
        <v>15</v>
      </c>
      <c r="CU91" s="27">
        <v>20.1</v>
      </c>
      <c r="CV91" s="8">
        <v>0.59</v>
      </c>
      <c r="CW91" s="8">
        <v>0.68</v>
      </c>
      <c r="CX91" s="8" t="s">
        <v>337</v>
      </c>
      <c r="CY91" s="8">
        <v>2019</v>
      </c>
      <c r="CZ91" s="8" t="s">
        <v>136</v>
      </c>
      <c r="DA91" s="8">
        <v>2021</v>
      </c>
      <c r="DB91" s="8" t="str">
        <f t="shared" si="13"/>
        <v>港区管委会</v>
      </c>
      <c r="DC91" s="8" t="s">
        <v>130</v>
      </c>
      <c r="DD91" s="10"/>
    </row>
    <row r="92" s="1" customFormat="1" ht="24" spans="1:108">
      <c r="A92" s="8"/>
      <c r="B92" s="57"/>
      <c r="C92" s="57" t="s">
        <v>452</v>
      </c>
      <c r="D92" s="57" t="s">
        <v>453</v>
      </c>
      <c r="E92" s="25" t="s">
        <v>454</v>
      </c>
      <c r="F92" s="25" t="s">
        <v>455</v>
      </c>
      <c r="G92" s="27"/>
      <c r="H92" s="27">
        <v>1530545614</v>
      </c>
      <c r="I92" s="27" t="s">
        <v>441</v>
      </c>
      <c r="J92" s="27">
        <v>200</v>
      </c>
      <c r="K92" s="27" t="s">
        <v>442</v>
      </c>
      <c r="L92" s="27"/>
      <c r="M92" s="27">
        <v>501</v>
      </c>
      <c r="N92" s="27" t="s">
        <v>130</v>
      </c>
      <c r="O92" s="38">
        <v>8</v>
      </c>
      <c r="P92" s="38">
        <v>132</v>
      </c>
      <c r="Q92" s="38" t="s">
        <v>130</v>
      </c>
      <c r="R92" s="38"/>
      <c r="S92" s="38"/>
      <c r="T92" s="38"/>
      <c r="U92" s="38"/>
      <c r="V92" s="38">
        <v>34</v>
      </c>
      <c r="W92" s="38"/>
      <c r="X92" s="38"/>
      <c r="Y92" s="38"/>
      <c r="Z92" s="38"/>
      <c r="AA92" s="38"/>
      <c r="AB92" s="38">
        <f t="shared" si="9"/>
        <v>34</v>
      </c>
      <c r="AC92" s="38"/>
      <c r="AD92" s="38">
        <f t="shared" si="10"/>
        <v>34</v>
      </c>
      <c r="AE92" s="27">
        <f t="shared" si="11"/>
        <v>34</v>
      </c>
      <c r="AF92" s="59">
        <f t="shared" si="12"/>
        <v>1.19</v>
      </c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38"/>
      <c r="BR92" s="38"/>
      <c r="BS92" s="38"/>
      <c r="BT92" s="38"/>
      <c r="BU92" s="38">
        <v>34</v>
      </c>
      <c r="BV92" s="38"/>
      <c r="BW92" s="38"/>
      <c r="BX92" s="38"/>
      <c r="BY92" s="60"/>
      <c r="BZ92" s="60"/>
      <c r="CA92" s="61"/>
      <c r="CB92" s="61">
        <v>3.4</v>
      </c>
      <c r="CC92" s="61"/>
      <c r="CD92" s="61"/>
      <c r="CE92" s="29">
        <v>9</v>
      </c>
      <c r="CF92" s="61"/>
      <c r="CG92" s="61"/>
      <c r="CH92" s="60"/>
      <c r="CI92" s="60"/>
      <c r="CJ92" s="60"/>
      <c r="CK92" s="60">
        <v>1</v>
      </c>
      <c r="CL92" s="60"/>
      <c r="CM92" s="8" t="s">
        <v>131</v>
      </c>
      <c r="CN92" s="60"/>
      <c r="CO92" s="8" t="s">
        <v>132</v>
      </c>
      <c r="CP92" s="8" t="s">
        <v>158</v>
      </c>
      <c r="CQ92" s="60">
        <v>4</v>
      </c>
      <c r="CR92" s="60">
        <v>35</v>
      </c>
      <c r="CS92" s="62" t="s">
        <v>134</v>
      </c>
      <c r="CT92" s="60">
        <v>15</v>
      </c>
      <c r="CU92" s="27">
        <v>20.1</v>
      </c>
      <c r="CV92" s="8">
        <v>0.59</v>
      </c>
      <c r="CW92" s="8">
        <v>0.68</v>
      </c>
      <c r="CX92" s="54" t="s">
        <v>337</v>
      </c>
      <c r="CY92" s="54">
        <v>2019</v>
      </c>
      <c r="CZ92" s="8" t="s">
        <v>136</v>
      </c>
      <c r="DA92" s="54">
        <v>2021</v>
      </c>
      <c r="DB92" s="8" t="str">
        <f t="shared" si="13"/>
        <v>港区管委会</v>
      </c>
      <c r="DC92" s="8" t="s">
        <v>130</v>
      </c>
      <c r="DD92" s="60"/>
    </row>
    <row r="93" s="1" customFormat="1" ht="24" spans="1:108">
      <c r="A93" s="8"/>
      <c r="B93" s="57"/>
      <c r="C93" s="57" t="s">
        <v>456</v>
      </c>
      <c r="D93" s="57" t="s">
        <v>457</v>
      </c>
      <c r="E93" s="25"/>
      <c r="F93" s="25"/>
      <c r="G93" s="27"/>
      <c r="H93" s="27"/>
      <c r="I93" s="27"/>
      <c r="J93" s="27"/>
      <c r="K93" s="27"/>
      <c r="L93" s="27"/>
      <c r="M93" s="27"/>
      <c r="N93" s="27"/>
      <c r="O93" s="38">
        <v>8</v>
      </c>
      <c r="P93" s="38"/>
      <c r="Q93" s="38" t="s">
        <v>130</v>
      </c>
      <c r="R93" s="38"/>
      <c r="S93" s="38"/>
      <c r="T93" s="38"/>
      <c r="U93" s="38"/>
      <c r="V93" s="38">
        <v>70</v>
      </c>
      <c r="W93" s="38"/>
      <c r="X93" s="38"/>
      <c r="Y93" s="38"/>
      <c r="Z93" s="38"/>
      <c r="AA93" s="38"/>
      <c r="AB93" s="38">
        <f t="shared" si="9"/>
        <v>70</v>
      </c>
      <c r="AC93" s="38"/>
      <c r="AD93" s="38">
        <f t="shared" si="10"/>
        <v>70</v>
      </c>
      <c r="AE93" s="27">
        <f t="shared" si="11"/>
        <v>70</v>
      </c>
      <c r="AF93" s="59">
        <f t="shared" si="12"/>
        <v>2.45</v>
      </c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38"/>
      <c r="BR93" s="38"/>
      <c r="BS93" s="38"/>
      <c r="BT93" s="38"/>
      <c r="BU93" s="38">
        <v>70</v>
      </c>
      <c r="BV93" s="38"/>
      <c r="BW93" s="38"/>
      <c r="BX93" s="38"/>
      <c r="BY93" s="60"/>
      <c r="BZ93" s="60"/>
      <c r="CA93" s="61"/>
      <c r="CB93" s="61">
        <v>7</v>
      </c>
      <c r="CC93" s="61"/>
      <c r="CD93" s="61"/>
      <c r="CE93" s="29">
        <v>9</v>
      </c>
      <c r="CF93" s="61"/>
      <c r="CG93" s="61"/>
      <c r="CH93" s="60"/>
      <c r="CI93" s="60"/>
      <c r="CJ93" s="60"/>
      <c r="CK93" s="60"/>
      <c r="CL93" s="60"/>
      <c r="CM93" s="8" t="s">
        <v>131</v>
      </c>
      <c r="CN93" s="60"/>
      <c r="CO93" s="8" t="s">
        <v>132</v>
      </c>
      <c r="CP93" s="8" t="s">
        <v>158</v>
      </c>
      <c r="CQ93" s="60">
        <v>4</v>
      </c>
      <c r="CR93" s="60">
        <v>35</v>
      </c>
      <c r="CS93" s="62" t="s">
        <v>134</v>
      </c>
      <c r="CT93" s="60">
        <v>15</v>
      </c>
      <c r="CU93" s="27">
        <v>20.1</v>
      </c>
      <c r="CV93" s="8">
        <v>0.59</v>
      </c>
      <c r="CW93" s="8">
        <v>0.68</v>
      </c>
      <c r="CX93" s="54" t="s">
        <v>337</v>
      </c>
      <c r="CY93" s="54">
        <v>2019</v>
      </c>
      <c r="CZ93" s="8" t="s">
        <v>136</v>
      </c>
      <c r="DA93" s="54">
        <v>2021</v>
      </c>
      <c r="DB93" s="8" t="str">
        <f t="shared" si="13"/>
        <v>港区管委会</v>
      </c>
      <c r="DC93" s="8" t="s">
        <v>130</v>
      </c>
      <c r="DD93" s="60"/>
    </row>
    <row r="94" s="1" customFormat="1" ht="24" spans="1:108">
      <c r="A94" s="54">
        <v>52</v>
      </c>
      <c r="B94" s="57" t="s">
        <v>458</v>
      </c>
      <c r="C94" s="57" t="s">
        <v>459</v>
      </c>
      <c r="D94" s="57" t="s">
        <v>460</v>
      </c>
      <c r="E94" s="25" t="s">
        <v>461</v>
      </c>
      <c r="F94" s="25" t="s">
        <v>462</v>
      </c>
      <c r="G94" s="27"/>
      <c r="H94" s="27">
        <v>1531793202</v>
      </c>
      <c r="I94" s="27" t="s">
        <v>247</v>
      </c>
      <c r="J94" s="27">
        <v>80</v>
      </c>
      <c r="K94" s="27" t="s">
        <v>442</v>
      </c>
      <c r="L94" s="27"/>
      <c r="M94" s="27">
        <v>501</v>
      </c>
      <c r="N94" s="27">
        <v>4</v>
      </c>
      <c r="O94" s="38">
        <v>2</v>
      </c>
      <c r="P94" s="38" t="s">
        <v>130</v>
      </c>
      <c r="Q94" s="38" t="s">
        <v>130</v>
      </c>
      <c r="R94" s="38"/>
      <c r="S94" s="38"/>
      <c r="T94" s="38"/>
      <c r="U94" s="38"/>
      <c r="V94" s="38"/>
      <c r="W94" s="38">
        <v>69</v>
      </c>
      <c r="X94" s="38"/>
      <c r="Y94" s="38"/>
      <c r="Z94" s="38"/>
      <c r="AA94" s="38"/>
      <c r="AB94" s="38">
        <f t="shared" si="9"/>
        <v>69</v>
      </c>
      <c r="AC94" s="38"/>
      <c r="AD94" s="38">
        <f t="shared" si="10"/>
        <v>138</v>
      </c>
      <c r="AE94" s="27">
        <f t="shared" si="11"/>
        <v>138</v>
      </c>
      <c r="AF94" s="59">
        <f t="shared" si="12"/>
        <v>2.415</v>
      </c>
      <c r="AG94" s="60"/>
      <c r="AH94" s="38"/>
      <c r="AI94" s="38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>
        <v>69</v>
      </c>
      <c r="BT94" s="60"/>
      <c r="BU94" s="60"/>
      <c r="BV94" s="60"/>
      <c r="BW94" s="60">
        <v>69</v>
      </c>
      <c r="BX94" s="60"/>
      <c r="BY94" s="60"/>
      <c r="BZ94" s="60"/>
      <c r="CA94" s="61"/>
      <c r="CB94" s="61">
        <v>51.5775</v>
      </c>
      <c r="CC94" s="61"/>
      <c r="CD94" s="61"/>
      <c r="CE94" s="29">
        <v>12</v>
      </c>
      <c r="CF94" s="61"/>
      <c r="CG94" s="61"/>
      <c r="CH94" s="60"/>
      <c r="CI94" s="60"/>
      <c r="CJ94" s="60"/>
      <c r="CK94" s="60">
        <v>1</v>
      </c>
      <c r="CL94" s="60"/>
      <c r="CM94" s="8" t="s">
        <v>131</v>
      </c>
      <c r="CN94" s="60"/>
      <c r="CO94" s="8" t="s">
        <v>132</v>
      </c>
      <c r="CP94" s="8" t="s">
        <v>158</v>
      </c>
      <c r="CQ94" s="60">
        <v>4</v>
      </c>
      <c r="CR94" s="60">
        <v>35</v>
      </c>
      <c r="CS94" s="62" t="s">
        <v>134</v>
      </c>
      <c r="CT94" s="60">
        <v>15</v>
      </c>
      <c r="CU94" s="29">
        <v>19.26</v>
      </c>
      <c r="CV94" s="54">
        <v>0.61</v>
      </c>
      <c r="CW94" s="54">
        <v>0.63</v>
      </c>
      <c r="CX94" s="8" t="s">
        <v>135</v>
      </c>
      <c r="CY94" s="54">
        <v>2018</v>
      </c>
      <c r="CZ94" s="8" t="s">
        <v>136</v>
      </c>
      <c r="DA94" s="54">
        <v>2020</v>
      </c>
      <c r="DB94" s="8" t="str">
        <f t="shared" si="13"/>
        <v>港区管委会</v>
      </c>
      <c r="DC94" s="8" t="s">
        <v>130</v>
      </c>
      <c r="DD94" s="60"/>
    </row>
    <row r="95" s="1" customFormat="1" ht="24" spans="1:108">
      <c r="A95" s="54"/>
      <c r="B95" s="57"/>
      <c r="C95" s="57" t="s">
        <v>463</v>
      </c>
      <c r="D95" s="57" t="s">
        <v>464</v>
      </c>
      <c r="E95" s="25" t="s">
        <v>465</v>
      </c>
      <c r="F95" s="25" t="s">
        <v>466</v>
      </c>
      <c r="G95" s="27"/>
      <c r="H95" s="27">
        <v>1530561613</v>
      </c>
      <c r="I95" s="27" t="s">
        <v>247</v>
      </c>
      <c r="J95" s="27">
        <v>80</v>
      </c>
      <c r="K95" s="27" t="s">
        <v>442</v>
      </c>
      <c r="L95" s="27"/>
      <c r="M95" s="27">
        <v>501</v>
      </c>
      <c r="N95" s="27">
        <v>4</v>
      </c>
      <c r="O95" s="38">
        <v>2</v>
      </c>
      <c r="P95" s="38" t="s">
        <v>130</v>
      </c>
      <c r="Q95" s="38" t="s">
        <v>130</v>
      </c>
      <c r="R95" s="38"/>
      <c r="S95" s="38"/>
      <c r="T95" s="38"/>
      <c r="U95" s="38"/>
      <c r="V95" s="38"/>
      <c r="W95" s="38">
        <v>34</v>
      </c>
      <c r="X95" s="38"/>
      <c r="Y95" s="38"/>
      <c r="Z95" s="38"/>
      <c r="AA95" s="38"/>
      <c r="AB95" s="38">
        <f t="shared" si="9"/>
        <v>34</v>
      </c>
      <c r="AC95" s="38"/>
      <c r="AD95" s="38">
        <f t="shared" si="10"/>
        <v>68</v>
      </c>
      <c r="AE95" s="27">
        <f t="shared" si="11"/>
        <v>68</v>
      </c>
      <c r="AF95" s="59">
        <f t="shared" si="12"/>
        <v>1.19</v>
      </c>
      <c r="AG95" s="60"/>
      <c r="AH95" s="38"/>
      <c r="AI95" s="38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>
        <v>34</v>
      </c>
      <c r="BT95" s="60"/>
      <c r="BU95" s="60"/>
      <c r="BV95" s="60"/>
      <c r="BW95" s="60">
        <v>34</v>
      </c>
      <c r="BX95" s="60"/>
      <c r="BY95" s="60"/>
      <c r="BZ95" s="60"/>
      <c r="CA95" s="61"/>
      <c r="CB95" s="61">
        <v>25.415</v>
      </c>
      <c r="CC95" s="61"/>
      <c r="CD95" s="61"/>
      <c r="CE95" s="29">
        <v>12</v>
      </c>
      <c r="CF95" s="61"/>
      <c r="CG95" s="61"/>
      <c r="CH95" s="60"/>
      <c r="CI95" s="60"/>
      <c r="CJ95" s="60"/>
      <c r="CK95" s="60">
        <v>1</v>
      </c>
      <c r="CL95" s="60"/>
      <c r="CM95" s="8" t="s">
        <v>131</v>
      </c>
      <c r="CN95" s="60"/>
      <c r="CO95" s="8" t="s">
        <v>132</v>
      </c>
      <c r="CP95" s="8" t="s">
        <v>158</v>
      </c>
      <c r="CQ95" s="60">
        <v>4</v>
      </c>
      <c r="CR95" s="60">
        <v>35</v>
      </c>
      <c r="CS95" s="62" t="s">
        <v>134</v>
      </c>
      <c r="CT95" s="60">
        <v>15</v>
      </c>
      <c r="CU95" s="29">
        <v>19.26</v>
      </c>
      <c r="CV95" s="54">
        <v>0.61</v>
      </c>
      <c r="CW95" s="54">
        <v>0.63</v>
      </c>
      <c r="CX95" s="8" t="s">
        <v>135</v>
      </c>
      <c r="CY95" s="54">
        <v>2018</v>
      </c>
      <c r="CZ95" s="8" t="s">
        <v>136</v>
      </c>
      <c r="DA95" s="54">
        <v>2020</v>
      </c>
      <c r="DB95" s="8" t="str">
        <f t="shared" si="13"/>
        <v>港区管委会</v>
      </c>
      <c r="DC95" s="8" t="s">
        <v>137</v>
      </c>
      <c r="DD95" s="60"/>
    </row>
    <row r="96" s="1" customFormat="1" ht="24" spans="1:108">
      <c r="A96" s="54"/>
      <c r="B96" s="57"/>
      <c r="C96" s="57" t="s">
        <v>467</v>
      </c>
      <c r="D96" s="57" t="s">
        <v>468</v>
      </c>
      <c r="E96" s="25" t="s">
        <v>469</v>
      </c>
      <c r="F96" s="25" t="s">
        <v>470</v>
      </c>
      <c r="G96" s="27"/>
      <c r="H96" s="27">
        <v>1530562930</v>
      </c>
      <c r="I96" s="27" t="s">
        <v>247</v>
      </c>
      <c r="J96" s="27">
        <v>80</v>
      </c>
      <c r="K96" s="27" t="s">
        <v>442</v>
      </c>
      <c r="L96" s="27"/>
      <c r="M96" s="27">
        <v>501</v>
      </c>
      <c r="N96" s="27">
        <v>2</v>
      </c>
      <c r="O96" s="38">
        <v>2</v>
      </c>
      <c r="P96" s="38" t="s">
        <v>130</v>
      </c>
      <c r="Q96" s="38" t="s">
        <v>130</v>
      </c>
      <c r="R96" s="38"/>
      <c r="S96" s="38"/>
      <c r="T96" s="38"/>
      <c r="U96" s="38"/>
      <c r="V96" s="38">
        <v>64</v>
      </c>
      <c r="W96" s="38">
        <v>18</v>
      </c>
      <c r="X96" s="38"/>
      <c r="Y96" s="38"/>
      <c r="Z96" s="38"/>
      <c r="AA96" s="38"/>
      <c r="AB96" s="38">
        <f t="shared" si="9"/>
        <v>82</v>
      </c>
      <c r="AC96" s="38"/>
      <c r="AD96" s="38">
        <f t="shared" si="10"/>
        <v>100</v>
      </c>
      <c r="AE96" s="27">
        <f t="shared" si="11"/>
        <v>100</v>
      </c>
      <c r="AF96" s="59">
        <f t="shared" si="12"/>
        <v>2.87</v>
      </c>
      <c r="AG96" s="60"/>
      <c r="AH96" s="38"/>
      <c r="AI96" s="38"/>
      <c r="AJ96" s="60"/>
      <c r="AK96" s="60"/>
      <c r="AL96" s="60"/>
      <c r="AM96" s="60"/>
      <c r="AN96" s="60">
        <v>100</v>
      </c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1"/>
      <c r="CB96" s="61">
        <v>42.895</v>
      </c>
      <c r="CC96" s="61"/>
      <c r="CD96" s="61"/>
      <c r="CE96" s="29">
        <v>12</v>
      </c>
      <c r="CF96" s="61"/>
      <c r="CG96" s="61"/>
      <c r="CH96" s="60"/>
      <c r="CI96" s="60"/>
      <c r="CJ96" s="60"/>
      <c r="CK96" s="60">
        <v>1</v>
      </c>
      <c r="CL96" s="60"/>
      <c r="CM96" s="8" t="s">
        <v>131</v>
      </c>
      <c r="CN96" s="60"/>
      <c r="CO96" s="8" t="s">
        <v>132</v>
      </c>
      <c r="CP96" s="8" t="s">
        <v>158</v>
      </c>
      <c r="CQ96" s="60">
        <v>4</v>
      </c>
      <c r="CR96" s="60">
        <v>35</v>
      </c>
      <c r="CS96" s="62" t="s">
        <v>134</v>
      </c>
      <c r="CT96" s="60">
        <v>15</v>
      </c>
      <c r="CU96" s="29">
        <v>19.26</v>
      </c>
      <c r="CV96" s="54">
        <v>0.61</v>
      </c>
      <c r="CW96" s="54">
        <v>0.63</v>
      </c>
      <c r="CX96" s="8" t="s">
        <v>135</v>
      </c>
      <c r="CY96" s="54">
        <v>2018</v>
      </c>
      <c r="CZ96" s="8" t="s">
        <v>136</v>
      </c>
      <c r="DA96" s="54">
        <v>2020</v>
      </c>
      <c r="DB96" s="8" t="str">
        <f t="shared" si="13"/>
        <v>港区管委会</v>
      </c>
      <c r="DC96" s="8" t="s">
        <v>130</v>
      </c>
      <c r="DD96" s="60"/>
    </row>
    <row r="97" s="1" customFormat="1" ht="24" spans="1:108">
      <c r="A97" s="54"/>
      <c r="B97" s="57"/>
      <c r="C97" s="57" t="s">
        <v>471</v>
      </c>
      <c r="D97" s="57" t="s">
        <v>472</v>
      </c>
      <c r="E97" s="25" t="s">
        <v>192</v>
      </c>
      <c r="F97" s="25" t="s">
        <v>473</v>
      </c>
      <c r="G97" s="27"/>
      <c r="H97" s="27">
        <v>1543631173</v>
      </c>
      <c r="I97" s="27" t="s">
        <v>247</v>
      </c>
      <c r="J97" s="27">
        <v>80</v>
      </c>
      <c r="K97" s="27" t="s">
        <v>442</v>
      </c>
      <c r="L97" s="27"/>
      <c r="M97" s="27">
        <v>501</v>
      </c>
      <c r="N97" s="27">
        <v>4</v>
      </c>
      <c r="O97" s="38">
        <v>4</v>
      </c>
      <c r="P97" s="38" t="s">
        <v>130</v>
      </c>
      <c r="Q97" s="38" t="s">
        <v>130</v>
      </c>
      <c r="R97" s="38"/>
      <c r="S97" s="38"/>
      <c r="T97" s="38"/>
      <c r="U97" s="38"/>
      <c r="V97" s="38"/>
      <c r="W97" s="38">
        <v>77</v>
      </c>
      <c r="X97" s="38"/>
      <c r="Y97" s="38"/>
      <c r="Z97" s="38"/>
      <c r="AA97" s="38"/>
      <c r="AB97" s="38">
        <f t="shared" si="9"/>
        <v>77</v>
      </c>
      <c r="AC97" s="38"/>
      <c r="AD97" s="38">
        <f t="shared" si="10"/>
        <v>154</v>
      </c>
      <c r="AE97" s="27">
        <f t="shared" si="11"/>
        <v>154</v>
      </c>
      <c r="AF97" s="59">
        <f t="shared" si="12"/>
        <v>2.695</v>
      </c>
      <c r="AG97" s="60"/>
      <c r="AH97" s="38"/>
      <c r="AI97" s="38"/>
      <c r="AJ97" s="60"/>
      <c r="AK97" s="60"/>
      <c r="AL97" s="60"/>
      <c r="AM97" s="60"/>
      <c r="AN97" s="60">
        <v>77</v>
      </c>
      <c r="AO97" s="60">
        <v>77</v>
      </c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1"/>
      <c r="CB97" s="61">
        <v>57.5575</v>
      </c>
      <c r="CC97" s="61"/>
      <c r="CD97" s="61"/>
      <c r="CE97" s="29">
        <v>12</v>
      </c>
      <c r="CF97" s="61"/>
      <c r="CG97" s="61"/>
      <c r="CH97" s="60"/>
      <c r="CI97" s="60"/>
      <c r="CJ97" s="60"/>
      <c r="CK97" s="60">
        <v>1</v>
      </c>
      <c r="CL97" s="60"/>
      <c r="CM97" s="8" t="s">
        <v>131</v>
      </c>
      <c r="CN97" s="60"/>
      <c r="CO97" s="8" t="s">
        <v>132</v>
      </c>
      <c r="CP97" s="8" t="s">
        <v>158</v>
      </c>
      <c r="CQ97" s="60">
        <v>4</v>
      </c>
      <c r="CR97" s="60">
        <v>35</v>
      </c>
      <c r="CS97" s="62" t="s">
        <v>134</v>
      </c>
      <c r="CT97" s="60">
        <v>15</v>
      </c>
      <c r="CU97" s="29">
        <v>19.26</v>
      </c>
      <c r="CV97" s="54">
        <v>0.61</v>
      </c>
      <c r="CW97" s="54">
        <v>0.63</v>
      </c>
      <c r="CX97" s="8" t="s">
        <v>135</v>
      </c>
      <c r="CY97" s="54">
        <v>2018</v>
      </c>
      <c r="CZ97" s="8" t="s">
        <v>136</v>
      </c>
      <c r="DA97" s="54">
        <v>2020</v>
      </c>
      <c r="DB97" s="8" t="str">
        <f t="shared" si="13"/>
        <v>港区管委会</v>
      </c>
      <c r="DC97" s="8" t="s">
        <v>137</v>
      </c>
      <c r="DD97" s="60"/>
    </row>
    <row r="98" s="1" customFormat="1" ht="12" spans="1:108">
      <c r="A98" s="54">
        <v>53</v>
      </c>
      <c r="B98" s="57" t="s">
        <v>205</v>
      </c>
      <c r="C98" s="57" t="s">
        <v>474</v>
      </c>
      <c r="D98" s="57" t="s">
        <v>475</v>
      </c>
      <c r="E98" s="25"/>
      <c r="F98" s="25"/>
      <c r="G98" s="27"/>
      <c r="H98" s="27"/>
      <c r="I98" s="27"/>
      <c r="J98" s="27"/>
      <c r="K98" s="27"/>
      <c r="L98" s="27"/>
      <c r="M98" s="27"/>
      <c r="N98" s="27"/>
      <c r="O98" s="38"/>
      <c r="P98" s="38"/>
      <c r="Q98" s="38" t="s">
        <v>130</v>
      </c>
      <c r="R98" s="38"/>
      <c r="S98" s="38"/>
      <c r="T98" s="38"/>
      <c r="U98" s="38"/>
      <c r="V98" s="38"/>
      <c r="W98" s="38">
        <v>15</v>
      </c>
      <c r="X98" s="38"/>
      <c r="Y98" s="38"/>
      <c r="Z98" s="38"/>
      <c r="AA98" s="38"/>
      <c r="AB98" s="38">
        <f t="shared" si="9"/>
        <v>15</v>
      </c>
      <c r="AC98" s="38"/>
      <c r="AD98" s="38">
        <f t="shared" si="10"/>
        <v>30</v>
      </c>
      <c r="AE98" s="27">
        <f t="shared" si="11"/>
        <v>30</v>
      </c>
      <c r="AF98" s="59">
        <f t="shared" si="12"/>
        <v>0.525</v>
      </c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38"/>
      <c r="BV98" s="38"/>
      <c r="BW98" s="38">
        <v>30</v>
      </c>
      <c r="BX98" s="38"/>
      <c r="BY98" s="60"/>
      <c r="BZ98" s="60"/>
      <c r="CA98" s="61"/>
      <c r="CB98" s="61">
        <v>4.2</v>
      </c>
      <c r="CC98" s="61"/>
      <c r="CD98" s="61"/>
      <c r="CE98" s="29"/>
      <c r="CF98" s="29">
        <v>12</v>
      </c>
      <c r="CG98" s="61"/>
      <c r="CH98" s="60"/>
      <c r="CI98" s="60"/>
      <c r="CJ98" s="60"/>
      <c r="CK98" s="60"/>
      <c r="CL98" s="60"/>
      <c r="CM98" s="8" t="s">
        <v>131</v>
      </c>
      <c r="CN98" s="60"/>
      <c r="CO98" s="8" t="s">
        <v>132</v>
      </c>
      <c r="CP98" s="8" t="s">
        <v>133</v>
      </c>
      <c r="CQ98" s="60">
        <v>4</v>
      </c>
      <c r="CR98" s="60">
        <v>35</v>
      </c>
      <c r="CS98" s="62" t="s">
        <v>476</v>
      </c>
      <c r="CT98" s="60">
        <v>15</v>
      </c>
      <c r="CU98" s="29">
        <v>20.15</v>
      </c>
      <c r="CV98" s="54">
        <v>0.59</v>
      </c>
      <c r="CW98" s="54">
        <v>0.65</v>
      </c>
      <c r="CX98" s="54" t="s">
        <v>185</v>
      </c>
      <c r="CY98" s="54">
        <v>2019</v>
      </c>
      <c r="CZ98" s="8" t="s">
        <v>136</v>
      </c>
      <c r="DA98" s="54">
        <v>2021</v>
      </c>
      <c r="DB98" s="8" t="str">
        <f t="shared" si="13"/>
        <v>港区管委会</v>
      </c>
      <c r="DC98" s="8" t="s">
        <v>130</v>
      </c>
      <c r="DD98" s="60"/>
    </row>
    <row r="99" s="1" customFormat="1" ht="12" spans="1:108">
      <c r="A99" s="54">
        <v>54</v>
      </c>
      <c r="B99" s="57" t="s">
        <v>477</v>
      </c>
      <c r="C99" s="57" t="s">
        <v>478</v>
      </c>
      <c r="D99" s="57" t="s">
        <v>479</v>
      </c>
      <c r="E99" s="25"/>
      <c r="F99" s="25"/>
      <c r="G99" s="58"/>
      <c r="H99" s="58"/>
      <c r="I99" s="27"/>
      <c r="J99" s="27"/>
      <c r="K99" s="27"/>
      <c r="L99" s="27"/>
      <c r="M99" s="27"/>
      <c r="N99" s="27"/>
      <c r="O99" s="38"/>
      <c r="P99" s="38"/>
      <c r="Q99" s="38" t="s">
        <v>130</v>
      </c>
      <c r="R99" s="38"/>
      <c r="S99" s="38"/>
      <c r="T99" s="38"/>
      <c r="U99" s="38"/>
      <c r="V99" s="38">
        <v>36</v>
      </c>
      <c r="W99" s="38"/>
      <c r="X99" s="38"/>
      <c r="Y99" s="38"/>
      <c r="Z99" s="38"/>
      <c r="AA99" s="38"/>
      <c r="AB99" s="38">
        <f t="shared" si="9"/>
        <v>36</v>
      </c>
      <c r="AC99" s="38"/>
      <c r="AD99" s="38">
        <f t="shared" si="10"/>
        <v>36</v>
      </c>
      <c r="AE99" s="27">
        <f t="shared" si="11"/>
        <v>36</v>
      </c>
      <c r="AF99" s="59">
        <f t="shared" si="12"/>
        <v>1.26</v>
      </c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38">
        <v>36</v>
      </c>
      <c r="BV99" s="38"/>
      <c r="BW99" s="38"/>
      <c r="BX99" s="38"/>
      <c r="BY99" s="60"/>
      <c r="BZ99" s="60"/>
      <c r="CA99" s="61"/>
      <c r="CB99" s="61">
        <v>3.6</v>
      </c>
      <c r="CC99" s="61"/>
      <c r="CD99" s="61"/>
      <c r="CE99" s="29">
        <v>12</v>
      </c>
      <c r="CF99" s="61"/>
      <c r="CG99" s="61"/>
      <c r="CH99" s="60"/>
      <c r="CI99" s="60"/>
      <c r="CJ99" s="60"/>
      <c r="CK99" s="60"/>
      <c r="CL99" s="60"/>
      <c r="CM99" s="8" t="s">
        <v>131</v>
      </c>
      <c r="CN99" s="60"/>
      <c r="CO99" s="8" t="s">
        <v>176</v>
      </c>
      <c r="CP99" s="8" t="s">
        <v>158</v>
      </c>
      <c r="CQ99" s="60">
        <v>4</v>
      </c>
      <c r="CR99" s="60">
        <v>35</v>
      </c>
      <c r="CS99" s="62" t="s">
        <v>152</v>
      </c>
      <c r="CT99" s="60">
        <v>15</v>
      </c>
      <c r="CU99" s="29">
        <v>21.25</v>
      </c>
      <c r="CV99" s="54">
        <v>0.68</v>
      </c>
      <c r="CW99" s="54">
        <v>0.72</v>
      </c>
      <c r="CX99" s="8" t="s">
        <v>135</v>
      </c>
      <c r="CY99" s="54">
        <v>2019</v>
      </c>
      <c r="CZ99" s="8" t="s">
        <v>136</v>
      </c>
      <c r="DA99" s="54">
        <v>2021</v>
      </c>
      <c r="DB99" s="8" t="str">
        <f t="shared" si="13"/>
        <v>港区管委会</v>
      </c>
      <c r="DC99" s="8" t="s">
        <v>130</v>
      </c>
      <c r="DD99" s="60"/>
    </row>
    <row r="100" s="1" customFormat="1" ht="24" spans="1:108">
      <c r="A100" s="54">
        <v>55</v>
      </c>
      <c r="B100" s="57" t="s">
        <v>480</v>
      </c>
      <c r="C100" s="57" t="s">
        <v>481</v>
      </c>
      <c r="D100" s="57" t="s">
        <v>482</v>
      </c>
      <c r="E100" s="25" t="s">
        <v>483</v>
      </c>
      <c r="F100" s="25" t="s">
        <v>484</v>
      </c>
      <c r="G100" s="27"/>
      <c r="H100" s="27">
        <v>1531796834</v>
      </c>
      <c r="I100" s="27" t="s">
        <v>441</v>
      </c>
      <c r="J100" s="27">
        <v>125</v>
      </c>
      <c r="K100" s="27" t="s">
        <v>442</v>
      </c>
      <c r="L100" s="27"/>
      <c r="M100" s="27">
        <v>731</v>
      </c>
      <c r="N100" s="27">
        <v>4</v>
      </c>
      <c r="O100" s="38">
        <v>4</v>
      </c>
      <c r="P100" s="38" t="s">
        <v>130</v>
      </c>
      <c r="Q100" s="38" t="s">
        <v>130</v>
      </c>
      <c r="R100" s="38"/>
      <c r="S100" s="38"/>
      <c r="T100" s="38"/>
      <c r="U100" s="38"/>
      <c r="V100" s="38"/>
      <c r="W100" s="38">
        <v>74</v>
      </c>
      <c r="X100" s="38">
        <v>4</v>
      </c>
      <c r="Y100" s="38"/>
      <c r="Z100" s="38"/>
      <c r="AA100" s="38"/>
      <c r="AB100" s="38">
        <f t="shared" si="9"/>
        <v>78</v>
      </c>
      <c r="AC100" s="38"/>
      <c r="AD100" s="38">
        <v>164</v>
      </c>
      <c r="AE100" s="27">
        <f t="shared" si="11"/>
        <v>164</v>
      </c>
      <c r="AF100" s="59">
        <f t="shared" si="12"/>
        <v>2.73</v>
      </c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38">
        <v>74</v>
      </c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38">
        <v>73</v>
      </c>
      <c r="BT100" s="38"/>
      <c r="BU100" s="38"/>
      <c r="BV100" s="38"/>
      <c r="BW100" s="38">
        <v>73</v>
      </c>
      <c r="BX100" s="38">
        <v>16</v>
      </c>
      <c r="BY100" s="60"/>
      <c r="BZ100" s="60"/>
      <c r="CA100" s="61"/>
      <c r="CB100" s="61">
        <v>19.57</v>
      </c>
      <c r="CC100" s="61"/>
      <c r="CD100" s="61"/>
      <c r="CE100" s="29">
        <v>11</v>
      </c>
      <c r="CF100" s="61"/>
      <c r="CG100" s="61"/>
      <c r="CH100" s="60"/>
      <c r="CI100" s="60"/>
      <c r="CJ100" s="60"/>
      <c r="CK100" s="60">
        <v>1</v>
      </c>
      <c r="CL100" s="60"/>
      <c r="CM100" s="8" t="s">
        <v>131</v>
      </c>
      <c r="CN100" s="60"/>
      <c r="CO100" s="8" t="s">
        <v>311</v>
      </c>
      <c r="CP100" s="8" t="s">
        <v>158</v>
      </c>
      <c r="CQ100" s="60">
        <v>6</v>
      </c>
      <c r="CR100" s="60">
        <v>35</v>
      </c>
      <c r="CS100" s="62" t="s">
        <v>134</v>
      </c>
      <c r="CT100" s="60">
        <v>20</v>
      </c>
      <c r="CU100" s="29">
        <v>22.48</v>
      </c>
      <c r="CV100" s="54">
        <v>0.59</v>
      </c>
      <c r="CW100" s="54">
        <v>0.65</v>
      </c>
      <c r="CX100" s="54" t="s">
        <v>135</v>
      </c>
      <c r="CY100" s="54">
        <v>2017</v>
      </c>
      <c r="CZ100" s="8" t="s">
        <v>136</v>
      </c>
      <c r="DA100" s="54">
        <v>2019</v>
      </c>
      <c r="DB100" s="8" t="str">
        <f t="shared" si="13"/>
        <v>港区管委会</v>
      </c>
      <c r="DC100" s="8" t="s">
        <v>130</v>
      </c>
      <c r="DD100" s="60"/>
    </row>
    <row r="101" s="1" customFormat="1" ht="24" spans="1:108">
      <c r="A101" s="54"/>
      <c r="B101" s="57"/>
      <c r="C101" s="57" t="s">
        <v>485</v>
      </c>
      <c r="D101" s="57" t="s">
        <v>486</v>
      </c>
      <c r="E101" s="25" t="s">
        <v>487</v>
      </c>
      <c r="F101" s="25" t="s">
        <v>488</v>
      </c>
      <c r="G101" s="27"/>
      <c r="H101" s="27">
        <v>1537446010</v>
      </c>
      <c r="I101" s="27" t="s">
        <v>441</v>
      </c>
      <c r="J101" s="27">
        <v>125</v>
      </c>
      <c r="K101" s="27" t="s">
        <v>442</v>
      </c>
      <c r="L101" s="27"/>
      <c r="M101" s="27">
        <v>731</v>
      </c>
      <c r="N101" s="27">
        <v>4</v>
      </c>
      <c r="O101" s="38">
        <v>4</v>
      </c>
      <c r="P101" s="38" t="s">
        <v>130</v>
      </c>
      <c r="Q101" s="38" t="s">
        <v>130</v>
      </c>
      <c r="R101" s="38"/>
      <c r="S101" s="38"/>
      <c r="T101" s="38"/>
      <c r="U101" s="38"/>
      <c r="V101" s="38"/>
      <c r="W101" s="38">
        <v>77</v>
      </c>
      <c r="X101" s="38"/>
      <c r="Y101" s="38"/>
      <c r="Z101" s="38"/>
      <c r="AA101" s="38"/>
      <c r="AB101" s="38">
        <f t="shared" si="9"/>
        <v>77</v>
      </c>
      <c r="AC101" s="38"/>
      <c r="AD101" s="38">
        <v>154</v>
      </c>
      <c r="AE101" s="27">
        <f t="shared" si="11"/>
        <v>154</v>
      </c>
      <c r="AF101" s="59">
        <f t="shared" si="12"/>
        <v>2.695</v>
      </c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38">
        <v>77</v>
      </c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38">
        <v>77</v>
      </c>
      <c r="BT101" s="38"/>
      <c r="BU101" s="38"/>
      <c r="BV101" s="38"/>
      <c r="BW101" s="38">
        <v>77</v>
      </c>
      <c r="BX101" s="38"/>
      <c r="BY101" s="60"/>
      <c r="BZ101" s="60"/>
      <c r="CA101" s="61"/>
      <c r="CB101" s="61">
        <v>18.095</v>
      </c>
      <c r="CC101" s="61"/>
      <c r="CD101" s="61"/>
      <c r="CE101" s="29">
        <v>11</v>
      </c>
      <c r="CF101" s="61"/>
      <c r="CG101" s="61"/>
      <c r="CH101" s="60"/>
      <c r="CI101" s="60"/>
      <c r="CJ101" s="60"/>
      <c r="CK101" s="60">
        <v>1</v>
      </c>
      <c r="CL101" s="60"/>
      <c r="CM101" s="8" t="s">
        <v>131</v>
      </c>
      <c r="CN101" s="60"/>
      <c r="CO101" s="8" t="s">
        <v>311</v>
      </c>
      <c r="CP101" s="8" t="s">
        <v>158</v>
      </c>
      <c r="CQ101" s="60">
        <v>6</v>
      </c>
      <c r="CR101" s="60">
        <v>35</v>
      </c>
      <c r="CS101" s="62" t="s">
        <v>134</v>
      </c>
      <c r="CT101" s="60">
        <v>20</v>
      </c>
      <c r="CU101" s="29">
        <v>22.48</v>
      </c>
      <c r="CV101" s="54">
        <v>0.59</v>
      </c>
      <c r="CW101" s="54">
        <v>0.65</v>
      </c>
      <c r="CX101" s="54" t="s">
        <v>135</v>
      </c>
      <c r="CY101" s="54">
        <v>2017</v>
      </c>
      <c r="CZ101" s="8" t="s">
        <v>136</v>
      </c>
      <c r="DA101" s="54">
        <v>2019</v>
      </c>
      <c r="DB101" s="8" t="str">
        <f t="shared" si="13"/>
        <v>港区管委会</v>
      </c>
      <c r="DC101" s="8" t="s">
        <v>265</v>
      </c>
      <c r="DD101" s="60"/>
    </row>
    <row r="102" s="1" customFormat="1" ht="24" spans="1:108">
      <c r="A102" s="54"/>
      <c r="B102" s="57"/>
      <c r="C102" s="57" t="s">
        <v>489</v>
      </c>
      <c r="D102" s="57" t="s">
        <v>490</v>
      </c>
      <c r="E102" s="25" t="s">
        <v>491</v>
      </c>
      <c r="F102" s="25" t="s">
        <v>393</v>
      </c>
      <c r="G102" s="27"/>
      <c r="H102" s="27">
        <v>1543631189</v>
      </c>
      <c r="I102" s="27" t="s">
        <v>228</v>
      </c>
      <c r="J102" s="27">
        <v>160</v>
      </c>
      <c r="K102" s="27" t="s">
        <v>442</v>
      </c>
      <c r="L102" s="27"/>
      <c r="M102" s="27">
        <v>731</v>
      </c>
      <c r="N102" s="27">
        <v>4</v>
      </c>
      <c r="O102" s="38">
        <v>4</v>
      </c>
      <c r="P102" s="38" t="s">
        <v>130</v>
      </c>
      <c r="Q102" s="38" t="s">
        <v>130</v>
      </c>
      <c r="R102" s="38"/>
      <c r="S102" s="38"/>
      <c r="T102" s="38"/>
      <c r="U102" s="38"/>
      <c r="V102" s="38"/>
      <c r="W102" s="38">
        <v>97</v>
      </c>
      <c r="X102" s="38"/>
      <c r="Y102" s="38"/>
      <c r="Z102" s="38"/>
      <c r="AA102" s="38"/>
      <c r="AB102" s="38">
        <f t="shared" si="9"/>
        <v>97</v>
      </c>
      <c r="AC102" s="38"/>
      <c r="AD102" s="38">
        <v>194</v>
      </c>
      <c r="AE102" s="27">
        <f t="shared" si="11"/>
        <v>194</v>
      </c>
      <c r="AF102" s="59">
        <f t="shared" si="12"/>
        <v>3.395</v>
      </c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38">
        <v>97</v>
      </c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38">
        <v>97</v>
      </c>
      <c r="BT102" s="38"/>
      <c r="BU102" s="38"/>
      <c r="BV102" s="38"/>
      <c r="BW102" s="38">
        <v>97</v>
      </c>
      <c r="BX102" s="38"/>
      <c r="BY102" s="60"/>
      <c r="BZ102" s="60"/>
      <c r="CA102" s="61"/>
      <c r="CB102" s="61">
        <v>22.795</v>
      </c>
      <c r="CC102" s="61"/>
      <c r="CD102" s="61"/>
      <c r="CE102" s="29">
        <v>11</v>
      </c>
      <c r="CF102" s="61"/>
      <c r="CG102" s="61"/>
      <c r="CH102" s="60"/>
      <c r="CI102" s="60"/>
      <c r="CJ102" s="60"/>
      <c r="CK102" s="60">
        <v>1</v>
      </c>
      <c r="CL102" s="60"/>
      <c r="CM102" s="8" t="s">
        <v>131</v>
      </c>
      <c r="CN102" s="60"/>
      <c r="CO102" s="8" t="s">
        <v>311</v>
      </c>
      <c r="CP102" s="8" t="s">
        <v>158</v>
      </c>
      <c r="CQ102" s="60">
        <v>6</v>
      </c>
      <c r="CR102" s="60">
        <v>35</v>
      </c>
      <c r="CS102" s="62" t="s">
        <v>134</v>
      </c>
      <c r="CT102" s="60">
        <v>20</v>
      </c>
      <c r="CU102" s="29">
        <v>22.48</v>
      </c>
      <c r="CV102" s="54">
        <v>0.59</v>
      </c>
      <c r="CW102" s="54">
        <v>0.65</v>
      </c>
      <c r="CX102" s="54" t="s">
        <v>135</v>
      </c>
      <c r="CY102" s="54">
        <v>2017</v>
      </c>
      <c r="CZ102" s="8" t="s">
        <v>136</v>
      </c>
      <c r="DA102" s="54">
        <v>2019</v>
      </c>
      <c r="DB102" s="8" t="str">
        <f t="shared" si="13"/>
        <v>港区管委会</v>
      </c>
      <c r="DC102" s="8" t="s">
        <v>130</v>
      </c>
      <c r="DD102" s="60"/>
    </row>
    <row r="103" s="1" customFormat="1" ht="24" spans="1:108">
      <c r="A103" s="54"/>
      <c r="B103" s="57"/>
      <c r="C103" s="57" t="s">
        <v>492</v>
      </c>
      <c r="D103" s="57" t="s">
        <v>493</v>
      </c>
      <c r="E103" s="25"/>
      <c r="F103" s="25"/>
      <c r="G103" s="27"/>
      <c r="H103" s="27"/>
      <c r="I103" s="27"/>
      <c r="J103" s="27"/>
      <c r="K103" s="27"/>
      <c r="L103" s="27"/>
      <c r="M103" s="27"/>
      <c r="N103" s="27"/>
      <c r="O103" s="38"/>
      <c r="P103" s="38"/>
      <c r="Q103" s="38" t="s">
        <v>130</v>
      </c>
      <c r="R103" s="38"/>
      <c r="S103" s="38"/>
      <c r="T103" s="38"/>
      <c r="U103" s="38"/>
      <c r="V103" s="38">
        <v>35</v>
      </c>
      <c r="W103" s="38"/>
      <c r="X103" s="38"/>
      <c r="Y103" s="38"/>
      <c r="Z103" s="38"/>
      <c r="AA103" s="38"/>
      <c r="AB103" s="38">
        <v>35</v>
      </c>
      <c r="AC103" s="38"/>
      <c r="AD103" s="38">
        <v>35</v>
      </c>
      <c r="AE103" s="27">
        <f t="shared" si="11"/>
        <v>35</v>
      </c>
      <c r="AF103" s="59">
        <f t="shared" si="12"/>
        <v>1.225</v>
      </c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38"/>
      <c r="BT103" s="38"/>
      <c r="BU103" s="38">
        <v>35</v>
      </c>
      <c r="BV103" s="38"/>
      <c r="BW103" s="38"/>
      <c r="BX103" s="38"/>
      <c r="BY103" s="60"/>
      <c r="BZ103" s="60"/>
      <c r="CA103" s="61"/>
      <c r="CB103" s="61">
        <v>3.5</v>
      </c>
      <c r="CC103" s="61"/>
      <c r="CD103" s="61"/>
      <c r="CE103" s="29">
        <v>11</v>
      </c>
      <c r="CF103" s="61"/>
      <c r="CG103" s="61"/>
      <c r="CH103" s="60"/>
      <c r="CI103" s="60"/>
      <c r="CJ103" s="60"/>
      <c r="CK103" s="60"/>
      <c r="CL103" s="60"/>
      <c r="CM103" s="8" t="s">
        <v>131</v>
      </c>
      <c r="CN103" s="60"/>
      <c r="CO103" s="8" t="s">
        <v>311</v>
      </c>
      <c r="CP103" s="8" t="s">
        <v>158</v>
      </c>
      <c r="CQ103" s="60">
        <v>6</v>
      </c>
      <c r="CR103" s="60">
        <v>35</v>
      </c>
      <c r="CS103" s="62" t="s">
        <v>134</v>
      </c>
      <c r="CT103" s="60">
        <v>20</v>
      </c>
      <c r="CU103" s="29">
        <v>22.48</v>
      </c>
      <c r="CV103" s="54">
        <v>0.59</v>
      </c>
      <c r="CW103" s="54">
        <v>0.65</v>
      </c>
      <c r="CX103" s="54" t="s">
        <v>135</v>
      </c>
      <c r="CY103" s="54">
        <v>2017</v>
      </c>
      <c r="CZ103" s="8" t="s">
        <v>136</v>
      </c>
      <c r="DA103" s="54">
        <v>2019</v>
      </c>
      <c r="DB103" s="8" t="str">
        <f t="shared" si="13"/>
        <v>港区管委会</v>
      </c>
      <c r="DC103" s="8" t="s">
        <v>130</v>
      </c>
      <c r="DD103" s="60"/>
    </row>
    <row r="104" s="1" customFormat="1" ht="24" spans="1:108">
      <c r="A104" s="54"/>
      <c r="B104" s="57"/>
      <c r="C104" s="57" t="s">
        <v>494</v>
      </c>
      <c r="D104" s="57" t="s">
        <v>495</v>
      </c>
      <c r="E104" s="25"/>
      <c r="F104" s="25"/>
      <c r="G104" s="27"/>
      <c r="H104" s="27"/>
      <c r="I104" s="27"/>
      <c r="J104" s="27"/>
      <c r="K104" s="27"/>
      <c r="L104" s="27"/>
      <c r="M104" s="27"/>
      <c r="N104" s="27"/>
      <c r="O104" s="38"/>
      <c r="P104" s="38"/>
      <c r="Q104" s="38" t="s">
        <v>130</v>
      </c>
      <c r="R104" s="38"/>
      <c r="S104" s="38"/>
      <c r="T104" s="38"/>
      <c r="U104" s="38"/>
      <c r="V104" s="38">
        <v>25</v>
      </c>
      <c r="W104" s="38"/>
      <c r="X104" s="38"/>
      <c r="Y104" s="38"/>
      <c r="Z104" s="38"/>
      <c r="AA104" s="38"/>
      <c r="AB104" s="38">
        <v>25</v>
      </c>
      <c r="AC104" s="38"/>
      <c r="AD104" s="38">
        <v>25</v>
      </c>
      <c r="AE104" s="27">
        <f t="shared" si="11"/>
        <v>25</v>
      </c>
      <c r="AF104" s="59">
        <f t="shared" si="12"/>
        <v>0.875</v>
      </c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38"/>
      <c r="BT104" s="38"/>
      <c r="BU104" s="38">
        <v>25</v>
      </c>
      <c r="BV104" s="38"/>
      <c r="BW104" s="38"/>
      <c r="BX104" s="38"/>
      <c r="BY104" s="60"/>
      <c r="BZ104" s="60"/>
      <c r="CA104" s="61"/>
      <c r="CB104" s="61">
        <v>2.5</v>
      </c>
      <c r="CC104" s="61"/>
      <c r="CD104" s="61"/>
      <c r="CE104" s="29">
        <v>11</v>
      </c>
      <c r="CF104" s="61"/>
      <c r="CG104" s="61"/>
      <c r="CH104" s="60"/>
      <c r="CI104" s="60"/>
      <c r="CJ104" s="60"/>
      <c r="CK104" s="60"/>
      <c r="CL104" s="60"/>
      <c r="CM104" s="8" t="s">
        <v>131</v>
      </c>
      <c r="CN104" s="60"/>
      <c r="CO104" s="8" t="s">
        <v>311</v>
      </c>
      <c r="CP104" s="8" t="s">
        <v>158</v>
      </c>
      <c r="CQ104" s="60">
        <v>6</v>
      </c>
      <c r="CR104" s="60">
        <v>35</v>
      </c>
      <c r="CS104" s="62" t="s">
        <v>134</v>
      </c>
      <c r="CT104" s="60">
        <v>20</v>
      </c>
      <c r="CU104" s="29">
        <v>22.48</v>
      </c>
      <c r="CV104" s="54">
        <v>0.59</v>
      </c>
      <c r="CW104" s="54">
        <v>0.65</v>
      </c>
      <c r="CX104" s="54" t="s">
        <v>135</v>
      </c>
      <c r="CY104" s="54">
        <v>2017</v>
      </c>
      <c r="CZ104" s="8" t="s">
        <v>136</v>
      </c>
      <c r="DA104" s="54">
        <v>2019</v>
      </c>
      <c r="DB104" s="8" t="str">
        <f t="shared" si="13"/>
        <v>港区管委会</v>
      </c>
      <c r="DC104" s="8" t="s">
        <v>130</v>
      </c>
      <c r="DD104" s="60"/>
    </row>
    <row r="105" s="1" customFormat="1" ht="24" spans="1:108">
      <c r="A105" s="54">
        <v>56</v>
      </c>
      <c r="B105" s="57" t="s">
        <v>496</v>
      </c>
      <c r="C105" s="57" t="s">
        <v>497</v>
      </c>
      <c r="D105" s="57" t="s">
        <v>498</v>
      </c>
      <c r="E105" s="25"/>
      <c r="F105" s="25"/>
      <c r="G105" s="27"/>
      <c r="H105" s="27">
        <v>1543627693</v>
      </c>
      <c r="I105" s="27"/>
      <c r="J105" s="27"/>
      <c r="K105" s="27"/>
      <c r="L105" s="27"/>
      <c r="M105" s="27"/>
      <c r="N105" s="27"/>
      <c r="O105" s="38"/>
      <c r="P105" s="38"/>
      <c r="Q105" s="38" t="s">
        <v>130</v>
      </c>
      <c r="R105" s="38"/>
      <c r="S105" s="38"/>
      <c r="T105" s="38"/>
      <c r="U105" s="38"/>
      <c r="V105" s="38">
        <v>110</v>
      </c>
      <c r="W105" s="38"/>
      <c r="X105" s="38"/>
      <c r="Y105" s="38"/>
      <c r="Z105" s="38"/>
      <c r="AA105" s="38"/>
      <c r="AB105" s="38">
        <f>SUM(V105+W105+X105+Y105+Z105)</f>
        <v>110</v>
      </c>
      <c r="AC105" s="38"/>
      <c r="AD105" s="38">
        <v>118</v>
      </c>
      <c r="AE105" s="27">
        <f t="shared" si="11"/>
        <v>118</v>
      </c>
      <c r="AF105" s="59">
        <f t="shared" si="12"/>
        <v>3.3</v>
      </c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38">
        <v>118</v>
      </c>
      <c r="BV105" s="38"/>
      <c r="BW105" s="38"/>
      <c r="BX105" s="38"/>
      <c r="BY105" s="60"/>
      <c r="BZ105" s="60"/>
      <c r="CA105" s="61"/>
      <c r="CB105" s="61">
        <v>11</v>
      </c>
      <c r="CC105" s="61"/>
      <c r="CD105" s="61"/>
      <c r="CE105" s="29">
        <v>11</v>
      </c>
      <c r="CF105" s="61"/>
      <c r="CG105" s="61"/>
      <c r="CH105" s="60"/>
      <c r="CI105" s="60"/>
      <c r="CJ105" s="60"/>
      <c r="CK105" s="60"/>
      <c r="CL105" s="60"/>
      <c r="CM105" s="8" t="s">
        <v>131</v>
      </c>
      <c r="CN105" s="60"/>
      <c r="CO105" s="8" t="s">
        <v>132</v>
      </c>
      <c r="CP105" s="8" t="s">
        <v>158</v>
      </c>
      <c r="CQ105" s="60">
        <v>4</v>
      </c>
      <c r="CR105" s="60">
        <v>30</v>
      </c>
      <c r="CS105" s="62" t="s">
        <v>134</v>
      </c>
      <c r="CT105" s="60">
        <v>15</v>
      </c>
      <c r="CU105" s="29">
        <v>20.2</v>
      </c>
      <c r="CV105" s="54">
        <v>0.57</v>
      </c>
      <c r="CW105" s="54">
        <v>0.62</v>
      </c>
      <c r="CX105" s="54" t="s">
        <v>185</v>
      </c>
      <c r="CY105" s="54">
        <v>2014</v>
      </c>
      <c r="CZ105" s="8" t="s">
        <v>136</v>
      </c>
      <c r="DA105" s="54">
        <v>2016</v>
      </c>
      <c r="DB105" s="8" t="str">
        <f t="shared" si="13"/>
        <v>港区管委会</v>
      </c>
      <c r="DC105" s="8" t="s">
        <v>130</v>
      </c>
      <c r="DD105" s="60"/>
    </row>
    <row r="106" s="1" customFormat="1" ht="24" spans="1:108">
      <c r="A106" s="54">
        <v>57</v>
      </c>
      <c r="B106" s="57" t="s">
        <v>499</v>
      </c>
      <c r="C106" s="57" t="s">
        <v>500</v>
      </c>
      <c r="D106" s="57" t="s">
        <v>501</v>
      </c>
      <c r="E106" s="25" t="s">
        <v>502</v>
      </c>
      <c r="F106" s="25" t="s">
        <v>503</v>
      </c>
      <c r="G106" s="27"/>
      <c r="H106" s="27"/>
      <c r="I106" s="27" t="s">
        <v>228</v>
      </c>
      <c r="J106" s="27">
        <v>200</v>
      </c>
      <c r="K106" s="27" t="s">
        <v>442</v>
      </c>
      <c r="L106" s="27"/>
      <c r="M106" s="27" t="s">
        <v>130</v>
      </c>
      <c r="N106" s="27" t="s">
        <v>130</v>
      </c>
      <c r="O106" s="38"/>
      <c r="P106" s="38" t="s">
        <v>130</v>
      </c>
      <c r="Q106" s="38" t="s">
        <v>130</v>
      </c>
      <c r="R106" s="38"/>
      <c r="S106" s="38"/>
      <c r="T106" s="38"/>
      <c r="U106" s="38"/>
      <c r="V106" s="38"/>
      <c r="W106" s="38">
        <v>58</v>
      </c>
      <c r="X106" s="38"/>
      <c r="Y106" s="38"/>
      <c r="Z106" s="38"/>
      <c r="AA106" s="38"/>
      <c r="AB106" s="38">
        <v>58</v>
      </c>
      <c r="AC106" s="38"/>
      <c r="AD106" s="38">
        <f t="shared" ref="AD106:AD115" si="14">V106+W106*2+X106*4</f>
        <v>116</v>
      </c>
      <c r="AE106" s="27">
        <f t="shared" si="11"/>
        <v>116</v>
      </c>
      <c r="AF106" s="59">
        <f t="shared" si="12"/>
        <v>1.74</v>
      </c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38">
        <v>116</v>
      </c>
      <c r="BV106" s="60"/>
      <c r="BW106" s="60"/>
      <c r="BX106" s="60"/>
      <c r="BY106" s="60"/>
      <c r="BZ106" s="60"/>
      <c r="CA106" s="61"/>
      <c r="CB106" s="61">
        <v>5.8</v>
      </c>
      <c r="CC106" s="61"/>
      <c r="CD106" s="61"/>
      <c r="CE106" s="29">
        <v>11</v>
      </c>
      <c r="CF106" s="61"/>
      <c r="CG106" s="61"/>
      <c r="CH106" s="60"/>
      <c r="CI106" s="60"/>
      <c r="CJ106" s="60"/>
      <c r="CK106" s="60">
        <v>1</v>
      </c>
      <c r="CL106" s="60"/>
      <c r="CM106" s="8" t="s">
        <v>131</v>
      </c>
      <c r="CN106" s="60"/>
      <c r="CO106" s="8" t="s">
        <v>132</v>
      </c>
      <c r="CP106" s="8" t="s">
        <v>158</v>
      </c>
      <c r="CQ106" s="60">
        <v>4</v>
      </c>
      <c r="CR106" s="60">
        <v>30</v>
      </c>
      <c r="CS106" s="62" t="s">
        <v>134</v>
      </c>
      <c r="CT106" s="60">
        <v>15</v>
      </c>
      <c r="CU106" s="29">
        <v>19.54</v>
      </c>
      <c r="CV106" s="54">
        <v>0.56</v>
      </c>
      <c r="CW106" s="54">
        <v>0.66</v>
      </c>
      <c r="CX106" s="54" t="s">
        <v>135</v>
      </c>
      <c r="CY106" s="54">
        <v>2017</v>
      </c>
      <c r="CZ106" s="8" t="s">
        <v>136</v>
      </c>
      <c r="DA106" s="54">
        <v>2019</v>
      </c>
      <c r="DB106" s="8" t="str">
        <f t="shared" si="13"/>
        <v>港区管委会</v>
      </c>
      <c r="DC106" s="8" t="s">
        <v>265</v>
      </c>
      <c r="DD106" s="60"/>
    </row>
    <row r="107" s="1" customFormat="1" ht="24" spans="1:108">
      <c r="A107" s="54"/>
      <c r="B107" s="57"/>
      <c r="C107" s="57" t="s">
        <v>504</v>
      </c>
      <c r="D107" s="57" t="s">
        <v>505</v>
      </c>
      <c r="E107" s="25" t="s">
        <v>506</v>
      </c>
      <c r="F107" s="25" t="s">
        <v>507</v>
      </c>
      <c r="G107" s="27"/>
      <c r="H107" s="27">
        <v>1543627692</v>
      </c>
      <c r="I107" s="27" t="s">
        <v>441</v>
      </c>
      <c r="J107" s="27">
        <v>125</v>
      </c>
      <c r="K107" s="27" t="s">
        <v>442</v>
      </c>
      <c r="L107" s="27"/>
      <c r="M107" s="27">
        <v>501</v>
      </c>
      <c r="N107" s="27">
        <v>6</v>
      </c>
      <c r="O107" s="38">
        <v>6</v>
      </c>
      <c r="P107" s="38" t="s">
        <v>130</v>
      </c>
      <c r="Q107" s="38" t="s">
        <v>130</v>
      </c>
      <c r="R107" s="38"/>
      <c r="S107" s="38"/>
      <c r="T107" s="38"/>
      <c r="U107" s="38"/>
      <c r="V107" s="38"/>
      <c r="W107" s="38">
        <v>35</v>
      </c>
      <c r="X107" s="38"/>
      <c r="Y107" s="38"/>
      <c r="Z107" s="38"/>
      <c r="AA107" s="38"/>
      <c r="AB107" s="38">
        <v>35</v>
      </c>
      <c r="AC107" s="38"/>
      <c r="AD107" s="38">
        <f t="shared" si="14"/>
        <v>70</v>
      </c>
      <c r="AE107" s="27">
        <f t="shared" si="11"/>
        <v>70</v>
      </c>
      <c r="AF107" s="59">
        <f t="shared" si="12"/>
        <v>1.05</v>
      </c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38">
        <v>70</v>
      </c>
      <c r="BV107" s="60"/>
      <c r="BW107" s="60"/>
      <c r="BX107" s="60"/>
      <c r="BY107" s="60"/>
      <c r="BZ107" s="60"/>
      <c r="CA107" s="61"/>
      <c r="CB107" s="61">
        <v>3.5</v>
      </c>
      <c r="CC107" s="61"/>
      <c r="CD107" s="61"/>
      <c r="CE107" s="29">
        <v>11</v>
      </c>
      <c r="CF107" s="61"/>
      <c r="CG107" s="61"/>
      <c r="CH107" s="60"/>
      <c r="CI107" s="60"/>
      <c r="CJ107" s="60"/>
      <c r="CK107" s="60">
        <v>1</v>
      </c>
      <c r="CL107" s="60"/>
      <c r="CM107" s="8" t="s">
        <v>131</v>
      </c>
      <c r="CN107" s="60"/>
      <c r="CO107" s="8" t="s">
        <v>132</v>
      </c>
      <c r="CP107" s="8" t="s">
        <v>158</v>
      </c>
      <c r="CQ107" s="60">
        <v>4</v>
      </c>
      <c r="CR107" s="60">
        <v>30</v>
      </c>
      <c r="CS107" s="62" t="s">
        <v>134</v>
      </c>
      <c r="CT107" s="60">
        <v>15</v>
      </c>
      <c r="CU107" s="29">
        <v>19.54</v>
      </c>
      <c r="CV107" s="54">
        <v>0.56</v>
      </c>
      <c r="CW107" s="54">
        <v>0.66</v>
      </c>
      <c r="CX107" s="54" t="s">
        <v>135</v>
      </c>
      <c r="CY107" s="54">
        <v>2017</v>
      </c>
      <c r="CZ107" s="8" t="s">
        <v>136</v>
      </c>
      <c r="DA107" s="54">
        <v>2019</v>
      </c>
      <c r="DB107" s="8" t="str">
        <f t="shared" si="13"/>
        <v>港区管委会</v>
      </c>
      <c r="DC107" s="8" t="s">
        <v>130</v>
      </c>
      <c r="DD107" s="60"/>
    </row>
    <row r="108" s="1" customFormat="1" ht="24" spans="1:108">
      <c r="A108" s="54">
        <v>58</v>
      </c>
      <c r="B108" s="57" t="s">
        <v>508</v>
      </c>
      <c r="C108" s="57" t="s">
        <v>509</v>
      </c>
      <c r="D108" s="57" t="s">
        <v>510</v>
      </c>
      <c r="E108" s="25" t="s">
        <v>511</v>
      </c>
      <c r="F108" s="25" t="s">
        <v>512</v>
      </c>
      <c r="G108" s="27"/>
      <c r="H108" s="27">
        <v>1501840461</v>
      </c>
      <c r="I108" s="27" t="s">
        <v>441</v>
      </c>
      <c r="J108" s="27">
        <v>125</v>
      </c>
      <c r="K108" s="27" t="s">
        <v>442</v>
      </c>
      <c r="L108" s="27"/>
      <c r="M108" s="27">
        <v>731</v>
      </c>
      <c r="N108" s="27">
        <v>4</v>
      </c>
      <c r="O108" s="38">
        <v>4</v>
      </c>
      <c r="P108" s="38" t="s">
        <v>130</v>
      </c>
      <c r="Q108" s="38" t="s">
        <v>130</v>
      </c>
      <c r="R108" s="38"/>
      <c r="S108" s="38"/>
      <c r="T108" s="38"/>
      <c r="U108" s="38"/>
      <c r="V108" s="38">
        <v>98</v>
      </c>
      <c r="W108" s="38"/>
      <c r="X108" s="38"/>
      <c r="Y108" s="38"/>
      <c r="Z108" s="38"/>
      <c r="AA108" s="38"/>
      <c r="AB108" s="38">
        <f t="shared" ref="AB108:AB117" si="15">SUM(V108+W108+X108+Y108+Z108)</f>
        <v>98</v>
      </c>
      <c r="AC108" s="38"/>
      <c r="AD108" s="38">
        <f t="shared" si="14"/>
        <v>98</v>
      </c>
      <c r="AE108" s="27">
        <f t="shared" si="11"/>
        <v>98</v>
      </c>
      <c r="AF108" s="59">
        <f t="shared" si="12"/>
        <v>3.43</v>
      </c>
      <c r="AG108" s="60"/>
      <c r="AH108" s="60"/>
      <c r="AI108" s="60"/>
      <c r="AJ108" s="60"/>
      <c r="AK108" s="60"/>
      <c r="AL108" s="60"/>
      <c r="AM108" s="60"/>
      <c r="AN108" s="38"/>
      <c r="AO108" s="38"/>
      <c r="AP108" s="38"/>
      <c r="AQ108" s="38"/>
      <c r="AR108" s="38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38"/>
      <c r="BT108" s="38"/>
      <c r="BU108" s="38"/>
      <c r="BV108" s="38">
        <v>98</v>
      </c>
      <c r="BW108" s="38"/>
      <c r="BX108" s="38"/>
      <c r="BY108" s="60"/>
      <c r="BZ108" s="60"/>
      <c r="CA108" s="61"/>
      <c r="CB108" s="61">
        <v>11.76</v>
      </c>
      <c r="CC108" s="61"/>
      <c r="CD108" s="61"/>
      <c r="CE108" s="29">
        <v>11</v>
      </c>
      <c r="CF108" s="61"/>
      <c r="CG108" s="61"/>
      <c r="CH108" s="60"/>
      <c r="CI108" s="60"/>
      <c r="CJ108" s="60"/>
      <c r="CK108" s="60">
        <v>1</v>
      </c>
      <c r="CL108" s="60"/>
      <c r="CM108" s="8" t="s">
        <v>131</v>
      </c>
      <c r="CN108" s="60"/>
      <c r="CO108" s="8" t="s">
        <v>311</v>
      </c>
      <c r="CP108" s="8" t="s">
        <v>158</v>
      </c>
      <c r="CQ108" s="60">
        <v>6</v>
      </c>
      <c r="CR108" s="60">
        <v>35</v>
      </c>
      <c r="CS108" s="62" t="s">
        <v>134</v>
      </c>
      <c r="CT108" s="60">
        <v>20</v>
      </c>
      <c r="CU108" s="29">
        <v>20.18</v>
      </c>
      <c r="CV108" s="54">
        <v>0.58</v>
      </c>
      <c r="CW108" s="54">
        <v>0.63</v>
      </c>
      <c r="CX108" s="54" t="s">
        <v>135</v>
      </c>
      <c r="CY108" s="54">
        <v>2017</v>
      </c>
      <c r="CZ108" s="8" t="s">
        <v>136</v>
      </c>
      <c r="DA108" s="54">
        <v>2019</v>
      </c>
      <c r="DB108" s="8" t="str">
        <f t="shared" si="13"/>
        <v>港区管委会</v>
      </c>
      <c r="DC108" s="8" t="s">
        <v>130</v>
      </c>
      <c r="DD108" s="60"/>
    </row>
    <row r="109" s="1" customFormat="1" ht="24" spans="1:108">
      <c r="A109" s="54"/>
      <c r="B109" s="57"/>
      <c r="C109" s="57" t="s">
        <v>513</v>
      </c>
      <c r="D109" s="57" t="s">
        <v>514</v>
      </c>
      <c r="E109" s="25" t="s">
        <v>515</v>
      </c>
      <c r="F109" s="25" t="s">
        <v>516</v>
      </c>
      <c r="G109" s="27"/>
      <c r="H109" s="27">
        <v>1501840704</v>
      </c>
      <c r="I109" s="27" t="s">
        <v>228</v>
      </c>
      <c r="J109" s="27">
        <v>160</v>
      </c>
      <c r="K109" s="27" t="s">
        <v>442</v>
      </c>
      <c r="L109" s="27"/>
      <c r="M109" s="27">
        <v>501</v>
      </c>
      <c r="N109" s="27">
        <v>4</v>
      </c>
      <c r="O109" s="38">
        <v>4</v>
      </c>
      <c r="P109" s="38" t="s">
        <v>130</v>
      </c>
      <c r="Q109" s="38" t="s">
        <v>130</v>
      </c>
      <c r="R109" s="38"/>
      <c r="S109" s="38"/>
      <c r="T109" s="38"/>
      <c r="U109" s="38"/>
      <c r="V109" s="38">
        <v>106</v>
      </c>
      <c r="W109" s="38"/>
      <c r="X109" s="38"/>
      <c r="Y109" s="38"/>
      <c r="Z109" s="38"/>
      <c r="AA109" s="38"/>
      <c r="AB109" s="38">
        <f t="shared" si="15"/>
        <v>106</v>
      </c>
      <c r="AC109" s="38"/>
      <c r="AD109" s="38">
        <f t="shared" si="14"/>
        <v>106</v>
      </c>
      <c r="AE109" s="27">
        <f t="shared" si="11"/>
        <v>106</v>
      </c>
      <c r="AF109" s="59">
        <f t="shared" si="12"/>
        <v>3.71</v>
      </c>
      <c r="AG109" s="60"/>
      <c r="AH109" s="60"/>
      <c r="AI109" s="60"/>
      <c r="AJ109" s="60"/>
      <c r="AK109" s="60"/>
      <c r="AL109" s="60"/>
      <c r="AM109" s="60"/>
      <c r="AN109" s="38"/>
      <c r="AO109" s="38"/>
      <c r="AP109" s="38"/>
      <c r="AQ109" s="38"/>
      <c r="AR109" s="38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38"/>
      <c r="BT109" s="38"/>
      <c r="BU109" s="38"/>
      <c r="BV109" s="38">
        <v>106</v>
      </c>
      <c r="BW109" s="38"/>
      <c r="BX109" s="38"/>
      <c r="BY109" s="60"/>
      <c r="BZ109" s="60"/>
      <c r="CA109" s="61"/>
      <c r="CB109" s="61">
        <v>12.72</v>
      </c>
      <c r="CC109" s="61"/>
      <c r="CD109" s="61"/>
      <c r="CE109" s="29">
        <v>11</v>
      </c>
      <c r="CF109" s="61"/>
      <c r="CG109" s="61"/>
      <c r="CH109" s="60"/>
      <c r="CI109" s="60"/>
      <c r="CJ109" s="60"/>
      <c r="CK109" s="60">
        <v>1</v>
      </c>
      <c r="CL109" s="60"/>
      <c r="CM109" s="8" t="s">
        <v>131</v>
      </c>
      <c r="CN109" s="60"/>
      <c r="CO109" s="8" t="s">
        <v>311</v>
      </c>
      <c r="CP109" s="8" t="s">
        <v>158</v>
      </c>
      <c r="CQ109" s="60">
        <v>6</v>
      </c>
      <c r="CR109" s="60">
        <v>35</v>
      </c>
      <c r="CS109" s="62" t="s">
        <v>134</v>
      </c>
      <c r="CT109" s="60">
        <v>20</v>
      </c>
      <c r="CU109" s="29">
        <v>20.23</v>
      </c>
      <c r="CV109" s="54">
        <v>0.58</v>
      </c>
      <c r="CW109" s="54">
        <v>0.63</v>
      </c>
      <c r="CX109" s="54" t="s">
        <v>135</v>
      </c>
      <c r="CY109" s="54">
        <v>2017</v>
      </c>
      <c r="CZ109" s="8" t="s">
        <v>136</v>
      </c>
      <c r="DA109" s="54">
        <v>2019</v>
      </c>
      <c r="DB109" s="8" t="str">
        <f t="shared" si="13"/>
        <v>港区管委会</v>
      </c>
      <c r="DC109" s="8" t="s">
        <v>130</v>
      </c>
      <c r="DD109" s="60"/>
    </row>
    <row r="110" s="1" customFormat="1" ht="24" spans="1:108">
      <c r="A110" s="54"/>
      <c r="B110" s="57"/>
      <c r="C110" s="57" t="s">
        <v>517</v>
      </c>
      <c r="D110" s="57" t="s">
        <v>518</v>
      </c>
      <c r="E110" s="25" t="s">
        <v>519</v>
      </c>
      <c r="F110" s="25" t="s">
        <v>520</v>
      </c>
      <c r="G110" s="27"/>
      <c r="H110" s="27">
        <v>1543631698</v>
      </c>
      <c r="I110" s="27" t="s">
        <v>228</v>
      </c>
      <c r="J110" s="27">
        <v>160</v>
      </c>
      <c r="K110" s="27" t="s">
        <v>442</v>
      </c>
      <c r="L110" s="27"/>
      <c r="M110" s="27">
        <v>501</v>
      </c>
      <c r="N110" s="27">
        <v>4</v>
      </c>
      <c r="O110" s="38">
        <v>4</v>
      </c>
      <c r="P110" s="38" t="s">
        <v>130</v>
      </c>
      <c r="Q110" s="38" t="s">
        <v>130</v>
      </c>
      <c r="R110" s="38"/>
      <c r="S110" s="38"/>
      <c r="T110" s="38"/>
      <c r="U110" s="38"/>
      <c r="V110" s="38">
        <v>145</v>
      </c>
      <c r="W110" s="38"/>
      <c r="X110" s="38">
        <v>8</v>
      </c>
      <c r="Y110" s="38"/>
      <c r="Z110" s="38"/>
      <c r="AA110" s="38">
        <v>84</v>
      </c>
      <c r="AB110" s="38">
        <f t="shared" si="15"/>
        <v>153</v>
      </c>
      <c r="AC110" s="38">
        <v>2436</v>
      </c>
      <c r="AD110" s="38">
        <f t="shared" si="14"/>
        <v>177</v>
      </c>
      <c r="AE110" s="27">
        <f t="shared" si="11"/>
        <v>2613</v>
      </c>
      <c r="AF110" s="59">
        <v>8.3</v>
      </c>
      <c r="AG110" s="60"/>
      <c r="AH110" s="60"/>
      <c r="AI110" s="60"/>
      <c r="AJ110" s="60"/>
      <c r="AK110" s="60"/>
      <c r="AL110" s="60"/>
      <c r="AM110" s="60"/>
      <c r="AN110" s="38"/>
      <c r="AO110" s="38"/>
      <c r="AP110" s="38"/>
      <c r="AQ110" s="38"/>
      <c r="AR110" s="38">
        <v>2100</v>
      </c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38"/>
      <c r="BT110" s="38"/>
      <c r="BU110" s="38"/>
      <c r="BV110" s="38">
        <v>229</v>
      </c>
      <c r="BW110" s="38"/>
      <c r="BX110" s="38">
        <v>32</v>
      </c>
      <c r="BY110" s="60"/>
      <c r="BZ110" s="60"/>
      <c r="CA110" s="61"/>
      <c r="CB110" s="61">
        <v>60.42</v>
      </c>
      <c r="CC110" s="61"/>
      <c r="CD110" s="61"/>
      <c r="CE110" s="29">
        <v>11</v>
      </c>
      <c r="CF110" s="61"/>
      <c r="CG110" s="61"/>
      <c r="CH110" s="60"/>
      <c r="CI110" s="60"/>
      <c r="CJ110" s="60"/>
      <c r="CK110" s="60">
        <v>1</v>
      </c>
      <c r="CL110" s="60">
        <v>8</v>
      </c>
      <c r="CM110" s="8" t="s">
        <v>131</v>
      </c>
      <c r="CN110" s="60"/>
      <c r="CO110" s="8" t="s">
        <v>311</v>
      </c>
      <c r="CP110" s="8" t="s">
        <v>158</v>
      </c>
      <c r="CQ110" s="60">
        <v>6</v>
      </c>
      <c r="CR110" s="60">
        <v>35</v>
      </c>
      <c r="CS110" s="62" t="s">
        <v>134</v>
      </c>
      <c r="CT110" s="60">
        <v>20</v>
      </c>
      <c r="CU110" s="29">
        <v>21.26</v>
      </c>
      <c r="CV110" s="54">
        <v>0.56</v>
      </c>
      <c r="CW110" s="54">
        <v>0.63</v>
      </c>
      <c r="CX110" s="54" t="s">
        <v>135</v>
      </c>
      <c r="CY110" s="54">
        <v>2017</v>
      </c>
      <c r="CZ110" s="8" t="s">
        <v>136</v>
      </c>
      <c r="DA110" s="54">
        <v>2019</v>
      </c>
      <c r="DB110" s="8" t="str">
        <f t="shared" si="13"/>
        <v>港区管委会</v>
      </c>
      <c r="DC110" s="8" t="s">
        <v>130</v>
      </c>
      <c r="DD110" s="60"/>
    </row>
    <row r="111" s="1" customFormat="1" ht="24" spans="1:108">
      <c r="A111" s="54"/>
      <c r="B111" s="57"/>
      <c r="C111" s="57" t="s">
        <v>521</v>
      </c>
      <c r="D111" s="57" t="s">
        <v>522</v>
      </c>
      <c r="E111" s="25" t="s">
        <v>523</v>
      </c>
      <c r="F111" s="25" t="s">
        <v>524</v>
      </c>
      <c r="G111" s="27"/>
      <c r="H111" s="27">
        <v>1543631172</v>
      </c>
      <c r="I111" s="27" t="s">
        <v>247</v>
      </c>
      <c r="J111" s="27">
        <v>100</v>
      </c>
      <c r="K111" s="27" t="s">
        <v>442</v>
      </c>
      <c r="L111" s="27"/>
      <c r="M111" s="27">
        <v>731</v>
      </c>
      <c r="N111" s="27">
        <v>2</v>
      </c>
      <c r="O111" s="38">
        <v>2</v>
      </c>
      <c r="P111" s="38" t="s">
        <v>130</v>
      </c>
      <c r="Q111" s="38" t="s">
        <v>130</v>
      </c>
      <c r="R111" s="38"/>
      <c r="S111" s="38"/>
      <c r="T111" s="38"/>
      <c r="U111" s="38"/>
      <c r="V111" s="38">
        <v>101</v>
      </c>
      <c r="W111" s="38"/>
      <c r="X111" s="38">
        <v>4</v>
      </c>
      <c r="Y111" s="38"/>
      <c r="Z111" s="38"/>
      <c r="AA111" s="38">
        <v>90</v>
      </c>
      <c r="AB111" s="38">
        <f t="shared" si="15"/>
        <v>105</v>
      </c>
      <c r="AC111" s="38">
        <v>2610</v>
      </c>
      <c r="AD111" s="38">
        <f t="shared" si="14"/>
        <v>117</v>
      </c>
      <c r="AE111" s="27">
        <f t="shared" si="11"/>
        <v>2727</v>
      </c>
      <c r="AF111" s="59">
        <v>6.83</v>
      </c>
      <c r="AG111" s="60"/>
      <c r="AH111" s="60"/>
      <c r="AI111" s="60"/>
      <c r="AJ111" s="60"/>
      <c r="AK111" s="60"/>
      <c r="AL111" s="60"/>
      <c r="AM111" s="60"/>
      <c r="AN111" s="38"/>
      <c r="AO111" s="38"/>
      <c r="AP111" s="38"/>
      <c r="AQ111" s="38"/>
      <c r="AR111" s="38">
        <v>2350</v>
      </c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38"/>
      <c r="BT111" s="38"/>
      <c r="BU111" s="38"/>
      <c r="BV111" s="38">
        <v>191</v>
      </c>
      <c r="BW111" s="38"/>
      <c r="BX111" s="38">
        <v>16</v>
      </c>
      <c r="BY111" s="60"/>
      <c r="BZ111" s="60"/>
      <c r="CA111" s="61"/>
      <c r="CB111" s="61">
        <v>57.85</v>
      </c>
      <c r="CC111" s="61"/>
      <c r="CD111" s="61"/>
      <c r="CE111" s="29">
        <v>11</v>
      </c>
      <c r="CF111" s="61"/>
      <c r="CG111" s="61"/>
      <c r="CH111" s="60"/>
      <c r="CI111" s="60"/>
      <c r="CJ111" s="60"/>
      <c r="CK111" s="60">
        <v>1</v>
      </c>
      <c r="CL111" s="60"/>
      <c r="CM111" s="8" t="s">
        <v>131</v>
      </c>
      <c r="CN111" s="60"/>
      <c r="CO111" s="8" t="s">
        <v>311</v>
      </c>
      <c r="CP111" s="8" t="s">
        <v>158</v>
      </c>
      <c r="CQ111" s="60">
        <v>6</v>
      </c>
      <c r="CR111" s="60">
        <v>35</v>
      </c>
      <c r="CS111" s="62" t="s">
        <v>134</v>
      </c>
      <c r="CT111" s="60">
        <v>20</v>
      </c>
      <c r="CU111" s="29">
        <v>21.56</v>
      </c>
      <c r="CV111" s="54">
        <v>0.56</v>
      </c>
      <c r="CW111" s="54">
        <v>0.63</v>
      </c>
      <c r="CX111" s="54" t="s">
        <v>135</v>
      </c>
      <c r="CY111" s="54">
        <v>2017</v>
      </c>
      <c r="CZ111" s="8" t="s">
        <v>136</v>
      </c>
      <c r="DA111" s="54">
        <v>2019</v>
      </c>
      <c r="DB111" s="8" t="str">
        <f t="shared" si="13"/>
        <v>港区管委会</v>
      </c>
      <c r="DC111" s="8" t="s">
        <v>265</v>
      </c>
      <c r="DD111" s="60"/>
    </row>
    <row r="112" s="1" customFormat="1" ht="24" spans="1:108">
      <c r="A112" s="54"/>
      <c r="B112" s="57"/>
      <c r="C112" s="57" t="s">
        <v>525</v>
      </c>
      <c r="D112" s="57" t="s">
        <v>526</v>
      </c>
      <c r="E112" s="25" t="s">
        <v>527</v>
      </c>
      <c r="F112" s="25" t="s">
        <v>528</v>
      </c>
      <c r="G112" s="27"/>
      <c r="H112" s="27">
        <v>1500469488</v>
      </c>
      <c r="I112" s="27" t="s">
        <v>247</v>
      </c>
      <c r="J112" s="27">
        <v>80</v>
      </c>
      <c r="K112" s="27" t="s">
        <v>442</v>
      </c>
      <c r="L112" s="27"/>
      <c r="M112" s="27">
        <v>731</v>
      </c>
      <c r="N112" s="27">
        <v>4</v>
      </c>
      <c r="O112" s="38">
        <v>4</v>
      </c>
      <c r="P112" s="38" t="s">
        <v>130</v>
      </c>
      <c r="Q112" s="38" t="s">
        <v>130</v>
      </c>
      <c r="R112" s="38"/>
      <c r="S112" s="38"/>
      <c r="T112" s="38"/>
      <c r="U112" s="38"/>
      <c r="V112" s="38">
        <v>82</v>
      </c>
      <c r="W112" s="38"/>
      <c r="X112" s="38"/>
      <c r="Y112" s="38"/>
      <c r="Z112" s="38"/>
      <c r="AA112" s="38"/>
      <c r="AB112" s="38">
        <f t="shared" si="15"/>
        <v>82</v>
      </c>
      <c r="AC112" s="38"/>
      <c r="AD112" s="38">
        <f t="shared" si="14"/>
        <v>82</v>
      </c>
      <c r="AE112" s="27">
        <f t="shared" si="11"/>
        <v>82</v>
      </c>
      <c r="AF112" s="59">
        <f t="shared" ref="AF112:AF145" si="16">(AB112+AC112)*CR112/1000</f>
        <v>2.87</v>
      </c>
      <c r="AG112" s="60"/>
      <c r="AH112" s="60"/>
      <c r="AI112" s="60"/>
      <c r="AJ112" s="60"/>
      <c r="AK112" s="60"/>
      <c r="AL112" s="60"/>
      <c r="AM112" s="60"/>
      <c r="AN112" s="38"/>
      <c r="AO112" s="38"/>
      <c r="AP112" s="38"/>
      <c r="AQ112" s="38"/>
      <c r="AR112" s="38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38"/>
      <c r="BT112" s="38"/>
      <c r="BU112" s="38"/>
      <c r="BV112" s="38">
        <v>82</v>
      </c>
      <c r="BW112" s="38"/>
      <c r="BX112" s="38"/>
      <c r="BY112" s="60"/>
      <c r="BZ112" s="60"/>
      <c r="CA112" s="61"/>
      <c r="CB112" s="61">
        <v>9.84</v>
      </c>
      <c r="CC112" s="61"/>
      <c r="CD112" s="61"/>
      <c r="CE112" s="29">
        <v>11</v>
      </c>
      <c r="CF112" s="61"/>
      <c r="CG112" s="61"/>
      <c r="CH112" s="60"/>
      <c r="CI112" s="60"/>
      <c r="CJ112" s="60"/>
      <c r="CK112" s="60">
        <v>1</v>
      </c>
      <c r="CL112" s="60"/>
      <c r="CM112" s="8" t="s">
        <v>131</v>
      </c>
      <c r="CN112" s="60"/>
      <c r="CO112" s="8" t="s">
        <v>311</v>
      </c>
      <c r="CP112" s="8" t="s">
        <v>158</v>
      </c>
      <c r="CQ112" s="60">
        <v>6</v>
      </c>
      <c r="CR112" s="60">
        <v>35</v>
      </c>
      <c r="CS112" s="62" t="s">
        <v>134</v>
      </c>
      <c r="CT112" s="60">
        <v>20</v>
      </c>
      <c r="CU112" s="29">
        <v>20.89</v>
      </c>
      <c r="CV112" s="54">
        <v>0.56</v>
      </c>
      <c r="CW112" s="54">
        <v>0.63</v>
      </c>
      <c r="CX112" s="54" t="s">
        <v>135</v>
      </c>
      <c r="CY112" s="54">
        <v>2017</v>
      </c>
      <c r="CZ112" s="8" t="s">
        <v>136</v>
      </c>
      <c r="DA112" s="54">
        <v>2019</v>
      </c>
      <c r="DB112" s="8" t="str">
        <f t="shared" si="13"/>
        <v>港区管委会</v>
      </c>
      <c r="DC112" s="8" t="s">
        <v>130</v>
      </c>
      <c r="DD112" s="60"/>
    </row>
    <row r="113" s="1" customFormat="1" ht="24" spans="1:108">
      <c r="A113" s="54"/>
      <c r="B113" s="57"/>
      <c r="C113" s="57" t="s">
        <v>529</v>
      </c>
      <c r="D113" s="57" t="s">
        <v>530</v>
      </c>
      <c r="E113" s="25" t="s">
        <v>531</v>
      </c>
      <c r="F113" s="25" t="s">
        <v>532</v>
      </c>
      <c r="G113" s="27"/>
      <c r="H113" s="27">
        <v>1500468767</v>
      </c>
      <c r="I113" s="27" t="s">
        <v>247</v>
      </c>
      <c r="J113" s="27">
        <v>80</v>
      </c>
      <c r="K113" s="27" t="s">
        <v>442</v>
      </c>
      <c r="L113" s="27"/>
      <c r="M113" s="27">
        <v>501</v>
      </c>
      <c r="N113" s="27">
        <v>4</v>
      </c>
      <c r="O113" s="38">
        <v>4</v>
      </c>
      <c r="P113" s="38" t="s">
        <v>130</v>
      </c>
      <c r="Q113" s="38" t="s">
        <v>130</v>
      </c>
      <c r="R113" s="38"/>
      <c r="S113" s="38"/>
      <c r="T113" s="38"/>
      <c r="U113" s="38"/>
      <c r="V113" s="38">
        <v>88</v>
      </c>
      <c r="W113" s="38"/>
      <c r="X113" s="38"/>
      <c r="Y113" s="38"/>
      <c r="Z113" s="38"/>
      <c r="AA113" s="38"/>
      <c r="AB113" s="38">
        <f t="shared" si="15"/>
        <v>88</v>
      </c>
      <c r="AC113" s="38"/>
      <c r="AD113" s="38">
        <f t="shared" si="14"/>
        <v>88</v>
      </c>
      <c r="AE113" s="27">
        <f t="shared" si="11"/>
        <v>88</v>
      </c>
      <c r="AF113" s="59">
        <f t="shared" si="16"/>
        <v>3.08</v>
      </c>
      <c r="AG113" s="60"/>
      <c r="AH113" s="60"/>
      <c r="AI113" s="60"/>
      <c r="AJ113" s="60"/>
      <c r="AK113" s="60"/>
      <c r="AL113" s="60"/>
      <c r="AM113" s="60"/>
      <c r="AN113" s="38"/>
      <c r="AO113" s="38"/>
      <c r="AP113" s="38"/>
      <c r="AQ113" s="38"/>
      <c r="AR113" s="38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38"/>
      <c r="BT113" s="38"/>
      <c r="BU113" s="38"/>
      <c r="BV113" s="38">
        <v>88</v>
      </c>
      <c r="BW113" s="38"/>
      <c r="BX113" s="38"/>
      <c r="BY113" s="60"/>
      <c r="BZ113" s="60"/>
      <c r="CA113" s="61"/>
      <c r="CB113" s="61">
        <v>10.56</v>
      </c>
      <c r="CC113" s="61"/>
      <c r="CD113" s="61"/>
      <c r="CE113" s="29">
        <v>11</v>
      </c>
      <c r="CF113" s="61"/>
      <c r="CG113" s="61"/>
      <c r="CH113" s="60"/>
      <c r="CI113" s="60"/>
      <c r="CJ113" s="60"/>
      <c r="CK113" s="60">
        <v>1</v>
      </c>
      <c r="CL113" s="60"/>
      <c r="CM113" s="8" t="s">
        <v>131</v>
      </c>
      <c r="CN113" s="60"/>
      <c r="CO113" s="8" t="s">
        <v>311</v>
      </c>
      <c r="CP113" s="8" t="s">
        <v>158</v>
      </c>
      <c r="CQ113" s="60">
        <v>6</v>
      </c>
      <c r="CR113" s="60">
        <v>35</v>
      </c>
      <c r="CS113" s="62" t="s">
        <v>134</v>
      </c>
      <c r="CT113" s="60">
        <v>20</v>
      </c>
      <c r="CU113" s="29">
        <v>20.88</v>
      </c>
      <c r="CV113" s="54">
        <v>0.57</v>
      </c>
      <c r="CW113" s="54">
        <v>0.63</v>
      </c>
      <c r="CX113" s="54" t="s">
        <v>135</v>
      </c>
      <c r="CY113" s="54">
        <v>2017</v>
      </c>
      <c r="CZ113" s="8" t="s">
        <v>136</v>
      </c>
      <c r="DA113" s="54">
        <v>2019</v>
      </c>
      <c r="DB113" s="8" t="str">
        <f t="shared" si="13"/>
        <v>港区管委会</v>
      </c>
      <c r="DC113" s="8" t="s">
        <v>130</v>
      </c>
      <c r="DD113" s="60"/>
    </row>
    <row r="114" s="1" customFormat="1" ht="24" spans="1:108">
      <c r="A114" s="54"/>
      <c r="B114" s="57"/>
      <c r="C114" s="57" t="s">
        <v>533</v>
      </c>
      <c r="D114" s="57" t="s">
        <v>534</v>
      </c>
      <c r="E114" s="25" t="s">
        <v>403</v>
      </c>
      <c r="F114" s="25" t="s">
        <v>535</v>
      </c>
      <c r="G114" s="27"/>
      <c r="H114" s="27">
        <v>1500469110</v>
      </c>
      <c r="I114" s="27" t="s">
        <v>247</v>
      </c>
      <c r="J114" s="27">
        <v>80</v>
      </c>
      <c r="K114" s="27" t="s">
        <v>442</v>
      </c>
      <c r="L114" s="27"/>
      <c r="M114" s="27">
        <v>731</v>
      </c>
      <c r="N114" s="27">
        <v>4</v>
      </c>
      <c r="O114" s="38">
        <v>4</v>
      </c>
      <c r="P114" s="38" t="s">
        <v>130</v>
      </c>
      <c r="Q114" s="38" t="s">
        <v>130</v>
      </c>
      <c r="R114" s="38"/>
      <c r="S114" s="38"/>
      <c r="T114" s="38"/>
      <c r="U114" s="38"/>
      <c r="V114" s="38">
        <v>82</v>
      </c>
      <c r="W114" s="38"/>
      <c r="X114" s="38"/>
      <c r="Y114" s="38"/>
      <c r="Z114" s="38"/>
      <c r="AA114" s="38"/>
      <c r="AB114" s="38">
        <f t="shared" si="15"/>
        <v>82</v>
      </c>
      <c r="AC114" s="38"/>
      <c r="AD114" s="38">
        <f t="shared" si="14"/>
        <v>82</v>
      </c>
      <c r="AE114" s="27">
        <f t="shared" si="11"/>
        <v>82</v>
      </c>
      <c r="AF114" s="59">
        <f t="shared" si="16"/>
        <v>2.87</v>
      </c>
      <c r="AG114" s="60"/>
      <c r="AH114" s="60"/>
      <c r="AI114" s="60"/>
      <c r="AJ114" s="60"/>
      <c r="AK114" s="60"/>
      <c r="AL114" s="60"/>
      <c r="AM114" s="60"/>
      <c r="AN114" s="38"/>
      <c r="AO114" s="38"/>
      <c r="AP114" s="38"/>
      <c r="AQ114" s="38"/>
      <c r="AR114" s="38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38"/>
      <c r="BT114" s="38"/>
      <c r="BU114" s="38"/>
      <c r="BV114" s="38">
        <v>82</v>
      </c>
      <c r="BW114" s="38"/>
      <c r="BX114" s="38"/>
      <c r="BY114" s="60"/>
      <c r="BZ114" s="60"/>
      <c r="CA114" s="61"/>
      <c r="CB114" s="61">
        <v>9.84</v>
      </c>
      <c r="CC114" s="61"/>
      <c r="CD114" s="61"/>
      <c r="CE114" s="29">
        <v>11</v>
      </c>
      <c r="CF114" s="61"/>
      <c r="CG114" s="61"/>
      <c r="CH114" s="60"/>
      <c r="CI114" s="60"/>
      <c r="CJ114" s="60"/>
      <c r="CK114" s="60">
        <v>1</v>
      </c>
      <c r="CL114" s="60"/>
      <c r="CM114" s="8" t="s">
        <v>131</v>
      </c>
      <c r="CN114" s="60"/>
      <c r="CO114" s="8" t="s">
        <v>311</v>
      </c>
      <c r="CP114" s="8" t="s">
        <v>158</v>
      </c>
      <c r="CQ114" s="60">
        <v>6</v>
      </c>
      <c r="CR114" s="60">
        <v>35</v>
      </c>
      <c r="CS114" s="62" t="s">
        <v>134</v>
      </c>
      <c r="CT114" s="60">
        <v>20</v>
      </c>
      <c r="CU114" s="29">
        <v>21.2</v>
      </c>
      <c r="CV114" s="54">
        <v>0.57</v>
      </c>
      <c r="CW114" s="54">
        <v>0.63</v>
      </c>
      <c r="CX114" s="54" t="s">
        <v>135</v>
      </c>
      <c r="CY114" s="54">
        <v>2017</v>
      </c>
      <c r="CZ114" s="8" t="s">
        <v>136</v>
      </c>
      <c r="DA114" s="54">
        <v>2019</v>
      </c>
      <c r="DB114" s="8" t="str">
        <f t="shared" si="13"/>
        <v>港区管委会</v>
      </c>
      <c r="DC114" s="8" t="s">
        <v>265</v>
      </c>
      <c r="DD114" s="60"/>
    </row>
    <row r="115" s="1" customFormat="1" ht="24" spans="1:108">
      <c r="A115" s="54"/>
      <c r="B115" s="57"/>
      <c r="C115" s="57" t="s">
        <v>536</v>
      </c>
      <c r="D115" s="57" t="s">
        <v>537</v>
      </c>
      <c r="E115" s="25" t="s">
        <v>538</v>
      </c>
      <c r="F115" s="25" t="s">
        <v>539</v>
      </c>
      <c r="G115" s="27"/>
      <c r="H115" s="27">
        <v>1500469980</v>
      </c>
      <c r="I115" s="27" t="s">
        <v>247</v>
      </c>
      <c r="J115" s="27">
        <v>80</v>
      </c>
      <c r="K115" s="27" t="s">
        <v>442</v>
      </c>
      <c r="L115" s="27"/>
      <c r="M115" s="27">
        <v>501</v>
      </c>
      <c r="N115" s="27">
        <v>4</v>
      </c>
      <c r="O115" s="38">
        <v>4</v>
      </c>
      <c r="P115" s="38" t="s">
        <v>130</v>
      </c>
      <c r="Q115" s="38" t="s">
        <v>130</v>
      </c>
      <c r="R115" s="38"/>
      <c r="S115" s="38"/>
      <c r="T115" s="38"/>
      <c r="U115" s="38"/>
      <c r="V115" s="38">
        <v>55</v>
      </c>
      <c r="W115" s="38"/>
      <c r="X115" s="38">
        <v>2</v>
      </c>
      <c r="Y115" s="38"/>
      <c r="Z115" s="38"/>
      <c r="AA115" s="38"/>
      <c r="AB115" s="38">
        <f t="shared" si="15"/>
        <v>57</v>
      </c>
      <c r="AC115" s="38"/>
      <c r="AD115" s="38">
        <f t="shared" si="14"/>
        <v>63</v>
      </c>
      <c r="AE115" s="27">
        <f t="shared" si="11"/>
        <v>63</v>
      </c>
      <c r="AF115" s="59">
        <f t="shared" si="16"/>
        <v>1.995</v>
      </c>
      <c r="AG115" s="60"/>
      <c r="AH115" s="60"/>
      <c r="AI115" s="60"/>
      <c r="AJ115" s="60"/>
      <c r="AK115" s="60"/>
      <c r="AL115" s="60"/>
      <c r="AM115" s="60"/>
      <c r="AN115" s="38"/>
      <c r="AO115" s="38"/>
      <c r="AP115" s="38"/>
      <c r="AQ115" s="38"/>
      <c r="AR115" s="38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38"/>
      <c r="BT115" s="38"/>
      <c r="BU115" s="38"/>
      <c r="BV115" s="38">
        <v>55</v>
      </c>
      <c r="BW115" s="38"/>
      <c r="BX115" s="38">
        <v>8</v>
      </c>
      <c r="BY115" s="60"/>
      <c r="BZ115" s="60"/>
      <c r="CA115" s="61"/>
      <c r="CB115" s="61">
        <v>7.8</v>
      </c>
      <c r="CC115" s="61"/>
      <c r="CD115" s="61"/>
      <c r="CE115" s="29">
        <v>11</v>
      </c>
      <c r="CF115" s="61"/>
      <c r="CG115" s="61"/>
      <c r="CH115" s="60"/>
      <c r="CI115" s="60"/>
      <c r="CJ115" s="60"/>
      <c r="CK115" s="60">
        <v>1</v>
      </c>
      <c r="CL115" s="60"/>
      <c r="CM115" s="8" t="s">
        <v>131</v>
      </c>
      <c r="CN115" s="60"/>
      <c r="CO115" s="8" t="s">
        <v>311</v>
      </c>
      <c r="CP115" s="8" t="s">
        <v>158</v>
      </c>
      <c r="CQ115" s="60">
        <v>6</v>
      </c>
      <c r="CR115" s="60">
        <v>35</v>
      </c>
      <c r="CS115" s="62" t="s">
        <v>134</v>
      </c>
      <c r="CT115" s="60">
        <v>20</v>
      </c>
      <c r="CU115" s="29">
        <v>20.9</v>
      </c>
      <c r="CV115" s="54">
        <v>0.57</v>
      </c>
      <c r="CW115" s="54">
        <v>0.63</v>
      </c>
      <c r="CX115" s="54" t="s">
        <v>135</v>
      </c>
      <c r="CY115" s="54">
        <v>2017</v>
      </c>
      <c r="CZ115" s="8" t="s">
        <v>136</v>
      </c>
      <c r="DA115" s="54">
        <v>2019</v>
      </c>
      <c r="DB115" s="8" t="str">
        <f t="shared" si="13"/>
        <v>港区管委会</v>
      </c>
      <c r="DC115" s="8" t="s">
        <v>130</v>
      </c>
      <c r="DD115" s="60"/>
    </row>
    <row r="116" s="1" customFormat="1" ht="12" spans="1:108">
      <c r="A116" s="54"/>
      <c r="B116" s="57"/>
      <c r="C116" s="57" t="s">
        <v>540</v>
      </c>
      <c r="D116" s="57" t="s">
        <v>541</v>
      </c>
      <c r="E116" s="57" t="s">
        <v>542</v>
      </c>
      <c r="F116" s="57" t="s">
        <v>543</v>
      </c>
      <c r="G116" s="27"/>
      <c r="H116" s="27">
        <v>1543631170</v>
      </c>
      <c r="I116" s="27" t="s">
        <v>228</v>
      </c>
      <c r="J116" s="27">
        <v>160</v>
      </c>
      <c r="K116" s="27" t="s">
        <v>442</v>
      </c>
      <c r="L116" s="27"/>
      <c r="M116" s="27">
        <v>501</v>
      </c>
      <c r="N116" s="27">
        <v>2</v>
      </c>
      <c r="O116" s="38">
        <v>2</v>
      </c>
      <c r="P116" s="38" t="s">
        <v>130</v>
      </c>
      <c r="Q116" s="38" t="s">
        <v>130</v>
      </c>
      <c r="R116" s="38"/>
      <c r="S116" s="38"/>
      <c r="T116" s="38"/>
      <c r="U116" s="38"/>
      <c r="V116" s="38"/>
      <c r="W116" s="38"/>
      <c r="X116" s="38"/>
      <c r="Y116" s="38">
        <v>4</v>
      </c>
      <c r="Z116" s="38"/>
      <c r="AA116" s="38"/>
      <c r="AB116" s="38">
        <f t="shared" si="15"/>
        <v>4</v>
      </c>
      <c r="AC116" s="38"/>
      <c r="AD116" s="38">
        <v>96</v>
      </c>
      <c r="AE116" s="27">
        <f t="shared" si="11"/>
        <v>96</v>
      </c>
      <c r="AF116" s="59">
        <f t="shared" si="16"/>
        <v>0.6</v>
      </c>
      <c r="AG116" s="60"/>
      <c r="AH116" s="60"/>
      <c r="AI116" s="60"/>
      <c r="AJ116" s="60"/>
      <c r="AK116" s="60"/>
      <c r="AL116" s="60"/>
      <c r="AM116" s="60"/>
      <c r="AN116" s="38"/>
      <c r="AO116" s="38">
        <v>96</v>
      </c>
      <c r="AP116" s="38"/>
      <c r="AQ116" s="38"/>
      <c r="AR116" s="38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38"/>
      <c r="BT116" s="38"/>
      <c r="BU116" s="38"/>
      <c r="BV116" s="38"/>
      <c r="BW116" s="38"/>
      <c r="BX116" s="38"/>
      <c r="BY116" s="60"/>
      <c r="BZ116" s="60"/>
      <c r="CA116" s="61"/>
      <c r="CB116" s="61">
        <v>6.4</v>
      </c>
      <c r="CC116" s="61"/>
      <c r="CD116" s="61"/>
      <c r="CE116" s="29">
        <v>25</v>
      </c>
      <c r="CF116" s="61"/>
      <c r="CG116" s="61"/>
      <c r="CH116" s="60"/>
      <c r="CI116" s="60"/>
      <c r="CJ116" s="60"/>
      <c r="CK116" s="60">
        <v>1</v>
      </c>
      <c r="CL116" s="60"/>
      <c r="CM116" s="8" t="s">
        <v>131</v>
      </c>
      <c r="CN116" s="60"/>
      <c r="CO116" s="8" t="s">
        <v>311</v>
      </c>
      <c r="CP116" s="8" t="s">
        <v>158</v>
      </c>
      <c r="CQ116" s="60">
        <v>6</v>
      </c>
      <c r="CR116" s="60">
        <v>150</v>
      </c>
      <c r="CS116" s="62" t="s">
        <v>152</v>
      </c>
      <c r="CT116" s="60">
        <v>20</v>
      </c>
      <c r="CU116" s="29">
        <v>21.1</v>
      </c>
      <c r="CV116" s="54">
        <v>0.57</v>
      </c>
      <c r="CW116" s="54">
        <v>0.63</v>
      </c>
      <c r="CX116" s="54" t="s">
        <v>135</v>
      </c>
      <c r="CY116" s="54">
        <v>2017</v>
      </c>
      <c r="CZ116" s="8" t="s">
        <v>136</v>
      </c>
      <c r="DA116" s="54">
        <v>2019</v>
      </c>
      <c r="DB116" s="8" t="str">
        <f t="shared" si="13"/>
        <v>港区管委会</v>
      </c>
      <c r="DC116" s="8" t="s">
        <v>130</v>
      </c>
      <c r="DD116" s="60"/>
    </row>
    <row r="117" s="1" customFormat="1" ht="24" spans="1:108">
      <c r="A117" s="54">
        <v>59</v>
      </c>
      <c r="B117" s="57" t="s">
        <v>266</v>
      </c>
      <c r="C117" s="57" t="s">
        <v>544</v>
      </c>
      <c r="D117" s="57" t="s">
        <v>545</v>
      </c>
      <c r="E117" s="25" t="s">
        <v>546</v>
      </c>
      <c r="F117" s="25" t="s">
        <v>547</v>
      </c>
      <c r="G117" s="27"/>
      <c r="H117" s="27">
        <v>1501840713</v>
      </c>
      <c r="I117" s="27" t="s">
        <v>247</v>
      </c>
      <c r="J117" s="27">
        <v>80</v>
      </c>
      <c r="K117" s="27" t="s">
        <v>442</v>
      </c>
      <c r="L117" s="27"/>
      <c r="M117" s="27">
        <v>731</v>
      </c>
      <c r="N117" s="27">
        <v>4</v>
      </c>
      <c r="O117" s="38">
        <v>4</v>
      </c>
      <c r="P117" s="38" t="s">
        <v>130</v>
      </c>
      <c r="Q117" s="38" t="s">
        <v>130</v>
      </c>
      <c r="R117" s="38"/>
      <c r="S117" s="38"/>
      <c r="T117" s="38"/>
      <c r="U117" s="38"/>
      <c r="V117" s="38">
        <v>66</v>
      </c>
      <c r="W117" s="38"/>
      <c r="X117" s="38"/>
      <c r="Y117" s="38"/>
      <c r="Z117" s="38"/>
      <c r="AA117" s="38"/>
      <c r="AB117" s="38">
        <f t="shared" si="15"/>
        <v>66</v>
      </c>
      <c r="AC117" s="38"/>
      <c r="AD117" s="38">
        <f t="shared" ref="AD117:AD134" si="17">V117+W117*2+X117*4</f>
        <v>66</v>
      </c>
      <c r="AE117" s="27">
        <f t="shared" si="11"/>
        <v>66</v>
      </c>
      <c r="AF117" s="59">
        <f t="shared" si="16"/>
        <v>2.31</v>
      </c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38">
        <v>66</v>
      </c>
      <c r="BX117" s="60"/>
      <c r="BY117" s="60"/>
      <c r="BZ117" s="60"/>
      <c r="CA117" s="61"/>
      <c r="CB117" s="61">
        <v>9.24</v>
      </c>
      <c r="CC117" s="61"/>
      <c r="CD117" s="61"/>
      <c r="CE117" s="29">
        <v>11</v>
      </c>
      <c r="CF117" s="61"/>
      <c r="CG117" s="61"/>
      <c r="CH117" s="60"/>
      <c r="CI117" s="60"/>
      <c r="CJ117" s="60"/>
      <c r="CK117" s="60">
        <v>1</v>
      </c>
      <c r="CL117" s="60"/>
      <c r="CM117" s="8" t="s">
        <v>131</v>
      </c>
      <c r="CN117" s="60"/>
      <c r="CO117" s="8" t="s">
        <v>132</v>
      </c>
      <c r="CP117" s="8" t="s">
        <v>158</v>
      </c>
      <c r="CQ117" s="60">
        <v>6</v>
      </c>
      <c r="CR117" s="60">
        <v>35</v>
      </c>
      <c r="CS117" s="62" t="s">
        <v>134</v>
      </c>
      <c r="CT117" s="60">
        <v>20</v>
      </c>
      <c r="CU117" s="29">
        <v>22.26</v>
      </c>
      <c r="CV117" s="54">
        <v>0.62</v>
      </c>
      <c r="CW117" s="54">
        <v>0.7</v>
      </c>
      <c r="CX117" s="8" t="s">
        <v>135</v>
      </c>
      <c r="CY117" s="54">
        <v>2017</v>
      </c>
      <c r="CZ117" s="8" t="s">
        <v>136</v>
      </c>
      <c r="DA117" s="54">
        <v>2019</v>
      </c>
      <c r="DB117" s="8" t="str">
        <f t="shared" si="13"/>
        <v>港区管委会</v>
      </c>
      <c r="DC117" s="8" t="s">
        <v>130</v>
      </c>
      <c r="DD117" s="60"/>
    </row>
    <row r="118" s="1" customFormat="1" ht="24" spans="1:108">
      <c r="A118" s="54">
        <v>60</v>
      </c>
      <c r="B118" s="57" t="s">
        <v>548</v>
      </c>
      <c r="C118" s="57" t="s">
        <v>549</v>
      </c>
      <c r="D118" s="57" t="s">
        <v>545</v>
      </c>
      <c r="E118" s="25" t="s">
        <v>550</v>
      </c>
      <c r="F118" s="25" t="s">
        <v>551</v>
      </c>
      <c r="G118" s="27"/>
      <c r="H118" s="27">
        <v>1543631186</v>
      </c>
      <c r="I118" s="27" t="s">
        <v>247</v>
      </c>
      <c r="J118" s="27">
        <v>80</v>
      </c>
      <c r="K118" s="27" t="s">
        <v>442</v>
      </c>
      <c r="L118" s="27"/>
      <c r="M118" s="27">
        <v>501</v>
      </c>
      <c r="N118" s="27">
        <v>4</v>
      </c>
      <c r="O118" s="38">
        <v>4</v>
      </c>
      <c r="P118" s="38" t="s">
        <v>130</v>
      </c>
      <c r="Q118" s="38" t="s">
        <v>130</v>
      </c>
      <c r="R118" s="38"/>
      <c r="S118" s="38"/>
      <c r="T118" s="38"/>
      <c r="U118" s="38"/>
      <c r="V118" s="38">
        <v>77</v>
      </c>
      <c r="W118" s="38"/>
      <c r="X118" s="38"/>
      <c r="Y118" s="38"/>
      <c r="Z118" s="38"/>
      <c r="AA118" s="38"/>
      <c r="AB118" s="38">
        <v>77</v>
      </c>
      <c r="AC118" s="38"/>
      <c r="AD118" s="38">
        <f t="shared" si="17"/>
        <v>77</v>
      </c>
      <c r="AE118" s="27">
        <f t="shared" si="11"/>
        <v>77</v>
      </c>
      <c r="AF118" s="59">
        <f t="shared" si="16"/>
        <v>2.695</v>
      </c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38">
        <v>77</v>
      </c>
      <c r="BV118" s="60"/>
      <c r="BW118" s="60"/>
      <c r="BX118" s="60"/>
      <c r="BY118" s="60"/>
      <c r="BZ118" s="60"/>
      <c r="CA118" s="61"/>
      <c r="CB118" s="61">
        <v>7.7</v>
      </c>
      <c r="CC118" s="61"/>
      <c r="CD118" s="61"/>
      <c r="CE118" s="29">
        <v>11</v>
      </c>
      <c r="CF118" s="61"/>
      <c r="CG118" s="61"/>
      <c r="CH118" s="60"/>
      <c r="CI118" s="60"/>
      <c r="CJ118" s="60"/>
      <c r="CK118" s="60">
        <v>1</v>
      </c>
      <c r="CL118" s="60"/>
      <c r="CM118" s="8" t="s">
        <v>131</v>
      </c>
      <c r="CN118" s="60"/>
      <c r="CO118" s="8" t="s">
        <v>132</v>
      </c>
      <c r="CP118" s="8" t="s">
        <v>158</v>
      </c>
      <c r="CQ118" s="60">
        <v>4</v>
      </c>
      <c r="CR118" s="60">
        <v>35</v>
      </c>
      <c r="CS118" s="62" t="s">
        <v>134</v>
      </c>
      <c r="CT118" s="60">
        <v>15</v>
      </c>
      <c r="CU118" s="29">
        <v>20.35</v>
      </c>
      <c r="CV118" s="54">
        <v>0.58</v>
      </c>
      <c r="CW118" s="54">
        <v>0.62</v>
      </c>
      <c r="CX118" s="54" t="s">
        <v>185</v>
      </c>
      <c r="CY118" s="54">
        <v>2018</v>
      </c>
      <c r="CZ118" s="8" t="s">
        <v>136</v>
      </c>
      <c r="DA118" s="54">
        <v>2020</v>
      </c>
      <c r="DB118" s="8" t="str">
        <f t="shared" si="13"/>
        <v>港区管委会</v>
      </c>
      <c r="DC118" s="8" t="s">
        <v>130</v>
      </c>
      <c r="DD118" s="60"/>
    </row>
    <row r="119" s="1" customFormat="1" ht="24" spans="1:108">
      <c r="A119" s="54">
        <v>61</v>
      </c>
      <c r="B119" s="57" t="s">
        <v>478</v>
      </c>
      <c r="C119" s="57" t="s">
        <v>456</v>
      </c>
      <c r="D119" s="57" t="s">
        <v>552</v>
      </c>
      <c r="E119" s="25"/>
      <c r="F119" s="25"/>
      <c r="G119" s="27"/>
      <c r="H119" s="27"/>
      <c r="I119" s="27"/>
      <c r="J119" s="27"/>
      <c r="K119" s="27"/>
      <c r="L119" s="27"/>
      <c r="M119" s="27"/>
      <c r="N119" s="27"/>
      <c r="O119" s="38"/>
      <c r="P119" s="38"/>
      <c r="Q119" s="38"/>
      <c r="R119" s="38"/>
      <c r="S119" s="38"/>
      <c r="T119" s="38"/>
      <c r="U119" s="38"/>
      <c r="V119" s="38">
        <v>34</v>
      </c>
      <c r="W119" s="38"/>
      <c r="X119" s="38"/>
      <c r="Y119" s="38"/>
      <c r="Z119" s="38"/>
      <c r="AA119" s="38"/>
      <c r="AB119" s="38">
        <f t="shared" ref="AB119:AB134" si="18">SUM(V119+W119+X119+Y119+Z119)</f>
        <v>34</v>
      </c>
      <c r="AC119" s="38"/>
      <c r="AD119" s="38">
        <f t="shared" si="17"/>
        <v>34</v>
      </c>
      <c r="AE119" s="27">
        <f t="shared" si="11"/>
        <v>34</v>
      </c>
      <c r="AF119" s="59">
        <f t="shared" si="16"/>
        <v>1.19</v>
      </c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38">
        <v>34</v>
      </c>
      <c r="BV119" s="60"/>
      <c r="BW119" s="60"/>
      <c r="BX119" s="60"/>
      <c r="BY119" s="60"/>
      <c r="BZ119" s="60"/>
      <c r="CA119" s="61"/>
      <c r="CB119" s="61">
        <v>3.4</v>
      </c>
      <c r="CC119" s="61"/>
      <c r="CD119" s="61"/>
      <c r="CE119" s="29">
        <v>11</v>
      </c>
      <c r="CF119" s="61"/>
      <c r="CG119" s="61"/>
      <c r="CH119" s="60"/>
      <c r="CI119" s="60"/>
      <c r="CJ119" s="60"/>
      <c r="CK119" s="60"/>
      <c r="CL119" s="60"/>
      <c r="CM119" s="8" t="s">
        <v>131</v>
      </c>
      <c r="CN119" s="60"/>
      <c r="CO119" s="8" t="s">
        <v>132</v>
      </c>
      <c r="CP119" s="8" t="s">
        <v>158</v>
      </c>
      <c r="CQ119" s="60">
        <v>4</v>
      </c>
      <c r="CR119" s="60">
        <v>35</v>
      </c>
      <c r="CS119" s="62" t="s">
        <v>134</v>
      </c>
      <c r="CT119" s="60">
        <v>15</v>
      </c>
      <c r="CU119" s="29">
        <v>20.58</v>
      </c>
      <c r="CV119" s="54">
        <v>0.61</v>
      </c>
      <c r="CW119" s="54">
        <v>0.68</v>
      </c>
      <c r="CX119" s="8" t="s">
        <v>135</v>
      </c>
      <c r="CY119" s="54">
        <v>2019</v>
      </c>
      <c r="CZ119" s="8" t="s">
        <v>136</v>
      </c>
      <c r="DA119" s="54">
        <v>2021</v>
      </c>
      <c r="DB119" s="8" t="str">
        <f t="shared" si="13"/>
        <v>港区管委会</v>
      </c>
      <c r="DC119" s="8" t="s">
        <v>130</v>
      </c>
      <c r="DD119" s="60"/>
    </row>
    <row r="120" s="1" customFormat="1" ht="24" spans="1:108">
      <c r="A120" s="54"/>
      <c r="B120" s="57"/>
      <c r="C120" s="57" t="s">
        <v>553</v>
      </c>
      <c r="D120" s="57" t="s">
        <v>479</v>
      </c>
      <c r="E120" s="25" t="s">
        <v>554</v>
      </c>
      <c r="F120" s="25" t="s">
        <v>555</v>
      </c>
      <c r="G120" s="27"/>
      <c r="H120" s="27">
        <v>1531802263</v>
      </c>
      <c r="I120" s="27" t="s">
        <v>441</v>
      </c>
      <c r="J120" s="27">
        <v>125</v>
      </c>
      <c r="K120" s="27" t="s">
        <v>442</v>
      </c>
      <c r="L120" s="27"/>
      <c r="M120" s="27">
        <v>501</v>
      </c>
      <c r="N120" s="27">
        <v>4</v>
      </c>
      <c r="O120" s="38">
        <v>4</v>
      </c>
      <c r="P120" s="38">
        <v>132</v>
      </c>
      <c r="Q120" s="38" t="s">
        <v>130</v>
      </c>
      <c r="R120" s="38"/>
      <c r="S120" s="38"/>
      <c r="T120" s="38"/>
      <c r="U120" s="38"/>
      <c r="V120" s="38">
        <v>30</v>
      </c>
      <c r="W120" s="38"/>
      <c r="X120" s="38"/>
      <c r="Y120" s="38"/>
      <c r="Z120" s="38"/>
      <c r="AA120" s="38"/>
      <c r="AB120" s="38">
        <f t="shared" si="18"/>
        <v>30</v>
      </c>
      <c r="AC120" s="38"/>
      <c r="AD120" s="38">
        <f t="shared" si="17"/>
        <v>30</v>
      </c>
      <c r="AE120" s="27">
        <f t="shared" si="11"/>
        <v>30</v>
      </c>
      <c r="AF120" s="59">
        <f t="shared" si="16"/>
        <v>1.05</v>
      </c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38">
        <v>30</v>
      </c>
      <c r="BV120" s="60"/>
      <c r="BW120" s="60"/>
      <c r="BX120" s="60"/>
      <c r="BY120" s="60"/>
      <c r="BZ120" s="60"/>
      <c r="CA120" s="61"/>
      <c r="CB120" s="61">
        <v>3</v>
      </c>
      <c r="CC120" s="61"/>
      <c r="CD120" s="61"/>
      <c r="CE120" s="29">
        <v>11</v>
      </c>
      <c r="CF120" s="61"/>
      <c r="CG120" s="61"/>
      <c r="CH120" s="60"/>
      <c r="CI120" s="60"/>
      <c r="CJ120" s="60"/>
      <c r="CK120" s="60">
        <v>1</v>
      </c>
      <c r="CL120" s="60"/>
      <c r="CM120" s="8" t="s">
        <v>131</v>
      </c>
      <c r="CN120" s="60"/>
      <c r="CO120" s="8" t="s">
        <v>132</v>
      </c>
      <c r="CP120" s="8" t="s">
        <v>158</v>
      </c>
      <c r="CQ120" s="60">
        <v>4</v>
      </c>
      <c r="CR120" s="60">
        <v>35</v>
      </c>
      <c r="CS120" s="62" t="s">
        <v>134</v>
      </c>
      <c r="CT120" s="60">
        <v>15</v>
      </c>
      <c r="CU120" s="29">
        <v>20.58</v>
      </c>
      <c r="CV120" s="54">
        <v>0.61</v>
      </c>
      <c r="CW120" s="54">
        <v>0.68</v>
      </c>
      <c r="CX120" s="8" t="s">
        <v>135</v>
      </c>
      <c r="CY120" s="54">
        <v>2019</v>
      </c>
      <c r="CZ120" s="8" t="s">
        <v>136</v>
      </c>
      <c r="DA120" s="54">
        <v>2021</v>
      </c>
      <c r="DB120" s="8" t="str">
        <f t="shared" si="13"/>
        <v>港区管委会</v>
      </c>
      <c r="DC120" s="8" t="s">
        <v>130</v>
      </c>
      <c r="DD120" s="60"/>
    </row>
    <row r="121" s="1" customFormat="1" ht="24" spans="1:108">
      <c r="A121" s="54">
        <v>62</v>
      </c>
      <c r="B121" s="27" t="s">
        <v>556</v>
      </c>
      <c r="C121" s="57" t="s">
        <v>557</v>
      </c>
      <c r="D121" s="57" t="s">
        <v>558</v>
      </c>
      <c r="E121" s="25" t="s">
        <v>559</v>
      </c>
      <c r="F121" s="25" t="s">
        <v>560</v>
      </c>
      <c r="G121" s="27" t="s">
        <v>561</v>
      </c>
      <c r="H121" s="27"/>
      <c r="I121" s="27" t="s">
        <v>228</v>
      </c>
      <c r="J121" s="27">
        <v>200</v>
      </c>
      <c r="K121" s="27" t="s">
        <v>442</v>
      </c>
      <c r="L121" s="27"/>
      <c r="M121" s="27">
        <v>501</v>
      </c>
      <c r="N121" s="27">
        <v>8</v>
      </c>
      <c r="O121" s="38">
        <v>8</v>
      </c>
      <c r="P121" s="38" t="s">
        <v>130</v>
      </c>
      <c r="Q121" s="38" t="s">
        <v>130</v>
      </c>
      <c r="R121" s="38"/>
      <c r="S121" s="38"/>
      <c r="T121" s="38"/>
      <c r="U121" s="38"/>
      <c r="V121" s="38"/>
      <c r="W121" s="38">
        <v>94</v>
      </c>
      <c r="X121" s="38"/>
      <c r="Y121" s="38"/>
      <c r="Z121" s="38"/>
      <c r="AA121" s="38"/>
      <c r="AB121" s="38">
        <f t="shared" si="18"/>
        <v>94</v>
      </c>
      <c r="AC121" s="38"/>
      <c r="AD121" s="38">
        <f t="shared" si="17"/>
        <v>188</v>
      </c>
      <c r="AE121" s="27">
        <f t="shared" si="11"/>
        <v>188</v>
      </c>
      <c r="AF121" s="59">
        <f t="shared" si="16"/>
        <v>3.29</v>
      </c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38">
        <v>94</v>
      </c>
      <c r="BO121" s="38"/>
      <c r="BP121" s="38"/>
      <c r="BQ121" s="38"/>
      <c r="BR121" s="38"/>
      <c r="BS121" s="38">
        <v>94</v>
      </c>
      <c r="BT121" s="38"/>
      <c r="BU121" s="38"/>
      <c r="BV121" s="38"/>
      <c r="BW121" s="38"/>
      <c r="BX121" s="60"/>
      <c r="BY121" s="60"/>
      <c r="BZ121" s="60"/>
      <c r="CA121" s="61"/>
      <c r="CB121" s="61">
        <v>7.52</v>
      </c>
      <c r="CC121" s="61"/>
      <c r="CD121" s="61"/>
      <c r="CE121" s="29">
        <v>11</v>
      </c>
      <c r="CF121" s="61"/>
      <c r="CG121" s="61"/>
      <c r="CH121" s="60"/>
      <c r="CI121" s="60"/>
      <c r="CJ121" s="60"/>
      <c r="CK121" s="60">
        <v>1</v>
      </c>
      <c r="CL121" s="60"/>
      <c r="CM121" s="8" t="s">
        <v>131</v>
      </c>
      <c r="CN121" s="60"/>
      <c r="CO121" s="8" t="s">
        <v>132</v>
      </c>
      <c r="CP121" s="8" t="s">
        <v>158</v>
      </c>
      <c r="CQ121" s="60">
        <v>4</v>
      </c>
      <c r="CR121" s="60">
        <v>35</v>
      </c>
      <c r="CS121" s="62" t="s">
        <v>134</v>
      </c>
      <c r="CT121" s="60">
        <v>15</v>
      </c>
      <c r="CU121" s="29">
        <v>21.12</v>
      </c>
      <c r="CV121" s="54">
        <v>0.57</v>
      </c>
      <c r="CW121" s="54">
        <v>0.55</v>
      </c>
      <c r="CX121" s="54" t="s">
        <v>185</v>
      </c>
      <c r="CY121" s="54">
        <v>2019</v>
      </c>
      <c r="CZ121" s="8" t="s">
        <v>136</v>
      </c>
      <c r="DA121" s="54">
        <v>2021</v>
      </c>
      <c r="DB121" s="8" t="str">
        <f t="shared" si="13"/>
        <v>港区管委会</v>
      </c>
      <c r="DC121" s="8" t="s">
        <v>130</v>
      </c>
      <c r="DD121" s="60"/>
    </row>
    <row r="122" s="1" customFormat="1" ht="24" spans="1:108">
      <c r="A122" s="54">
        <v>63</v>
      </c>
      <c r="B122" s="57" t="s">
        <v>189</v>
      </c>
      <c r="C122" s="57" t="s">
        <v>474</v>
      </c>
      <c r="D122" s="57" t="s">
        <v>562</v>
      </c>
      <c r="E122" s="25"/>
      <c r="F122" s="25"/>
      <c r="G122" s="27"/>
      <c r="H122" s="27"/>
      <c r="I122" s="27"/>
      <c r="J122" s="27"/>
      <c r="K122" s="27"/>
      <c r="L122" s="27"/>
      <c r="M122" s="27"/>
      <c r="N122" s="27"/>
      <c r="O122" s="38"/>
      <c r="P122" s="38"/>
      <c r="Q122" s="38"/>
      <c r="R122" s="38"/>
      <c r="S122" s="38"/>
      <c r="T122" s="38"/>
      <c r="U122" s="38"/>
      <c r="V122" s="38"/>
      <c r="W122" s="38">
        <v>68</v>
      </c>
      <c r="X122" s="38"/>
      <c r="Y122" s="38"/>
      <c r="Z122" s="38"/>
      <c r="AA122" s="38"/>
      <c r="AB122" s="38">
        <f t="shared" si="18"/>
        <v>68</v>
      </c>
      <c r="AC122" s="38"/>
      <c r="AD122" s="38">
        <f t="shared" si="17"/>
        <v>136</v>
      </c>
      <c r="AE122" s="27">
        <f t="shared" si="11"/>
        <v>136</v>
      </c>
      <c r="AF122" s="59">
        <f t="shared" si="16"/>
        <v>2.38</v>
      </c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38"/>
      <c r="BO122" s="38"/>
      <c r="BP122" s="38"/>
      <c r="BQ122" s="38">
        <v>68</v>
      </c>
      <c r="BR122" s="38"/>
      <c r="BS122" s="38"/>
      <c r="BT122" s="38"/>
      <c r="BU122" s="38">
        <v>68</v>
      </c>
      <c r="BV122" s="38"/>
      <c r="BW122" s="38"/>
      <c r="BX122" s="60"/>
      <c r="BY122" s="60"/>
      <c r="BZ122" s="60"/>
      <c r="CA122" s="61"/>
      <c r="CB122" s="61">
        <v>5.44</v>
      </c>
      <c r="CC122" s="61"/>
      <c r="CD122" s="61"/>
      <c r="CE122" s="29">
        <v>11</v>
      </c>
      <c r="CF122" s="61"/>
      <c r="CG122" s="61"/>
      <c r="CH122" s="60"/>
      <c r="CI122" s="60"/>
      <c r="CJ122" s="60"/>
      <c r="CK122" s="60"/>
      <c r="CL122" s="60"/>
      <c r="CM122" s="8" t="s">
        <v>131</v>
      </c>
      <c r="CN122" s="60"/>
      <c r="CO122" s="8" t="s">
        <v>132</v>
      </c>
      <c r="CP122" s="8" t="s">
        <v>158</v>
      </c>
      <c r="CQ122" s="60">
        <v>4</v>
      </c>
      <c r="CR122" s="60">
        <v>35</v>
      </c>
      <c r="CS122" s="62" t="s">
        <v>134</v>
      </c>
      <c r="CT122" s="60">
        <v>15</v>
      </c>
      <c r="CU122" s="29">
        <v>20.18</v>
      </c>
      <c r="CV122" s="54">
        <v>0.64</v>
      </c>
      <c r="CW122" s="54">
        <v>0.62</v>
      </c>
      <c r="CX122" s="8" t="s">
        <v>563</v>
      </c>
      <c r="CY122" s="54">
        <v>2018</v>
      </c>
      <c r="CZ122" s="8" t="s">
        <v>136</v>
      </c>
      <c r="DA122" s="54">
        <v>2020</v>
      </c>
      <c r="DB122" s="8" t="str">
        <f t="shared" si="13"/>
        <v>港区管委会</v>
      </c>
      <c r="DC122" s="8" t="s">
        <v>130</v>
      </c>
      <c r="DD122" s="60"/>
    </row>
    <row r="123" s="1" customFormat="1" ht="24" spans="1:108">
      <c r="A123" s="54"/>
      <c r="B123" s="57"/>
      <c r="C123" s="57" t="s">
        <v>564</v>
      </c>
      <c r="D123" s="57" t="s">
        <v>565</v>
      </c>
      <c r="E123" s="25" t="s">
        <v>566</v>
      </c>
      <c r="F123" s="25" t="s">
        <v>567</v>
      </c>
      <c r="G123" s="27"/>
      <c r="H123" s="27">
        <v>1531803440</v>
      </c>
      <c r="I123" s="27" t="s">
        <v>228</v>
      </c>
      <c r="J123" s="27">
        <v>200</v>
      </c>
      <c r="K123" s="27" t="s">
        <v>442</v>
      </c>
      <c r="L123" s="27"/>
      <c r="M123" s="27">
        <v>501</v>
      </c>
      <c r="N123" s="27" t="s">
        <v>130</v>
      </c>
      <c r="O123" s="38">
        <v>8</v>
      </c>
      <c r="P123" s="38" t="s">
        <v>130</v>
      </c>
      <c r="Q123" s="38" t="s">
        <v>130</v>
      </c>
      <c r="R123" s="38"/>
      <c r="S123" s="38"/>
      <c r="T123" s="38"/>
      <c r="U123" s="38"/>
      <c r="V123" s="38"/>
      <c r="W123" s="38">
        <v>44</v>
      </c>
      <c r="X123" s="38"/>
      <c r="Y123" s="38"/>
      <c r="Z123" s="38"/>
      <c r="AA123" s="38"/>
      <c r="AB123" s="38">
        <f t="shared" si="18"/>
        <v>44</v>
      </c>
      <c r="AC123" s="38"/>
      <c r="AD123" s="38">
        <f t="shared" si="17"/>
        <v>88</v>
      </c>
      <c r="AE123" s="27">
        <f t="shared" si="11"/>
        <v>88</v>
      </c>
      <c r="AF123" s="59">
        <f t="shared" si="16"/>
        <v>1.54</v>
      </c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38"/>
      <c r="BO123" s="38"/>
      <c r="BP123" s="38"/>
      <c r="BQ123" s="38">
        <v>68</v>
      </c>
      <c r="BR123" s="38"/>
      <c r="BS123" s="38"/>
      <c r="BT123" s="38"/>
      <c r="BU123" s="38">
        <v>68</v>
      </c>
      <c r="BV123" s="38"/>
      <c r="BW123" s="38"/>
      <c r="BX123" s="60"/>
      <c r="BY123" s="60"/>
      <c r="BZ123" s="60"/>
      <c r="CA123" s="61"/>
      <c r="CB123" s="61">
        <v>3.52</v>
      </c>
      <c r="CC123" s="61"/>
      <c r="CD123" s="61"/>
      <c r="CE123" s="29">
        <v>11</v>
      </c>
      <c r="CF123" s="61"/>
      <c r="CG123" s="61"/>
      <c r="CH123" s="60"/>
      <c r="CI123" s="60"/>
      <c r="CJ123" s="60"/>
      <c r="CK123" s="60">
        <v>1</v>
      </c>
      <c r="CL123" s="60"/>
      <c r="CM123" s="8" t="s">
        <v>131</v>
      </c>
      <c r="CN123" s="60"/>
      <c r="CO123" s="8" t="s">
        <v>132</v>
      </c>
      <c r="CP123" s="8" t="s">
        <v>158</v>
      </c>
      <c r="CQ123" s="60">
        <v>4</v>
      </c>
      <c r="CR123" s="60">
        <v>35</v>
      </c>
      <c r="CS123" s="62" t="s">
        <v>134</v>
      </c>
      <c r="CT123" s="60">
        <v>15</v>
      </c>
      <c r="CU123" s="29">
        <v>20.18</v>
      </c>
      <c r="CV123" s="54">
        <v>0.64</v>
      </c>
      <c r="CW123" s="54">
        <v>0.62</v>
      </c>
      <c r="CX123" s="8" t="s">
        <v>563</v>
      </c>
      <c r="CY123" s="54">
        <v>2018</v>
      </c>
      <c r="CZ123" s="8" t="s">
        <v>136</v>
      </c>
      <c r="DA123" s="54">
        <v>2020</v>
      </c>
      <c r="DB123" s="8" t="str">
        <f t="shared" si="13"/>
        <v>港区管委会</v>
      </c>
      <c r="DC123" s="8" t="s">
        <v>265</v>
      </c>
      <c r="DD123" s="60"/>
    </row>
    <row r="124" s="1" customFormat="1" ht="24" spans="1:108">
      <c r="A124" s="54">
        <v>64</v>
      </c>
      <c r="B124" s="27" t="s">
        <v>568</v>
      </c>
      <c r="C124" s="27" t="s">
        <v>569</v>
      </c>
      <c r="D124" s="27" t="s">
        <v>570</v>
      </c>
      <c r="E124" s="25"/>
      <c r="F124" s="25"/>
      <c r="G124" s="27"/>
      <c r="H124" s="27"/>
      <c r="I124" s="27"/>
      <c r="J124" s="27"/>
      <c r="K124" s="27"/>
      <c r="L124" s="27"/>
      <c r="M124" s="27"/>
      <c r="N124" s="27"/>
      <c r="O124" s="38"/>
      <c r="P124" s="38">
        <v>132</v>
      </c>
      <c r="Q124" s="38" t="s">
        <v>130</v>
      </c>
      <c r="R124" s="38"/>
      <c r="S124" s="38"/>
      <c r="T124" s="38"/>
      <c r="U124" s="38"/>
      <c r="V124" s="38">
        <v>72</v>
      </c>
      <c r="W124" s="38"/>
      <c r="X124" s="38"/>
      <c r="Y124" s="38"/>
      <c r="Z124" s="38"/>
      <c r="AA124" s="38"/>
      <c r="AB124" s="38">
        <f t="shared" si="18"/>
        <v>72</v>
      </c>
      <c r="AC124" s="38"/>
      <c r="AD124" s="38">
        <f t="shared" si="17"/>
        <v>72</v>
      </c>
      <c r="AE124" s="27">
        <f t="shared" si="11"/>
        <v>72</v>
      </c>
      <c r="AF124" s="59">
        <f t="shared" si="16"/>
        <v>2.52</v>
      </c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38"/>
      <c r="BO124" s="38"/>
      <c r="BP124" s="38"/>
      <c r="BQ124" s="38"/>
      <c r="BR124" s="38"/>
      <c r="BS124" s="38">
        <v>72</v>
      </c>
      <c r="BT124" s="38"/>
      <c r="BU124" s="38"/>
      <c r="BV124" s="38"/>
      <c r="BW124" s="38"/>
      <c r="BX124" s="60"/>
      <c r="BY124" s="60"/>
      <c r="BZ124" s="60"/>
      <c r="CA124" s="61"/>
      <c r="CB124" s="61">
        <v>5.76</v>
      </c>
      <c r="CC124" s="61"/>
      <c r="CD124" s="61"/>
      <c r="CE124" s="29">
        <v>9</v>
      </c>
      <c r="CF124" s="61"/>
      <c r="CG124" s="61"/>
      <c r="CH124" s="60"/>
      <c r="CI124" s="60"/>
      <c r="CJ124" s="60"/>
      <c r="CK124" s="60"/>
      <c r="CL124" s="60"/>
      <c r="CM124" s="8" t="s">
        <v>131</v>
      </c>
      <c r="CN124" s="60"/>
      <c r="CO124" s="8" t="s">
        <v>132</v>
      </c>
      <c r="CP124" s="8" t="s">
        <v>158</v>
      </c>
      <c r="CQ124" s="60">
        <v>4</v>
      </c>
      <c r="CR124" s="60">
        <v>35</v>
      </c>
      <c r="CS124" s="62" t="s">
        <v>134</v>
      </c>
      <c r="CT124" s="60">
        <v>15</v>
      </c>
      <c r="CU124" s="29">
        <v>20.65</v>
      </c>
      <c r="CV124" s="54">
        <v>0.54</v>
      </c>
      <c r="CW124" s="54">
        <v>0.59</v>
      </c>
      <c r="CX124" s="8" t="s">
        <v>135</v>
      </c>
      <c r="CY124" s="54">
        <v>2014</v>
      </c>
      <c r="CZ124" s="8" t="s">
        <v>136</v>
      </c>
      <c r="DA124" s="54">
        <v>2016</v>
      </c>
      <c r="DB124" s="8" t="str">
        <f t="shared" si="13"/>
        <v>港区管委会</v>
      </c>
      <c r="DC124" s="8" t="s">
        <v>130</v>
      </c>
      <c r="DD124" s="60"/>
    </row>
    <row r="125" s="1" customFormat="1" ht="24" spans="1:108">
      <c r="A125" s="54"/>
      <c r="B125" s="27"/>
      <c r="C125" s="27" t="s">
        <v>571</v>
      </c>
      <c r="D125" s="27" t="s">
        <v>572</v>
      </c>
      <c r="E125" s="25" t="s">
        <v>573</v>
      </c>
      <c r="F125" s="25" t="s">
        <v>574</v>
      </c>
      <c r="G125" s="27"/>
      <c r="H125" s="27">
        <v>1530583845</v>
      </c>
      <c r="I125" s="27" t="s">
        <v>247</v>
      </c>
      <c r="J125" s="27">
        <v>80</v>
      </c>
      <c r="K125" s="27" t="s">
        <v>184</v>
      </c>
      <c r="L125" s="27"/>
      <c r="M125" s="27">
        <v>501</v>
      </c>
      <c r="N125" s="27">
        <v>4</v>
      </c>
      <c r="O125" s="38">
        <v>4</v>
      </c>
      <c r="P125" s="38">
        <v>99</v>
      </c>
      <c r="Q125" s="38" t="s">
        <v>130</v>
      </c>
      <c r="R125" s="38"/>
      <c r="S125" s="38"/>
      <c r="T125" s="38"/>
      <c r="U125" s="38"/>
      <c r="V125" s="38">
        <v>22</v>
      </c>
      <c r="W125" s="38"/>
      <c r="X125" s="38">
        <v>2</v>
      </c>
      <c r="Y125" s="38"/>
      <c r="Z125" s="38"/>
      <c r="AA125" s="38"/>
      <c r="AB125" s="38">
        <f t="shared" si="18"/>
        <v>24</v>
      </c>
      <c r="AC125" s="38"/>
      <c r="AD125" s="38">
        <f t="shared" si="17"/>
        <v>30</v>
      </c>
      <c r="AE125" s="27">
        <f t="shared" si="11"/>
        <v>30</v>
      </c>
      <c r="AF125" s="59">
        <f t="shared" si="16"/>
        <v>0.84</v>
      </c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38"/>
      <c r="BO125" s="38"/>
      <c r="BP125" s="38"/>
      <c r="BQ125" s="38"/>
      <c r="BR125" s="38"/>
      <c r="BS125" s="38">
        <v>22</v>
      </c>
      <c r="BT125" s="38"/>
      <c r="BU125" s="38"/>
      <c r="BV125" s="38"/>
      <c r="BW125" s="38"/>
      <c r="BX125" s="38">
        <v>8</v>
      </c>
      <c r="BY125" s="60"/>
      <c r="BZ125" s="60"/>
      <c r="CA125" s="61"/>
      <c r="CB125" s="61">
        <v>2.96</v>
      </c>
      <c r="CC125" s="61"/>
      <c r="CD125" s="61"/>
      <c r="CE125" s="29">
        <v>9</v>
      </c>
      <c r="CF125" s="61"/>
      <c r="CG125" s="61"/>
      <c r="CH125" s="60"/>
      <c r="CI125" s="60"/>
      <c r="CJ125" s="60"/>
      <c r="CK125" s="60">
        <v>1</v>
      </c>
      <c r="CL125" s="60"/>
      <c r="CM125" s="8" t="s">
        <v>131</v>
      </c>
      <c r="CN125" s="60"/>
      <c r="CO125" s="8" t="s">
        <v>132</v>
      </c>
      <c r="CP125" s="8" t="s">
        <v>158</v>
      </c>
      <c r="CQ125" s="60">
        <v>4</v>
      </c>
      <c r="CR125" s="60">
        <v>35</v>
      </c>
      <c r="CS125" s="62" t="s">
        <v>134</v>
      </c>
      <c r="CT125" s="60">
        <v>15</v>
      </c>
      <c r="CU125" s="29">
        <v>20.65</v>
      </c>
      <c r="CV125" s="54">
        <v>0.54</v>
      </c>
      <c r="CW125" s="54">
        <v>0.59</v>
      </c>
      <c r="CX125" s="8" t="s">
        <v>135</v>
      </c>
      <c r="CY125" s="54">
        <v>2014</v>
      </c>
      <c r="CZ125" s="8" t="s">
        <v>136</v>
      </c>
      <c r="DA125" s="54">
        <v>2016</v>
      </c>
      <c r="DB125" s="8" t="str">
        <f t="shared" si="13"/>
        <v>港区管委会</v>
      </c>
      <c r="DC125" s="8" t="s">
        <v>137</v>
      </c>
      <c r="DD125" s="60"/>
    </row>
    <row r="126" s="1" customFormat="1" ht="24" spans="1:108">
      <c r="A126" s="54"/>
      <c r="B126" s="27"/>
      <c r="C126" s="27" t="s">
        <v>575</v>
      </c>
      <c r="D126" s="27" t="s">
        <v>576</v>
      </c>
      <c r="E126" s="25" t="s">
        <v>577</v>
      </c>
      <c r="F126" s="25" t="s">
        <v>578</v>
      </c>
      <c r="G126" s="27"/>
      <c r="H126" s="27">
        <v>1531805921</v>
      </c>
      <c r="I126" s="27" t="s">
        <v>247</v>
      </c>
      <c r="J126" s="27">
        <v>80</v>
      </c>
      <c r="K126" s="27" t="s">
        <v>184</v>
      </c>
      <c r="L126" s="27"/>
      <c r="M126" s="27">
        <v>501</v>
      </c>
      <c r="N126" s="27">
        <v>2</v>
      </c>
      <c r="O126" s="38">
        <v>2</v>
      </c>
      <c r="P126" s="38">
        <v>99</v>
      </c>
      <c r="Q126" s="38" t="s">
        <v>130</v>
      </c>
      <c r="R126" s="38"/>
      <c r="S126" s="38"/>
      <c r="T126" s="38"/>
      <c r="U126" s="38"/>
      <c r="V126" s="38">
        <v>53</v>
      </c>
      <c r="W126" s="38"/>
      <c r="X126" s="38">
        <v>1</v>
      </c>
      <c r="Y126" s="38"/>
      <c r="Z126" s="38"/>
      <c r="AA126" s="38"/>
      <c r="AB126" s="38">
        <f t="shared" si="18"/>
        <v>54</v>
      </c>
      <c r="AC126" s="38"/>
      <c r="AD126" s="38">
        <f t="shared" si="17"/>
        <v>57</v>
      </c>
      <c r="AE126" s="27">
        <f t="shared" si="11"/>
        <v>57</v>
      </c>
      <c r="AF126" s="59">
        <f t="shared" si="16"/>
        <v>1.89</v>
      </c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38"/>
      <c r="BO126" s="38"/>
      <c r="BP126" s="38"/>
      <c r="BQ126" s="38"/>
      <c r="BR126" s="38"/>
      <c r="BS126" s="38">
        <v>53</v>
      </c>
      <c r="BT126" s="38"/>
      <c r="BU126" s="38"/>
      <c r="BV126" s="38"/>
      <c r="BW126" s="38"/>
      <c r="BX126" s="38">
        <v>4</v>
      </c>
      <c r="BY126" s="60"/>
      <c r="BZ126" s="60"/>
      <c r="CA126" s="61"/>
      <c r="CB126" s="61">
        <v>4.84</v>
      </c>
      <c r="CC126" s="61"/>
      <c r="CD126" s="61"/>
      <c r="CE126" s="29">
        <v>9</v>
      </c>
      <c r="CF126" s="61"/>
      <c r="CG126" s="61"/>
      <c r="CH126" s="60"/>
      <c r="CI126" s="60"/>
      <c r="CJ126" s="60"/>
      <c r="CK126" s="60">
        <v>1</v>
      </c>
      <c r="CL126" s="60"/>
      <c r="CM126" s="8" t="s">
        <v>131</v>
      </c>
      <c r="CN126" s="60"/>
      <c r="CO126" s="8" t="s">
        <v>132</v>
      </c>
      <c r="CP126" s="8" t="s">
        <v>158</v>
      </c>
      <c r="CQ126" s="60">
        <v>4</v>
      </c>
      <c r="CR126" s="60">
        <v>35</v>
      </c>
      <c r="CS126" s="62" t="s">
        <v>134</v>
      </c>
      <c r="CT126" s="60">
        <v>15</v>
      </c>
      <c r="CU126" s="29">
        <v>20.65</v>
      </c>
      <c r="CV126" s="54">
        <v>0.54</v>
      </c>
      <c r="CW126" s="54">
        <v>0.59</v>
      </c>
      <c r="CX126" s="8" t="s">
        <v>135</v>
      </c>
      <c r="CY126" s="54">
        <v>2014</v>
      </c>
      <c r="CZ126" s="8" t="s">
        <v>136</v>
      </c>
      <c r="DA126" s="54">
        <v>2016</v>
      </c>
      <c r="DB126" s="8" t="str">
        <f t="shared" si="13"/>
        <v>港区管委会</v>
      </c>
      <c r="DC126" s="8" t="s">
        <v>130</v>
      </c>
      <c r="DD126" s="60"/>
    </row>
    <row r="127" s="1" customFormat="1" ht="24" spans="1:108">
      <c r="A127" s="54">
        <v>65</v>
      </c>
      <c r="B127" s="27" t="s">
        <v>579</v>
      </c>
      <c r="C127" s="27" t="s">
        <v>580</v>
      </c>
      <c r="D127" s="27" t="s">
        <v>581</v>
      </c>
      <c r="E127" s="25"/>
      <c r="F127" s="25"/>
      <c r="G127" s="27"/>
      <c r="H127" s="27"/>
      <c r="I127" s="27"/>
      <c r="J127" s="27"/>
      <c r="K127" s="27"/>
      <c r="L127" s="27"/>
      <c r="M127" s="27"/>
      <c r="N127" s="27"/>
      <c r="O127" s="38"/>
      <c r="P127" s="38"/>
      <c r="Q127" s="38"/>
      <c r="R127" s="38"/>
      <c r="S127" s="38"/>
      <c r="T127" s="38"/>
      <c r="U127" s="38"/>
      <c r="V127" s="38"/>
      <c r="W127" s="38">
        <v>27</v>
      </c>
      <c r="X127" s="38">
        <v>1</v>
      </c>
      <c r="Y127" s="38"/>
      <c r="Z127" s="38"/>
      <c r="AA127" s="38"/>
      <c r="AB127" s="38">
        <f t="shared" si="18"/>
        <v>28</v>
      </c>
      <c r="AC127" s="38"/>
      <c r="AD127" s="38">
        <f t="shared" si="17"/>
        <v>58</v>
      </c>
      <c r="AE127" s="27">
        <f t="shared" si="11"/>
        <v>58</v>
      </c>
      <c r="AF127" s="59">
        <f t="shared" si="16"/>
        <v>0.98</v>
      </c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38">
        <v>54</v>
      </c>
      <c r="BR127" s="38"/>
      <c r="BS127" s="60"/>
      <c r="BT127" s="60"/>
      <c r="BU127" s="38"/>
      <c r="BV127" s="60"/>
      <c r="BW127" s="38"/>
      <c r="BX127" s="38">
        <v>4</v>
      </c>
      <c r="BY127" s="60"/>
      <c r="BZ127" s="60"/>
      <c r="CA127" s="61"/>
      <c r="CB127" s="61">
        <v>3.84</v>
      </c>
      <c r="CC127" s="61"/>
      <c r="CD127" s="61"/>
      <c r="CE127" s="29">
        <v>11</v>
      </c>
      <c r="CF127" s="61"/>
      <c r="CG127" s="61"/>
      <c r="CH127" s="60"/>
      <c r="CI127" s="60"/>
      <c r="CJ127" s="60"/>
      <c r="CK127" s="60"/>
      <c r="CL127" s="60">
        <v>2</v>
      </c>
      <c r="CM127" s="8" t="s">
        <v>131</v>
      </c>
      <c r="CN127" s="60"/>
      <c r="CO127" s="8" t="s">
        <v>132</v>
      </c>
      <c r="CP127" s="8" t="s">
        <v>158</v>
      </c>
      <c r="CQ127" s="60">
        <v>4</v>
      </c>
      <c r="CR127" s="60">
        <v>35</v>
      </c>
      <c r="CS127" s="62" t="s">
        <v>134</v>
      </c>
      <c r="CT127" s="60">
        <v>15</v>
      </c>
      <c r="CU127" s="29">
        <v>21.3</v>
      </c>
      <c r="CV127" s="54">
        <v>0.62</v>
      </c>
      <c r="CW127" s="54">
        <v>0.68</v>
      </c>
      <c r="CX127" s="54" t="s">
        <v>337</v>
      </c>
      <c r="CY127" s="54">
        <v>2019</v>
      </c>
      <c r="CZ127" s="8" t="s">
        <v>136</v>
      </c>
      <c r="DA127" s="54">
        <v>2021</v>
      </c>
      <c r="DB127" s="8" t="str">
        <f t="shared" si="13"/>
        <v>港区管委会</v>
      </c>
      <c r="DC127" s="8" t="s">
        <v>130</v>
      </c>
      <c r="DD127" s="60"/>
    </row>
    <row r="128" s="1" customFormat="1" ht="24" spans="1:108">
      <c r="A128" s="54"/>
      <c r="B128" s="27"/>
      <c r="C128" s="27" t="s">
        <v>582</v>
      </c>
      <c r="D128" s="27" t="s">
        <v>583</v>
      </c>
      <c r="E128" s="25"/>
      <c r="F128" s="25"/>
      <c r="G128" s="27"/>
      <c r="H128" s="27"/>
      <c r="I128" s="27"/>
      <c r="J128" s="27"/>
      <c r="K128" s="27"/>
      <c r="L128" s="27"/>
      <c r="M128" s="27"/>
      <c r="N128" s="27"/>
      <c r="O128" s="38"/>
      <c r="P128" s="38"/>
      <c r="Q128" s="38"/>
      <c r="R128" s="38"/>
      <c r="S128" s="38"/>
      <c r="T128" s="38"/>
      <c r="U128" s="38"/>
      <c r="V128" s="38">
        <v>83</v>
      </c>
      <c r="W128" s="38"/>
      <c r="X128" s="38">
        <v>3</v>
      </c>
      <c r="Y128" s="38"/>
      <c r="Z128" s="38"/>
      <c r="AA128" s="38"/>
      <c r="AB128" s="38">
        <f t="shared" si="18"/>
        <v>86</v>
      </c>
      <c r="AC128" s="38"/>
      <c r="AD128" s="38">
        <f t="shared" si="17"/>
        <v>95</v>
      </c>
      <c r="AE128" s="27">
        <f t="shared" si="11"/>
        <v>95</v>
      </c>
      <c r="AF128" s="59">
        <f t="shared" si="16"/>
        <v>3.01</v>
      </c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38">
        <v>83</v>
      </c>
      <c r="BR128" s="38"/>
      <c r="BS128" s="60"/>
      <c r="BT128" s="60"/>
      <c r="BU128" s="38"/>
      <c r="BV128" s="60"/>
      <c r="BW128" s="38"/>
      <c r="BX128" s="38">
        <v>12</v>
      </c>
      <c r="BY128" s="60"/>
      <c r="BZ128" s="60"/>
      <c r="CA128" s="61"/>
      <c r="CB128" s="61">
        <v>6.78</v>
      </c>
      <c r="CC128" s="61"/>
      <c r="CD128" s="61"/>
      <c r="CE128" s="29">
        <v>11</v>
      </c>
      <c r="CF128" s="61"/>
      <c r="CG128" s="61"/>
      <c r="CH128" s="60"/>
      <c r="CI128" s="60"/>
      <c r="CJ128" s="60"/>
      <c r="CK128" s="60"/>
      <c r="CL128" s="60"/>
      <c r="CM128" s="8" t="s">
        <v>131</v>
      </c>
      <c r="CN128" s="60"/>
      <c r="CO128" s="8" t="s">
        <v>132</v>
      </c>
      <c r="CP128" s="8" t="s">
        <v>158</v>
      </c>
      <c r="CQ128" s="60">
        <v>4</v>
      </c>
      <c r="CR128" s="60">
        <v>35</v>
      </c>
      <c r="CS128" s="62" t="s">
        <v>134</v>
      </c>
      <c r="CT128" s="60">
        <v>15</v>
      </c>
      <c r="CU128" s="29">
        <v>21.3</v>
      </c>
      <c r="CV128" s="54">
        <v>0.62</v>
      </c>
      <c r="CW128" s="54">
        <v>0.68</v>
      </c>
      <c r="CX128" s="54" t="s">
        <v>337</v>
      </c>
      <c r="CY128" s="54">
        <v>2019</v>
      </c>
      <c r="CZ128" s="8" t="s">
        <v>136</v>
      </c>
      <c r="DA128" s="54">
        <v>2021</v>
      </c>
      <c r="DB128" s="8" t="str">
        <f t="shared" si="13"/>
        <v>港区管委会</v>
      </c>
      <c r="DC128" s="8" t="s">
        <v>265</v>
      </c>
      <c r="DD128" s="60"/>
    </row>
    <row r="129" s="1" customFormat="1" ht="24" spans="1:108">
      <c r="A129" s="54">
        <v>66</v>
      </c>
      <c r="B129" s="25" t="s">
        <v>584</v>
      </c>
      <c r="C129" s="63" t="s">
        <v>585</v>
      </c>
      <c r="D129" s="25" t="s">
        <v>391</v>
      </c>
      <c r="E129" s="25" t="s">
        <v>586</v>
      </c>
      <c r="F129" s="25" t="s">
        <v>587</v>
      </c>
      <c r="G129" s="64"/>
      <c r="H129" s="25">
        <v>1531809619</v>
      </c>
      <c r="I129" s="25" t="s">
        <v>247</v>
      </c>
      <c r="J129" s="25">
        <v>80</v>
      </c>
      <c r="K129" s="25" t="s">
        <v>184</v>
      </c>
      <c r="L129" s="25"/>
      <c r="M129" s="25">
        <v>501</v>
      </c>
      <c r="N129" s="25">
        <v>4</v>
      </c>
      <c r="O129" s="67">
        <v>4</v>
      </c>
      <c r="P129" s="73" t="s">
        <v>130</v>
      </c>
      <c r="Q129" s="67" t="s">
        <v>130</v>
      </c>
      <c r="R129" s="67"/>
      <c r="S129" s="67"/>
      <c r="T129" s="67"/>
      <c r="U129" s="67"/>
      <c r="V129" s="67">
        <v>68</v>
      </c>
      <c r="W129" s="67"/>
      <c r="X129" s="67">
        <v>1</v>
      </c>
      <c r="Y129" s="67"/>
      <c r="Z129" s="67"/>
      <c r="AA129" s="67"/>
      <c r="AB129" s="38">
        <f t="shared" si="18"/>
        <v>69</v>
      </c>
      <c r="AC129" s="67"/>
      <c r="AD129" s="38">
        <f t="shared" si="17"/>
        <v>72</v>
      </c>
      <c r="AE129" s="27">
        <f t="shared" si="11"/>
        <v>72</v>
      </c>
      <c r="AF129" s="59">
        <f t="shared" si="16"/>
        <v>2.415</v>
      </c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7"/>
      <c r="BR129" s="67"/>
      <c r="BS129" s="60"/>
      <c r="BT129" s="60"/>
      <c r="BU129" s="67">
        <v>68</v>
      </c>
      <c r="BV129" s="60"/>
      <c r="BW129" s="67"/>
      <c r="BX129" s="67">
        <v>4</v>
      </c>
      <c r="BY129" s="60"/>
      <c r="BZ129" s="60"/>
      <c r="CA129" s="61"/>
      <c r="CB129" s="61">
        <v>7.4</v>
      </c>
      <c r="CC129" s="61"/>
      <c r="CD129" s="61"/>
      <c r="CE129" s="29">
        <v>11</v>
      </c>
      <c r="CF129" s="61"/>
      <c r="CG129" s="61"/>
      <c r="CH129" s="60"/>
      <c r="CI129" s="60"/>
      <c r="CJ129" s="60"/>
      <c r="CK129" s="60">
        <v>1</v>
      </c>
      <c r="CL129" s="60"/>
      <c r="CM129" s="8" t="s">
        <v>131</v>
      </c>
      <c r="CN129" s="60"/>
      <c r="CO129" s="8" t="s">
        <v>132</v>
      </c>
      <c r="CP129" s="8" t="s">
        <v>158</v>
      </c>
      <c r="CQ129" s="60">
        <v>4</v>
      </c>
      <c r="CR129" s="60">
        <v>35</v>
      </c>
      <c r="CS129" s="62" t="s">
        <v>134</v>
      </c>
      <c r="CT129" s="60">
        <v>15</v>
      </c>
      <c r="CU129" s="29">
        <v>16.2</v>
      </c>
      <c r="CV129" s="54">
        <v>0.48</v>
      </c>
      <c r="CW129" s="54">
        <v>0.51</v>
      </c>
      <c r="CX129" s="54" t="s">
        <v>185</v>
      </c>
      <c r="CY129" s="54">
        <v>2010</v>
      </c>
      <c r="CZ129" s="8" t="s">
        <v>136</v>
      </c>
      <c r="DA129" s="54">
        <v>2012</v>
      </c>
      <c r="DB129" s="8" t="str">
        <f t="shared" si="13"/>
        <v>港区管委会</v>
      </c>
      <c r="DC129" s="8" t="s">
        <v>130</v>
      </c>
      <c r="DD129" s="60"/>
    </row>
    <row r="130" s="1" customFormat="1" ht="24" spans="1:108">
      <c r="A130" s="54">
        <v>67</v>
      </c>
      <c r="B130" s="25" t="s">
        <v>588</v>
      </c>
      <c r="C130" s="63" t="s">
        <v>589</v>
      </c>
      <c r="D130" s="25" t="s">
        <v>391</v>
      </c>
      <c r="E130" s="25" t="s">
        <v>590</v>
      </c>
      <c r="F130" s="25" t="s">
        <v>591</v>
      </c>
      <c r="G130" s="64"/>
      <c r="H130" s="25">
        <v>1500469978</v>
      </c>
      <c r="I130" s="25" t="s">
        <v>247</v>
      </c>
      <c r="J130" s="25">
        <v>80</v>
      </c>
      <c r="K130" s="25" t="s">
        <v>184</v>
      </c>
      <c r="L130" s="25"/>
      <c r="M130" s="25">
        <v>501</v>
      </c>
      <c r="N130" s="25">
        <v>4</v>
      </c>
      <c r="O130" s="67">
        <v>4</v>
      </c>
      <c r="P130" s="73" t="s">
        <v>130</v>
      </c>
      <c r="Q130" s="67" t="s">
        <v>130</v>
      </c>
      <c r="R130" s="67"/>
      <c r="S130" s="67"/>
      <c r="T130" s="67"/>
      <c r="U130" s="67"/>
      <c r="V130" s="67">
        <v>57</v>
      </c>
      <c r="W130" s="67"/>
      <c r="X130" s="67">
        <v>1</v>
      </c>
      <c r="Y130" s="67"/>
      <c r="Z130" s="67"/>
      <c r="AA130" s="67"/>
      <c r="AB130" s="38">
        <f t="shared" si="18"/>
        <v>58</v>
      </c>
      <c r="AC130" s="67"/>
      <c r="AD130" s="38">
        <f t="shared" si="17"/>
        <v>61</v>
      </c>
      <c r="AE130" s="27">
        <f t="shared" si="11"/>
        <v>61</v>
      </c>
      <c r="AF130" s="59">
        <f t="shared" si="16"/>
        <v>2.03</v>
      </c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7"/>
      <c r="BR130" s="67"/>
      <c r="BS130" s="60"/>
      <c r="BT130" s="60"/>
      <c r="BU130" s="67">
        <v>57</v>
      </c>
      <c r="BV130" s="60"/>
      <c r="BW130" s="67"/>
      <c r="BX130" s="67">
        <v>4</v>
      </c>
      <c r="BY130" s="60"/>
      <c r="BZ130" s="60"/>
      <c r="CA130" s="61"/>
      <c r="CB130" s="61">
        <v>6.7</v>
      </c>
      <c r="CC130" s="61"/>
      <c r="CD130" s="61"/>
      <c r="CE130" s="29">
        <v>11</v>
      </c>
      <c r="CF130" s="61"/>
      <c r="CG130" s="61"/>
      <c r="CH130" s="60"/>
      <c r="CI130" s="60"/>
      <c r="CJ130" s="60"/>
      <c r="CK130" s="60">
        <v>1</v>
      </c>
      <c r="CL130" s="60"/>
      <c r="CM130" s="8" t="s">
        <v>131</v>
      </c>
      <c r="CN130" s="60"/>
      <c r="CO130" s="8" t="s">
        <v>132</v>
      </c>
      <c r="CP130" s="8" t="s">
        <v>158</v>
      </c>
      <c r="CQ130" s="60">
        <v>4</v>
      </c>
      <c r="CR130" s="60">
        <v>35</v>
      </c>
      <c r="CS130" s="62" t="s">
        <v>134</v>
      </c>
      <c r="CT130" s="60">
        <v>15</v>
      </c>
      <c r="CU130" s="29">
        <v>18.2</v>
      </c>
      <c r="CV130" s="54">
        <v>0.54</v>
      </c>
      <c r="CW130" s="54">
        <v>0.56</v>
      </c>
      <c r="CX130" s="54" t="s">
        <v>185</v>
      </c>
      <c r="CY130" s="54">
        <v>2010</v>
      </c>
      <c r="CZ130" s="8" t="s">
        <v>136</v>
      </c>
      <c r="DA130" s="54">
        <v>2012</v>
      </c>
      <c r="DB130" s="8" t="str">
        <f t="shared" si="13"/>
        <v>港区管委会</v>
      </c>
      <c r="DC130" s="8" t="s">
        <v>130</v>
      </c>
      <c r="DD130" s="60"/>
    </row>
    <row r="131" s="1" customFormat="1" ht="24" spans="1:108">
      <c r="A131" s="54">
        <v>68</v>
      </c>
      <c r="B131" s="25" t="s">
        <v>592</v>
      </c>
      <c r="C131" s="25" t="s">
        <v>593</v>
      </c>
      <c r="D131" s="25" t="s">
        <v>594</v>
      </c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67"/>
      <c r="P131" s="73"/>
      <c r="Q131" s="67" t="s">
        <v>130</v>
      </c>
      <c r="R131" s="67"/>
      <c r="S131" s="67"/>
      <c r="T131" s="67"/>
      <c r="U131" s="67"/>
      <c r="V131" s="67"/>
      <c r="W131" s="67">
        <v>47</v>
      </c>
      <c r="X131" s="67">
        <v>1</v>
      </c>
      <c r="Y131" s="67"/>
      <c r="Z131" s="67"/>
      <c r="AA131" s="67"/>
      <c r="AB131" s="38">
        <f t="shared" si="18"/>
        <v>48</v>
      </c>
      <c r="AC131" s="67"/>
      <c r="AD131" s="38">
        <f t="shared" si="17"/>
        <v>98</v>
      </c>
      <c r="AE131" s="27">
        <f t="shared" si="11"/>
        <v>98</v>
      </c>
      <c r="AF131" s="59">
        <f t="shared" si="16"/>
        <v>1.68</v>
      </c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7"/>
      <c r="BR131" s="67"/>
      <c r="BS131" s="67">
        <v>47</v>
      </c>
      <c r="BT131" s="60"/>
      <c r="BU131" s="67"/>
      <c r="BV131" s="60"/>
      <c r="BW131" s="67">
        <v>47</v>
      </c>
      <c r="BX131" s="67">
        <v>4</v>
      </c>
      <c r="BY131" s="60"/>
      <c r="BZ131" s="60"/>
      <c r="CA131" s="61"/>
      <c r="CB131" s="61">
        <v>10.94</v>
      </c>
      <c r="CC131" s="61"/>
      <c r="CD131" s="61"/>
      <c r="CE131" s="29">
        <v>11</v>
      </c>
      <c r="CF131" s="61"/>
      <c r="CG131" s="61"/>
      <c r="CH131" s="60"/>
      <c r="CI131" s="60"/>
      <c r="CJ131" s="60"/>
      <c r="CK131" s="60"/>
      <c r="CL131" s="60"/>
      <c r="CM131" s="8" t="s">
        <v>131</v>
      </c>
      <c r="CN131" s="60"/>
      <c r="CO131" s="8" t="s">
        <v>132</v>
      </c>
      <c r="CP131" s="8" t="s">
        <v>158</v>
      </c>
      <c r="CQ131" s="60">
        <v>8</v>
      </c>
      <c r="CR131" s="60">
        <v>35</v>
      </c>
      <c r="CS131" s="62" t="s">
        <v>134</v>
      </c>
      <c r="CT131" s="60">
        <v>26</v>
      </c>
      <c r="CU131" s="29">
        <v>20.1</v>
      </c>
      <c r="CV131" s="54">
        <v>0.57</v>
      </c>
      <c r="CW131" s="54">
        <v>0.63</v>
      </c>
      <c r="CX131" s="54" t="s">
        <v>135</v>
      </c>
      <c r="CY131" s="54">
        <v>2010</v>
      </c>
      <c r="CZ131" s="8" t="s">
        <v>136</v>
      </c>
      <c r="DA131" s="54">
        <v>2012</v>
      </c>
      <c r="DB131" s="8" t="str">
        <f t="shared" si="13"/>
        <v>港区管委会</v>
      </c>
      <c r="DC131" s="8" t="s">
        <v>130</v>
      </c>
      <c r="DD131" s="60"/>
    </row>
    <row r="132" s="1" customFormat="1" ht="24" spans="1:108">
      <c r="A132" s="54">
        <v>69</v>
      </c>
      <c r="B132" s="25" t="s">
        <v>556</v>
      </c>
      <c r="C132" s="25" t="s">
        <v>595</v>
      </c>
      <c r="D132" s="25" t="s">
        <v>596</v>
      </c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67"/>
      <c r="P132" s="73"/>
      <c r="Q132" s="67" t="s">
        <v>130</v>
      </c>
      <c r="R132" s="67"/>
      <c r="S132" s="67"/>
      <c r="T132" s="67"/>
      <c r="U132" s="67"/>
      <c r="V132" s="67"/>
      <c r="W132" s="67">
        <v>41</v>
      </c>
      <c r="X132" s="67"/>
      <c r="Y132" s="67"/>
      <c r="Z132" s="67"/>
      <c r="AA132" s="67"/>
      <c r="AB132" s="38">
        <f t="shared" si="18"/>
        <v>41</v>
      </c>
      <c r="AC132" s="67"/>
      <c r="AD132" s="38">
        <f t="shared" si="17"/>
        <v>82</v>
      </c>
      <c r="AE132" s="27">
        <f t="shared" si="11"/>
        <v>82</v>
      </c>
      <c r="AF132" s="59">
        <f t="shared" si="16"/>
        <v>1.435</v>
      </c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7">
        <v>41</v>
      </c>
      <c r="BR132" s="67"/>
      <c r="BS132" s="60"/>
      <c r="BT132" s="60"/>
      <c r="BU132" s="67">
        <v>41</v>
      </c>
      <c r="BV132" s="60"/>
      <c r="BW132" s="67"/>
      <c r="BX132" s="67"/>
      <c r="BY132" s="60"/>
      <c r="BZ132" s="60"/>
      <c r="CA132" s="61"/>
      <c r="CB132" s="61">
        <v>6.56</v>
      </c>
      <c r="CC132" s="61"/>
      <c r="CD132" s="61"/>
      <c r="CE132" s="29">
        <v>11</v>
      </c>
      <c r="CF132" s="61"/>
      <c r="CG132" s="61"/>
      <c r="CH132" s="60"/>
      <c r="CI132" s="60"/>
      <c r="CJ132" s="60"/>
      <c r="CK132" s="60"/>
      <c r="CL132" s="60"/>
      <c r="CM132" s="8" t="s">
        <v>131</v>
      </c>
      <c r="CN132" s="60"/>
      <c r="CO132" s="8" t="s">
        <v>132</v>
      </c>
      <c r="CP132" s="8" t="s">
        <v>158</v>
      </c>
      <c r="CQ132" s="60">
        <v>4</v>
      </c>
      <c r="CR132" s="60">
        <v>35</v>
      </c>
      <c r="CS132" s="62" t="s">
        <v>134</v>
      </c>
      <c r="CT132" s="60">
        <v>15</v>
      </c>
      <c r="CU132" s="29">
        <v>19.5</v>
      </c>
      <c r="CV132" s="54">
        <v>0.55</v>
      </c>
      <c r="CW132" s="54">
        <v>0.62</v>
      </c>
      <c r="CX132" s="54" t="s">
        <v>185</v>
      </c>
      <c r="CY132" s="54">
        <v>2018</v>
      </c>
      <c r="CZ132" s="8" t="s">
        <v>136</v>
      </c>
      <c r="DA132" s="54">
        <v>2020</v>
      </c>
      <c r="DB132" s="8" t="str">
        <f t="shared" si="13"/>
        <v>港区管委会</v>
      </c>
      <c r="DC132" s="8" t="s">
        <v>265</v>
      </c>
      <c r="DD132" s="60"/>
    </row>
    <row r="133" s="1" customFormat="1" ht="24" spans="1:108">
      <c r="A133" s="54">
        <v>70</v>
      </c>
      <c r="B133" s="25" t="s">
        <v>329</v>
      </c>
      <c r="C133" s="25" t="s">
        <v>597</v>
      </c>
      <c r="D133" s="25" t="s">
        <v>598</v>
      </c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67"/>
      <c r="P133" s="73"/>
      <c r="Q133" s="67" t="s">
        <v>130</v>
      </c>
      <c r="R133" s="67"/>
      <c r="S133" s="67"/>
      <c r="T133" s="67"/>
      <c r="U133" s="67"/>
      <c r="V133" s="67">
        <v>44</v>
      </c>
      <c r="W133" s="67"/>
      <c r="X133" s="67"/>
      <c r="Y133" s="67"/>
      <c r="Z133" s="67"/>
      <c r="AA133" s="67"/>
      <c r="AB133" s="38">
        <f t="shared" si="18"/>
        <v>44</v>
      </c>
      <c r="AC133" s="67"/>
      <c r="AD133" s="38">
        <f t="shared" si="17"/>
        <v>44</v>
      </c>
      <c r="AE133" s="27">
        <f t="shared" si="11"/>
        <v>44</v>
      </c>
      <c r="AF133" s="59">
        <f t="shared" si="16"/>
        <v>1.76</v>
      </c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7"/>
      <c r="BR133" s="67"/>
      <c r="BS133" s="60"/>
      <c r="BT133" s="60"/>
      <c r="BU133" s="67"/>
      <c r="BV133" s="60"/>
      <c r="BW133" s="67">
        <v>44</v>
      </c>
      <c r="BX133" s="67"/>
      <c r="BY133" s="60"/>
      <c r="BZ133" s="60"/>
      <c r="CA133" s="61"/>
      <c r="CB133" s="61">
        <v>6.16</v>
      </c>
      <c r="CC133" s="61"/>
      <c r="CD133" s="61"/>
      <c r="CE133" s="29">
        <v>11</v>
      </c>
      <c r="CF133" s="61"/>
      <c r="CG133" s="61"/>
      <c r="CH133" s="60"/>
      <c r="CI133" s="60"/>
      <c r="CJ133" s="60"/>
      <c r="CK133" s="60"/>
      <c r="CL133" s="60"/>
      <c r="CM133" s="8" t="s">
        <v>131</v>
      </c>
      <c r="CN133" s="60"/>
      <c r="CO133" s="8" t="s">
        <v>132</v>
      </c>
      <c r="CP133" s="8" t="s">
        <v>158</v>
      </c>
      <c r="CQ133" s="60">
        <v>8</v>
      </c>
      <c r="CR133" s="60">
        <v>40</v>
      </c>
      <c r="CS133" s="62" t="s">
        <v>134</v>
      </c>
      <c r="CT133" s="60">
        <v>26</v>
      </c>
      <c r="CU133" s="29">
        <v>22.3</v>
      </c>
      <c r="CV133" s="54">
        <v>0.62</v>
      </c>
      <c r="CW133" s="54">
        <v>0.69</v>
      </c>
      <c r="CX133" s="8" t="s">
        <v>135</v>
      </c>
      <c r="CY133" s="54">
        <v>2014</v>
      </c>
      <c r="CZ133" s="8" t="s">
        <v>136</v>
      </c>
      <c r="DA133" s="54">
        <v>2016</v>
      </c>
      <c r="DB133" s="8" t="str">
        <f t="shared" si="13"/>
        <v>港区管委会</v>
      </c>
      <c r="DC133" s="8" t="s">
        <v>130</v>
      </c>
      <c r="DD133" s="60"/>
    </row>
    <row r="134" s="1" customFormat="1" ht="24" spans="1:108">
      <c r="A134" s="54">
        <v>71</v>
      </c>
      <c r="B134" s="25" t="s">
        <v>496</v>
      </c>
      <c r="C134" s="25" t="s">
        <v>599</v>
      </c>
      <c r="D134" s="25" t="s">
        <v>600</v>
      </c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67"/>
      <c r="P134" s="73"/>
      <c r="Q134" s="67" t="s">
        <v>130</v>
      </c>
      <c r="R134" s="67"/>
      <c r="S134" s="67"/>
      <c r="T134" s="67"/>
      <c r="U134" s="67"/>
      <c r="V134" s="67">
        <v>22</v>
      </c>
      <c r="W134" s="67"/>
      <c r="X134" s="67"/>
      <c r="Y134" s="67"/>
      <c r="Z134" s="67"/>
      <c r="AA134" s="67"/>
      <c r="AB134" s="38">
        <f t="shared" si="18"/>
        <v>22</v>
      </c>
      <c r="AC134" s="67"/>
      <c r="AD134" s="38">
        <f t="shared" si="17"/>
        <v>22</v>
      </c>
      <c r="AE134" s="27">
        <f t="shared" si="11"/>
        <v>22</v>
      </c>
      <c r="AF134" s="59">
        <f t="shared" si="16"/>
        <v>0.77</v>
      </c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7"/>
      <c r="BR134" s="67"/>
      <c r="BS134" s="60"/>
      <c r="BT134" s="60"/>
      <c r="BU134" s="67">
        <v>22</v>
      </c>
      <c r="BV134" s="60"/>
      <c r="BW134" s="67"/>
      <c r="BX134" s="67"/>
      <c r="BY134" s="60"/>
      <c r="BZ134" s="60"/>
      <c r="CA134" s="61"/>
      <c r="CB134" s="61">
        <v>2.2</v>
      </c>
      <c r="CC134" s="61"/>
      <c r="CD134" s="61"/>
      <c r="CE134" s="29">
        <v>11</v>
      </c>
      <c r="CF134" s="61"/>
      <c r="CG134" s="61"/>
      <c r="CH134" s="60"/>
      <c r="CI134" s="60"/>
      <c r="CJ134" s="60"/>
      <c r="CK134" s="60"/>
      <c r="CL134" s="60"/>
      <c r="CM134" s="8" t="s">
        <v>131</v>
      </c>
      <c r="CN134" s="60"/>
      <c r="CO134" s="8" t="s">
        <v>132</v>
      </c>
      <c r="CP134" s="8" t="s">
        <v>158</v>
      </c>
      <c r="CQ134" s="60">
        <v>4</v>
      </c>
      <c r="CR134" s="60">
        <v>35</v>
      </c>
      <c r="CS134" s="62" t="s">
        <v>134</v>
      </c>
      <c r="CT134" s="60">
        <v>15</v>
      </c>
      <c r="CU134" s="29">
        <v>21.2</v>
      </c>
      <c r="CV134" s="54">
        <v>0.58</v>
      </c>
      <c r="CW134" s="54">
        <v>0.62</v>
      </c>
      <c r="CX134" s="54" t="s">
        <v>185</v>
      </c>
      <c r="CY134" s="54">
        <v>2018</v>
      </c>
      <c r="CZ134" s="8" t="s">
        <v>136</v>
      </c>
      <c r="DA134" s="54">
        <v>2020</v>
      </c>
      <c r="DB134" s="8" t="str">
        <f t="shared" si="13"/>
        <v>港区管委会</v>
      </c>
      <c r="DC134" s="8" t="s">
        <v>130</v>
      </c>
      <c r="DD134" s="60"/>
    </row>
    <row r="135" s="1" customFormat="1" ht="24" spans="1:108">
      <c r="A135" s="54">
        <v>72</v>
      </c>
      <c r="B135" s="25" t="s">
        <v>601</v>
      </c>
      <c r="C135" s="25" t="s">
        <v>602</v>
      </c>
      <c r="D135" s="27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67"/>
      <c r="P135" s="73"/>
      <c r="Q135" s="67" t="s">
        <v>130</v>
      </c>
      <c r="R135" s="67"/>
      <c r="S135" s="67"/>
      <c r="T135" s="67"/>
      <c r="U135" s="67"/>
      <c r="V135" s="66">
        <v>61</v>
      </c>
      <c r="W135" s="67"/>
      <c r="X135" s="67">
        <v>1</v>
      </c>
      <c r="Y135" s="67"/>
      <c r="Z135" s="67"/>
      <c r="AA135" s="67"/>
      <c r="AB135" s="38">
        <v>62</v>
      </c>
      <c r="AC135" s="67"/>
      <c r="AD135" s="38">
        <v>65</v>
      </c>
      <c r="AE135" s="27">
        <f t="shared" si="11"/>
        <v>65</v>
      </c>
      <c r="AF135" s="59">
        <f t="shared" si="16"/>
        <v>2.17</v>
      </c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>
        <v>61</v>
      </c>
      <c r="BV135" s="60"/>
      <c r="BW135" s="66"/>
      <c r="BX135" s="60">
        <v>4</v>
      </c>
      <c r="BY135" s="60"/>
      <c r="BZ135" s="60"/>
      <c r="CA135" s="61"/>
      <c r="CB135" s="61">
        <v>6.7</v>
      </c>
      <c r="CC135" s="61"/>
      <c r="CD135" s="61"/>
      <c r="CE135" s="29">
        <v>9</v>
      </c>
      <c r="CF135" s="61"/>
      <c r="CG135" s="61"/>
      <c r="CH135" s="60"/>
      <c r="CI135" s="60"/>
      <c r="CJ135" s="60"/>
      <c r="CK135" s="60"/>
      <c r="CL135" s="60"/>
      <c r="CM135" s="8" t="s">
        <v>131</v>
      </c>
      <c r="CN135" s="60"/>
      <c r="CO135" s="8" t="s">
        <v>132</v>
      </c>
      <c r="CP135" s="8" t="s">
        <v>158</v>
      </c>
      <c r="CQ135" s="60">
        <v>2</v>
      </c>
      <c r="CR135" s="60">
        <v>35</v>
      </c>
      <c r="CS135" s="62" t="s">
        <v>134</v>
      </c>
      <c r="CT135" s="60">
        <v>10</v>
      </c>
      <c r="CU135" s="53">
        <v>20.8</v>
      </c>
      <c r="CV135" s="54">
        <v>0.54</v>
      </c>
      <c r="CW135" s="54">
        <v>0.6</v>
      </c>
      <c r="CX135" s="8" t="s">
        <v>135</v>
      </c>
      <c r="CY135" s="54">
        <v>2018</v>
      </c>
      <c r="CZ135" s="8" t="s">
        <v>136</v>
      </c>
      <c r="DA135" s="54">
        <v>2020</v>
      </c>
      <c r="DB135" s="8" t="str">
        <f t="shared" si="13"/>
        <v>港区管委会</v>
      </c>
      <c r="DC135" s="8" t="s">
        <v>130</v>
      </c>
      <c r="DD135" s="60"/>
    </row>
    <row r="136" s="1" customFormat="1" ht="24" spans="1:108">
      <c r="A136" s="54">
        <v>73</v>
      </c>
      <c r="B136" s="25" t="s">
        <v>603</v>
      </c>
      <c r="C136" s="25" t="s">
        <v>604</v>
      </c>
      <c r="D136" s="27" t="s">
        <v>605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67"/>
      <c r="P136" s="73"/>
      <c r="Q136" s="67" t="s">
        <v>130</v>
      </c>
      <c r="R136" s="67"/>
      <c r="S136" s="67"/>
      <c r="T136" s="67"/>
      <c r="U136" s="67"/>
      <c r="V136" s="66">
        <v>22</v>
      </c>
      <c r="W136" s="67">
        <v>22</v>
      </c>
      <c r="X136" s="67">
        <v>3</v>
      </c>
      <c r="Y136" s="67"/>
      <c r="Z136" s="67"/>
      <c r="AA136" s="67"/>
      <c r="AB136" s="38">
        <v>47</v>
      </c>
      <c r="AC136" s="67"/>
      <c r="AD136" s="38">
        <v>78</v>
      </c>
      <c r="AE136" s="27">
        <f t="shared" si="11"/>
        <v>78</v>
      </c>
      <c r="AF136" s="59">
        <f t="shared" si="16"/>
        <v>1.645</v>
      </c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>
        <v>22</v>
      </c>
      <c r="BR136" s="60"/>
      <c r="BS136" s="60"/>
      <c r="BT136" s="60"/>
      <c r="BU136" s="60">
        <v>44</v>
      </c>
      <c r="BV136" s="60"/>
      <c r="BW136" s="66"/>
      <c r="BX136" s="60">
        <v>12</v>
      </c>
      <c r="BY136" s="60"/>
      <c r="BZ136" s="60"/>
      <c r="CA136" s="61"/>
      <c r="CB136" s="61">
        <v>7.52</v>
      </c>
      <c r="CC136" s="61"/>
      <c r="CD136" s="61"/>
      <c r="CE136" s="29">
        <v>9</v>
      </c>
      <c r="CF136" s="61"/>
      <c r="CG136" s="61"/>
      <c r="CH136" s="60"/>
      <c r="CI136" s="60"/>
      <c r="CJ136" s="60"/>
      <c r="CK136" s="60"/>
      <c r="CL136" s="60"/>
      <c r="CM136" s="8" t="s">
        <v>131</v>
      </c>
      <c r="CN136" s="60"/>
      <c r="CO136" s="8" t="s">
        <v>132</v>
      </c>
      <c r="CP136" s="8" t="s">
        <v>158</v>
      </c>
      <c r="CQ136" s="60">
        <v>2</v>
      </c>
      <c r="CR136" s="60">
        <v>35</v>
      </c>
      <c r="CS136" s="62" t="s">
        <v>134</v>
      </c>
      <c r="CT136" s="60">
        <v>10</v>
      </c>
      <c r="CU136" s="53">
        <v>21.3</v>
      </c>
      <c r="CV136" s="54">
        <v>0.6</v>
      </c>
      <c r="CW136" s="54">
        <v>0.64</v>
      </c>
      <c r="CX136" s="8" t="s">
        <v>135</v>
      </c>
      <c r="CY136" s="54">
        <v>2018</v>
      </c>
      <c r="CZ136" s="8" t="s">
        <v>136</v>
      </c>
      <c r="DA136" s="54">
        <v>2020</v>
      </c>
      <c r="DB136" s="8" t="str">
        <f t="shared" si="13"/>
        <v>港区管委会</v>
      </c>
      <c r="DC136" s="8" t="s">
        <v>130</v>
      </c>
      <c r="DD136" s="60"/>
    </row>
    <row r="137" s="1" customFormat="1" ht="13.5" spans="1:108">
      <c r="A137" s="54">
        <v>74</v>
      </c>
      <c r="B137" s="25" t="s">
        <v>606</v>
      </c>
      <c r="C137" s="25" t="s">
        <v>607</v>
      </c>
      <c r="D137" s="27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67"/>
      <c r="P137" s="73"/>
      <c r="Q137" s="67" t="s">
        <v>130</v>
      </c>
      <c r="R137" s="67"/>
      <c r="S137" s="67"/>
      <c r="T137" s="67"/>
      <c r="U137" s="67"/>
      <c r="V137" s="66">
        <v>8</v>
      </c>
      <c r="W137" s="67"/>
      <c r="X137" s="67"/>
      <c r="Y137" s="67"/>
      <c r="Z137" s="67"/>
      <c r="AA137" s="67"/>
      <c r="AB137" s="38">
        <v>8</v>
      </c>
      <c r="AC137" s="67"/>
      <c r="AD137" s="38">
        <v>8</v>
      </c>
      <c r="AE137" s="27">
        <f t="shared" si="11"/>
        <v>8</v>
      </c>
      <c r="AF137" s="59">
        <f t="shared" si="16"/>
        <v>0.28</v>
      </c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>
        <v>8</v>
      </c>
      <c r="BV137" s="60"/>
      <c r="BW137" s="66"/>
      <c r="BX137" s="60"/>
      <c r="BY137" s="60"/>
      <c r="BZ137" s="60"/>
      <c r="CA137" s="61"/>
      <c r="CB137" s="61">
        <v>0.8</v>
      </c>
      <c r="CC137" s="61"/>
      <c r="CD137" s="61"/>
      <c r="CE137" s="29">
        <v>9</v>
      </c>
      <c r="CF137" s="61"/>
      <c r="CG137" s="61"/>
      <c r="CH137" s="60"/>
      <c r="CI137" s="60"/>
      <c r="CJ137" s="60"/>
      <c r="CK137" s="60"/>
      <c r="CL137" s="60"/>
      <c r="CM137" s="8" t="s">
        <v>131</v>
      </c>
      <c r="CN137" s="60"/>
      <c r="CO137" s="8" t="s">
        <v>132</v>
      </c>
      <c r="CP137" s="8" t="s">
        <v>158</v>
      </c>
      <c r="CQ137" s="60">
        <v>4</v>
      </c>
      <c r="CR137" s="60">
        <v>35</v>
      </c>
      <c r="CS137" s="62" t="s">
        <v>152</v>
      </c>
      <c r="CT137" s="60">
        <v>15</v>
      </c>
      <c r="CU137" s="53">
        <v>20.4</v>
      </c>
      <c r="CV137" s="54">
        <v>0.58</v>
      </c>
      <c r="CW137" s="54">
        <v>0.62</v>
      </c>
      <c r="CX137" s="54" t="s">
        <v>563</v>
      </c>
      <c r="CY137" s="54">
        <v>2021</v>
      </c>
      <c r="CZ137" s="8" t="s">
        <v>136</v>
      </c>
      <c r="DA137" s="54">
        <v>2022</v>
      </c>
      <c r="DB137" s="8" t="str">
        <f t="shared" si="13"/>
        <v>港区管委会</v>
      </c>
      <c r="DC137" s="8" t="s">
        <v>130</v>
      </c>
      <c r="DD137" s="60"/>
    </row>
    <row r="138" s="1" customFormat="1" ht="24" spans="1:108">
      <c r="A138" s="54">
        <v>75</v>
      </c>
      <c r="B138" s="25" t="s">
        <v>608</v>
      </c>
      <c r="C138" s="25" t="s">
        <v>609</v>
      </c>
      <c r="D138" s="27" t="s">
        <v>610</v>
      </c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67"/>
      <c r="P138" s="73"/>
      <c r="Q138" s="67" t="s">
        <v>130</v>
      </c>
      <c r="R138" s="67"/>
      <c r="S138" s="67"/>
      <c r="T138" s="67"/>
      <c r="U138" s="67"/>
      <c r="V138" s="66"/>
      <c r="W138" s="67">
        <v>40</v>
      </c>
      <c r="X138" s="67">
        <v>2</v>
      </c>
      <c r="Y138" s="67"/>
      <c r="Z138" s="67"/>
      <c r="AA138" s="67"/>
      <c r="AB138" s="38">
        <v>42</v>
      </c>
      <c r="AC138" s="67"/>
      <c r="AD138" s="38">
        <v>48</v>
      </c>
      <c r="AE138" s="27">
        <f t="shared" si="11"/>
        <v>48</v>
      </c>
      <c r="AF138" s="59">
        <f t="shared" si="16"/>
        <v>1.47</v>
      </c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>
        <v>80</v>
      </c>
      <c r="BR138" s="60"/>
      <c r="BS138" s="60"/>
      <c r="BT138" s="60"/>
      <c r="BU138" s="60">
        <v>80</v>
      </c>
      <c r="BV138" s="60"/>
      <c r="BW138" s="66"/>
      <c r="BX138" s="60">
        <v>8</v>
      </c>
      <c r="BY138" s="60"/>
      <c r="BZ138" s="60"/>
      <c r="CA138" s="61"/>
      <c r="CB138" s="61">
        <v>14</v>
      </c>
      <c r="CC138" s="61"/>
      <c r="CD138" s="61"/>
      <c r="CE138" s="29">
        <v>9</v>
      </c>
      <c r="CF138" s="61"/>
      <c r="CG138" s="61"/>
      <c r="CH138" s="60"/>
      <c r="CI138" s="60"/>
      <c r="CJ138" s="60"/>
      <c r="CK138" s="60"/>
      <c r="CL138" s="60"/>
      <c r="CM138" s="8" t="s">
        <v>131</v>
      </c>
      <c r="CN138" s="60"/>
      <c r="CO138" s="8" t="s">
        <v>132</v>
      </c>
      <c r="CP138" s="8" t="s">
        <v>158</v>
      </c>
      <c r="CQ138" s="60">
        <v>4</v>
      </c>
      <c r="CR138" s="60">
        <v>35</v>
      </c>
      <c r="CS138" s="62" t="s">
        <v>134</v>
      </c>
      <c r="CT138" s="60">
        <v>15</v>
      </c>
      <c r="CU138" s="53">
        <v>22.14</v>
      </c>
      <c r="CV138" s="54">
        <v>0.52</v>
      </c>
      <c r="CW138" s="54">
        <v>0.55</v>
      </c>
      <c r="CX138" s="8" t="s">
        <v>135</v>
      </c>
      <c r="CY138" s="54">
        <v>2015</v>
      </c>
      <c r="CZ138" s="8" t="s">
        <v>136</v>
      </c>
      <c r="DA138" s="54">
        <v>2017</v>
      </c>
      <c r="DB138" s="8" t="str">
        <f t="shared" si="13"/>
        <v>港区管委会</v>
      </c>
      <c r="DC138" s="8" t="s">
        <v>130</v>
      </c>
      <c r="DD138" s="60"/>
    </row>
    <row r="139" s="1" customFormat="1" ht="24" spans="1:108">
      <c r="A139" s="54">
        <v>76</v>
      </c>
      <c r="B139" s="29" t="s">
        <v>611</v>
      </c>
      <c r="C139" s="65" t="s">
        <v>612</v>
      </c>
      <c r="D139" s="66" t="s">
        <v>613</v>
      </c>
      <c r="E139" s="10" t="s">
        <v>614</v>
      </c>
      <c r="F139" s="10" t="s">
        <v>615</v>
      </c>
      <c r="G139" s="10"/>
      <c r="H139" s="10">
        <v>1501840497</v>
      </c>
      <c r="I139" s="10" t="s">
        <v>441</v>
      </c>
      <c r="J139" s="10">
        <v>80</v>
      </c>
      <c r="K139" s="10"/>
      <c r="L139" s="10"/>
      <c r="M139" s="10">
        <v>501</v>
      </c>
      <c r="N139" s="29"/>
      <c r="O139" s="67">
        <v>4</v>
      </c>
      <c r="P139" s="73" t="s">
        <v>130</v>
      </c>
      <c r="Q139" s="67" t="s">
        <v>130</v>
      </c>
      <c r="R139" s="67"/>
      <c r="S139" s="67"/>
      <c r="T139" s="67"/>
      <c r="U139" s="67"/>
      <c r="V139" s="66">
        <v>56</v>
      </c>
      <c r="W139" s="67"/>
      <c r="X139" s="67">
        <v>2</v>
      </c>
      <c r="Y139" s="67"/>
      <c r="Z139" s="67"/>
      <c r="AA139" s="67"/>
      <c r="AB139" s="38">
        <f t="shared" ref="AB139:AB145" si="19">SUM(V139+W139+X139+Y139+Z139)</f>
        <v>58</v>
      </c>
      <c r="AC139" s="67"/>
      <c r="AD139" s="38">
        <f t="shared" ref="AD139:AD145" si="20">V139+W139*2+X139*4</f>
        <v>64</v>
      </c>
      <c r="AE139" s="27">
        <f t="shared" si="11"/>
        <v>64</v>
      </c>
      <c r="AF139" s="59">
        <f t="shared" si="16"/>
        <v>2.32</v>
      </c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6">
        <v>56</v>
      </c>
      <c r="BX139" s="60">
        <v>8</v>
      </c>
      <c r="BY139" s="60"/>
      <c r="BZ139" s="60"/>
      <c r="CA139" s="61"/>
      <c r="CB139" s="61">
        <v>9.04</v>
      </c>
      <c r="CC139" s="61"/>
      <c r="CD139" s="61"/>
      <c r="CE139" s="29">
        <v>12</v>
      </c>
      <c r="CF139" s="61"/>
      <c r="CG139" s="61"/>
      <c r="CH139" s="60"/>
      <c r="CI139" s="60"/>
      <c r="CJ139" s="60"/>
      <c r="CK139" s="60">
        <v>1</v>
      </c>
      <c r="CL139" s="60"/>
      <c r="CM139" s="8" t="s">
        <v>131</v>
      </c>
      <c r="CN139" s="60"/>
      <c r="CO139" s="8" t="s">
        <v>311</v>
      </c>
      <c r="CP139" s="8" t="s">
        <v>158</v>
      </c>
      <c r="CQ139" s="60">
        <v>8</v>
      </c>
      <c r="CR139" s="60">
        <v>40</v>
      </c>
      <c r="CS139" s="62" t="s">
        <v>134</v>
      </c>
      <c r="CT139" s="60">
        <v>30</v>
      </c>
      <c r="CU139" s="29">
        <v>23.3</v>
      </c>
      <c r="CV139" s="54">
        <v>0.58</v>
      </c>
      <c r="CW139" s="54">
        <v>0.65</v>
      </c>
      <c r="CX139" s="54" t="s">
        <v>337</v>
      </c>
      <c r="CY139" s="54">
        <v>2019</v>
      </c>
      <c r="CZ139" s="8" t="s">
        <v>136</v>
      </c>
      <c r="DA139" s="54">
        <v>2021</v>
      </c>
      <c r="DB139" s="8" t="str">
        <f t="shared" si="13"/>
        <v>港区管委会</v>
      </c>
      <c r="DC139" s="8" t="s">
        <v>265</v>
      </c>
      <c r="DD139" s="60"/>
    </row>
    <row r="140" s="1" customFormat="1" ht="24" spans="1:108">
      <c r="A140" s="54"/>
      <c r="B140" s="29"/>
      <c r="C140" s="10" t="s">
        <v>616</v>
      </c>
      <c r="D140" s="66" t="s">
        <v>610</v>
      </c>
      <c r="E140" s="67"/>
      <c r="F140" s="67"/>
      <c r="G140" s="67"/>
      <c r="H140" s="67"/>
      <c r="I140" s="67"/>
      <c r="J140" s="67"/>
      <c r="K140" s="67"/>
      <c r="L140" s="67"/>
      <c r="M140" s="67"/>
      <c r="N140" s="29"/>
      <c r="O140" s="67"/>
      <c r="P140" s="73"/>
      <c r="Q140" s="67" t="s">
        <v>130</v>
      </c>
      <c r="R140" s="67"/>
      <c r="S140" s="67"/>
      <c r="T140" s="67"/>
      <c r="U140" s="67"/>
      <c r="V140" s="66">
        <v>33</v>
      </c>
      <c r="W140" s="67"/>
      <c r="X140" s="67">
        <v>2</v>
      </c>
      <c r="Y140" s="67"/>
      <c r="Z140" s="67"/>
      <c r="AA140" s="67"/>
      <c r="AB140" s="38">
        <f t="shared" si="19"/>
        <v>35</v>
      </c>
      <c r="AC140" s="67"/>
      <c r="AD140" s="38">
        <f t="shared" si="20"/>
        <v>41</v>
      </c>
      <c r="AE140" s="27">
        <f t="shared" si="11"/>
        <v>41</v>
      </c>
      <c r="AF140" s="59">
        <f t="shared" si="16"/>
        <v>1.4</v>
      </c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6">
        <v>33</v>
      </c>
      <c r="BX140" s="60">
        <v>8</v>
      </c>
      <c r="BY140" s="60"/>
      <c r="BZ140" s="60"/>
      <c r="CA140" s="61"/>
      <c r="CB140" s="61">
        <v>5.82</v>
      </c>
      <c r="CC140" s="61"/>
      <c r="CD140" s="61"/>
      <c r="CE140" s="29">
        <v>12</v>
      </c>
      <c r="CF140" s="61"/>
      <c r="CG140" s="61"/>
      <c r="CH140" s="60"/>
      <c r="CI140" s="60"/>
      <c r="CJ140" s="60"/>
      <c r="CK140" s="60"/>
      <c r="CL140" s="60"/>
      <c r="CM140" s="8" t="s">
        <v>131</v>
      </c>
      <c r="CN140" s="60"/>
      <c r="CO140" s="8" t="s">
        <v>311</v>
      </c>
      <c r="CP140" s="8" t="s">
        <v>158</v>
      </c>
      <c r="CQ140" s="60">
        <v>8</v>
      </c>
      <c r="CR140" s="60">
        <v>40</v>
      </c>
      <c r="CS140" s="62" t="s">
        <v>134</v>
      </c>
      <c r="CT140" s="60">
        <v>30</v>
      </c>
      <c r="CU140" s="29">
        <v>23.3</v>
      </c>
      <c r="CV140" s="54">
        <v>0.58</v>
      </c>
      <c r="CW140" s="54">
        <v>0.65</v>
      </c>
      <c r="CX140" s="54" t="s">
        <v>337</v>
      </c>
      <c r="CY140" s="54">
        <v>2019</v>
      </c>
      <c r="CZ140" s="8" t="s">
        <v>136</v>
      </c>
      <c r="DA140" s="54">
        <v>2021</v>
      </c>
      <c r="DB140" s="8" t="str">
        <f t="shared" si="13"/>
        <v>港区管委会</v>
      </c>
      <c r="DC140" s="8" t="s">
        <v>137</v>
      </c>
      <c r="DD140" s="60"/>
    </row>
    <row r="141" s="1" customFormat="1" ht="24" spans="1:108">
      <c r="A141" s="54"/>
      <c r="B141" s="29"/>
      <c r="C141" s="10"/>
      <c r="D141" s="66" t="s">
        <v>304</v>
      </c>
      <c r="E141" s="10" t="s">
        <v>617</v>
      </c>
      <c r="F141" s="10" t="s">
        <v>618</v>
      </c>
      <c r="G141" s="10"/>
      <c r="H141" s="10">
        <v>1501840495</v>
      </c>
      <c r="I141" s="10" t="s">
        <v>441</v>
      </c>
      <c r="J141" s="10">
        <v>80</v>
      </c>
      <c r="K141" s="10"/>
      <c r="L141" s="10"/>
      <c r="M141" s="10">
        <v>501</v>
      </c>
      <c r="N141" s="29"/>
      <c r="O141" s="67">
        <v>4</v>
      </c>
      <c r="P141" s="73" t="s">
        <v>130</v>
      </c>
      <c r="Q141" s="67" t="s">
        <v>130</v>
      </c>
      <c r="R141" s="67"/>
      <c r="S141" s="67"/>
      <c r="T141" s="67"/>
      <c r="U141" s="67"/>
      <c r="V141" s="66">
        <v>24</v>
      </c>
      <c r="W141" s="67"/>
      <c r="X141" s="67">
        <v>2</v>
      </c>
      <c r="Y141" s="67"/>
      <c r="Z141" s="67"/>
      <c r="AA141" s="67"/>
      <c r="AB141" s="38">
        <f t="shared" si="19"/>
        <v>26</v>
      </c>
      <c r="AC141" s="67"/>
      <c r="AD141" s="38">
        <f t="shared" si="20"/>
        <v>32</v>
      </c>
      <c r="AE141" s="27">
        <f t="shared" si="11"/>
        <v>32</v>
      </c>
      <c r="AF141" s="59">
        <f t="shared" si="16"/>
        <v>1.04</v>
      </c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6">
        <v>24</v>
      </c>
      <c r="BX141" s="60">
        <v>8</v>
      </c>
      <c r="BY141" s="60"/>
      <c r="BZ141" s="60"/>
      <c r="CA141" s="61"/>
      <c r="CB141" s="61">
        <v>4.56</v>
      </c>
      <c r="CC141" s="61"/>
      <c r="CD141" s="61"/>
      <c r="CE141" s="29">
        <v>12</v>
      </c>
      <c r="CF141" s="61"/>
      <c r="CG141" s="61"/>
      <c r="CH141" s="60"/>
      <c r="CI141" s="60"/>
      <c r="CJ141" s="60"/>
      <c r="CK141" s="60">
        <v>1</v>
      </c>
      <c r="CL141" s="60"/>
      <c r="CM141" s="8" t="s">
        <v>131</v>
      </c>
      <c r="CN141" s="60"/>
      <c r="CO141" s="8" t="s">
        <v>311</v>
      </c>
      <c r="CP141" s="8" t="s">
        <v>158</v>
      </c>
      <c r="CQ141" s="60">
        <v>8</v>
      </c>
      <c r="CR141" s="60">
        <v>40</v>
      </c>
      <c r="CS141" s="62" t="s">
        <v>134</v>
      </c>
      <c r="CT141" s="60">
        <v>30</v>
      </c>
      <c r="CU141" s="29">
        <v>23.3</v>
      </c>
      <c r="CV141" s="54">
        <v>0.58</v>
      </c>
      <c r="CW141" s="54">
        <v>0.65</v>
      </c>
      <c r="CX141" s="54" t="s">
        <v>337</v>
      </c>
      <c r="CY141" s="54">
        <v>2019</v>
      </c>
      <c r="CZ141" s="8" t="s">
        <v>136</v>
      </c>
      <c r="DA141" s="54">
        <v>2021</v>
      </c>
      <c r="DB141" s="8" t="str">
        <f t="shared" si="13"/>
        <v>港区管委会</v>
      </c>
      <c r="DC141" s="8" t="s">
        <v>130</v>
      </c>
      <c r="DD141" s="60"/>
    </row>
    <row r="142" s="1" customFormat="1" ht="24" spans="1:108">
      <c r="A142" s="54"/>
      <c r="B142" s="29"/>
      <c r="C142" s="10"/>
      <c r="D142" s="66" t="s">
        <v>619</v>
      </c>
      <c r="E142" s="67"/>
      <c r="F142" s="67"/>
      <c r="G142" s="67"/>
      <c r="H142" s="67"/>
      <c r="I142" s="67"/>
      <c r="J142" s="67"/>
      <c r="K142" s="67"/>
      <c r="L142" s="67"/>
      <c r="M142" s="67"/>
      <c r="N142" s="29"/>
      <c r="O142" s="67"/>
      <c r="P142" s="73"/>
      <c r="Q142" s="67" t="s">
        <v>130</v>
      </c>
      <c r="R142" s="67"/>
      <c r="S142" s="67"/>
      <c r="T142" s="67"/>
      <c r="U142" s="67"/>
      <c r="V142" s="66">
        <v>47</v>
      </c>
      <c r="W142" s="67"/>
      <c r="X142" s="67">
        <v>2</v>
      </c>
      <c r="Y142" s="67"/>
      <c r="Z142" s="67"/>
      <c r="AA142" s="67"/>
      <c r="AB142" s="38">
        <f t="shared" si="19"/>
        <v>49</v>
      </c>
      <c r="AC142" s="67"/>
      <c r="AD142" s="38">
        <f t="shared" si="20"/>
        <v>55</v>
      </c>
      <c r="AE142" s="27">
        <f t="shared" si="11"/>
        <v>55</v>
      </c>
      <c r="AF142" s="59">
        <f t="shared" si="16"/>
        <v>1.96</v>
      </c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6">
        <v>47</v>
      </c>
      <c r="BX142" s="60">
        <v>8</v>
      </c>
      <c r="BY142" s="60"/>
      <c r="BZ142" s="60"/>
      <c r="CA142" s="61"/>
      <c r="CB142" s="61">
        <v>7.78</v>
      </c>
      <c r="CC142" s="61"/>
      <c r="CD142" s="61"/>
      <c r="CE142" s="29">
        <v>12</v>
      </c>
      <c r="CF142" s="61"/>
      <c r="CG142" s="61"/>
      <c r="CH142" s="60"/>
      <c r="CI142" s="60"/>
      <c r="CJ142" s="60"/>
      <c r="CK142" s="60"/>
      <c r="CL142" s="60"/>
      <c r="CM142" s="8" t="s">
        <v>131</v>
      </c>
      <c r="CN142" s="60"/>
      <c r="CO142" s="8" t="s">
        <v>311</v>
      </c>
      <c r="CP142" s="8" t="s">
        <v>158</v>
      </c>
      <c r="CQ142" s="60">
        <v>8</v>
      </c>
      <c r="CR142" s="60">
        <v>40</v>
      </c>
      <c r="CS142" s="62" t="s">
        <v>134</v>
      </c>
      <c r="CT142" s="60">
        <v>30</v>
      </c>
      <c r="CU142" s="29">
        <v>23.3</v>
      </c>
      <c r="CV142" s="54">
        <v>0.58</v>
      </c>
      <c r="CW142" s="54">
        <v>0.65</v>
      </c>
      <c r="CX142" s="54" t="s">
        <v>337</v>
      </c>
      <c r="CY142" s="54">
        <v>2019</v>
      </c>
      <c r="CZ142" s="8" t="s">
        <v>136</v>
      </c>
      <c r="DA142" s="54">
        <v>2021</v>
      </c>
      <c r="DB142" s="8" t="str">
        <f t="shared" si="13"/>
        <v>港区管委会</v>
      </c>
      <c r="DC142" s="8" t="s">
        <v>130</v>
      </c>
      <c r="DD142" s="60"/>
    </row>
    <row r="143" s="1" customFormat="1" ht="24" spans="1:108">
      <c r="A143" s="54"/>
      <c r="B143" s="29"/>
      <c r="C143" s="10" t="s">
        <v>620</v>
      </c>
      <c r="D143" s="66" t="s">
        <v>621</v>
      </c>
      <c r="E143" s="67"/>
      <c r="F143" s="67"/>
      <c r="G143" s="67"/>
      <c r="H143" s="67"/>
      <c r="I143" s="67"/>
      <c r="J143" s="67"/>
      <c r="K143" s="67"/>
      <c r="L143" s="67"/>
      <c r="M143" s="67"/>
      <c r="N143" s="29"/>
      <c r="O143" s="67"/>
      <c r="P143" s="73"/>
      <c r="Q143" s="67" t="s">
        <v>130</v>
      </c>
      <c r="R143" s="67"/>
      <c r="S143" s="67"/>
      <c r="T143" s="67"/>
      <c r="U143" s="67"/>
      <c r="V143" s="66">
        <v>46</v>
      </c>
      <c r="W143" s="67"/>
      <c r="X143" s="67">
        <v>2</v>
      </c>
      <c r="Y143" s="67"/>
      <c r="Z143" s="67"/>
      <c r="AA143" s="67"/>
      <c r="AB143" s="38">
        <f t="shared" si="19"/>
        <v>48</v>
      </c>
      <c r="AC143" s="67"/>
      <c r="AD143" s="38">
        <f t="shared" si="20"/>
        <v>54</v>
      </c>
      <c r="AE143" s="27">
        <f t="shared" si="11"/>
        <v>54</v>
      </c>
      <c r="AF143" s="59">
        <f t="shared" si="16"/>
        <v>1.92</v>
      </c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6">
        <v>46</v>
      </c>
      <c r="BX143" s="60">
        <v>8</v>
      </c>
      <c r="BY143" s="60"/>
      <c r="BZ143" s="60"/>
      <c r="CA143" s="61"/>
      <c r="CB143" s="61">
        <v>7.64</v>
      </c>
      <c r="CC143" s="61"/>
      <c r="CD143" s="61"/>
      <c r="CE143" s="29">
        <v>12</v>
      </c>
      <c r="CF143" s="61"/>
      <c r="CG143" s="61"/>
      <c r="CH143" s="60"/>
      <c r="CI143" s="60"/>
      <c r="CJ143" s="60"/>
      <c r="CK143" s="60"/>
      <c r="CL143" s="60"/>
      <c r="CM143" s="8" t="s">
        <v>131</v>
      </c>
      <c r="CN143" s="60"/>
      <c r="CO143" s="8" t="s">
        <v>311</v>
      </c>
      <c r="CP143" s="8" t="s">
        <v>158</v>
      </c>
      <c r="CQ143" s="60">
        <v>8</v>
      </c>
      <c r="CR143" s="60">
        <v>40</v>
      </c>
      <c r="CS143" s="62" t="s">
        <v>134</v>
      </c>
      <c r="CT143" s="60">
        <v>30</v>
      </c>
      <c r="CU143" s="29">
        <v>23.3</v>
      </c>
      <c r="CV143" s="54">
        <v>0.58</v>
      </c>
      <c r="CW143" s="54">
        <v>0.65</v>
      </c>
      <c r="CX143" s="54" t="s">
        <v>337</v>
      </c>
      <c r="CY143" s="54">
        <v>2019</v>
      </c>
      <c r="CZ143" s="8" t="s">
        <v>136</v>
      </c>
      <c r="DA143" s="54">
        <v>2021</v>
      </c>
      <c r="DB143" s="8" t="str">
        <f t="shared" si="13"/>
        <v>港区管委会</v>
      </c>
      <c r="DC143" s="8" t="s">
        <v>265</v>
      </c>
      <c r="DD143" s="60"/>
    </row>
    <row r="144" s="1" customFormat="1" ht="24" spans="1:108">
      <c r="A144" s="54"/>
      <c r="B144" s="29"/>
      <c r="C144" s="10"/>
      <c r="D144" s="66" t="s">
        <v>622</v>
      </c>
      <c r="E144" s="10">
        <v>121.1805</v>
      </c>
      <c r="F144" s="10">
        <v>31.32154</v>
      </c>
      <c r="G144" s="10"/>
      <c r="H144" s="10">
        <v>1501840805</v>
      </c>
      <c r="I144" s="10" t="s">
        <v>441</v>
      </c>
      <c r="J144" s="10">
        <v>80</v>
      </c>
      <c r="K144" s="10"/>
      <c r="L144" s="10"/>
      <c r="M144" s="10">
        <v>501</v>
      </c>
      <c r="N144" s="29"/>
      <c r="O144" s="67">
        <v>4</v>
      </c>
      <c r="P144" s="73" t="s">
        <v>130</v>
      </c>
      <c r="Q144" s="67" t="s">
        <v>130</v>
      </c>
      <c r="R144" s="67"/>
      <c r="S144" s="67"/>
      <c r="T144" s="67"/>
      <c r="U144" s="67"/>
      <c r="V144" s="66">
        <v>22</v>
      </c>
      <c r="W144" s="67"/>
      <c r="X144" s="67">
        <v>2</v>
      </c>
      <c r="Y144" s="67"/>
      <c r="Z144" s="67"/>
      <c r="AA144" s="67"/>
      <c r="AB144" s="38">
        <f t="shared" si="19"/>
        <v>24</v>
      </c>
      <c r="AC144" s="67"/>
      <c r="AD144" s="38">
        <f t="shared" si="20"/>
        <v>30</v>
      </c>
      <c r="AE144" s="27">
        <f t="shared" si="11"/>
        <v>30</v>
      </c>
      <c r="AF144" s="59">
        <f t="shared" si="16"/>
        <v>0.96</v>
      </c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6">
        <v>22</v>
      </c>
      <c r="BX144" s="60">
        <v>8</v>
      </c>
      <c r="BY144" s="60"/>
      <c r="BZ144" s="60"/>
      <c r="CA144" s="61"/>
      <c r="CB144" s="61">
        <v>4.28</v>
      </c>
      <c r="CC144" s="61"/>
      <c r="CD144" s="61"/>
      <c r="CE144" s="29">
        <v>12</v>
      </c>
      <c r="CF144" s="61"/>
      <c r="CG144" s="61"/>
      <c r="CH144" s="60"/>
      <c r="CI144" s="60"/>
      <c r="CJ144" s="60"/>
      <c r="CK144" s="60">
        <v>1</v>
      </c>
      <c r="CL144" s="60"/>
      <c r="CM144" s="8" t="s">
        <v>131</v>
      </c>
      <c r="CN144" s="60"/>
      <c r="CO144" s="8" t="s">
        <v>311</v>
      </c>
      <c r="CP144" s="8" t="s">
        <v>158</v>
      </c>
      <c r="CQ144" s="60">
        <v>8</v>
      </c>
      <c r="CR144" s="60">
        <v>40</v>
      </c>
      <c r="CS144" s="62" t="s">
        <v>134</v>
      </c>
      <c r="CT144" s="60">
        <v>30</v>
      </c>
      <c r="CU144" s="29">
        <v>23.3</v>
      </c>
      <c r="CV144" s="54">
        <v>0.58</v>
      </c>
      <c r="CW144" s="54">
        <v>0.65</v>
      </c>
      <c r="CX144" s="54" t="s">
        <v>337</v>
      </c>
      <c r="CY144" s="54">
        <v>2019</v>
      </c>
      <c r="CZ144" s="8" t="s">
        <v>136</v>
      </c>
      <c r="DA144" s="54">
        <v>2021</v>
      </c>
      <c r="DB144" s="8" t="str">
        <f t="shared" si="13"/>
        <v>港区管委会</v>
      </c>
      <c r="DC144" s="8" t="s">
        <v>137</v>
      </c>
      <c r="DD144" s="60"/>
    </row>
    <row r="145" s="1" customFormat="1" ht="24" spans="1:108">
      <c r="A145" s="54"/>
      <c r="B145" s="29"/>
      <c r="C145" s="10"/>
      <c r="D145" s="66" t="s">
        <v>623</v>
      </c>
      <c r="E145" s="67"/>
      <c r="F145" s="67"/>
      <c r="G145" s="67"/>
      <c r="H145" s="67"/>
      <c r="I145" s="67"/>
      <c r="J145" s="67"/>
      <c r="K145" s="67"/>
      <c r="L145" s="67"/>
      <c r="M145" s="67"/>
      <c r="N145" s="29"/>
      <c r="O145" s="67"/>
      <c r="P145" s="73"/>
      <c r="Q145" s="67" t="s">
        <v>130</v>
      </c>
      <c r="R145" s="67"/>
      <c r="S145" s="67"/>
      <c r="T145" s="67"/>
      <c r="U145" s="67"/>
      <c r="V145" s="66">
        <v>20</v>
      </c>
      <c r="W145" s="67"/>
      <c r="X145" s="67"/>
      <c r="Y145" s="67"/>
      <c r="Z145" s="67"/>
      <c r="AA145" s="67"/>
      <c r="AB145" s="38">
        <f t="shared" si="19"/>
        <v>20</v>
      </c>
      <c r="AC145" s="67"/>
      <c r="AD145" s="38">
        <f t="shared" si="20"/>
        <v>20</v>
      </c>
      <c r="AE145" s="27">
        <f t="shared" si="11"/>
        <v>20</v>
      </c>
      <c r="AF145" s="59">
        <f t="shared" si="16"/>
        <v>0.8</v>
      </c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6">
        <v>20</v>
      </c>
      <c r="BX145" s="60"/>
      <c r="BY145" s="60"/>
      <c r="BZ145" s="60"/>
      <c r="CA145" s="61"/>
      <c r="CB145" s="61">
        <v>2.8</v>
      </c>
      <c r="CC145" s="61"/>
      <c r="CD145" s="61"/>
      <c r="CE145" s="29">
        <v>12</v>
      </c>
      <c r="CF145" s="61"/>
      <c r="CG145" s="61"/>
      <c r="CH145" s="60"/>
      <c r="CI145" s="60"/>
      <c r="CJ145" s="60"/>
      <c r="CK145" s="60"/>
      <c r="CL145" s="60"/>
      <c r="CM145" s="8" t="s">
        <v>131</v>
      </c>
      <c r="CN145" s="60"/>
      <c r="CO145" s="8" t="s">
        <v>311</v>
      </c>
      <c r="CP145" s="8" t="s">
        <v>158</v>
      </c>
      <c r="CQ145" s="60">
        <v>8</v>
      </c>
      <c r="CR145" s="60">
        <v>40</v>
      </c>
      <c r="CS145" s="62" t="s">
        <v>134</v>
      </c>
      <c r="CT145" s="60">
        <v>30</v>
      </c>
      <c r="CU145" s="29">
        <v>23.3</v>
      </c>
      <c r="CV145" s="54">
        <v>0.58</v>
      </c>
      <c r="CW145" s="54">
        <v>0.65</v>
      </c>
      <c r="CX145" s="54" t="s">
        <v>337</v>
      </c>
      <c r="CY145" s="54">
        <v>2019</v>
      </c>
      <c r="CZ145" s="8" t="s">
        <v>136</v>
      </c>
      <c r="DA145" s="54">
        <v>2021</v>
      </c>
      <c r="DB145" s="8" t="str">
        <f t="shared" si="13"/>
        <v>港区管委会</v>
      </c>
      <c r="DC145" s="8" t="s">
        <v>130</v>
      </c>
      <c r="DD145" s="60"/>
    </row>
    <row r="146" s="1" customFormat="1" ht="24" spans="1:108">
      <c r="A146" s="54"/>
      <c r="B146" s="29" t="s">
        <v>624</v>
      </c>
      <c r="C146" s="10"/>
      <c r="D146" s="66" t="s">
        <v>270</v>
      </c>
      <c r="E146" s="67"/>
      <c r="F146" s="67"/>
      <c r="G146" s="67"/>
      <c r="H146" s="67"/>
      <c r="I146" s="67"/>
      <c r="J146" s="67"/>
      <c r="K146" s="67"/>
      <c r="L146" s="67"/>
      <c r="M146" s="67"/>
      <c r="N146" s="29"/>
      <c r="O146" s="67"/>
      <c r="P146" s="73"/>
      <c r="Q146" s="67"/>
      <c r="R146" s="67"/>
      <c r="S146" s="67"/>
      <c r="T146" s="67"/>
      <c r="U146" s="67"/>
      <c r="V146" s="66">
        <v>29</v>
      </c>
      <c r="W146" s="67"/>
      <c r="X146" s="67">
        <v>2</v>
      </c>
      <c r="Y146" s="67"/>
      <c r="Z146" s="67"/>
      <c r="AA146" s="67"/>
      <c r="AB146" s="38">
        <v>31</v>
      </c>
      <c r="AC146" s="67"/>
      <c r="AD146" s="38">
        <v>35</v>
      </c>
      <c r="AE146" s="27">
        <f t="shared" si="11"/>
        <v>35</v>
      </c>
      <c r="AF146" s="59">
        <v>0.96</v>
      </c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>
        <v>29</v>
      </c>
      <c r="BV146" s="60"/>
      <c r="BW146" s="66"/>
      <c r="BX146" s="60"/>
      <c r="BY146" s="60"/>
      <c r="BZ146" s="60"/>
      <c r="CA146" s="61">
        <v>2</v>
      </c>
      <c r="CB146" s="61">
        <v>4.4</v>
      </c>
      <c r="CC146" s="61"/>
      <c r="CD146" s="61"/>
      <c r="CE146" s="29">
        <v>10</v>
      </c>
      <c r="CF146" s="61"/>
      <c r="CG146" s="61">
        <v>12</v>
      </c>
      <c r="CH146" s="60"/>
      <c r="CI146" s="60"/>
      <c r="CJ146" s="60"/>
      <c r="CK146" s="60"/>
      <c r="CL146" s="60"/>
      <c r="CM146" s="8" t="s">
        <v>131</v>
      </c>
      <c r="CN146" s="60"/>
      <c r="CO146" s="8" t="s">
        <v>132</v>
      </c>
      <c r="CP146" s="8" t="s">
        <v>158</v>
      </c>
      <c r="CQ146" s="60">
        <v>4</v>
      </c>
      <c r="CR146" s="60">
        <v>31</v>
      </c>
      <c r="CS146" s="62" t="s">
        <v>295</v>
      </c>
      <c r="CT146" s="60">
        <v>13</v>
      </c>
      <c r="CU146" s="29">
        <v>20.44</v>
      </c>
      <c r="CV146" s="54"/>
      <c r="CW146" s="54"/>
      <c r="CX146" s="54" t="s">
        <v>139</v>
      </c>
      <c r="CY146" s="54"/>
      <c r="CZ146" s="8" t="s">
        <v>136</v>
      </c>
      <c r="DA146" s="54"/>
      <c r="DB146" s="8" t="str">
        <f t="shared" si="13"/>
        <v>港区管委会</v>
      </c>
      <c r="DC146" s="8"/>
      <c r="DD146" s="60"/>
    </row>
    <row r="147" spans="1:108">
      <c r="A147" s="54"/>
      <c r="B147" s="29" t="s">
        <v>625</v>
      </c>
      <c r="C147" s="10"/>
      <c r="D147" s="66" t="s">
        <v>626</v>
      </c>
      <c r="E147" s="67"/>
      <c r="F147" s="67"/>
      <c r="G147" s="67"/>
      <c r="H147" s="67"/>
      <c r="I147" s="67"/>
      <c r="J147" s="67"/>
      <c r="K147" s="67"/>
      <c r="L147" s="67"/>
      <c r="M147" s="67"/>
      <c r="N147" s="29"/>
      <c r="O147" s="67"/>
      <c r="P147" s="73"/>
      <c r="Q147" s="67"/>
      <c r="R147" s="67"/>
      <c r="S147" s="67"/>
      <c r="T147" s="67"/>
      <c r="U147" s="67"/>
      <c r="V147" s="66"/>
      <c r="W147" s="67">
        <v>19</v>
      </c>
      <c r="X147" s="67">
        <v>6</v>
      </c>
      <c r="Y147" s="67"/>
      <c r="Z147" s="67"/>
      <c r="AA147" s="67"/>
      <c r="AB147" s="38">
        <v>25</v>
      </c>
      <c r="AC147" s="67"/>
      <c r="AD147" s="38">
        <v>50</v>
      </c>
      <c r="AE147" s="27">
        <f t="shared" si="11"/>
        <v>50</v>
      </c>
      <c r="AF147" s="59">
        <v>0.8</v>
      </c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>
        <v>19</v>
      </c>
      <c r="BQ147" s="60"/>
      <c r="BR147" s="60"/>
      <c r="BS147" s="60"/>
      <c r="BT147" s="60"/>
      <c r="BU147" s="60"/>
      <c r="BV147" s="60"/>
      <c r="BW147" s="66"/>
      <c r="BX147" s="60">
        <v>19</v>
      </c>
      <c r="BY147" s="60"/>
      <c r="BZ147" s="60"/>
      <c r="CA147" s="61">
        <v>6</v>
      </c>
      <c r="CB147" s="61">
        <v>5.85</v>
      </c>
      <c r="CC147" s="61"/>
      <c r="CD147" s="61"/>
      <c r="CE147" s="29">
        <v>10</v>
      </c>
      <c r="CF147" s="61"/>
      <c r="CG147" s="61">
        <v>12</v>
      </c>
      <c r="CH147" s="60"/>
      <c r="CI147" s="60"/>
      <c r="CJ147" s="60"/>
      <c r="CK147" s="60"/>
      <c r="CL147" s="60"/>
      <c r="CM147" s="8" t="s">
        <v>131</v>
      </c>
      <c r="CN147" s="60"/>
      <c r="CO147" s="8" t="s">
        <v>132</v>
      </c>
      <c r="CP147" s="8" t="s">
        <v>158</v>
      </c>
      <c r="CQ147" s="60">
        <v>2</v>
      </c>
      <c r="CR147" s="60">
        <v>31</v>
      </c>
      <c r="CS147" s="62" t="s">
        <v>210</v>
      </c>
      <c r="CT147" s="60">
        <v>7</v>
      </c>
      <c r="CU147" s="29">
        <v>18</v>
      </c>
      <c r="CV147" s="54"/>
      <c r="CW147" s="54"/>
      <c r="CX147" s="54" t="s">
        <v>139</v>
      </c>
      <c r="CY147" s="54"/>
      <c r="CZ147" s="8" t="s">
        <v>136</v>
      </c>
      <c r="DA147" s="54"/>
      <c r="DB147" s="8" t="str">
        <f t="shared" si="13"/>
        <v>港区管委会</v>
      </c>
      <c r="DC147" s="8"/>
      <c r="DD147" s="60"/>
    </row>
    <row r="148" spans="1:108">
      <c r="A148" s="54"/>
      <c r="B148" s="29" t="s">
        <v>627</v>
      </c>
      <c r="C148" s="10"/>
      <c r="D148" s="66" t="s">
        <v>628</v>
      </c>
      <c r="E148" s="67"/>
      <c r="F148" s="67"/>
      <c r="G148" s="67"/>
      <c r="H148" s="67"/>
      <c r="I148" s="67"/>
      <c r="J148" s="67"/>
      <c r="K148" s="67"/>
      <c r="L148" s="67"/>
      <c r="M148" s="67"/>
      <c r="N148" s="29"/>
      <c r="O148" s="67"/>
      <c r="P148" s="73"/>
      <c r="Q148" s="67"/>
      <c r="R148" s="67"/>
      <c r="S148" s="67"/>
      <c r="T148" s="67"/>
      <c r="U148" s="67"/>
      <c r="V148" s="66"/>
      <c r="W148" s="67">
        <v>16</v>
      </c>
      <c r="X148" s="67">
        <v>4</v>
      </c>
      <c r="Y148" s="67"/>
      <c r="Z148" s="67"/>
      <c r="AA148" s="67"/>
      <c r="AB148" s="38">
        <v>20</v>
      </c>
      <c r="AC148" s="67"/>
      <c r="AD148" s="38">
        <v>40</v>
      </c>
      <c r="AE148" s="27">
        <f t="shared" si="11"/>
        <v>40</v>
      </c>
      <c r="AF148" s="59">
        <v>0.7</v>
      </c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>
        <v>16</v>
      </c>
      <c r="BQ148" s="60"/>
      <c r="BR148" s="60"/>
      <c r="BS148" s="60"/>
      <c r="BT148" s="60"/>
      <c r="BU148" s="60"/>
      <c r="BV148" s="60"/>
      <c r="BW148" s="66"/>
      <c r="BX148" s="60">
        <v>16</v>
      </c>
      <c r="BY148" s="60"/>
      <c r="BZ148" s="60"/>
      <c r="CA148" s="61">
        <v>4</v>
      </c>
      <c r="CB148" s="61">
        <v>4.4</v>
      </c>
      <c r="CC148" s="61"/>
      <c r="CD148" s="61"/>
      <c r="CE148" s="29">
        <v>10</v>
      </c>
      <c r="CF148" s="61"/>
      <c r="CG148" s="61">
        <v>12</v>
      </c>
      <c r="CH148" s="60"/>
      <c r="CI148" s="60"/>
      <c r="CJ148" s="60"/>
      <c r="CK148" s="60"/>
      <c r="CL148" s="60"/>
      <c r="CM148" s="8" t="s">
        <v>131</v>
      </c>
      <c r="CN148" s="60"/>
      <c r="CO148" s="8" t="s">
        <v>132</v>
      </c>
      <c r="CP148" s="8" t="s">
        <v>158</v>
      </c>
      <c r="CQ148" s="60">
        <v>2</v>
      </c>
      <c r="CR148" s="60">
        <v>31</v>
      </c>
      <c r="CS148" s="62" t="s">
        <v>210</v>
      </c>
      <c r="CT148" s="60">
        <v>7</v>
      </c>
      <c r="CU148" s="29">
        <v>18</v>
      </c>
      <c r="CV148" s="54"/>
      <c r="CW148" s="54"/>
      <c r="CX148" s="54" t="s">
        <v>139</v>
      </c>
      <c r="CY148" s="54"/>
      <c r="CZ148" s="8" t="s">
        <v>136</v>
      </c>
      <c r="DA148" s="54"/>
      <c r="DB148" s="8" t="str">
        <f t="shared" si="13"/>
        <v>港区管委会</v>
      </c>
      <c r="DC148" s="8"/>
      <c r="DD148" s="60"/>
    </row>
    <row r="149" ht="32" customHeight="1" spans="1:108">
      <c r="A149" s="54"/>
      <c r="B149" s="68" t="s">
        <v>629</v>
      </c>
      <c r="C149" s="10"/>
      <c r="D149" s="66"/>
      <c r="E149" s="67"/>
      <c r="F149" s="67"/>
      <c r="G149" s="67"/>
      <c r="H149" s="67"/>
      <c r="I149" s="67"/>
      <c r="J149" s="67"/>
      <c r="K149" s="67"/>
      <c r="L149" s="67"/>
      <c r="M149" s="67"/>
      <c r="N149" s="29"/>
      <c r="O149" s="67"/>
      <c r="P149" s="73"/>
      <c r="Q149" s="67"/>
      <c r="R149" s="67"/>
      <c r="S149" s="67"/>
      <c r="T149" s="67"/>
      <c r="U149" s="67"/>
      <c r="V149" s="66"/>
      <c r="W149" s="67"/>
      <c r="X149" s="67"/>
      <c r="Y149" s="67"/>
      <c r="Z149" s="67"/>
      <c r="AA149" s="67"/>
      <c r="AB149" s="38"/>
      <c r="AC149" s="67"/>
      <c r="AD149" s="38"/>
      <c r="AE149" s="27">
        <f t="shared" si="11"/>
        <v>0</v>
      </c>
      <c r="AF149" s="59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6"/>
      <c r="BX149" s="60"/>
      <c r="BY149" s="60"/>
      <c r="BZ149" s="60"/>
      <c r="CA149" s="61"/>
      <c r="CB149" s="61"/>
      <c r="CC149" s="61"/>
      <c r="CD149" s="61"/>
      <c r="CE149" s="29"/>
      <c r="CF149" s="61"/>
      <c r="CG149" s="61"/>
      <c r="CH149" s="60"/>
      <c r="CI149" s="60"/>
      <c r="CJ149" s="60"/>
      <c r="CK149" s="60"/>
      <c r="CL149" s="60"/>
      <c r="CM149" s="8"/>
      <c r="CN149" s="60"/>
      <c r="CO149" s="8"/>
      <c r="CP149" s="8"/>
      <c r="CQ149" s="60"/>
      <c r="CR149" s="60"/>
      <c r="CS149" s="62"/>
      <c r="CT149" s="60"/>
      <c r="CU149" s="29"/>
      <c r="CV149" s="54"/>
      <c r="CW149" s="54"/>
      <c r="CX149" s="54"/>
      <c r="CY149" s="54"/>
      <c r="CZ149" s="8"/>
      <c r="DA149" s="54"/>
      <c r="DB149" s="8"/>
      <c r="DC149" s="8"/>
      <c r="DD149" s="60"/>
    </row>
    <row r="150" ht="24" customHeight="1" spans="1:108">
      <c r="A150" s="8">
        <v>1</v>
      </c>
      <c r="B150" s="69" t="s">
        <v>630</v>
      </c>
      <c r="C150" s="9" t="s">
        <v>631</v>
      </c>
      <c r="D150" s="10"/>
      <c r="E150" s="10">
        <v>121.1875</v>
      </c>
      <c r="F150" s="10">
        <v>31.5928</v>
      </c>
      <c r="G150" s="18" t="s">
        <v>632</v>
      </c>
      <c r="H150" s="10">
        <v>1537226716</v>
      </c>
      <c r="I150" s="72"/>
      <c r="J150" s="72"/>
      <c r="K150" s="72"/>
      <c r="L150" s="72"/>
      <c r="M150" s="72"/>
      <c r="N150" s="29"/>
      <c r="O150" s="72"/>
      <c r="P150" s="72"/>
      <c r="Q150" s="78"/>
      <c r="R150" s="72"/>
      <c r="S150" s="8"/>
      <c r="T150" s="8"/>
      <c r="U150" s="72"/>
      <c r="V150" s="8">
        <v>25</v>
      </c>
      <c r="W150" s="72"/>
      <c r="X150" s="72"/>
      <c r="Y150" s="72"/>
      <c r="Z150" s="72"/>
      <c r="AA150" s="8">
        <v>153</v>
      </c>
      <c r="AB150" s="38">
        <v>25</v>
      </c>
      <c r="AC150" s="8">
        <v>153</v>
      </c>
      <c r="AD150" s="8">
        <v>25</v>
      </c>
      <c r="AE150" s="27">
        <f t="shared" si="11"/>
        <v>178</v>
      </c>
      <c r="AF150" s="8">
        <v>4.79</v>
      </c>
      <c r="AG150" s="8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7"/>
      <c r="CB150" s="77"/>
      <c r="CC150" s="77"/>
      <c r="CD150" s="77"/>
      <c r="CE150" s="77"/>
      <c r="CF150" s="77"/>
      <c r="CG150" s="61"/>
      <c r="CH150" s="60"/>
      <c r="CI150" s="60"/>
      <c r="CJ150" s="60"/>
      <c r="CK150" s="54">
        <v>1</v>
      </c>
      <c r="CL150" s="72"/>
      <c r="CM150" s="72"/>
      <c r="CN150" s="72"/>
      <c r="CO150" s="29"/>
      <c r="CP150" s="72"/>
      <c r="CQ150" s="72"/>
      <c r="CR150" s="72"/>
      <c r="CS150" s="72"/>
      <c r="CT150" s="72"/>
      <c r="CU150" s="77"/>
      <c r="CV150" s="72"/>
      <c r="CW150" s="72"/>
      <c r="CX150" s="72"/>
      <c r="CY150" s="85"/>
      <c r="CZ150" s="53"/>
      <c r="DA150" s="53"/>
      <c r="DB150" s="53"/>
      <c r="DC150" s="53"/>
      <c r="DD150" s="53"/>
    </row>
    <row r="151" ht="24" spans="1:108">
      <c r="A151" s="8"/>
      <c r="B151" s="69"/>
      <c r="C151" s="9" t="s">
        <v>633</v>
      </c>
      <c r="D151" s="10"/>
      <c r="E151" s="10">
        <v>121.1895</v>
      </c>
      <c r="F151" s="10">
        <v>31.5937</v>
      </c>
      <c r="G151" s="18" t="s">
        <v>634</v>
      </c>
      <c r="H151" s="10">
        <v>1553441636</v>
      </c>
      <c r="I151" s="72"/>
      <c r="J151" s="72"/>
      <c r="K151" s="72"/>
      <c r="L151" s="72"/>
      <c r="M151" s="72"/>
      <c r="N151" s="29"/>
      <c r="O151" s="72"/>
      <c r="P151" s="72"/>
      <c r="Q151" s="78"/>
      <c r="R151" s="72"/>
      <c r="S151" s="8"/>
      <c r="T151" s="8"/>
      <c r="U151" s="72"/>
      <c r="V151" s="8"/>
      <c r="W151" s="72"/>
      <c r="X151" s="72"/>
      <c r="Y151" s="72"/>
      <c r="Z151" s="72"/>
      <c r="AA151" s="8"/>
      <c r="AB151" s="8"/>
      <c r="AC151" s="8"/>
      <c r="AD151" s="8"/>
      <c r="AE151" s="27">
        <f t="shared" si="11"/>
        <v>0</v>
      </c>
      <c r="AF151" s="8"/>
      <c r="AG151" s="8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7"/>
      <c r="CB151" s="77"/>
      <c r="CC151" s="77"/>
      <c r="CD151" s="77"/>
      <c r="CE151" s="77"/>
      <c r="CF151" s="77"/>
      <c r="CG151" s="61"/>
      <c r="CH151" s="60"/>
      <c r="CI151" s="60"/>
      <c r="CJ151" s="60"/>
      <c r="CK151" s="54">
        <v>1</v>
      </c>
      <c r="CL151" s="72"/>
      <c r="CM151" s="72"/>
      <c r="CN151" s="72"/>
      <c r="CO151" s="29"/>
      <c r="CP151" s="72"/>
      <c r="CQ151" s="72"/>
      <c r="CR151" s="72"/>
      <c r="CS151" s="72"/>
      <c r="CT151" s="72"/>
      <c r="CU151" s="77"/>
      <c r="CV151" s="72"/>
      <c r="CW151" s="72"/>
      <c r="CX151" s="72"/>
      <c r="CY151" s="72"/>
      <c r="CZ151" s="72"/>
      <c r="DA151" s="72"/>
      <c r="DB151" s="72"/>
      <c r="DC151" s="78"/>
      <c r="DD151" s="72"/>
    </row>
    <row r="152" ht="24" spans="1:108">
      <c r="A152" s="8"/>
      <c r="B152" s="69"/>
      <c r="C152" s="9" t="s">
        <v>635</v>
      </c>
      <c r="D152" s="10"/>
      <c r="E152" s="10">
        <v>121.1892</v>
      </c>
      <c r="F152" s="10">
        <v>31.5954</v>
      </c>
      <c r="G152" s="18" t="s">
        <v>636</v>
      </c>
      <c r="H152" s="10">
        <v>1553442326</v>
      </c>
      <c r="I152" s="72"/>
      <c r="J152" s="72"/>
      <c r="K152" s="72"/>
      <c r="L152" s="72"/>
      <c r="M152" s="72"/>
      <c r="N152" s="29"/>
      <c r="O152" s="72"/>
      <c r="P152" s="72"/>
      <c r="Q152" s="78"/>
      <c r="R152" s="72"/>
      <c r="S152" s="8"/>
      <c r="T152" s="8"/>
      <c r="U152" s="72"/>
      <c r="V152" s="8"/>
      <c r="W152" s="72"/>
      <c r="X152" s="72"/>
      <c r="Y152" s="72"/>
      <c r="Z152" s="72"/>
      <c r="AA152" s="8"/>
      <c r="AB152" s="8"/>
      <c r="AC152" s="8"/>
      <c r="AD152" s="8"/>
      <c r="AE152" s="27">
        <f t="shared" si="11"/>
        <v>0</v>
      </c>
      <c r="AF152" s="8"/>
      <c r="AG152" s="8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7"/>
      <c r="CB152" s="77"/>
      <c r="CC152" s="77"/>
      <c r="CD152" s="77"/>
      <c r="CE152" s="77"/>
      <c r="CF152" s="77"/>
      <c r="CG152" s="61"/>
      <c r="CH152" s="60"/>
      <c r="CI152" s="60"/>
      <c r="CJ152" s="60"/>
      <c r="CK152" s="54">
        <v>1</v>
      </c>
      <c r="CL152" s="72"/>
      <c r="CM152" s="72"/>
      <c r="CN152" s="72"/>
      <c r="CO152" s="29"/>
      <c r="CP152" s="72"/>
      <c r="CQ152" s="72"/>
      <c r="CR152" s="72"/>
      <c r="CS152" s="72"/>
      <c r="CT152" s="72"/>
      <c r="CU152" s="77"/>
      <c r="CV152" s="72"/>
      <c r="CW152" s="72"/>
      <c r="CX152" s="72"/>
      <c r="CY152" s="72"/>
      <c r="CZ152" s="72"/>
      <c r="DA152" s="72"/>
      <c r="DB152" s="72"/>
      <c r="DC152" s="78"/>
      <c r="DD152" s="72"/>
    </row>
    <row r="153" ht="24" spans="1:108">
      <c r="A153" s="8">
        <v>2</v>
      </c>
      <c r="B153" s="69" t="s">
        <v>637</v>
      </c>
      <c r="C153" s="9" t="s">
        <v>638</v>
      </c>
      <c r="D153" s="10"/>
      <c r="E153" s="10">
        <v>121.1891</v>
      </c>
      <c r="F153" s="10">
        <v>31.5932</v>
      </c>
      <c r="G153" s="18" t="s">
        <v>639</v>
      </c>
      <c r="H153" s="10">
        <v>1541300810</v>
      </c>
      <c r="I153" s="72"/>
      <c r="J153" s="72"/>
      <c r="K153" s="72"/>
      <c r="L153" s="72"/>
      <c r="M153" s="72"/>
      <c r="N153" s="29"/>
      <c r="O153" s="72"/>
      <c r="P153" s="72"/>
      <c r="Q153" s="78"/>
      <c r="R153" s="72"/>
      <c r="S153" s="8"/>
      <c r="T153" s="8"/>
      <c r="U153" s="72"/>
      <c r="V153" s="8"/>
      <c r="W153" s="72"/>
      <c r="X153" s="72"/>
      <c r="Y153" s="72"/>
      <c r="Z153" s="72"/>
      <c r="AA153" s="8">
        <v>245</v>
      </c>
      <c r="AB153" s="8"/>
      <c r="AC153" s="8">
        <v>245</v>
      </c>
      <c r="AD153" s="8"/>
      <c r="AE153" s="27">
        <f t="shared" ref="AE153:AE155" si="21">AC153+AD153</f>
        <v>245</v>
      </c>
      <c r="AF153" s="8">
        <v>17.15</v>
      </c>
      <c r="AG153" s="8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7"/>
      <c r="CB153" s="77"/>
      <c r="CC153" s="77"/>
      <c r="CD153" s="77"/>
      <c r="CE153" s="77"/>
      <c r="CF153" s="77"/>
      <c r="CG153" s="61"/>
      <c r="CH153" s="60"/>
      <c r="CI153" s="60"/>
      <c r="CJ153" s="60"/>
      <c r="CK153" s="54">
        <v>1</v>
      </c>
      <c r="CL153" s="72"/>
      <c r="CM153" s="72"/>
      <c r="CN153" s="72"/>
      <c r="CO153" s="29"/>
      <c r="CP153" s="72"/>
      <c r="CQ153" s="72"/>
      <c r="CR153" s="72"/>
      <c r="CS153" s="72"/>
      <c r="CT153" s="72"/>
      <c r="CU153" s="77"/>
      <c r="CV153" s="72"/>
      <c r="CW153" s="72"/>
      <c r="CX153" s="72"/>
      <c r="CY153" s="72"/>
      <c r="CZ153" s="72"/>
      <c r="DA153" s="72"/>
      <c r="DB153" s="72"/>
      <c r="DC153" s="78"/>
      <c r="DD153" s="72"/>
    </row>
    <row r="154" ht="24" spans="1:108">
      <c r="A154" s="8"/>
      <c r="B154" s="69"/>
      <c r="C154" s="9" t="s">
        <v>640</v>
      </c>
      <c r="D154" s="10"/>
      <c r="E154" s="10">
        <v>121.189</v>
      </c>
      <c r="F154" s="10">
        <v>31.5969</v>
      </c>
      <c r="G154" s="18" t="s">
        <v>641</v>
      </c>
      <c r="H154" s="10">
        <v>1527437726</v>
      </c>
      <c r="I154" s="72"/>
      <c r="J154" s="72"/>
      <c r="K154" s="72"/>
      <c r="L154" s="72"/>
      <c r="M154" s="72"/>
      <c r="N154" s="29"/>
      <c r="O154" s="72"/>
      <c r="P154" s="72"/>
      <c r="Q154" s="78"/>
      <c r="R154" s="72"/>
      <c r="S154" s="8"/>
      <c r="T154" s="8"/>
      <c r="U154" s="72"/>
      <c r="V154" s="8"/>
      <c r="W154" s="72"/>
      <c r="X154" s="72"/>
      <c r="Y154" s="72"/>
      <c r="Z154" s="72"/>
      <c r="AA154" s="8"/>
      <c r="AB154" s="8"/>
      <c r="AC154" s="8"/>
      <c r="AD154" s="8"/>
      <c r="AE154" s="27">
        <f t="shared" si="21"/>
        <v>0</v>
      </c>
      <c r="AF154" s="8"/>
      <c r="AG154" s="8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7"/>
      <c r="CB154" s="77"/>
      <c r="CC154" s="77"/>
      <c r="CD154" s="77"/>
      <c r="CE154" s="77"/>
      <c r="CF154" s="77"/>
      <c r="CG154" s="61"/>
      <c r="CH154" s="60"/>
      <c r="CI154" s="60"/>
      <c r="CJ154" s="60"/>
      <c r="CK154" s="54">
        <v>1</v>
      </c>
      <c r="CL154" s="72"/>
      <c r="CM154" s="72"/>
      <c r="CN154" s="72"/>
      <c r="CO154" s="29"/>
      <c r="CP154" s="72"/>
      <c r="CQ154" s="72"/>
      <c r="CR154" s="72"/>
      <c r="CS154" s="72"/>
      <c r="CT154" s="72"/>
      <c r="CU154" s="77"/>
      <c r="CV154" s="72"/>
      <c r="CW154" s="72"/>
      <c r="CX154" s="72"/>
      <c r="CY154" s="72"/>
      <c r="CZ154" s="72"/>
      <c r="DA154" s="72"/>
      <c r="DB154" s="72"/>
      <c r="DC154" s="78"/>
      <c r="DD154" s="72"/>
    </row>
    <row r="155" ht="24" spans="1:108">
      <c r="A155" s="8"/>
      <c r="B155" s="69"/>
      <c r="C155" s="9" t="s">
        <v>642</v>
      </c>
      <c r="D155" s="10"/>
      <c r="E155" s="10">
        <v>121.1882</v>
      </c>
      <c r="F155" s="10">
        <v>31.5965</v>
      </c>
      <c r="G155" s="18" t="s">
        <v>643</v>
      </c>
      <c r="H155" s="10">
        <v>1527436258</v>
      </c>
      <c r="I155" s="72"/>
      <c r="J155" s="72"/>
      <c r="K155" s="72"/>
      <c r="L155" s="72"/>
      <c r="M155" s="72"/>
      <c r="N155" s="29"/>
      <c r="O155" s="72"/>
      <c r="P155" s="72"/>
      <c r="Q155" s="78"/>
      <c r="R155" s="72"/>
      <c r="S155" s="8"/>
      <c r="T155" s="8"/>
      <c r="U155" s="72"/>
      <c r="V155" s="8"/>
      <c r="W155" s="72"/>
      <c r="X155" s="72"/>
      <c r="Y155" s="72"/>
      <c r="Z155" s="72"/>
      <c r="AA155" s="8"/>
      <c r="AB155" s="8"/>
      <c r="AC155" s="8"/>
      <c r="AD155" s="8"/>
      <c r="AE155" s="27">
        <f t="shared" si="21"/>
        <v>0</v>
      </c>
      <c r="AF155" s="8"/>
      <c r="AG155" s="8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7"/>
      <c r="CB155" s="77"/>
      <c r="CC155" s="77"/>
      <c r="CD155" s="77"/>
      <c r="CE155" s="77"/>
      <c r="CF155" s="77"/>
      <c r="CG155" s="61"/>
      <c r="CH155" s="60"/>
      <c r="CI155" s="60"/>
      <c r="CJ155" s="60"/>
      <c r="CK155" s="54">
        <v>1</v>
      </c>
      <c r="CL155" s="72"/>
      <c r="CM155" s="72"/>
      <c r="CN155" s="72"/>
      <c r="CO155" s="29"/>
      <c r="CP155" s="72"/>
      <c r="CQ155" s="72"/>
      <c r="CR155" s="72"/>
      <c r="CS155" s="72"/>
      <c r="CT155" s="72"/>
      <c r="CU155" s="77"/>
      <c r="CV155" s="72"/>
      <c r="CW155" s="72"/>
      <c r="CX155" s="72"/>
      <c r="CY155" s="72"/>
      <c r="CZ155" s="72"/>
      <c r="DA155" s="72"/>
      <c r="DB155" s="72"/>
      <c r="DC155" s="78"/>
      <c r="DD155" s="72"/>
    </row>
    <row r="156" ht="24" spans="1:108">
      <c r="A156" s="8">
        <v>3</v>
      </c>
      <c r="B156" s="69" t="s">
        <v>644</v>
      </c>
      <c r="C156" s="9" t="s">
        <v>645</v>
      </c>
      <c r="D156" s="10"/>
      <c r="E156" s="10">
        <v>121.1963</v>
      </c>
      <c r="F156" s="10">
        <v>31.586098</v>
      </c>
      <c r="G156" s="18" t="s">
        <v>646</v>
      </c>
      <c r="H156" s="10">
        <v>1527437715</v>
      </c>
      <c r="I156" s="72"/>
      <c r="J156" s="72"/>
      <c r="K156" s="72"/>
      <c r="L156" s="72"/>
      <c r="M156" s="72"/>
      <c r="N156" s="29"/>
      <c r="O156" s="72"/>
      <c r="P156" s="72"/>
      <c r="Q156" s="78"/>
      <c r="R156" s="72"/>
      <c r="S156" s="8"/>
      <c r="T156" s="8">
        <v>6</v>
      </c>
      <c r="U156" s="72"/>
      <c r="V156" s="8">
        <v>182</v>
      </c>
      <c r="W156" s="72"/>
      <c r="X156" s="72"/>
      <c r="Y156" s="72"/>
      <c r="Z156" s="72"/>
      <c r="AA156" s="8"/>
      <c r="AB156" s="8">
        <v>182</v>
      </c>
      <c r="AC156" s="8"/>
      <c r="AD156" s="8">
        <v>182</v>
      </c>
      <c r="AE156" s="27">
        <f>AC156+AD156+T156+S156</f>
        <v>188</v>
      </c>
      <c r="AF156" s="8">
        <v>6.41</v>
      </c>
      <c r="AG156" s="8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2"/>
      <c r="CA156" s="77"/>
      <c r="CB156" s="77"/>
      <c r="CC156" s="77"/>
      <c r="CD156" s="77"/>
      <c r="CE156" s="77"/>
      <c r="CF156" s="77"/>
      <c r="CG156" s="61"/>
      <c r="CH156" s="60"/>
      <c r="CI156" s="60"/>
      <c r="CJ156" s="60"/>
      <c r="CK156" s="54">
        <v>1</v>
      </c>
      <c r="CL156" s="72"/>
      <c r="CM156" s="72"/>
      <c r="CN156" s="72"/>
      <c r="CO156" s="29"/>
      <c r="CP156" s="72"/>
      <c r="CQ156" s="72"/>
      <c r="CR156" s="72"/>
      <c r="CS156" s="72"/>
      <c r="CT156" s="72"/>
      <c r="CU156" s="77"/>
      <c r="CV156" s="72"/>
      <c r="CW156" s="72"/>
      <c r="CX156" s="72"/>
      <c r="CY156" s="72"/>
      <c r="CZ156" s="72"/>
      <c r="DA156" s="72"/>
      <c r="DB156" s="72"/>
      <c r="DC156" s="78"/>
      <c r="DD156" s="72"/>
    </row>
    <row r="157" ht="24" spans="1:108">
      <c r="A157" s="8"/>
      <c r="B157" s="69"/>
      <c r="C157" s="9" t="s">
        <v>647</v>
      </c>
      <c r="D157" s="10"/>
      <c r="E157" s="10">
        <v>121.197539</v>
      </c>
      <c r="F157" s="10">
        <v>31.584745</v>
      </c>
      <c r="G157" s="18" t="s">
        <v>648</v>
      </c>
      <c r="H157" s="10">
        <v>1527438103</v>
      </c>
      <c r="I157" s="72"/>
      <c r="J157" s="72"/>
      <c r="K157" s="72"/>
      <c r="L157" s="72"/>
      <c r="M157" s="72"/>
      <c r="N157" s="29"/>
      <c r="O157" s="72"/>
      <c r="P157" s="72"/>
      <c r="Q157" s="78"/>
      <c r="R157" s="72"/>
      <c r="S157" s="8"/>
      <c r="T157" s="8"/>
      <c r="U157" s="72"/>
      <c r="V157" s="8"/>
      <c r="W157" s="72"/>
      <c r="X157" s="72"/>
      <c r="Y157" s="72"/>
      <c r="Z157" s="72"/>
      <c r="AA157" s="8"/>
      <c r="AB157" s="8"/>
      <c r="AC157" s="8"/>
      <c r="AD157" s="8"/>
      <c r="AE157" s="27">
        <f t="shared" ref="AE157:AE165" si="22">AC157+AD157</f>
        <v>0</v>
      </c>
      <c r="AF157" s="8"/>
      <c r="AG157" s="8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2"/>
      <c r="CA157" s="77"/>
      <c r="CB157" s="77"/>
      <c r="CC157" s="77"/>
      <c r="CD157" s="77"/>
      <c r="CE157" s="77"/>
      <c r="CF157" s="77"/>
      <c r="CG157" s="61"/>
      <c r="CH157" s="60"/>
      <c r="CI157" s="60"/>
      <c r="CJ157" s="60"/>
      <c r="CK157" s="54">
        <v>1</v>
      </c>
      <c r="CL157" s="72"/>
      <c r="CM157" s="72"/>
      <c r="CN157" s="72"/>
      <c r="CO157" s="29"/>
      <c r="CP157" s="72"/>
      <c r="CQ157" s="72"/>
      <c r="CR157" s="72"/>
      <c r="CS157" s="72"/>
      <c r="CT157" s="72"/>
      <c r="CU157" s="77"/>
      <c r="CV157" s="72"/>
      <c r="CW157" s="72"/>
      <c r="CX157" s="72"/>
      <c r="CY157" s="72"/>
      <c r="CZ157" s="72"/>
      <c r="DA157" s="72"/>
      <c r="DB157" s="72"/>
      <c r="DC157" s="78"/>
      <c r="DD157" s="72"/>
    </row>
    <row r="158" ht="24" spans="1:108">
      <c r="A158" s="8"/>
      <c r="B158" s="69"/>
      <c r="C158" s="9" t="s">
        <v>649</v>
      </c>
      <c r="D158" s="10"/>
      <c r="E158" s="10">
        <v>121.198459</v>
      </c>
      <c r="F158" s="10">
        <v>31.586475</v>
      </c>
      <c r="G158" s="18" t="s">
        <v>650</v>
      </c>
      <c r="H158" s="10">
        <v>1527438553</v>
      </c>
      <c r="I158" s="72"/>
      <c r="J158" s="72"/>
      <c r="K158" s="72"/>
      <c r="L158" s="72"/>
      <c r="M158" s="72"/>
      <c r="N158" s="29"/>
      <c r="O158" s="72"/>
      <c r="P158" s="72"/>
      <c r="Q158" s="78"/>
      <c r="R158" s="72"/>
      <c r="S158" s="8"/>
      <c r="T158" s="8"/>
      <c r="U158" s="72"/>
      <c r="V158" s="8"/>
      <c r="W158" s="72"/>
      <c r="X158" s="72"/>
      <c r="Y158" s="72"/>
      <c r="Z158" s="72"/>
      <c r="AA158" s="8"/>
      <c r="AB158" s="8"/>
      <c r="AC158" s="8"/>
      <c r="AD158" s="8"/>
      <c r="AE158" s="27">
        <f t="shared" si="22"/>
        <v>0</v>
      </c>
      <c r="AF158" s="8"/>
      <c r="AG158" s="8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72"/>
      <c r="CA158" s="77"/>
      <c r="CB158" s="77"/>
      <c r="CC158" s="77"/>
      <c r="CD158" s="77"/>
      <c r="CE158" s="77"/>
      <c r="CF158" s="77"/>
      <c r="CG158" s="61"/>
      <c r="CH158" s="60"/>
      <c r="CI158" s="60"/>
      <c r="CJ158" s="60"/>
      <c r="CK158" s="54">
        <v>1</v>
      </c>
      <c r="CL158" s="72"/>
      <c r="CM158" s="72"/>
      <c r="CN158" s="72"/>
      <c r="CO158" s="29"/>
      <c r="CP158" s="72"/>
      <c r="CQ158" s="72"/>
      <c r="CR158" s="72"/>
      <c r="CS158" s="72"/>
      <c r="CT158" s="72"/>
      <c r="CU158" s="77"/>
      <c r="CV158" s="72"/>
      <c r="CW158" s="72"/>
      <c r="CX158" s="72"/>
      <c r="CY158" s="72"/>
      <c r="CZ158" s="72"/>
      <c r="DA158" s="72"/>
      <c r="DB158" s="72"/>
      <c r="DC158" s="78"/>
      <c r="DD158" s="72"/>
    </row>
    <row r="159" ht="24" spans="1:108">
      <c r="A159" s="8"/>
      <c r="B159" s="69"/>
      <c r="C159" s="9" t="s">
        <v>651</v>
      </c>
      <c r="D159" s="10"/>
      <c r="E159" s="10">
        <v>121.198863</v>
      </c>
      <c r="F159" s="10">
        <v>31.58492</v>
      </c>
      <c r="G159" s="18" t="s">
        <v>652</v>
      </c>
      <c r="H159" s="10">
        <v>1527439185</v>
      </c>
      <c r="I159" s="72"/>
      <c r="J159" s="72"/>
      <c r="K159" s="72"/>
      <c r="L159" s="72"/>
      <c r="M159" s="72"/>
      <c r="N159" s="29"/>
      <c r="O159" s="72"/>
      <c r="P159" s="72"/>
      <c r="Q159" s="78"/>
      <c r="R159" s="72"/>
      <c r="S159" s="8"/>
      <c r="T159" s="8"/>
      <c r="U159" s="72"/>
      <c r="V159" s="8"/>
      <c r="W159" s="72"/>
      <c r="X159" s="72"/>
      <c r="Y159" s="72"/>
      <c r="Z159" s="72"/>
      <c r="AA159" s="8"/>
      <c r="AB159" s="8"/>
      <c r="AC159" s="8"/>
      <c r="AD159" s="8"/>
      <c r="AE159" s="27">
        <f t="shared" si="22"/>
        <v>0</v>
      </c>
      <c r="AF159" s="8"/>
      <c r="AG159" s="8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2"/>
      <c r="CA159" s="77"/>
      <c r="CB159" s="77"/>
      <c r="CC159" s="77"/>
      <c r="CD159" s="77"/>
      <c r="CE159" s="77"/>
      <c r="CF159" s="77"/>
      <c r="CG159" s="61"/>
      <c r="CH159" s="60"/>
      <c r="CI159" s="60"/>
      <c r="CJ159" s="60"/>
      <c r="CK159" s="54">
        <v>1</v>
      </c>
      <c r="CL159" s="72"/>
      <c r="CM159" s="72"/>
      <c r="CN159" s="72"/>
      <c r="CO159" s="29"/>
      <c r="CP159" s="72"/>
      <c r="CQ159" s="72"/>
      <c r="CR159" s="72"/>
      <c r="CS159" s="72"/>
      <c r="CT159" s="72"/>
      <c r="CU159" s="77"/>
      <c r="CV159" s="72"/>
      <c r="CW159" s="72"/>
      <c r="CX159" s="72"/>
      <c r="CY159" s="72"/>
      <c r="CZ159" s="72"/>
      <c r="DA159" s="72"/>
      <c r="DB159" s="72"/>
      <c r="DC159" s="78"/>
      <c r="DD159" s="72"/>
    </row>
    <row r="160" ht="24" spans="1:108">
      <c r="A160" s="8">
        <v>4</v>
      </c>
      <c r="B160" s="69" t="s">
        <v>653</v>
      </c>
      <c r="C160" s="9" t="s">
        <v>654</v>
      </c>
      <c r="D160" s="10"/>
      <c r="E160" s="10">
        <v>121.1978</v>
      </c>
      <c r="F160" s="10">
        <v>31.6005</v>
      </c>
      <c r="G160" s="18" t="s">
        <v>655</v>
      </c>
      <c r="H160" s="10">
        <v>1527370702</v>
      </c>
      <c r="I160" s="72"/>
      <c r="J160" s="72"/>
      <c r="K160" s="72"/>
      <c r="L160" s="72"/>
      <c r="M160" s="72"/>
      <c r="N160" s="29"/>
      <c r="O160" s="72"/>
      <c r="P160" s="72"/>
      <c r="Q160" s="78"/>
      <c r="R160" s="72"/>
      <c r="S160" s="8"/>
      <c r="T160" s="8"/>
      <c r="U160" s="72"/>
      <c r="V160" s="8"/>
      <c r="W160" s="72"/>
      <c r="X160" s="72"/>
      <c r="Y160" s="72"/>
      <c r="Z160" s="72"/>
      <c r="AA160" s="8">
        <v>67</v>
      </c>
      <c r="AB160" s="8"/>
      <c r="AC160" s="8">
        <v>67</v>
      </c>
      <c r="AD160" s="8"/>
      <c r="AE160" s="27">
        <f t="shared" si="22"/>
        <v>67</v>
      </c>
      <c r="AF160" s="8">
        <v>2.35</v>
      </c>
      <c r="AG160" s="8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72"/>
      <c r="BY160" s="72"/>
      <c r="BZ160" s="72"/>
      <c r="CA160" s="77"/>
      <c r="CB160" s="77"/>
      <c r="CC160" s="77"/>
      <c r="CD160" s="77"/>
      <c r="CE160" s="77"/>
      <c r="CF160" s="77"/>
      <c r="CG160" s="61"/>
      <c r="CH160" s="60"/>
      <c r="CI160" s="60"/>
      <c r="CJ160" s="60"/>
      <c r="CK160" s="54">
        <v>1</v>
      </c>
      <c r="CL160" s="72"/>
      <c r="CM160" s="72"/>
      <c r="CN160" s="72"/>
      <c r="CO160" s="29"/>
      <c r="CP160" s="72"/>
      <c r="CQ160" s="72"/>
      <c r="CR160" s="72"/>
      <c r="CS160" s="72"/>
      <c r="CT160" s="72"/>
      <c r="CU160" s="77"/>
      <c r="CV160" s="72"/>
      <c r="CW160" s="72"/>
      <c r="CX160" s="72"/>
      <c r="CY160" s="72"/>
      <c r="CZ160" s="72"/>
      <c r="DA160" s="72"/>
      <c r="DB160" s="72"/>
      <c r="DC160" s="78"/>
      <c r="DD160" s="72"/>
    </row>
    <row r="161" ht="24" spans="1:108">
      <c r="A161" s="8"/>
      <c r="B161" s="69"/>
      <c r="C161" s="9" t="s">
        <v>656</v>
      </c>
      <c r="D161" s="10"/>
      <c r="E161" s="10">
        <v>121.1941</v>
      </c>
      <c r="F161" s="10">
        <v>31.5976</v>
      </c>
      <c r="G161" s="18" t="s">
        <v>657</v>
      </c>
      <c r="H161" s="10">
        <v>1539737165</v>
      </c>
      <c r="I161" s="72"/>
      <c r="J161" s="72"/>
      <c r="K161" s="72"/>
      <c r="L161" s="72"/>
      <c r="M161" s="72"/>
      <c r="N161" s="29"/>
      <c r="O161" s="72"/>
      <c r="P161" s="72"/>
      <c r="Q161" s="78"/>
      <c r="R161" s="72"/>
      <c r="S161" s="8"/>
      <c r="T161" s="8"/>
      <c r="U161" s="72"/>
      <c r="V161" s="8"/>
      <c r="W161" s="72"/>
      <c r="X161" s="72"/>
      <c r="Y161" s="72"/>
      <c r="Z161" s="72"/>
      <c r="AA161" s="8"/>
      <c r="AB161" s="8"/>
      <c r="AC161" s="8"/>
      <c r="AD161" s="8"/>
      <c r="AE161" s="27">
        <f t="shared" si="22"/>
        <v>0</v>
      </c>
      <c r="AF161" s="8"/>
      <c r="AG161" s="8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7"/>
      <c r="CB161" s="77"/>
      <c r="CC161" s="77"/>
      <c r="CD161" s="77"/>
      <c r="CE161" s="77"/>
      <c r="CF161" s="77"/>
      <c r="CG161" s="61"/>
      <c r="CH161" s="60"/>
      <c r="CI161" s="60"/>
      <c r="CJ161" s="60"/>
      <c r="CK161" s="54">
        <v>1</v>
      </c>
      <c r="CL161" s="72"/>
      <c r="CM161" s="72"/>
      <c r="CN161" s="72"/>
      <c r="CO161" s="29"/>
      <c r="CP161" s="72"/>
      <c r="CQ161" s="72"/>
      <c r="CR161" s="72"/>
      <c r="CS161" s="72"/>
      <c r="CT161" s="72"/>
      <c r="CU161" s="77"/>
      <c r="CV161" s="72"/>
      <c r="CW161" s="72"/>
      <c r="CX161" s="72"/>
      <c r="CY161" s="72"/>
      <c r="CZ161" s="72"/>
      <c r="DA161" s="72"/>
      <c r="DB161" s="72"/>
      <c r="DC161" s="78"/>
      <c r="DD161" s="72"/>
    </row>
    <row r="162" ht="24" spans="1:108">
      <c r="A162" s="8">
        <v>5</v>
      </c>
      <c r="B162" s="69" t="s">
        <v>658</v>
      </c>
      <c r="C162" s="9" t="s">
        <v>659</v>
      </c>
      <c r="D162" s="10"/>
      <c r="E162" s="10">
        <v>121.201</v>
      </c>
      <c r="F162" s="10">
        <v>31.5942</v>
      </c>
      <c r="G162" s="18" t="s">
        <v>660</v>
      </c>
      <c r="H162" s="10">
        <v>1547720260</v>
      </c>
      <c r="I162" s="72"/>
      <c r="J162" s="72"/>
      <c r="K162" s="72"/>
      <c r="L162" s="72"/>
      <c r="M162" s="72"/>
      <c r="N162" s="29"/>
      <c r="O162" s="72"/>
      <c r="P162" s="72"/>
      <c r="Q162" s="78"/>
      <c r="R162" s="72"/>
      <c r="S162" s="8"/>
      <c r="T162" s="8"/>
      <c r="U162" s="72"/>
      <c r="V162" s="8"/>
      <c r="W162" s="72"/>
      <c r="X162" s="72"/>
      <c r="Y162" s="72"/>
      <c r="Z162" s="72"/>
      <c r="AA162" s="8">
        <v>33</v>
      </c>
      <c r="AB162" s="8"/>
      <c r="AC162" s="8">
        <v>33</v>
      </c>
      <c r="AD162" s="8"/>
      <c r="AE162" s="27">
        <f t="shared" si="22"/>
        <v>33</v>
      </c>
      <c r="AF162" s="8">
        <v>0.99</v>
      </c>
      <c r="AG162" s="8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7"/>
      <c r="CB162" s="77"/>
      <c r="CC162" s="77"/>
      <c r="CD162" s="77"/>
      <c r="CE162" s="77"/>
      <c r="CF162" s="77"/>
      <c r="CG162" s="61"/>
      <c r="CH162" s="60"/>
      <c r="CI162" s="60"/>
      <c r="CJ162" s="60"/>
      <c r="CK162" s="54">
        <v>1</v>
      </c>
      <c r="CL162" s="72"/>
      <c r="CM162" s="72"/>
      <c r="CN162" s="72"/>
      <c r="CO162" s="29"/>
      <c r="CP162" s="72"/>
      <c r="CQ162" s="72"/>
      <c r="CR162" s="72"/>
      <c r="CS162" s="72"/>
      <c r="CT162" s="72"/>
      <c r="CU162" s="77"/>
      <c r="CV162" s="72"/>
      <c r="CW162" s="72"/>
      <c r="CX162" s="72"/>
      <c r="CY162" s="72"/>
      <c r="CZ162" s="72"/>
      <c r="DA162" s="72"/>
      <c r="DB162" s="72"/>
      <c r="DC162" s="78"/>
      <c r="DD162" s="72"/>
    </row>
    <row r="163" ht="24" spans="1:108">
      <c r="A163" s="19">
        <v>6</v>
      </c>
      <c r="B163" s="70" t="s">
        <v>661</v>
      </c>
      <c r="C163" s="71" t="s">
        <v>662</v>
      </c>
      <c r="D163" s="17"/>
      <c r="E163" s="17">
        <v>121.1966</v>
      </c>
      <c r="F163" s="17">
        <v>31.5935</v>
      </c>
      <c r="G163" s="21" t="s">
        <v>663</v>
      </c>
      <c r="H163" s="17">
        <v>1527439088</v>
      </c>
      <c r="I163" s="74"/>
      <c r="J163" s="74"/>
      <c r="K163" s="74"/>
      <c r="L163" s="74"/>
      <c r="M163" s="74"/>
      <c r="N163" s="31"/>
      <c r="O163" s="74"/>
      <c r="P163" s="75"/>
      <c r="Q163" s="79"/>
      <c r="R163" s="74"/>
      <c r="S163" s="19"/>
      <c r="T163" s="19"/>
      <c r="U163" s="74"/>
      <c r="V163" s="19"/>
      <c r="W163" s="74"/>
      <c r="X163" s="74"/>
      <c r="Y163" s="74"/>
      <c r="Z163" s="74"/>
      <c r="AA163" s="19">
        <v>21</v>
      </c>
      <c r="AB163" s="19"/>
      <c r="AC163" s="19">
        <v>21</v>
      </c>
      <c r="AD163" s="19"/>
      <c r="AE163" s="24">
        <f t="shared" si="22"/>
        <v>21</v>
      </c>
      <c r="AF163" s="19">
        <v>0.52</v>
      </c>
      <c r="AG163" s="19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80"/>
      <c r="CB163" s="80"/>
      <c r="CC163" s="80"/>
      <c r="CD163" s="80"/>
      <c r="CE163" s="80"/>
      <c r="CF163" s="80"/>
      <c r="CG163" s="81"/>
      <c r="CH163" s="82"/>
      <c r="CI163" s="82"/>
      <c r="CJ163" s="82"/>
      <c r="CK163" s="84">
        <v>1</v>
      </c>
      <c r="CL163" s="74"/>
      <c r="CM163" s="74"/>
      <c r="CN163" s="74"/>
      <c r="CO163" s="31"/>
      <c r="CP163" s="74"/>
      <c r="CQ163" s="74"/>
      <c r="CR163" s="74"/>
      <c r="CS163" s="74"/>
      <c r="CT163" s="74"/>
      <c r="CU163" s="80"/>
      <c r="CV163" s="74"/>
      <c r="CW163" s="74"/>
      <c r="CX163" s="74"/>
      <c r="CY163" s="74"/>
      <c r="CZ163" s="74"/>
      <c r="DA163" s="74"/>
      <c r="DB163" s="74"/>
      <c r="DC163" s="86"/>
      <c r="DD163" s="74"/>
    </row>
    <row r="164" ht="24" spans="1:108">
      <c r="A164" s="8"/>
      <c r="B164" s="69"/>
      <c r="C164" s="9" t="s">
        <v>664</v>
      </c>
      <c r="D164" s="10"/>
      <c r="E164" s="10">
        <v>121.1995</v>
      </c>
      <c r="F164" s="10">
        <v>31.596</v>
      </c>
      <c r="G164" s="18" t="s">
        <v>665</v>
      </c>
      <c r="H164" s="10">
        <v>1549623193</v>
      </c>
      <c r="I164" s="72"/>
      <c r="J164" s="72"/>
      <c r="K164" s="72"/>
      <c r="L164" s="72"/>
      <c r="M164" s="72"/>
      <c r="N164" s="29"/>
      <c r="O164" s="72"/>
      <c r="P164" s="76"/>
      <c r="Q164" s="78"/>
      <c r="R164" s="72"/>
      <c r="S164" s="8"/>
      <c r="T164" s="8"/>
      <c r="U164" s="72"/>
      <c r="V164" s="8">
        <v>52</v>
      </c>
      <c r="W164" s="72"/>
      <c r="X164" s="72"/>
      <c r="Y164" s="72"/>
      <c r="Z164" s="72"/>
      <c r="AA164" s="8"/>
      <c r="AB164" s="8">
        <v>52</v>
      </c>
      <c r="AC164" s="8"/>
      <c r="AD164" s="8">
        <v>52</v>
      </c>
      <c r="AE164" s="24">
        <f t="shared" si="22"/>
        <v>52</v>
      </c>
      <c r="AF164" s="8">
        <v>1.56</v>
      </c>
      <c r="AG164" s="8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7"/>
      <c r="CB164" s="77"/>
      <c r="CC164" s="77"/>
      <c r="CD164" s="77"/>
      <c r="CE164" s="77"/>
      <c r="CF164" s="77"/>
      <c r="CG164" s="83"/>
      <c r="CH164" s="60"/>
      <c r="CI164" s="60"/>
      <c r="CJ164" s="60"/>
      <c r="CK164" s="54">
        <v>1</v>
      </c>
      <c r="CL164" s="72"/>
      <c r="CM164" s="72"/>
      <c r="CN164" s="72"/>
      <c r="CO164" s="29"/>
      <c r="CP164" s="72"/>
      <c r="CQ164" s="72"/>
      <c r="CR164" s="72"/>
      <c r="CS164" s="72"/>
      <c r="CT164" s="72"/>
      <c r="CU164" s="77"/>
      <c r="CV164" s="72"/>
      <c r="CW164" s="72"/>
      <c r="CX164" s="72"/>
      <c r="CY164" s="72"/>
      <c r="CZ164" s="72"/>
      <c r="DA164" s="72"/>
      <c r="DB164" s="72"/>
      <c r="DC164" s="87"/>
      <c r="DD164" s="72"/>
    </row>
    <row r="165" ht="24" spans="1:108">
      <c r="A165" s="8"/>
      <c r="B165" s="69"/>
      <c r="C165" s="9" t="s">
        <v>666</v>
      </c>
      <c r="D165" s="10"/>
      <c r="E165" s="10">
        <v>121.1945</v>
      </c>
      <c r="F165" s="10">
        <v>31.6028</v>
      </c>
      <c r="G165" s="18" t="s">
        <v>667</v>
      </c>
      <c r="H165" s="10">
        <v>1535858864</v>
      </c>
      <c r="I165" s="72"/>
      <c r="J165" s="72"/>
      <c r="K165" s="72"/>
      <c r="L165" s="72"/>
      <c r="M165" s="72"/>
      <c r="N165" s="29"/>
      <c r="O165" s="72"/>
      <c r="P165" s="76"/>
      <c r="Q165" s="78"/>
      <c r="R165" s="72"/>
      <c r="S165" s="8"/>
      <c r="T165" s="8"/>
      <c r="U165" s="72"/>
      <c r="V165" s="8">
        <v>76</v>
      </c>
      <c r="W165" s="72"/>
      <c r="X165" s="72"/>
      <c r="Y165" s="72"/>
      <c r="Z165" s="72"/>
      <c r="AA165" s="8"/>
      <c r="AB165" s="8">
        <v>76</v>
      </c>
      <c r="AC165" s="8"/>
      <c r="AD165" s="8">
        <v>76</v>
      </c>
      <c r="AE165" s="24">
        <f t="shared" si="22"/>
        <v>76</v>
      </c>
      <c r="AF165" s="8">
        <v>2.28</v>
      </c>
      <c r="AG165" s="8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  <c r="BX165" s="72"/>
      <c r="BY165" s="72"/>
      <c r="BZ165" s="72"/>
      <c r="CA165" s="77"/>
      <c r="CB165" s="77"/>
      <c r="CC165" s="77"/>
      <c r="CD165" s="77"/>
      <c r="CE165" s="77"/>
      <c r="CF165" s="77"/>
      <c r="CG165" s="83"/>
      <c r="CH165" s="60"/>
      <c r="CI165" s="60"/>
      <c r="CJ165" s="60"/>
      <c r="CK165" s="54">
        <v>1</v>
      </c>
      <c r="CL165" s="72"/>
      <c r="CM165" s="72"/>
      <c r="CN165" s="72"/>
      <c r="CO165" s="29"/>
      <c r="CP165" s="72"/>
      <c r="CQ165" s="72"/>
      <c r="CR165" s="72"/>
      <c r="CS165" s="72"/>
      <c r="CT165" s="72"/>
      <c r="CU165" s="77"/>
      <c r="CV165" s="72"/>
      <c r="CW165" s="72"/>
      <c r="CX165" s="72"/>
      <c r="CY165" s="72"/>
      <c r="CZ165" s="72"/>
      <c r="DA165" s="72"/>
      <c r="DB165" s="72"/>
      <c r="DC165" s="87"/>
      <c r="DD165" s="72"/>
    </row>
    <row r="166" ht="24" spans="1:108">
      <c r="A166" s="8">
        <v>8</v>
      </c>
      <c r="B166" s="69" t="s">
        <v>668</v>
      </c>
      <c r="C166" s="9" t="s">
        <v>669</v>
      </c>
      <c r="D166" s="10"/>
      <c r="E166" s="10">
        <v>121.2097</v>
      </c>
      <c r="F166" s="10">
        <v>31.586</v>
      </c>
      <c r="G166" s="18" t="s">
        <v>670</v>
      </c>
      <c r="H166" s="10">
        <v>1549623039</v>
      </c>
      <c r="I166" s="72"/>
      <c r="J166" s="72"/>
      <c r="K166" s="72"/>
      <c r="L166" s="72"/>
      <c r="M166" s="72"/>
      <c r="N166" s="29"/>
      <c r="O166" s="72"/>
      <c r="P166" s="76"/>
      <c r="Q166" s="78"/>
      <c r="R166" s="72"/>
      <c r="S166" s="8"/>
      <c r="T166" s="8">
        <v>8</v>
      </c>
      <c r="U166" s="72"/>
      <c r="V166" s="8">
        <v>88</v>
      </c>
      <c r="W166" s="72"/>
      <c r="X166" s="72"/>
      <c r="Y166" s="72"/>
      <c r="Z166" s="72"/>
      <c r="AA166" s="8">
        <v>85</v>
      </c>
      <c r="AB166" s="8">
        <v>88</v>
      </c>
      <c r="AC166" s="8">
        <v>85</v>
      </c>
      <c r="AD166" s="8">
        <v>88</v>
      </c>
      <c r="AE166" s="24">
        <f>AC166+AD166+T166</f>
        <v>181</v>
      </c>
      <c r="AF166" s="8">
        <v>2.8</v>
      </c>
      <c r="AG166" s="8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  <c r="BX166" s="72"/>
      <c r="BY166" s="72"/>
      <c r="BZ166" s="72"/>
      <c r="CA166" s="77"/>
      <c r="CB166" s="77"/>
      <c r="CC166" s="77"/>
      <c r="CD166" s="77"/>
      <c r="CE166" s="77"/>
      <c r="CF166" s="77"/>
      <c r="CG166" s="83"/>
      <c r="CH166" s="60"/>
      <c r="CI166" s="60"/>
      <c r="CJ166" s="60"/>
      <c r="CK166" s="54">
        <v>1</v>
      </c>
      <c r="CL166" s="72"/>
      <c r="CM166" s="72"/>
      <c r="CN166" s="72"/>
      <c r="CO166" s="29"/>
      <c r="CP166" s="72"/>
      <c r="CQ166" s="72"/>
      <c r="CR166" s="72"/>
      <c r="CS166" s="72"/>
      <c r="CT166" s="72"/>
      <c r="CU166" s="77"/>
      <c r="CV166" s="72"/>
      <c r="CW166" s="72"/>
      <c r="CX166" s="72"/>
      <c r="CY166" s="72"/>
      <c r="CZ166" s="72"/>
      <c r="DA166" s="72"/>
      <c r="DB166" s="72"/>
      <c r="DC166" s="87"/>
      <c r="DD166" s="72"/>
    </row>
    <row r="167" ht="24" spans="1:108">
      <c r="A167" s="8"/>
      <c r="B167" s="69"/>
      <c r="C167" s="9" t="s">
        <v>671</v>
      </c>
      <c r="D167" s="10"/>
      <c r="E167" s="10">
        <v>121.2072</v>
      </c>
      <c r="F167" s="10">
        <v>31.5856</v>
      </c>
      <c r="G167" s="18" t="s">
        <v>672</v>
      </c>
      <c r="H167" s="10">
        <v>1527439291</v>
      </c>
      <c r="I167" s="72"/>
      <c r="J167" s="72"/>
      <c r="K167" s="72"/>
      <c r="L167" s="72"/>
      <c r="M167" s="72"/>
      <c r="N167" s="29"/>
      <c r="O167" s="72"/>
      <c r="P167" s="76"/>
      <c r="Q167" s="78"/>
      <c r="R167" s="72"/>
      <c r="S167" s="8"/>
      <c r="T167" s="8"/>
      <c r="U167" s="72"/>
      <c r="V167" s="8"/>
      <c r="W167" s="72"/>
      <c r="X167" s="72"/>
      <c r="Y167" s="72"/>
      <c r="Z167" s="72"/>
      <c r="AA167" s="8"/>
      <c r="AB167" s="8"/>
      <c r="AC167" s="8"/>
      <c r="AD167" s="8"/>
      <c r="AE167" s="24">
        <f t="shared" ref="AE167:AE172" si="23">AC167+AD167</f>
        <v>0</v>
      </c>
      <c r="AF167" s="8"/>
      <c r="AG167" s="8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  <c r="BX167" s="72"/>
      <c r="BY167" s="72"/>
      <c r="BZ167" s="72"/>
      <c r="CA167" s="77"/>
      <c r="CB167" s="77"/>
      <c r="CC167" s="77"/>
      <c r="CD167" s="77"/>
      <c r="CE167" s="77"/>
      <c r="CF167" s="77"/>
      <c r="CG167" s="83"/>
      <c r="CH167" s="60"/>
      <c r="CI167" s="60"/>
      <c r="CJ167" s="60"/>
      <c r="CK167" s="54">
        <v>1</v>
      </c>
      <c r="CL167" s="72"/>
      <c r="CM167" s="72"/>
      <c r="CN167" s="72"/>
      <c r="CO167" s="29"/>
      <c r="CP167" s="72"/>
      <c r="CQ167" s="72"/>
      <c r="CR167" s="72"/>
      <c r="CS167" s="72"/>
      <c r="CT167" s="72"/>
      <c r="CU167" s="77"/>
      <c r="CV167" s="72"/>
      <c r="CW167" s="72"/>
      <c r="CX167" s="72"/>
      <c r="CY167" s="72"/>
      <c r="CZ167" s="72"/>
      <c r="DA167" s="72"/>
      <c r="DB167" s="72"/>
      <c r="DC167" s="87"/>
      <c r="DD167" s="72"/>
    </row>
    <row r="168" ht="24" spans="1:108">
      <c r="A168" s="8"/>
      <c r="B168" s="69"/>
      <c r="C168" s="9" t="s">
        <v>673</v>
      </c>
      <c r="D168" s="72"/>
      <c r="E168" s="10">
        <v>121.2067</v>
      </c>
      <c r="F168" s="10">
        <v>31.5845</v>
      </c>
      <c r="G168" s="18" t="s">
        <v>674</v>
      </c>
      <c r="H168" s="10">
        <v>1527439290</v>
      </c>
      <c r="I168" s="72"/>
      <c r="J168" s="72"/>
      <c r="K168" s="72"/>
      <c r="L168" s="72"/>
      <c r="M168" s="72"/>
      <c r="N168" s="29"/>
      <c r="O168" s="72"/>
      <c r="P168" s="76"/>
      <c r="Q168" s="78"/>
      <c r="R168" s="72"/>
      <c r="S168" s="8"/>
      <c r="T168" s="8"/>
      <c r="U168" s="72"/>
      <c r="V168" s="8"/>
      <c r="W168" s="72"/>
      <c r="X168" s="72"/>
      <c r="Y168" s="72"/>
      <c r="Z168" s="72"/>
      <c r="AA168" s="8"/>
      <c r="AB168" s="8"/>
      <c r="AC168" s="8"/>
      <c r="AD168" s="8"/>
      <c r="AE168" s="24">
        <f t="shared" si="23"/>
        <v>0</v>
      </c>
      <c r="AF168" s="8"/>
      <c r="AG168" s="8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  <c r="BX168" s="72"/>
      <c r="BY168" s="72"/>
      <c r="BZ168" s="72"/>
      <c r="CA168" s="77"/>
      <c r="CB168" s="77"/>
      <c r="CC168" s="77"/>
      <c r="CD168" s="77"/>
      <c r="CE168" s="77"/>
      <c r="CF168" s="77"/>
      <c r="CG168" s="83"/>
      <c r="CH168" s="60"/>
      <c r="CI168" s="60"/>
      <c r="CJ168" s="60"/>
      <c r="CK168" s="54">
        <v>1</v>
      </c>
      <c r="CL168" s="72"/>
      <c r="CM168" s="72"/>
      <c r="CN168" s="72"/>
      <c r="CO168" s="29"/>
      <c r="CP168" s="72"/>
      <c r="CQ168" s="72"/>
      <c r="CR168" s="72"/>
      <c r="CS168" s="72"/>
      <c r="CT168" s="72"/>
      <c r="CU168" s="77"/>
      <c r="CV168" s="72"/>
      <c r="CW168" s="72"/>
      <c r="CX168" s="72"/>
      <c r="CY168" s="72"/>
      <c r="CZ168" s="72"/>
      <c r="DA168" s="72"/>
      <c r="DB168" s="72"/>
      <c r="DC168" s="87"/>
      <c r="DD168" s="72"/>
    </row>
    <row r="169" ht="24" spans="1:108">
      <c r="A169" s="8"/>
      <c r="B169" s="69"/>
      <c r="C169" s="9" t="s">
        <v>675</v>
      </c>
      <c r="D169" s="10"/>
      <c r="E169" s="10">
        <v>121.2117</v>
      </c>
      <c r="F169" s="10">
        <v>31.586</v>
      </c>
      <c r="G169" s="18" t="s">
        <v>676</v>
      </c>
      <c r="H169" s="10">
        <v>1549625485</v>
      </c>
      <c r="I169" s="72"/>
      <c r="J169" s="72"/>
      <c r="K169" s="72"/>
      <c r="L169" s="72"/>
      <c r="M169" s="72"/>
      <c r="N169" s="29"/>
      <c r="O169" s="72"/>
      <c r="P169" s="76"/>
      <c r="Q169" s="78"/>
      <c r="R169" s="72"/>
      <c r="S169" s="8"/>
      <c r="T169" s="8"/>
      <c r="U169" s="72"/>
      <c r="V169" s="8"/>
      <c r="W169" s="72"/>
      <c r="X169" s="72"/>
      <c r="Y169" s="72"/>
      <c r="Z169" s="72"/>
      <c r="AA169" s="8"/>
      <c r="AB169" s="8"/>
      <c r="AC169" s="8"/>
      <c r="AD169" s="8"/>
      <c r="AE169" s="24">
        <f t="shared" si="23"/>
        <v>0</v>
      </c>
      <c r="AF169" s="8"/>
      <c r="AG169" s="8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  <c r="BX169" s="72"/>
      <c r="BY169" s="72"/>
      <c r="BZ169" s="72"/>
      <c r="CA169" s="77"/>
      <c r="CB169" s="77"/>
      <c r="CC169" s="77"/>
      <c r="CD169" s="77"/>
      <c r="CE169" s="77"/>
      <c r="CF169" s="77"/>
      <c r="CG169" s="83"/>
      <c r="CH169" s="60"/>
      <c r="CI169" s="60"/>
      <c r="CJ169" s="60"/>
      <c r="CK169" s="54">
        <v>1</v>
      </c>
      <c r="CL169" s="72"/>
      <c r="CM169" s="72"/>
      <c r="CN169" s="72"/>
      <c r="CO169" s="29"/>
      <c r="CP169" s="72"/>
      <c r="CQ169" s="72"/>
      <c r="CR169" s="72"/>
      <c r="CS169" s="72"/>
      <c r="CT169" s="72"/>
      <c r="CU169" s="77"/>
      <c r="CV169" s="72"/>
      <c r="CW169" s="72"/>
      <c r="CX169" s="72"/>
      <c r="CY169" s="72"/>
      <c r="CZ169" s="72"/>
      <c r="DA169" s="72"/>
      <c r="DB169" s="72"/>
      <c r="DC169" s="87"/>
      <c r="DD169" s="72"/>
    </row>
    <row r="170" ht="24" spans="1:108">
      <c r="A170" s="8">
        <v>9</v>
      </c>
      <c r="B170" s="69" t="s">
        <v>677</v>
      </c>
      <c r="C170" s="9" t="s">
        <v>678</v>
      </c>
      <c r="D170" s="10"/>
      <c r="E170" s="10">
        <v>121.191214</v>
      </c>
      <c r="F170" s="10">
        <v>31.588093</v>
      </c>
      <c r="G170" s="18" t="s">
        <v>679</v>
      </c>
      <c r="H170" s="10">
        <v>1516262845</v>
      </c>
      <c r="I170" s="72"/>
      <c r="J170" s="72"/>
      <c r="K170" s="72"/>
      <c r="L170" s="72"/>
      <c r="M170" s="72"/>
      <c r="N170" s="29"/>
      <c r="O170" s="72"/>
      <c r="P170" s="76"/>
      <c r="Q170" s="78"/>
      <c r="R170" s="72"/>
      <c r="S170" s="8"/>
      <c r="T170" s="8"/>
      <c r="U170" s="72"/>
      <c r="V170" s="8">
        <v>12</v>
      </c>
      <c r="W170" s="72"/>
      <c r="X170" s="72"/>
      <c r="Y170" s="72"/>
      <c r="Z170" s="72"/>
      <c r="AA170" s="8">
        <v>127</v>
      </c>
      <c r="AB170" s="8">
        <v>12</v>
      </c>
      <c r="AC170" s="8">
        <v>127</v>
      </c>
      <c r="AD170" s="8">
        <v>12</v>
      </c>
      <c r="AE170" s="24">
        <f t="shared" si="23"/>
        <v>139</v>
      </c>
      <c r="AF170" s="8">
        <v>4.87</v>
      </c>
      <c r="AG170" s="8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7"/>
      <c r="CB170" s="77"/>
      <c r="CC170" s="77"/>
      <c r="CD170" s="77"/>
      <c r="CE170" s="77"/>
      <c r="CF170" s="77"/>
      <c r="CG170" s="83"/>
      <c r="CH170" s="60"/>
      <c r="CI170" s="60"/>
      <c r="CJ170" s="60"/>
      <c r="CK170" s="54">
        <v>1</v>
      </c>
      <c r="CL170" s="72"/>
      <c r="CM170" s="72"/>
      <c r="CN170" s="72"/>
      <c r="CO170" s="29"/>
      <c r="CP170" s="72"/>
      <c r="CQ170" s="72"/>
      <c r="CR170" s="72"/>
      <c r="CS170" s="72"/>
      <c r="CT170" s="72"/>
      <c r="CU170" s="77"/>
      <c r="CV170" s="72"/>
      <c r="CW170" s="72"/>
      <c r="CX170" s="72"/>
      <c r="CY170" s="72"/>
      <c r="CZ170" s="72"/>
      <c r="DA170" s="72"/>
      <c r="DB170" s="72"/>
      <c r="DC170" s="87"/>
      <c r="DD170" s="72"/>
    </row>
    <row r="171" ht="24" spans="1:108">
      <c r="A171" s="8"/>
      <c r="B171" s="69"/>
      <c r="C171" s="9" t="s">
        <v>680</v>
      </c>
      <c r="D171" s="10"/>
      <c r="E171" s="10">
        <v>121.190972</v>
      </c>
      <c r="F171" s="10">
        <v>31.58768</v>
      </c>
      <c r="G171" s="18" t="s">
        <v>681</v>
      </c>
      <c r="H171" s="10">
        <v>1516262632</v>
      </c>
      <c r="I171" s="72"/>
      <c r="J171" s="72"/>
      <c r="K171" s="72"/>
      <c r="L171" s="72"/>
      <c r="M171" s="72"/>
      <c r="N171" s="29"/>
      <c r="O171" s="72"/>
      <c r="P171" s="76"/>
      <c r="Q171" s="78"/>
      <c r="R171" s="72"/>
      <c r="S171" s="8"/>
      <c r="T171" s="8"/>
      <c r="U171" s="72"/>
      <c r="V171" s="8"/>
      <c r="W171" s="72"/>
      <c r="X171" s="72"/>
      <c r="Y171" s="72"/>
      <c r="Z171" s="72"/>
      <c r="AA171" s="8"/>
      <c r="AB171" s="8"/>
      <c r="AC171" s="8"/>
      <c r="AD171" s="8"/>
      <c r="AE171" s="24">
        <f t="shared" si="23"/>
        <v>0</v>
      </c>
      <c r="AF171" s="8"/>
      <c r="AG171" s="8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  <c r="BX171" s="72"/>
      <c r="BY171" s="72"/>
      <c r="BZ171" s="72"/>
      <c r="CA171" s="77"/>
      <c r="CB171" s="77"/>
      <c r="CC171" s="77"/>
      <c r="CD171" s="77"/>
      <c r="CE171" s="77"/>
      <c r="CF171" s="77"/>
      <c r="CG171" s="83"/>
      <c r="CH171" s="60"/>
      <c r="CI171" s="60"/>
      <c r="CJ171" s="60"/>
      <c r="CK171" s="54">
        <v>1</v>
      </c>
      <c r="CL171" s="72"/>
      <c r="CM171" s="72"/>
      <c r="CN171" s="72"/>
      <c r="CO171" s="29"/>
      <c r="CP171" s="72"/>
      <c r="CQ171" s="72"/>
      <c r="CR171" s="72"/>
      <c r="CS171" s="72"/>
      <c r="CT171" s="72"/>
      <c r="CU171" s="77"/>
      <c r="CV171" s="72"/>
      <c r="CW171" s="72"/>
      <c r="CX171" s="72"/>
      <c r="CY171" s="72"/>
      <c r="CZ171" s="72"/>
      <c r="DA171" s="72"/>
      <c r="DB171" s="72"/>
      <c r="DC171" s="87"/>
      <c r="DD171" s="72"/>
    </row>
    <row r="172" ht="24" spans="1:108">
      <c r="A172" s="8"/>
      <c r="B172" s="69"/>
      <c r="C172" s="9" t="s">
        <v>682</v>
      </c>
      <c r="D172" s="10"/>
      <c r="E172" s="10">
        <v>121.193005</v>
      </c>
      <c r="F172" s="10">
        <v>31.587116</v>
      </c>
      <c r="G172" s="18" t="s">
        <v>683</v>
      </c>
      <c r="H172" s="10">
        <v>1553376965</v>
      </c>
      <c r="I172" s="72"/>
      <c r="J172" s="72"/>
      <c r="K172" s="72"/>
      <c r="L172" s="72"/>
      <c r="M172" s="72"/>
      <c r="N172" s="29"/>
      <c r="O172" s="72"/>
      <c r="P172" s="76"/>
      <c r="Q172" s="78"/>
      <c r="R172" s="72"/>
      <c r="S172" s="8"/>
      <c r="T172" s="8"/>
      <c r="U172" s="72"/>
      <c r="V172" s="8"/>
      <c r="W172" s="72"/>
      <c r="X172" s="72"/>
      <c r="Y172" s="72"/>
      <c r="Z172" s="72"/>
      <c r="AA172" s="8"/>
      <c r="AB172" s="8"/>
      <c r="AC172" s="8"/>
      <c r="AD172" s="8"/>
      <c r="AE172" s="24">
        <f t="shared" si="23"/>
        <v>0</v>
      </c>
      <c r="AF172" s="8"/>
      <c r="AG172" s="8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7"/>
      <c r="CB172" s="77"/>
      <c r="CC172" s="77"/>
      <c r="CD172" s="77"/>
      <c r="CE172" s="77"/>
      <c r="CF172" s="77"/>
      <c r="CG172" s="83"/>
      <c r="CH172" s="60"/>
      <c r="CI172" s="60"/>
      <c r="CJ172" s="60"/>
      <c r="CK172" s="54">
        <v>1</v>
      </c>
      <c r="CL172" s="72"/>
      <c r="CM172" s="72"/>
      <c r="CN172" s="72"/>
      <c r="CO172" s="29"/>
      <c r="CP172" s="72"/>
      <c r="CQ172" s="72"/>
      <c r="CR172" s="72"/>
      <c r="CS172" s="72"/>
      <c r="CT172" s="72"/>
      <c r="CU172" s="77"/>
      <c r="CV172" s="72"/>
      <c r="CW172" s="72"/>
      <c r="CX172" s="72"/>
      <c r="CY172" s="72"/>
      <c r="CZ172" s="72"/>
      <c r="DA172" s="72"/>
      <c r="DB172" s="72"/>
      <c r="DC172" s="87"/>
      <c r="DD172" s="72"/>
    </row>
    <row r="173" ht="24" spans="1:108">
      <c r="A173" s="8">
        <v>10</v>
      </c>
      <c r="B173" s="69" t="s">
        <v>684</v>
      </c>
      <c r="C173" s="9" t="s">
        <v>685</v>
      </c>
      <c r="D173" s="10"/>
      <c r="E173" s="10">
        <v>121.197862</v>
      </c>
      <c r="F173" s="10">
        <v>31.588872</v>
      </c>
      <c r="G173" s="18" t="s">
        <v>686</v>
      </c>
      <c r="H173" s="10">
        <v>1500574200</v>
      </c>
      <c r="I173" s="72"/>
      <c r="J173" s="72"/>
      <c r="K173" s="72"/>
      <c r="L173" s="72"/>
      <c r="M173" s="72"/>
      <c r="N173" s="29"/>
      <c r="O173" s="72"/>
      <c r="P173" s="76"/>
      <c r="Q173" s="78"/>
      <c r="R173" s="72"/>
      <c r="S173" s="8"/>
      <c r="T173" s="8">
        <v>8</v>
      </c>
      <c r="U173" s="72"/>
      <c r="V173" s="8"/>
      <c r="W173" s="54">
        <v>20</v>
      </c>
      <c r="X173" s="72"/>
      <c r="Y173" s="72"/>
      <c r="Z173" s="72"/>
      <c r="AA173" s="8">
        <v>288</v>
      </c>
      <c r="AB173" s="8">
        <v>20</v>
      </c>
      <c r="AC173" s="8">
        <v>288</v>
      </c>
      <c r="AD173" s="8">
        <v>40</v>
      </c>
      <c r="AE173" s="24">
        <f>AC173+AD173+T173</f>
        <v>336</v>
      </c>
      <c r="AF173" s="8">
        <v>11.76</v>
      </c>
      <c r="AG173" s="8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7"/>
      <c r="CB173" s="77"/>
      <c r="CC173" s="77"/>
      <c r="CD173" s="77"/>
      <c r="CE173" s="77"/>
      <c r="CF173" s="77"/>
      <c r="CG173" s="83"/>
      <c r="CH173" s="60"/>
      <c r="CI173" s="60"/>
      <c r="CJ173" s="60"/>
      <c r="CK173" s="54">
        <v>1</v>
      </c>
      <c r="CL173" s="72"/>
      <c r="CM173" s="72"/>
      <c r="CN173" s="72"/>
      <c r="CO173" s="29"/>
      <c r="CP173" s="72"/>
      <c r="CQ173" s="72"/>
      <c r="CR173" s="72"/>
      <c r="CS173" s="72"/>
      <c r="CT173" s="72"/>
      <c r="CU173" s="77"/>
      <c r="CV173" s="72"/>
      <c r="CW173" s="72"/>
      <c r="CX173" s="72"/>
      <c r="CY173" s="72"/>
      <c r="CZ173" s="72"/>
      <c r="DA173" s="72"/>
      <c r="DB173" s="72"/>
      <c r="DC173" s="87"/>
      <c r="DD173" s="72"/>
    </row>
    <row r="174" ht="24" spans="1:108">
      <c r="A174" s="8"/>
      <c r="B174" s="69"/>
      <c r="C174" s="9" t="s">
        <v>687</v>
      </c>
      <c r="D174" s="10"/>
      <c r="E174" s="10">
        <v>121.193774</v>
      </c>
      <c r="F174" s="10">
        <v>31.589562</v>
      </c>
      <c r="G174" s="18" t="s">
        <v>688</v>
      </c>
      <c r="H174" s="10">
        <v>1553442328</v>
      </c>
      <c r="I174" s="72"/>
      <c r="J174" s="72"/>
      <c r="K174" s="72"/>
      <c r="L174" s="72"/>
      <c r="M174" s="72"/>
      <c r="N174" s="29"/>
      <c r="O174" s="72"/>
      <c r="P174" s="76"/>
      <c r="Q174" s="78"/>
      <c r="R174" s="72"/>
      <c r="S174" s="8"/>
      <c r="T174" s="8"/>
      <c r="U174" s="72"/>
      <c r="V174" s="8"/>
      <c r="W174" s="72"/>
      <c r="X174" s="72"/>
      <c r="Y174" s="72"/>
      <c r="Z174" s="72"/>
      <c r="AA174" s="8"/>
      <c r="AB174" s="8"/>
      <c r="AC174" s="8"/>
      <c r="AD174" s="8"/>
      <c r="AE174" s="24">
        <f t="shared" ref="AE174:AE177" si="24">AC174+AD174</f>
        <v>0</v>
      </c>
      <c r="AF174" s="8"/>
      <c r="AG174" s="8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7"/>
      <c r="CB174" s="77"/>
      <c r="CC174" s="77"/>
      <c r="CD174" s="77"/>
      <c r="CE174" s="77"/>
      <c r="CF174" s="77"/>
      <c r="CG174" s="83"/>
      <c r="CH174" s="60"/>
      <c r="CI174" s="60"/>
      <c r="CJ174" s="60"/>
      <c r="CK174" s="54">
        <v>1</v>
      </c>
      <c r="CL174" s="72"/>
      <c r="CM174" s="72"/>
      <c r="CN174" s="72"/>
      <c r="CO174" s="29"/>
      <c r="CP174" s="72"/>
      <c r="CQ174" s="72"/>
      <c r="CR174" s="72"/>
      <c r="CS174" s="72"/>
      <c r="CT174" s="72"/>
      <c r="CU174" s="77"/>
      <c r="CV174" s="72"/>
      <c r="CW174" s="72"/>
      <c r="CX174" s="72"/>
      <c r="CY174" s="72"/>
      <c r="CZ174" s="72"/>
      <c r="DA174" s="72"/>
      <c r="DB174" s="72"/>
      <c r="DC174" s="87"/>
      <c r="DD174" s="72"/>
    </row>
    <row r="175" ht="24" spans="1:108">
      <c r="A175" s="8"/>
      <c r="B175" s="69"/>
      <c r="C175" s="9" t="s">
        <v>689</v>
      </c>
      <c r="D175" s="10"/>
      <c r="E175" s="10">
        <v>121.195478</v>
      </c>
      <c r="F175" s="10">
        <v>31.588759</v>
      </c>
      <c r="G175" s="18" t="s">
        <v>690</v>
      </c>
      <c r="H175" s="10">
        <v>1553442325</v>
      </c>
      <c r="I175" s="72"/>
      <c r="J175" s="72"/>
      <c r="K175" s="72"/>
      <c r="L175" s="72"/>
      <c r="M175" s="72"/>
      <c r="N175" s="29"/>
      <c r="O175" s="72"/>
      <c r="P175" s="76"/>
      <c r="Q175" s="78"/>
      <c r="R175" s="72"/>
      <c r="S175" s="8"/>
      <c r="T175" s="8"/>
      <c r="U175" s="72"/>
      <c r="V175" s="8"/>
      <c r="W175" s="72"/>
      <c r="X175" s="72"/>
      <c r="Y175" s="72"/>
      <c r="Z175" s="72"/>
      <c r="AA175" s="8"/>
      <c r="AB175" s="8"/>
      <c r="AC175" s="8"/>
      <c r="AD175" s="8"/>
      <c r="AE175" s="24">
        <f t="shared" si="24"/>
        <v>0</v>
      </c>
      <c r="AF175" s="8"/>
      <c r="AG175" s="8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72"/>
      <c r="CA175" s="77"/>
      <c r="CB175" s="77"/>
      <c r="CC175" s="77"/>
      <c r="CD175" s="77"/>
      <c r="CE175" s="77"/>
      <c r="CF175" s="77"/>
      <c r="CG175" s="83"/>
      <c r="CH175" s="60"/>
      <c r="CI175" s="60"/>
      <c r="CJ175" s="60"/>
      <c r="CK175" s="54">
        <v>1</v>
      </c>
      <c r="CL175" s="72"/>
      <c r="CM175" s="72"/>
      <c r="CN175" s="72"/>
      <c r="CO175" s="29"/>
      <c r="CP175" s="72"/>
      <c r="CQ175" s="72"/>
      <c r="CR175" s="72"/>
      <c r="CS175" s="72"/>
      <c r="CT175" s="72"/>
      <c r="CU175" s="77"/>
      <c r="CV175" s="72"/>
      <c r="CW175" s="72"/>
      <c r="CX175" s="72"/>
      <c r="CY175" s="72"/>
      <c r="CZ175" s="72"/>
      <c r="DA175" s="72"/>
      <c r="DB175" s="72"/>
      <c r="DC175" s="87"/>
      <c r="DD175" s="72"/>
    </row>
    <row r="176" ht="24" spans="1:108">
      <c r="A176" s="8"/>
      <c r="B176" s="69"/>
      <c r="C176" s="9" t="s">
        <v>691</v>
      </c>
      <c r="D176" s="10"/>
      <c r="E176" s="10">
        <v>121.196291</v>
      </c>
      <c r="F176" s="10">
        <v>31.588201</v>
      </c>
      <c r="G176" s="18" t="s">
        <v>692</v>
      </c>
      <c r="H176" s="10">
        <v>1546491656</v>
      </c>
      <c r="I176" s="72"/>
      <c r="J176" s="72"/>
      <c r="K176" s="72"/>
      <c r="L176" s="72"/>
      <c r="M176" s="72"/>
      <c r="N176" s="29"/>
      <c r="O176" s="72"/>
      <c r="P176" s="76"/>
      <c r="Q176" s="78"/>
      <c r="R176" s="72"/>
      <c r="S176" s="8"/>
      <c r="T176" s="8"/>
      <c r="U176" s="72"/>
      <c r="V176" s="8"/>
      <c r="W176" s="72"/>
      <c r="X176" s="72"/>
      <c r="Y176" s="72"/>
      <c r="Z176" s="72"/>
      <c r="AA176" s="8"/>
      <c r="AB176" s="8"/>
      <c r="AC176" s="8"/>
      <c r="AD176" s="8"/>
      <c r="AE176" s="24">
        <f t="shared" si="24"/>
        <v>0</v>
      </c>
      <c r="AF176" s="8"/>
      <c r="AG176" s="8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72"/>
      <c r="CA176" s="77"/>
      <c r="CB176" s="77"/>
      <c r="CC176" s="77"/>
      <c r="CD176" s="77"/>
      <c r="CE176" s="77"/>
      <c r="CF176" s="77"/>
      <c r="CG176" s="83"/>
      <c r="CH176" s="60"/>
      <c r="CI176" s="60"/>
      <c r="CJ176" s="60"/>
      <c r="CK176" s="54">
        <v>1</v>
      </c>
      <c r="CL176" s="72"/>
      <c r="CM176" s="72"/>
      <c r="CN176" s="72"/>
      <c r="CO176" s="29"/>
      <c r="CP176" s="72"/>
      <c r="CQ176" s="72"/>
      <c r="CR176" s="72"/>
      <c r="CS176" s="72"/>
      <c r="CT176" s="72"/>
      <c r="CU176" s="77"/>
      <c r="CV176" s="72"/>
      <c r="CW176" s="72"/>
      <c r="CX176" s="72"/>
      <c r="CY176" s="72"/>
      <c r="CZ176" s="72"/>
      <c r="DA176" s="72"/>
      <c r="DB176" s="72"/>
      <c r="DC176" s="87"/>
      <c r="DD176" s="72"/>
    </row>
    <row r="177" ht="24" spans="1:108">
      <c r="A177" s="8"/>
      <c r="B177" s="69"/>
      <c r="C177" s="9" t="s">
        <v>693</v>
      </c>
      <c r="D177" s="10"/>
      <c r="E177" s="10">
        <v>121.197494</v>
      </c>
      <c r="F177" s="10">
        <v>31.589937</v>
      </c>
      <c r="G177" s="18" t="s">
        <v>694</v>
      </c>
      <c r="H177" s="10">
        <v>1553442327</v>
      </c>
      <c r="I177" s="72"/>
      <c r="J177" s="72"/>
      <c r="K177" s="72"/>
      <c r="L177" s="72"/>
      <c r="M177" s="72"/>
      <c r="N177" s="29"/>
      <c r="O177" s="72"/>
      <c r="P177" s="76"/>
      <c r="Q177" s="78"/>
      <c r="R177" s="72"/>
      <c r="S177" s="8"/>
      <c r="T177" s="8"/>
      <c r="U177" s="72"/>
      <c r="V177" s="8"/>
      <c r="W177" s="72"/>
      <c r="X177" s="72"/>
      <c r="Y177" s="72"/>
      <c r="Z177" s="72"/>
      <c r="AA177" s="8"/>
      <c r="AB177" s="8"/>
      <c r="AC177" s="8"/>
      <c r="AD177" s="8"/>
      <c r="AE177" s="24">
        <f t="shared" si="24"/>
        <v>0</v>
      </c>
      <c r="AF177" s="8"/>
      <c r="AG177" s="8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  <c r="BX177" s="72"/>
      <c r="BY177" s="72"/>
      <c r="BZ177" s="72"/>
      <c r="CA177" s="77"/>
      <c r="CB177" s="77"/>
      <c r="CC177" s="77"/>
      <c r="CD177" s="77"/>
      <c r="CE177" s="77"/>
      <c r="CF177" s="77"/>
      <c r="CG177" s="83"/>
      <c r="CH177" s="60"/>
      <c r="CI177" s="60"/>
      <c r="CJ177" s="60"/>
      <c r="CK177" s="54">
        <v>1</v>
      </c>
      <c r="CL177" s="72"/>
      <c r="CM177" s="72"/>
      <c r="CN177" s="72"/>
      <c r="CO177" s="29"/>
      <c r="CP177" s="72"/>
      <c r="CQ177" s="72"/>
      <c r="CR177" s="72"/>
      <c r="CS177" s="72"/>
      <c r="CT177" s="72"/>
      <c r="CU177" s="77"/>
      <c r="CV177" s="72"/>
      <c r="CW177" s="72"/>
      <c r="CX177" s="72"/>
      <c r="CY177" s="72"/>
      <c r="CZ177" s="72"/>
      <c r="DA177" s="72"/>
      <c r="DB177" s="72"/>
      <c r="DC177" s="87"/>
      <c r="DD177" s="72"/>
    </row>
    <row r="178" ht="24" spans="1:108">
      <c r="A178" s="8">
        <v>11</v>
      </c>
      <c r="B178" s="69" t="s">
        <v>695</v>
      </c>
      <c r="C178" s="9" t="s">
        <v>696</v>
      </c>
      <c r="D178" s="10"/>
      <c r="E178" s="10">
        <v>121.188743</v>
      </c>
      <c r="F178" s="10">
        <v>31.590774</v>
      </c>
      <c r="G178" s="18" t="s">
        <v>697</v>
      </c>
      <c r="H178" s="18" t="s">
        <v>698</v>
      </c>
      <c r="I178" s="72"/>
      <c r="J178" s="72"/>
      <c r="K178" s="72"/>
      <c r="L178" s="72"/>
      <c r="M178" s="72"/>
      <c r="N178" s="29"/>
      <c r="O178" s="72"/>
      <c r="P178" s="76"/>
      <c r="Q178" s="78"/>
      <c r="R178" s="72"/>
      <c r="S178" s="8"/>
      <c r="T178" s="8">
        <v>22</v>
      </c>
      <c r="U178" s="72"/>
      <c r="V178" s="8">
        <v>17</v>
      </c>
      <c r="W178" s="72"/>
      <c r="X178" s="72"/>
      <c r="Y178" s="72"/>
      <c r="Z178" s="72"/>
      <c r="AA178" s="8">
        <v>266</v>
      </c>
      <c r="AB178" s="8">
        <v>17</v>
      </c>
      <c r="AC178" s="8">
        <v>266</v>
      </c>
      <c r="AD178" s="8">
        <v>17</v>
      </c>
      <c r="AE178" s="24">
        <f>AC178+AD178+T178</f>
        <v>305</v>
      </c>
      <c r="AF178" s="8">
        <v>9.15</v>
      </c>
      <c r="AG178" s="8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  <c r="BX178" s="72"/>
      <c r="BY178" s="72"/>
      <c r="BZ178" s="72"/>
      <c r="CA178" s="77"/>
      <c r="CB178" s="77"/>
      <c r="CC178" s="77"/>
      <c r="CD178" s="77"/>
      <c r="CE178" s="77"/>
      <c r="CF178" s="77"/>
      <c r="CG178" s="83"/>
      <c r="CH178" s="60"/>
      <c r="CI178" s="60"/>
      <c r="CJ178" s="60"/>
      <c r="CK178" s="54">
        <v>1</v>
      </c>
      <c r="CL178" s="72"/>
      <c r="CM178" s="72"/>
      <c r="CN178" s="72"/>
      <c r="CO178" s="29"/>
      <c r="CP178" s="72"/>
      <c r="CQ178" s="72"/>
      <c r="CR178" s="72"/>
      <c r="CS178" s="72"/>
      <c r="CT178" s="72"/>
      <c r="CU178" s="77"/>
      <c r="CV178" s="72"/>
      <c r="CW178" s="72"/>
      <c r="CX178" s="72"/>
      <c r="CY178" s="72"/>
      <c r="CZ178" s="72"/>
      <c r="DA178" s="72"/>
      <c r="DB178" s="72"/>
      <c r="DC178" s="87"/>
      <c r="DD178" s="72"/>
    </row>
    <row r="179" ht="24" spans="1:108">
      <c r="A179" s="8"/>
      <c r="B179" s="69"/>
      <c r="C179" s="9" t="s">
        <v>699</v>
      </c>
      <c r="D179" s="10"/>
      <c r="E179" s="10">
        <v>121.189079</v>
      </c>
      <c r="F179" s="10">
        <v>31.590032</v>
      </c>
      <c r="G179" s="18" t="s">
        <v>700</v>
      </c>
      <c r="H179" s="18" t="s">
        <v>701</v>
      </c>
      <c r="I179" s="72"/>
      <c r="J179" s="72"/>
      <c r="K179" s="72"/>
      <c r="L179" s="72"/>
      <c r="M179" s="72"/>
      <c r="N179" s="29"/>
      <c r="O179" s="72"/>
      <c r="P179" s="76"/>
      <c r="Q179" s="78"/>
      <c r="R179" s="72"/>
      <c r="S179" s="8"/>
      <c r="T179" s="8"/>
      <c r="U179" s="72"/>
      <c r="V179" s="8"/>
      <c r="W179" s="72"/>
      <c r="X179" s="72"/>
      <c r="Y179" s="72"/>
      <c r="Z179" s="72"/>
      <c r="AA179" s="8"/>
      <c r="AB179" s="8"/>
      <c r="AC179" s="8"/>
      <c r="AD179" s="8"/>
      <c r="AE179" s="24">
        <f t="shared" ref="AE179:AE183" si="25">AC179+AD179</f>
        <v>0</v>
      </c>
      <c r="AF179" s="8"/>
      <c r="AG179" s="8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  <c r="BX179" s="72"/>
      <c r="BY179" s="72"/>
      <c r="BZ179" s="72"/>
      <c r="CA179" s="77"/>
      <c r="CB179" s="77"/>
      <c r="CC179" s="77"/>
      <c r="CD179" s="77"/>
      <c r="CE179" s="77"/>
      <c r="CF179" s="77"/>
      <c r="CG179" s="83"/>
      <c r="CH179" s="60"/>
      <c r="CI179" s="60"/>
      <c r="CJ179" s="60"/>
      <c r="CK179" s="54">
        <v>1</v>
      </c>
      <c r="CL179" s="72"/>
      <c r="CM179" s="72"/>
      <c r="CN179" s="72"/>
      <c r="CO179" s="29"/>
      <c r="CP179" s="72"/>
      <c r="CQ179" s="72"/>
      <c r="CR179" s="72"/>
      <c r="CS179" s="72"/>
      <c r="CT179" s="72"/>
      <c r="CU179" s="77"/>
      <c r="CV179" s="72"/>
      <c r="CW179" s="72"/>
      <c r="CX179" s="72"/>
      <c r="CY179" s="72"/>
      <c r="CZ179" s="72"/>
      <c r="DA179" s="72"/>
      <c r="DB179" s="72"/>
      <c r="DC179" s="87"/>
      <c r="DD179" s="72"/>
    </row>
    <row r="180" ht="24" spans="1:108">
      <c r="A180" s="8"/>
      <c r="B180" s="69"/>
      <c r="C180" s="9" t="s">
        <v>702</v>
      </c>
      <c r="D180" s="10"/>
      <c r="E180" s="10">
        <v>121.1882</v>
      </c>
      <c r="F180" s="10">
        <v>31.592075</v>
      </c>
      <c r="G180" s="18" t="s">
        <v>703</v>
      </c>
      <c r="H180" s="10">
        <v>1500577274</v>
      </c>
      <c r="I180" s="72"/>
      <c r="J180" s="72"/>
      <c r="K180" s="72"/>
      <c r="L180" s="72"/>
      <c r="M180" s="72"/>
      <c r="N180" s="29"/>
      <c r="O180" s="72"/>
      <c r="P180" s="76"/>
      <c r="Q180" s="78"/>
      <c r="R180" s="72"/>
      <c r="S180" s="8"/>
      <c r="T180" s="8"/>
      <c r="U180" s="72"/>
      <c r="V180" s="8"/>
      <c r="W180" s="72"/>
      <c r="X180" s="72"/>
      <c r="Y180" s="72"/>
      <c r="Z180" s="72"/>
      <c r="AA180" s="8"/>
      <c r="AB180" s="8"/>
      <c r="AC180" s="8"/>
      <c r="AD180" s="8"/>
      <c r="AE180" s="24">
        <f t="shared" si="25"/>
        <v>0</v>
      </c>
      <c r="AF180" s="8"/>
      <c r="AG180" s="8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72"/>
      <c r="BY180" s="72"/>
      <c r="BZ180" s="72"/>
      <c r="CA180" s="77"/>
      <c r="CB180" s="77"/>
      <c r="CC180" s="77"/>
      <c r="CD180" s="77"/>
      <c r="CE180" s="77"/>
      <c r="CF180" s="77"/>
      <c r="CG180" s="83"/>
      <c r="CH180" s="60"/>
      <c r="CI180" s="60"/>
      <c r="CJ180" s="60"/>
      <c r="CK180" s="54">
        <v>1</v>
      </c>
      <c r="CL180" s="72"/>
      <c r="CM180" s="72"/>
      <c r="CN180" s="72"/>
      <c r="CO180" s="29"/>
      <c r="CP180" s="72"/>
      <c r="CQ180" s="72"/>
      <c r="CR180" s="72"/>
      <c r="CS180" s="72"/>
      <c r="CT180" s="72"/>
      <c r="CU180" s="77"/>
      <c r="CV180" s="72"/>
      <c r="CW180" s="72"/>
      <c r="CX180" s="72"/>
      <c r="CY180" s="72"/>
      <c r="CZ180" s="72"/>
      <c r="DA180" s="72"/>
      <c r="DB180" s="72"/>
      <c r="DC180" s="87"/>
      <c r="DD180" s="72"/>
    </row>
    <row r="181" ht="24" spans="1:108">
      <c r="A181" s="8"/>
      <c r="B181" s="69"/>
      <c r="C181" s="9" t="s">
        <v>704</v>
      </c>
      <c r="D181" s="10"/>
      <c r="E181" s="10">
        <v>121.190367</v>
      </c>
      <c r="F181" s="10">
        <v>31.592046</v>
      </c>
      <c r="G181" s="18" t="s">
        <v>705</v>
      </c>
      <c r="H181" s="18" t="s">
        <v>706</v>
      </c>
      <c r="I181" s="72"/>
      <c r="J181" s="72"/>
      <c r="K181" s="72"/>
      <c r="L181" s="72"/>
      <c r="M181" s="72"/>
      <c r="N181" s="29"/>
      <c r="O181" s="72"/>
      <c r="P181" s="76"/>
      <c r="Q181" s="78"/>
      <c r="R181" s="72"/>
      <c r="S181" s="8"/>
      <c r="T181" s="8"/>
      <c r="U181" s="72"/>
      <c r="V181" s="8"/>
      <c r="W181" s="72"/>
      <c r="X181" s="72"/>
      <c r="Y181" s="72"/>
      <c r="Z181" s="72"/>
      <c r="AA181" s="8"/>
      <c r="AB181" s="8"/>
      <c r="AC181" s="8"/>
      <c r="AD181" s="8"/>
      <c r="AE181" s="24">
        <f t="shared" si="25"/>
        <v>0</v>
      </c>
      <c r="AF181" s="8"/>
      <c r="AG181" s="8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72"/>
      <c r="BY181" s="72"/>
      <c r="BZ181" s="72"/>
      <c r="CA181" s="77"/>
      <c r="CB181" s="77"/>
      <c r="CC181" s="77"/>
      <c r="CD181" s="77"/>
      <c r="CE181" s="77"/>
      <c r="CF181" s="77"/>
      <c r="CG181" s="83"/>
      <c r="CH181" s="60"/>
      <c r="CI181" s="60"/>
      <c r="CJ181" s="60"/>
      <c r="CK181" s="54">
        <v>1</v>
      </c>
      <c r="CL181" s="72"/>
      <c r="CM181" s="72"/>
      <c r="CN181" s="72"/>
      <c r="CO181" s="29"/>
      <c r="CP181" s="72"/>
      <c r="CQ181" s="72"/>
      <c r="CR181" s="72"/>
      <c r="CS181" s="72"/>
      <c r="CT181" s="72"/>
      <c r="CU181" s="77"/>
      <c r="CV181" s="72"/>
      <c r="CW181" s="72"/>
      <c r="CX181" s="72"/>
      <c r="CY181" s="72"/>
      <c r="CZ181" s="72"/>
      <c r="DA181" s="72"/>
      <c r="DB181" s="72"/>
      <c r="DC181" s="87"/>
      <c r="DD181" s="72"/>
    </row>
    <row r="182" ht="24" spans="1:108">
      <c r="A182" s="8">
        <v>12</v>
      </c>
      <c r="B182" s="69" t="s">
        <v>707</v>
      </c>
      <c r="C182" s="9" t="s">
        <v>708</v>
      </c>
      <c r="D182" s="10"/>
      <c r="E182" s="10">
        <v>121.19416</v>
      </c>
      <c r="F182" s="10">
        <v>31.592378</v>
      </c>
      <c r="G182" s="18" t="s">
        <v>709</v>
      </c>
      <c r="H182" s="10">
        <v>1537074256</v>
      </c>
      <c r="I182" s="72"/>
      <c r="J182" s="72"/>
      <c r="K182" s="72"/>
      <c r="L182" s="72"/>
      <c r="M182" s="72"/>
      <c r="N182" s="29"/>
      <c r="O182" s="72"/>
      <c r="P182" s="76"/>
      <c r="Q182" s="78"/>
      <c r="R182" s="72"/>
      <c r="S182" s="8"/>
      <c r="T182" s="8"/>
      <c r="U182" s="72"/>
      <c r="V182" s="8">
        <v>70</v>
      </c>
      <c r="W182" s="72"/>
      <c r="X182" s="72"/>
      <c r="Y182" s="72"/>
      <c r="Z182" s="72"/>
      <c r="AA182" s="8"/>
      <c r="AB182" s="8">
        <v>70</v>
      </c>
      <c r="AC182" s="8"/>
      <c r="AD182" s="8">
        <v>70</v>
      </c>
      <c r="AE182" s="24">
        <f t="shared" si="25"/>
        <v>70</v>
      </c>
      <c r="AF182" s="8">
        <v>3.93</v>
      </c>
      <c r="AG182" s="8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72"/>
      <c r="BY182" s="72"/>
      <c r="BZ182" s="72"/>
      <c r="CA182" s="77"/>
      <c r="CB182" s="77"/>
      <c r="CC182" s="77"/>
      <c r="CD182" s="77"/>
      <c r="CE182" s="77"/>
      <c r="CF182" s="77"/>
      <c r="CG182" s="83"/>
      <c r="CH182" s="60"/>
      <c r="CI182" s="60"/>
      <c r="CJ182" s="60"/>
      <c r="CK182" s="54">
        <v>1</v>
      </c>
      <c r="CL182" s="72"/>
      <c r="CM182" s="72"/>
      <c r="CN182" s="72"/>
      <c r="CO182" s="29"/>
      <c r="CP182" s="72"/>
      <c r="CQ182" s="72"/>
      <c r="CR182" s="72"/>
      <c r="CS182" s="72"/>
      <c r="CT182" s="72"/>
      <c r="CU182" s="77"/>
      <c r="CV182" s="72"/>
      <c r="CW182" s="72"/>
      <c r="CX182" s="72"/>
      <c r="CY182" s="72"/>
      <c r="CZ182" s="72"/>
      <c r="DA182" s="72"/>
      <c r="DB182" s="72"/>
      <c r="DC182" s="87"/>
      <c r="DD182" s="72"/>
    </row>
    <row r="183" ht="24" spans="1:108">
      <c r="A183" s="8"/>
      <c r="B183" s="69"/>
      <c r="C183" s="9" t="s">
        <v>710</v>
      </c>
      <c r="D183" s="10"/>
      <c r="E183" s="10">
        <v>121.192633</v>
      </c>
      <c r="F183" s="10">
        <v>31.59316</v>
      </c>
      <c r="G183" s="18" t="s">
        <v>711</v>
      </c>
      <c r="H183" s="10">
        <v>1516469971</v>
      </c>
      <c r="I183" s="72"/>
      <c r="J183" s="72"/>
      <c r="K183" s="72"/>
      <c r="L183" s="72"/>
      <c r="M183" s="72"/>
      <c r="N183" s="29"/>
      <c r="O183" s="72"/>
      <c r="P183" s="76"/>
      <c r="Q183" s="78"/>
      <c r="R183" s="72"/>
      <c r="S183" s="8"/>
      <c r="T183" s="8"/>
      <c r="U183" s="72"/>
      <c r="V183" s="8"/>
      <c r="W183" s="72"/>
      <c r="X183" s="72"/>
      <c r="Y183" s="72"/>
      <c r="Z183" s="72"/>
      <c r="AA183" s="8"/>
      <c r="AB183" s="8"/>
      <c r="AC183" s="8"/>
      <c r="AD183" s="8"/>
      <c r="AE183" s="24">
        <f t="shared" si="25"/>
        <v>0</v>
      </c>
      <c r="AF183" s="8"/>
      <c r="AG183" s="8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  <c r="BX183" s="72"/>
      <c r="BY183" s="72"/>
      <c r="BZ183" s="72"/>
      <c r="CA183" s="77"/>
      <c r="CB183" s="77"/>
      <c r="CC183" s="77"/>
      <c r="CD183" s="77"/>
      <c r="CE183" s="77"/>
      <c r="CF183" s="77"/>
      <c r="CG183" s="83"/>
      <c r="CH183" s="60"/>
      <c r="CI183" s="60"/>
      <c r="CJ183" s="60"/>
      <c r="CK183" s="54">
        <v>1</v>
      </c>
      <c r="CL183" s="72"/>
      <c r="CM183" s="72"/>
      <c r="CN183" s="72"/>
      <c r="CO183" s="29"/>
      <c r="CP183" s="72"/>
      <c r="CQ183" s="72"/>
      <c r="CR183" s="72"/>
      <c r="CS183" s="72"/>
      <c r="CT183" s="72"/>
      <c r="CU183" s="77"/>
      <c r="CV183" s="72"/>
      <c r="CW183" s="72"/>
      <c r="CX183" s="72"/>
      <c r="CY183" s="72"/>
      <c r="CZ183" s="72"/>
      <c r="DA183" s="72"/>
      <c r="DB183" s="72"/>
      <c r="DC183" s="87"/>
      <c r="DD183" s="72"/>
    </row>
    <row r="184" ht="24" spans="1:108">
      <c r="A184" s="8">
        <v>13</v>
      </c>
      <c r="B184" s="69" t="s">
        <v>712</v>
      </c>
      <c r="C184" s="9" t="s">
        <v>713</v>
      </c>
      <c r="D184" s="10"/>
      <c r="E184" s="10">
        <v>121.19386</v>
      </c>
      <c r="F184" s="10">
        <v>31.59079</v>
      </c>
      <c r="G184" s="18" t="s">
        <v>714</v>
      </c>
      <c r="H184" s="10">
        <v>1516470132</v>
      </c>
      <c r="I184" s="72"/>
      <c r="J184" s="72"/>
      <c r="K184" s="72"/>
      <c r="L184" s="72"/>
      <c r="M184" s="72"/>
      <c r="N184" s="29"/>
      <c r="O184" s="72"/>
      <c r="P184" s="76"/>
      <c r="Q184" s="78"/>
      <c r="R184" s="72"/>
      <c r="S184" s="8"/>
      <c r="T184" s="8">
        <v>6</v>
      </c>
      <c r="U184" s="72"/>
      <c r="V184" s="8">
        <v>17</v>
      </c>
      <c r="W184" s="72"/>
      <c r="X184" s="72"/>
      <c r="Y184" s="72"/>
      <c r="Z184" s="72"/>
      <c r="AA184" s="8">
        <v>405</v>
      </c>
      <c r="AB184" s="8">
        <v>17</v>
      </c>
      <c r="AC184" s="8">
        <v>405</v>
      </c>
      <c r="AD184" s="8">
        <v>17</v>
      </c>
      <c r="AE184" s="24">
        <f>AC184+AD184+T184</f>
        <v>428</v>
      </c>
      <c r="AF184" s="8">
        <v>12.84</v>
      </c>
      <c r="AG184" s="8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72"/>
      <c r="CA184" s="77"/>
      <c r="CB184" s="77"/>
      <c r="CC184" s="77"/>
      <c r="CD184" s="77"/>
      <c r="CE184" s="77"/>
      <c r="CF184" s="77"/>
      <c r="CG184" s="83"/>
      <c r="CH184" s="60"/>
      <c r="CI184" s="60"/>
      <c r="CJ184" s="60"/>
      <c r="CK184" s="54">
        <v>1</v>
      </c>
      <c r="CL184" s="72"/>
      <c r="CM184" s="72"/>
      <c r="CN184" s="72"/>
      <c r="CO184" s="29"/>
      <c r="CP184" s="72"/>
      <c r="CQ184" s="72"/>
      <c r="CR184" s="72"/>
      <c r="CS184" s="72"/>
      <c r="CT184" s="72"/>
      <c r="CU184" s="77"/>
      <c r="CV184" s="72"/>
      <c r="CW184" s="72"/>
      <c r="CX184" s="72"/>
      <c r="CY184" s="72"/>
      <c r="CZ184" s="72"/>
      <c r="DA184" s="72"/>
      <c r="DB184" s="72"/>
      <c r="DC184" s="87"/>
      <c r="DD184" s="72"/>
    </row>
    <row r="185" ht="24" spans="1:108">
      <c r="A185" s="8"/>
      <c r="B185" s="69"/>
      <c r="C185" s="9" t="s">
        <v>715</v>
      </c>
      <c r="D185" s="10"/>
      <c r="E185" s="10">
        <v>121.195695</v>
      </c>
      <c r="F185" s="10">
        <v>31.592631</v>
      </c>
      <c r="G185" s="18" t="s">
        <v>716</v>
      </c>
      <c r="H185" s="10">
        <v>1516473277</v>
      </c>
      <c r="I185" s="72"/>
      <c r="J185" s="72"/>
      <c r="K185" s="72"/>
      <c r="L185" s="72"/>
      <c r="M185" s="72"/>
      <c r="N185" s="29"/>
      <c r="O185" s="72"/>
      <c r="P185" s="76"/>
      <c r="Q185" s="78"/>
      <c r="R185" s="72"/>
      <c r="S185" s="8"/>
      <c r="T185" s="8"/>
      <c r="U185" s="72"/>
      <c r="V185" s="8"/>
      <c r="W185" s="72"/>
      <c r="X185" s="72"/>
      <c r="Y185" s="72"/>
      <c r="Z185" s="72"/>
      <c r="AA185" s="8"/>
      <c r="AB185" s="8"/>
      <c r="AC185" s="8"/>
      <c r="AD185" s="8"/>
      <c r="AE185" s="24">
        <f t="shared" ref="AE185:AE199" si="26">AC185+AD185</f>
        <v>0</v>
      </c>
      <c r="AF185" s="8"/>
      <c r="AG185" s="8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72"/>
      <c r="CA185" s="77"/>
      <c r="CB185" s="77"/>
      <c r="CC185" s="77"/>
      <c r="CD185" s="77"/>
      <c r="CE185" s="77"/>
      <c r="CF185" s="77"/>
      <c r="CG185" s="83"/>
      <c r="CH185" s="60"/>
      <c r="CI185" s="60"/>
      <c r="CJ185" s="60"/>
      <c r="CK185" s="54">
        <v>1</v>
      </c>
      <c r="CL185" s="72"/>
      <c r="CM185" s="72"/>
      <c r="CN185" s="72"/>
      <c r="CO185" s="29"/>
      <c r="CP185" s="72"/>
      <c r="CQ185" s="72"/>
      <c r="CR185" s="72"/>
      <c r="CS185" s="72"/>
      <c r="CT185" s="72"/>
      <c r="CU185" s="77"/>
      <c r="CV185" s="72"/>
      <c r="CW185" s="72"/>
      <c r="CX185" s="72"/>
      <c r="CY185" s="72"/>
      <c r="CZ185" s="72"/>
      <c r="DA185" s="72"/>
      <c r="DB185" s="72"/>
      <c r="DC185" s="87"/>
      <c r="DD185" s="72"/>
    </row>
    <row r="186" ht="24" spans="1:108">
      <c r="A186" s="8"/>
      <c r="B186" s="69"/>
      <c r="C186" s="9" t="s">
        <v>717</v>
      </c>
      <c r="D186" s="10"/>
      <c r="E186" s="10">
        <v>121.196316</v>
      </c>
      <c r="F186" s="10">
        <v>31.590995</v>
      </c>
      <c r="G186" s="18" t="s">
        <v>718</v>
      </c>
      <c r="H186" s="10">
        <v>1516470279</v>
      </c>
      <c r="I186" s="72"/>
      <c r="J186" s="72"/>
      <c r="K186" s="72"/>
      <c r="L186" s="72"/>
      <c r="M186" s="72"/>
      <c r="N186" s="77"/>
      <c r="O186" s="72"/>
      <c r="P186" s="76"/>
      <c r="Q186" s="78"/>
      <c r="R186" s="72"/>
      <c r="S186" s="8"/>
      <c r="T186" s="8"/>
      <c r="U186" s="72"/>
      <c r="V186" s="8"/>
      <c r="W186" s="72"/>
      <c r="X186" s="72"/>
      <c r="Y186" s="72"/>
      <c r="Z186" s="72"/>
      <c r="AA186" s="8"/>
      <c r="AB186" s="8"/>
      <c r="AC186" s="8"/>
      <c r="AD186" s="8"/>
      <c r="AE186" s="24">
        <f t="shared" si="26"/>
        <v>0</v>
      </c>
      <c r="AF186" s="8"/>
      <c r="AG186" s="8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7"/>
      <c r="CB186" s="77"/>
      <c r="CC186" s="77"/>
      <c r="CD186" s="77"/>
      <c r="CE186" s="77"/>
      <c r="CF186" s="77"/>
      <c r="CG186" s="83"/>
      <c r="CH186" s="60"/>
      <c r="CI186" s="60"/>
      <c r="CJ186" s="60"/>
      <c r="CK186" s="54">
        <v>1</v>
      </c>
      <c r="CL186" s="72"/>
      <c r="CM186" s="72"/>
      <c r="CN186" s="72"/>
      <c r="CO186" s="29"/>
      <c r="CP186" s="72"/>
      <c r="CQ186" s="72"/>
      <c r="CR186" s="72"/>
      <c r="CS186" s="72"/>
      <c r="CT186" s="72"/>
      <c r="CU186" s="77"/>
      <c r="CV186" s="72"/>
      <c r="CW186" s="72"/>
      <c r="CX186" s="72"/>
      <c r="CY186" s="72"/>
      <c r="CZ186" s="72"/>
      <c r="DA186" s="72"/>
      <c r="DB186" s="72"/>
      <c r="DC186" s="87"/>
      <c r="DD186" s="72"/>
    </row>
    <row r="187" ht="24" spans="1:108">
      <c r="A187" s="8"/>
      <c r="B187" s="69"/>
      <c r="C187" s="9" t="s">
        <v>719</v>
      </c>
      <c r="D187" s="10"/>
      <c r="E187" s="10">
        <v>121.194931</v>
      </c>
      <c r="F187" s="10">
        <v>31.593817</v>
      </c>
      <c r="G187" s="18" t="s">
        <v>720</v>
      </c>
      <c r="H187" s="10">
        <v>1516474747</v>
      </c>
      <c r="I187" s="72"/>
      <c r="J187" s="72"/>
      <c r="K187" s="72"/>
      <c r="L187" s="72"/>
      <c r="M187" s="72"/>
      <c r="N187" s="77"/>
      <c r="O187" s="72"/>
      <c r="P187" s="76"/>
      <c r="Q187" s="78"/>
      <c r="R187" s="72"/>
      <c r="S187" s="8"/>
      <c r="T187" s="8"/>
      <c r="U187" s="72"/>
      <c r="V187" s="8"/>
      <c r="W187" s="72"/>
      <c r="X187" s="72"/>
      <c r="Y187" s="72"/>
      <c r="Z187" s="72"/>
      <c r="AA187" s="8"/>
      <c r="AB187" s="8"/>
      <c r="AC187" s="8"/>
      <c r="AD187" s="8"/>
      <c r="AE187" s="24">
        <f t="shared" si="26"/>
        <v>0</v>
      </c>
      <c r="AF187" s="8"/>
      <c r="AG187" s="8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72"/>
      <c r="CA187" s="77"/>
      <c r="CB187" s="77"/>
      <c r="CC187" s="77"/>
      <c r="CD187" s="77"/>
      <c r="CE187" s="77"/>
      <c r="CF187" s="77"/>
      <c r="CG187" s="83"/>
      <c r="CH187" s="60"/>
      <c r="CI187" s="60"/>
      <c r="CJ187" s="60"/>
      <c r="CK187" s="54">
        <v>1</v>
      </c>
      <c r="CL187" s="72"/>
      <c r="CM187" s="72"/>
      <c r="CN187" s="72"/>
      <c r="CO187" s="72"/>
      <c r="CP187" s="72"/>
      <c r="CQ187" s="72"/>
      <c r="CR187" s="72"/>
      <c r="CS187" s="72"/>
      <c r="CT187" s="72"/>
      <c r="CU187" s="77"/>
      <c r="CV187" s="72"/>
      <c r="CW187" s="72"/>
      <c r="CX187" s="72"/>
      <c r="CY187" s="72"/>
      <c r="CZ187" s="72"/>
      <c r="DA187" s="72"/>
      <c r="DB187" s="72"/>
      <c r="DC187" s="87"/>
      <c r="DD187" s="72"/>
    </row>
    <row r="188" ht="24" spans="1:108">
      <c r="A188" s="8">
        <v>14</v>
      </c>
      <c r="B188" s="69" t="s">
        <v>721</v>
      </c>
      <c r="C188" s="9" t="s">
        <v>722</v>
      </c>
      <c r="D188" s="10"/>
      <c r="E188" s="10">
        <v>121.21592583</v>
      </c>
      <c r="F188" s="10">
        <v>31.5984589</v>
      </c>
      <c r="G188" s="18" t="s">
        <v>723</v>
      </c>
      <c r="H188" s="18" t="s">
        <v>724</v>
      </c>
      <c r="I188" s="72"/>
      <c r="J188" s="72"/>
      <c r="K188" s="72"/>
      <c r="L188" s="72"/>
      <c r="M188" s="72"/>
      <c r="N188" s="77"/>
      <c r="O188" s="72"/>
      <c r="P188" s="76"/>
      <c r="Q188" s="78"/>
      <c r="R188" s="72"/>
      <c r="S188" s="8"/>
      <c r="T188" s="8"/>
      <c r="U188" s="72"/>
      <c r="V188" s="8"/>
      <c r="W188" s="72"/>
      <c r="X188" s="72"/>
      <c r="Y188" s="72"/>
      <c r="Z188" s="72"/>
      <c r="AA188" s="8">
        <v>111</v>
      </c>
      <c r="AB188" s="8"/>
      <c r="AC188" s="8">
        <v>111</v>
      </c>
      <c r="AD188" s="8"/>
      <c r="AE188" s="24">
        <f t="shared" si="26"/>
        <v>111</v>
      </c>
      <c r="AF188" s="8">
        <v>3.3</v>
      </c>
      <c r="AG188" s="8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72"/>
      <c r="CA188" s="77"/>
      <c r="CB188" s="77"/>
      <c r="CC188" s="77"/>
      <c r="CD188" s="77"/>
      <c r="CE188" s="77"/>
      <c r="CF188" s="77"/>
      <c r="CG188" s="83"/>
      <c r="CH188" s="60"/>
      <c r="CI188" s="60"/>
      <c r="CJ188" s="60"/>
      <c r="CK188" s="54">
        <v>1</v>
      </c>
      <c r="CL188" s="72"/>
      <c r="CM188" s="72"/>
      <c r="CN188" s="72"/>
      <c r="CO188" s="72"/>
      <c r="CP188" s="72"/>
      <c r="CQ188" s="72"/>
      <c r="CR188" s="72"/>
      <c r="CS188" s="72"/>
      <c r="CT188" s="72"/>
      <c r="CU188" s="77"/>
      <c r="CV188" s="72"/>
      <c r="CW188" s="72"/>
      <c r="CX188" s="72"/>
      <c r="CY188" s="72"/>
      <c r="CZ188" s="72"/>
      <c r="DA188" s="72"/>
      <c r="DB188" s="72"/>
      <c r="DC188" s="87"/>
      <c r="DD188" s="72"/>
    </row>
    <row r="189" ht="24" spans="1:108">
      <c r="A189" s="8"/>
      <c r="B189" s="69"/>
      <c r="C189" s="9" t="s">
        <v>725</v>
      </c>
      <c r="D189" s="10"/>
      <c r="E189" s="10">
        <v>121.21450093</v>
      </c>
      <c r="F189" s="10">
        <v>31.59836815</v>
      </c>
      <c r="G189" s="18" t="s">
        <v>726</v>
      </c>
      <c r="H189" s="10">
        <v>1553441458</v>
      </c>
      <c r="I189" s="72"/>
      <c r="J189" s="72"/>
      <c r="K189" s="72"/>
      <c r="L189" s="72"/>
      <c r="M189" s="72"/>
      <c r="N189" s="77"/>
      <c r="O189" s="72"/>
      <c r="P189" s="76"/>
      <c r="Q189" s="78"/>
      <c r="R189" s="72"/>
      <c r="S189" s="8"/>
      <c r="T189" s="8"/>
      <c r="U189" s="72"/>
      <c r="V189" s="8"/>
      <c r="W189" s="72"/>
      <c r="X189" s="72"/>
      <c r="Y189" s="72"/>
      <c r="Z189" s="72"/>
      <c r="AA189" s="8"/>
      <c r="AB189" s="8"/>
      <c r="AC189" s="8"/>
      <c r="AD189" s="8"/>
      <c r="AE189" s="24">
        <f t="shared" si="26"/>
        <v>0</v>
      </c>
      <c r="AF189" s="8"/>
      <c r="AG189" s="8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7"/>
      <c r="CB189" s="77"/>
      <c r="CC189" s="77"/>
      <c r="CD189" s="77"/>
      <c r="CE189" s="77"/>
      <c r="CF189" s="77"/>
      <c r="CG189" s="83"/>
      <c r="CH189" s="60"/>
      <c r="CI189" s="60"/>
      <c r="CJ189" s="60"/>
      <c r="CK189" s="54">
        <v>1</v>
      </c>
      <c r="CL189" s="72"/>
      <c r="CM189" s="72"/>
      <c r="CN189" s="72"/>
      <c r="CO189" s="72"/>
      <c r="CP189" s="72"/>
      <c r="CQ189" s="72"/>
      <c r="CR189" s="72"/>
      <c r="CS189" s="72"/>
      <c r="CT189" s="72"/>
      <c r="CU189" s="77"/>
      <c r="CV189" s="72"/>
      <c r="CW189" s="72"/>
      <c r="CX189" s="72"/>
      <c r="CY189" s="72"/>
      <c r="CZ189" s="72"/>
      <c r="DA189" s="72"/>
      <c r="DB189" s="72"/>
      <c r="DC189" s="87"/>
      <c r="DD189" s="72"/>
    </row>
    <row r="190" ht="24" spans="1:108">
      <c r="A190" s="8"/>
      <c r="B190" s="69"/>
      <c r="C190" s="9" t="s">
        <v>727</v>
      </c>
      <c r="D190" s="10"/>
      <c r="E190" s="10">
        <v>121.21510768</v>
      </c>
      <c r="F190" s="10">
        <v>31.59872188</v>
      </c>
      <c r="G190" s="18" t="s">
        <v>728</v>
      </c>
      <c r="H190" s="10">
        <v>1500572950</v>
      </c>
      <c r="I190" s="72"/>
      <c r="J190" s="72"/>
      <c r="K190" s="72"/>
      <c r="L190" s="72"/>
      <c r="M190" s="72"/>
      <c r="N190" s="77"/>
      <c r="O190" s="72"/>
      <c r="P190" s="76"/>
      <c r="Q190" s="78"/>
      <c r="R190" s="72"/>
      <c r="S190" s="8"/>
      <c r="T190" s="8"/>
      <c r="U190" s="72"/>
      <c r="V190" s="8"/>
      <c r="W190" s="72"/>
      <c r="X190" s="72"/>
      <c r="Y190" s="72"/>
      <c r="Z190" s="72"/>
      <c r="AA190" s="8"/>
      <c r="AB190" s="8"/>
      <c r="AC190" s="8"/>
      <c r="AD190" s="8"/>
      <c r="AE190" s="24">
        <f t="shared" si="26"/>
        <v>0</v>
      </c>
      <c r="AF190" s="8"/>
      <c r="AG190" s="8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7"/>
      <c r="CB190" s="77"/>
      <c r="CC190" s="77"/>
      <c r="CD190" s="77"/>
      <c r="CE190" s="77"/>
      <c r="CF190" s="77"/>
      <c r="CG190" s="83"/>
      <c r="CH190" s="60"/>
      <c r="CI190" s="60"/>
      <c r="CJ190" s="60"/>
      <c r="CK190" s="54">
        <v>1</v>
      </c>
      <c r="CL190" s="72"/>
      <c r="CM190" s="72"/>
      <c r="CN190" s="72"/>
      <c r="CO190" s="72"/>
      <c r="CP190" s="72"/>
      <c r="CQ190" s="72"/>
      <c r="CR190" s="72"/>
      <c r="CS190" s="72"/>
      <c r="CT190" s="72"/>
      <c r="CU190" s="77"/>
      <c r="CV190" s="72"/>
      <c r="CW190" s="72"/>
      <c r="CX190" s="72"/>
      <c r="CY190" s="72"/>
      <c r="CZ190" s="72"/>
      <c r="DA190" s="72"/>
      <c r="DB190" s="72"/>
      <c r="DC190" s="87"/>
      <c r="DD190" s="72"/>
    </row>
    <row r="191" ht="24" spans="1:108">
      <c r="A191" s="8"/>
      <c r="B191" s="69"/>
      <c r="C191" s="9" t="s">
        <v>729</v>
      </c>
      <c r="D191" s="10"/>
      <c r="E191" s="10">
        <v>121.21643728</v>
      </c>
      <c r="F191" s="10">
        <v>31.59955343</v>
      </c>
      <c r="G191" s="18" t="s">
        <v>730</v>
      </c>
      <c r="H191" s="10">
        <v>1546490188</v>
      </c>
      <c r="I191" s="72"/>
      <c r="J191" s="72"/>
      <c r="K191" s="72"/>
      <c r="L191" s="72"/>
      <c r="M191" s="72"/>
      <c r="N191" s="77"/>
      <c r="O191" s="72"/>
      <c r="P191" s="76"/>
      <c r="Q191" s="78"/>
      <c r="R191" s="72"/>
      <c r="S191" s="8"/>
      <c r="T191" s="8"/>
      <c r="U191" s="72"/>
      <c r="V191" s="8"/>
      <c r="W191" s="72"/>
      <c r="X191" s="72"/>
      <c r="Y191" s="72"/>
      <c r="Z191" s="72"/>
      <c r="AA191" s="8"/>
      <c r="AB191" s="8"/>
      <c r="AC191" s="8"/>
      <c r="AD191" s="8"/>
      <c r="AE191" s="24">
        <f t="shared" si="26"/>
        <v>0</v>
      </c>
      <c r="AF191" s="8"/>
      <c r="AG191" s="8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7"/>
      <c r="CB191" s="77"/>
      <c r="CC191" s="77"/>
      <c r="CD191" s="77"/>
      <c r="CE191" s="77"/>
      <c r="CF191" s="77"/>
      <c r="CG191" s="83"/>
      <c r="CH191" s="60"/>
      <c r="CI191" s="60"/>
      <c r="CJ191" s="60"/>
      <c r="CK191" s="54">
        <v>1</v>
      </c>
      <c r="CL191" s="72"/>
      <c r="CM191" s="72"/>
      <c r="CN191" s="72"/>
      <c r="CO191" s="72"/>
      <c r="CP191" s="72"/>
      <c r="CQ191" s="72"/>
      <c r="CR191" s="72"/>
      <c r="CS191" s="72"/>
      <c r="CT191" s="72"/>
      <c r="CU191" s="77"/>
      <c r="CV191" s="72"/>
      <c r="CW191" s="72"/>
      <c r="CX191" s="72"/>
      <c r="CY191" s="72"/>
      <c r="CZ191" s="72"/>
      <c r="DA191" s="72"/>
      <c r="DB191" s="72"/>
      <c r="DC191" s="87"/>
      <c r="DD191" s="72"/>
    </row>
    <row r="192" ht="24" spans="1:108">
      <c r="A192" s="8"/>
      <c r="B192" s="69"/>
      <c r="C192" s="9" t="s">
        <v>731</v>
      </c>
      <c r="D192" s="10"/>
      <c r="E192" s="10">
        <v>121.21650341</v>
      </c>
      <c r="F192" s="10">
        <v>31.59906452</v>
      </c>
      <c r="G192" s="18" t="s">
        <v>732</v>
      </c>
      <c r="H192" s="10">
        <v>1553441808</v>
      </c>
      <c r="I192" s="72"/>
      <c r="J192" s="72"/>
      <c r="K192" s="72"/>
      <c r="L192" s="72"/>
      <c r="M192" s="72"/>
      <c r="N192" s="77"/>
      <c r="O192" s="72"/>
      <c r="P192" s="76"/>
      <c r="Q192" s="78"/>
      <c r="R192" s="72"/>
      <c r="S192" s="8"/>
      <c r="T192" s="8"/>
      <c r="U192" s="72"/>
      <c r="V192" s="8"/>
      <c r="W192" s="72"/>
      <c r="X192" s="72"/>
      <c r="Y192" s="72"/>
      <c r="Z192" s="72"/>
      <c r="AA192" s="8"/>
      <c r="AB192" s="8"/>
      <c r="AC192" s="8"/>
      <c r="AD192" s="8"/>
      <c r="AE192" s="24">
        <f t="shared" si="26"/>
        <v>0</v>
      </c>
      <c r="AF192" s="8"/>
      <c r="AG192" s="8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7"/>
      <c r="CB192" s="77"/>
      <c r="CC192" s="77"/>
      <c r="CD192" s="77"/>
      <c r="CE192" s="77"/>
      <c r="CF192" s="77"/>
      <c r="CG192" s="83"/>
      <c r="CH192" s="60"/>
      <c r="CI192" s="60"/>
      <c r="CJ192" s="60"/>
      <c r="CK192" s="54">
        <v>1</v>
      </c>
      <c r="CL192" s="72"/>
      <c r="CM192" s="72"/>
      <c r="CN192" s="72"/>
      <c r="CO192" s="72"/>
      <c r="CP192" s="72"/>
      <c r="CQ192" s="72"/>
      <c r="CR192" s="72"/>
      <c r="CS192" s="72"/>
      <c r="CT192" s="72"/>
      <c r="CU192" s="77"/>
      <c r="CV192" s="72"/>
      <c r="CW192" s="72"/>
      <c r="CX192" s="72"/>
      <c r="CY192" s="72"/>
      <c r="CZ192" s="72"/>
      <c r="DA192" s="72"/>
      <c r="DB192" s="72"/>
      <c r="DC192" s="87"/>
      <c r="DD192" s="72"/>
    </row>
    <row r="193" ht="24" spans="1:108">
      <c r="A193" s="8"/>
      <c r="B193" s="69"/>
      <c r="C193" s="9" t="s">
        <v>733</v>
      </c>
      <c r="D193" s="10"/>
      <c r="E193" s="10">
        <v>121.2142685</v>
      </c>
      <c r="F193" s="10">
        <v>31.59979682</v>
      </c>
      <c r="G193" s="18" t="s">
        <v>734</v>
      </c>
      <c r="H193" s="10">
        <v>1553441457</v>
      </c>
      <c r="I193" s="72"/>
      <c r="J193" s="72"/>
      <c r="K193" s="72"/>
      <c r="L193" s="72"/>
      <c r="M193" s="72"/>
      <c r="N193" s="77"/>
      <c r="O193" s="72"/>
      <c r="P193" s="76"/>
      <c r="Q193" s="78"/>
      <c r="R193" s="72"/>
      <c r="S193" s="8"/>
      <c r="T193" s="8"/>
      <c r="U193" s="72"/>
      <c r="V193" s="8"/>
      <c r="W193" s="72"/>
      <c r="X193" s="72"/>
      <c r="Y193" s="72"/>
      <c r="Z193" s="72"/>
      <c r="AA193" s="8"/>
      <c r="AB193" s="8"/>
      <c r="AC193" s="8"/>
      <c r="AD193" s="8"/>
      <c r="AE193" s="24">
        <f t="shared" si="26"/>
        <v>0</v>
      </c>
      <c r="AF193" s="8"/>
      <c r="AG193" s="8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7"/>
      <c r="CB193" s="77"/>
      <c r="CC193" s="77"/>
      <c r="CD193" s="77"/>
      <c r="CE193" s="77"/>
      <c r="CF193" s="77"/>
      <c r="CG193" s="83"/>
      <c r="CH193" s="60"/>
      <c r="CI193" s="60"/>
      <c r="CJ193" s="60"/>
      <c r="CK193" s="54">
        <v>1</v>
      </c>
      <c r="CL193" s="72"/>
      <c r="CM193" s="72"/>
      <c r="CN193" s="72"/>
      <c r="CO193" s="72"/>
      <c r="CP193" s="72"/>
      <c r="CQ193" s="72"/>
      <c r="CR193" s="72"/>
      <c r="CS193" s="72"/>
      <c r="CT193" s="72"/>
      <c r="CU193" s="77"/>
      <c r="CV193" s="72"/>
      <c r="CW193" s="72"/>
      <c r="CX193" s="72"/>
      <c r="CY193" s="72"/>
      <c r="CZ193" s="72"/>
      <c r="DA193" s="72"/>
      <c r="DB193" s="72"/>
      <c r="DC193" s="87"/>
      <c r="DD193" s="72"/>
    </row>
    <row r="194" ht="24" spans="1:108">
      <c r="A194" s="8"/>
      <c r="B194" s="69"/>
      <c r="C194" s="9" t="s">
        <v>735</v>
      </c>
      <c r="D194" s="10"/>
      <c r="E194" s="10">
        <v>121.21504552</v>
      </c>
      <c r="F194" s="10">
        <v>31.59970877</v>
      </c>
      <c r="G194" s="18" t="s">
        <v>736</v>
      </c>
      <c r="H194" s="10">
        <v>1500578744</v>
      </c>
      <c r="I194" s="72"/>
      <c r="J194" s="72"/>
      <c r="K194" s="72"/>
      <c r="L194" s="72"/>
      <c r="M194" s="72"/>
      <c r="N194" s="77"/>
      <c r="O194" s="72"/>
      <c r="P194" s="76"/>
      <c r="Q194" s="78"/>
      <c r="R194" s="72"/>
      <c r="S194" s="8"/>
      <c r="T194" s="8"/>
      <c r="U194" s="72"/>
      <c r="V194" s="8"/>
      <c r="W194" s="72"/>
      <c r="X194" s="72"/>
      <c r="Y194" s="72"/>
      <c r="Z194" s="72"/>
      <c r="AA194" s="8"/>
      <c r="AB194" s="8"/>
      <c r="AC194" s="8"/>
      <c r="AD194" s="8"/>
      <c r="AE194" s="24">
        <f t="shared" si="26"/>
        <v>0</v>
      </c>
      <c r="AF194" s="8"/>
      <c r="AG194" s="8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7"/>
      <c r="CB194" s="77"/>
      <c r="CC194" s="77"/>
      <c r="CD194" s="77"/>
      <c r="CE194" s="77"/>
      <c r="CF194" s="77"/>
      <c r="CG194" s="83"/>
      <c r="CH194" s="60"/>
      <c r="CI194" s="60"/>
      <c r="CJ194" s="60"/>
      <c r="CK194" s="54">
        <v>1</v>
      </c>
      <c r="CL194" s="72"/>
      <c r="CM194" s="72"/>
      <c r="CN194" s="72"/>
      <c r="CO194" s="72"/>
      <c r="CP194" s="72"/>
      <c r="CQ194" s="72"/>
      <c r="CR194" s="72"/>
      <c r="CS194" s="72"/>
      <c r="CT194" s="72"/>
      <c r="CU194" s="77"/>
      <c r="CV194" s="72"/>
      <c r="CW194" s="72"/>
      <c r="CX194" s="72"/>
      <c r="CY194" s="72"/>
      <c r="CZ194" s="72"/>
      <c r="DA194" s="72"/>
      <c r="DB194" s="72"/>
      <c r="DC194" s="87"/>
      <c r="DD194" s="72"/>
    </row>
    <row r="195" ht="24" spans="1:108">
      <c r="A195" s="8">
        <v>15</v>
      </c>
      <c r="B195" s="69" t="s">
        <v>737</v>
      </c>
      <c r="C195" s="9" t="s">
        <v>738</v>
      </c>
      <c r="D195" s="10"/>
      <c r="E195" s="10">
        <v>121.21062971</v>
      </c>
      <c r="F195" s="10">
        <v>31.59770323</v>
      </c>
      <c r="G195" s="18" t="s">
        <v>739</v>
      </c>
      <c r="H195" s="10">
        <v>1553440992</v>
      </c>
      <c r="I195" s="72"/>
      <c r="J195" s="72"/>
      <c r="K195" s="72"/>
      <c r="L195" s="72"/>
      <c r="M195" s="72"/>
      <c r="N195" s="77"/>
      <c r="O195" s="72"/>
      <c r="P195" s="76"/>
      <c r="Q195" s="78"/>
      <c r="R195" s="72"/>
      <c r="S195" s="8"/>
      <c r="T195" s="8"/>
      <c r="U195" s="72"/>
      <c r="V195" s="8"/>
      <c r="W195" s="72"/>
      <c r="X195" s="72"/>
      <c r="Y195" s="72"/>
      <c r="Z195" s="72"/>
      <c r="AA195" s="8">
        <v>44</v>
      </c>
      <c r="AB195" s="8"/>
      <c r="AC195" s="8">
        <v>44</v>
      </c>
      <c r="AD195" s="8"/>
      <c r="AE195" s="24">
        <f t="shared" si="26"/>
        <v>44</v>
      </c>
      <c r="AF195" s="8">
        <v>1.1</v>
      </c>
      <c r="AG195" s="8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7"/>
      <c r="CB195" s="77"/>
      <c r="CC195" s="77"/>
      <c r="CD195" s="77"/>
      <c r="CE195" s="77"/>
      <c r="CF195" s="77"/>
      <c r="CG195" s="83"/>
      <c r="CH195" s="60"/>
      <c r="CI195" s="60"/>
      <c r="CJ195" s="60"/>
      <c r="CK195" s="54">
        <v>1</v>
      </c>
      <c r="CL195" s="72"/>
      <c r="CM195" s="72"/>
      <c r="CN195" s="72"/>
      <c r="CO195" s="72"/>
      <c r="CP195" s="72"/>
      <c r="CQ195" s="72"/>
      <c r="CR195" s="72"/>
      <c r="CS195" s="72"/>
      <c r="CT195" s="72"/>
      <c r="CU195" s="77"/>
      <c r="CV195" s="72"/>
      <c r="CW195" s="72"/>
      <c r="CX195" s="72"/>
      <c r="CY195" s="72"/>
      <c r="CZ195" s="72"/>
      <c r="DA195" s="72"/>
      <c r="DB195" s="72"/>
      <c r="DC195" s="87"/>
      <c r="DD195" s="72"/>
    </row>
    <row r="196" ht="24" spans="1:108">
      <c r="A196" s="8">
        <v>16</v>
      </c>
      <c r="B196" s="69" t="s">
        <v>740</v>
      </c>
      <c r="C196" s="9" t="s">
        <v>741</v>
      </c>
      <c r="D196" s="10"/>
      <c r="E196" s="10">
        <v>121.21006791</v>
      </c>
      <c r="F196" s="10">
        <v>31.59758948</v>
      </c>
      <c r="G196" s="18" t="s">
        <v>742</v>
      </c>
      <c r="H196" s="10">
        <v>1553441842</v>
      </c>
      <c r="I196" s="72"/>
      <c r="J196" s="72"/>
      <c r="K196" s="72"/>
      <c r="L196" s="72"/>
      <c r="M196" s="72"/>
      <c r="N196" s="77"/>
      <c r="O196" s="72"/>
      <c r="P196" s="76"/>
      <c r="Q196" s="78"/>
      <c r="R196" s="72"/>
      <c r="S196" s="8"/>
      <c r="T196" s="8"/>
      <c r="U196" s="72"/>
      <c r="V196" s="8"/>
      <c r="W196" s="72"/>
      <c r="X196" s="72"/>
      <c r="Y196" s="72"/>
      <c r="Z196" s="72"/>
      <c r="AA196" s="8"/>
      <c r="AB196" s="8"/>
      <c r="AC196" s="8"/>
      <c r="AD196" s="8"/>
      <c r="AE196" s="24">
        <f t="shared" si="26"/>
        <v>0</v>
      </c>
      <c r="AF196" s="8"/>
      <c r="AG196" s="8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7"/>
      <c r="CB196" s="77"/>
      <c r="CC196" s="77"/>
      <c r="CD196" s="77"/>
      <c r="CE196" s="77"/>
      <c r="CF196" s="77"/>
      <c r="CG196" s="83"/>
      <c r="CH196" s="60"/>
      <c r="CI196" s="60"/>
      <c r="CJ196" s="60"/>
      <c r="CK196" s="54">
        <v>1</v>
      </c>
      <c r="CL196" s="72"/>
      <c r="CM196" s="72"/>
      <c r="CN196" s="72"/>
      <c r="CO196" s="72"/>
      <c r="CP196" s="72"/>
      <c r="CQ196" s="72"/>
      <c r="CR196" s="72"/>
      <c r="CS196" s="72"/>
      <c r="CT196" s="72"/>
      <c r="CU196" s="77"/>
      <c r="CV196" s="72"/>
      <c r="CW196" s="72"/>
      <c r="CX196" s="72"/>
      <c r="CY196" s="72"/>
      <c r="CZ196" s="72"/>
      <c r="DA196" s="72"/>
      <c r="DB196" s="72"/>
      <c r="DC196" s="87"/>
      <c r="DD196" s="72"/>
    </row>
    <row r="197" ht="24" spans="1:108">
      <c r="A197" s="8"/>
      <c r="B197" s="77"/>
      <c r="C197" s="9" t="s">
        <v>743</v>
      </c>
      <c r="D197" s="10"/>
      <c r="E197" s="10">
        <v>121.20766137</v>
      </c>
      <c r="F197" s="10">
        <v>31.59745217</v>
      </c>
      <c r="G197" s="18" t="s">
        <v>744</v>
      </c>
      <c r="H197" s="10">
        <v>1553445522</v>
      </c>
      <c r="I197" s="72"/>
      <c r="J197" s="72"/>
      <c r="K197" s="72"/>
      <c r="L197" s="72"/>
      <c r="M197" s="72"/>
      <c r="N197" s="77"/>
      <c r="O197" s="72"/>
      <c r="P197" s="76"/>
      <c r="Q197" s="78"/>
      <c r="R197" s="72"/>
      <c r="S197" s="8"/>
      <c r="T197" s="8"/>
      <c r="U197" s="72"/>
      <c r="V197" s="8"/>
      <c r="W197" s="72"/>
      <c r="X197" s="72"/>
      <c r="Y197" s="72"/>
      <c r="Z197" s="72"/>
      <c r="AA197" s="8">
        <v>63</v>
      </c>
      <c r="AB197" s="8"/>
      <c r="AC197" s="8">
        <v>63</v>
      </c>
      <c r="AD197" s="8"/>
      <c r="AE197" s="24">
        <f t="shared" si="26"/>
        <v>63</v>
      </c>
      <c r="AF197" s="8">
        <v>1.78</v>
      </c>
      <c r="AG197" s="8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7"/>
      <c r="CB197" s="77"/>
      <c r="CC197" s="77"/>
      <c r="CD197" s="77"/>
      <c r="CE197" s="77"/>
      <c r="CF197" s="77"/>
      <c r="CG197" s="83"/>
      <c r="CH197" s="60"/>
      <c r="CI197" s="60"/>
      <c r="CJ197" s="60"/>
      <c r="CK197" s="54">
        <v>1</v>
      </c>
      <c r="CL197" s="72"/>
      <c r="CM197" s="72"/>
      <c r="CN197" s="72"/>
      <c r="CO197" s="72"/>
      <c r="CP197" s="72"/>
      <c r="CQ197" s="72"/>
      <c r="CR197" s="72"/>
      <c r="CS197" s="72"/>
      <c r="CT197" s="72"/>
      <c r="CU197" s="77"/>
      <c r="CV197" s="72"/>
      <c r="CW197" s="72"/>
      <c r="CX197" s="72"/>
      <c r="CY197" s="72"/>
      <c r="CZ197" s="72"/>
      <c r="DA197" s="72"/>
      <c r="DB197" s="72"/>
      <c r="DC197" s="87"/>
      <c r="DD197" s="72"/>
    </row>
    <row r="198" ht="24" spans="1:108">
      <c r="A198" s="8">
        <v>17</v>
      </c>
      <c r="B198" s="69" t="s">
        <v>745</v>
      </c>
      <c r="C198" s="9" t="s">
        <v>746</v>
      </c>
      <c r="D198" s="10"/>
      <c r="E198" s="10">
        <v>121.21212771</v>
      </c>
      <c r="F198" s="10">
        <v>31.59887715</v>
      </c>
      <c r="G198" s="18" t="s">
        <v>747</v>
      </c>
      <c r="H198" s="10">
        <v>1500573948</v>
      </c>
      <c r="I198" s="72"/>
      <c r="J198" s="72"/>
      <c r="K198" s="72"/>
      <c r="L198" s="72"/>
      <c r="M198" s="72"/>
      <c r="N198" s="77"/>
      <c r="O198" s="72"/>
      <c r="P198" s="76"/>
      <c r="Q198" s="78"/>
      <c r="R198" s="72"/>
      <c r="S198" s="8"/>
      <c r="T198" s="8"/>
      <c r="U198" s="72"/>
      <c r="V198" s="8"/>
      <c r="W198" s="72"/>
      <c r="X198" s="72"/>
      <c r="Y198" s="72"/>
      <c r="Z198" s="72"/>
      <c r="AA198" s="8">
        <v>72</v>
      </c>
      <c r="AB198" s="8"/>
      <c r="AC198" s="8">
        <v>72</v>
      </c>
      <c r="AD198" s="8"/>
      <c r="AE198" s="24">
        <f t="shared" si="26"/>
        <v>72</v>
      </c>
      <c r="AF198" s="8">
        <v>1.89</v>
      </c>
      <c r="AG198" s="8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7"/>
      <c r="CB198" s="77"/>
      <c r="CC198" s="77"/>
      <c r="CD198" s="77"/>
      <c r="CE198" s="77"/>
      <c r="CF198" s="77"/>
      <c r="CG198" s="83"/>
      <c r="CH198" s="60"/>
      <c r="CI198" s="60"/>
      <c r="CJ198" s="60"/>
      <c r="CK198" s="54">
        <v>1</v>
      </c>
      <c r="CL198" s="72"/>
      <c r="CM198" s="72"/>
      <c r="CN198" s="72"/>
      <c r="CO198" s="72"/>
      <c r="CP198" s="72"/>
      <c r="CQ198" s="72"/>
      <c r="CR198" s="72"/>
      <c r="CS198" s="72"/>
      <c r="CT198" s="72"/>
      <c r="CU198" s="77"/>
      <c r="CV198" s="72"/>
      <c r="CW198" s="72"/>
      <c r="CX198" s="72"/>
      <c r="CY198" s="72"/>
      <c r="CZ198" s="72"/>
      <c r="DA198" s="72"/>
      <c r="DB198" s="72"/>
      <c r="DC198" s="87"/>
      <c r="DD198" s="72"/>
    </row>
    <row r="199" ht="24" spans="1:108">
      <c r="A199" s="8">
        <v>18</v>
      </c>
      <c r="B199" s="69" t="s">
        <v>748</v>
      </c>
      <c r="C199" s="9" t="s">
        <v>749</v>
      </c>
      <c r="D199" s="10"/>
      <c r="E199" s="10">
        <v>121.20818596</v>
      </c>
      <c r="F199" s="10">
        <v>31.59980783</v>
      </c>
      <c r="G199" s="18" t="s">
        <v>750</v>
      </c>
      <c r="H199" s="10">
        <v>1529894998</v>
      </c>
      <c r="I199" s="72"/>
      <c r="J199" s="72"/>
      <c r="K199" s="72"/>
      <c r="L199" s="72"/>
      <c r="M199" s="72"/>
      <c r="N199" s="77"/>
      <c r="O199" s="72"/>
      <c r="P199" s="76"/>
      <c r="Q199" s="78"/>
      <c r="R199" s="72"/>
      <c r="S199" s="8"/>
      <c r="T199" s="8"/>
      <c r="U199" s="72"/>
      <c r="V199" s="8"/>
      <c r="W199" s="72"/>
      <c r="X199" s="72"/>
      <c r="Y199" s="72"/>
      <c r="Z199" s="72"/>
      <c r="AA199" s="8">
        <v>49</v>
      </c>
      <c r="AB199" s="8"/>
      <c r="AC199" s="8">
        <v>49</v>
      </c>
      <c r="AD199" s="8"/>
      <c r="AE199" s="24">
        <f t="shared" si="26"/>
        <v>49</v>
      </c>
      <c r="AF199" s="8">
        <v>1.69</v>
      </c>
      <c r="AG199" s="8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  <c r="BX199" s="72"/>
      <c r="BY199" s="72"/>
      <c r="BZ199" s="72"/>
      <c r="CA199" s="77"/>
      <c r="CB199" s="77"/>
      <c r="CC199" s="77"/>
      <c r="CD199" s="77"/>
      <c r="CE199" s="77"/>
      <c r="CF199" s="77"/>
      <c r="CG199" s="83"/>
      <c r="CH199" s="60"/>
      <c r="CI199" s="60"/>
      <c r="CJ199" s="60"/>
      <c r="CK199" s="54">
        <v>1</v>
      </c>
      <c r="CL199" s="72"/>
      <c r="CM199" s="72"/>
      <c r="CN199" s="72"/>
      <c r="CO199" s="72"/>
      <c r="CP199" s="72"/>
      <c r="CQ199" s="72"/>
      <c r="CR199" s="72"/>
      <c r="CS199" s="72"/>
      <c r="CT199" s="72"/>
      <c r="CU199" s="77"/>
      <c r="CV199" s="72"/>
      <c r="CW199" s="72"/>
      <c r="CX199" s="72"/>
      <c r="CY199" s="72"/>
      <c r="CZ199" s="72"/>
      <c r="DA199" s="72"/>
      <c r="DB199" s="72"/>
      <c r="DC199" s="87"/>
      <c r="DD199" s="72"/>
    </row>
    <row r="200" ht="24" spans="1:108">
      <c r="A200" s="8">
        <v>19</v>
      </c>
      <c r="B200" s="69" t="s">
        <v>751</v>
      </c>
      <c r="C200" s="9" t="s">
        <v>752</v>
      </c>
      <c r="D200" s="10"/>
      <c r="E200" s="10">
        <v>121.2265</v>
      </c>
      <c r="F200" s="10">
        <v>31.5942</v>
      </c>
      <c r="G200" s="18" t="s">
        <v>753</v>
      </c>
      <c r="H200" s="18" t="s">
        <v>754</v>
      </c>
      <c r="I200" s="72"/>
      <c r="J200" s="72"/>
      <c r="K200" s="72"/>
      <c r="L200" s="72"/>
      <c r="M200" s="72"/>
      <c r="N200" s="77"/>
      <c r="O200" s="72"/>
      <c r="P200" s="76"/>
      <c r="Q200" s="78"/>
      <c r="R200" s="72"/>
      <c r="S200" s="8">
        <v>85</v>
      </c>
      <c r="T200" s="8"/>
      <c r="U200" s="72"/>
      <c r="V200" s="8">
        <v>270</v>
      </c>
      <c r="W200" s="72"/>
      <c r="X200" s="72"/>
      <c r="Y200" s="72"/>
      <c r="Z200" s="72"/>
      <c r="AA200" s="8">
        <v>106</v>
      </c>
      <c r="AB200" s="8">
        <v>270</v>
      </c>
      <c r="AC200" s="8">
        <v>106</v>
      </c>
      <c r="AD200" s="8">
        <v>270</v>
      </c>
      <c r="AE200" s="24">
        <f>AC200+AD200+S200</f>
        <v>461</v>
      </c>
      <c r="AF200" s="8">
        <v>10.68</v>
      </c>
      <c r="AG200" s="8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72"/>
      <c r="BY200" s="72"/>
      <c r="BZ200" s="72"/>
      <c r="CA200" s="77"/>
      <c r="CB200" s="77"/>
      <c r="CC200" s="77"/>
      <c r="CD200" s="77"/>
      <c r="CE200" s="77"/>
      <c r="CF200" s="77"/>
      <c r="CG200" s="83"/>
      <c r="CH200" s="60"/>
      <c r="CI200" s="60"/>
      <c r="CJ200" s="60"/>
      <c r="CK200" s="54">
        <v>1</v>
      </c>
      <c r="CL200" s="72"/>
      <c r="CM200" s="72"/>
      <c r="CN200" s="72"/>
      <c r="CO200" s="72"/>
      <c r="CP200" s="72"/>
      <c r="CQ200" s="72"/>
      <c r="CR200" s="72"/>
      <c r="CS200" s="72"/>
      <c r="CT200" s="72"/>
      <c r="CU200" s="77"/>
      <c r="CV200" s="72"/>
      <c r="CW200" s="72"/>
      <c r="CX200" s="72"/>
      <c r="CY200" s="72"/>
      <c r="CZ200" s="72"/>
      <c r="DA200" s="72"/>
      <c r="DB200" s="72"/>
      <c r="DC200" s="87"/>
      <c r="DD200" s="72"/>
    </row>
    <row r="201" ht="24" spans="1:108">
      <c r="A201" s="8"/>
      <c r="B201" s="69"/>
      <c r="C201" s="9" t="s">
        <v>755</v>
      </c>
      <c r="D201" s="10"/>
      <c r="E201" s="10">
        <v>121.2183</v>
      </c>
      <c r="F201" s="10">
        <v>31.5935</v>
      </c>
      <c r="G201" s="18" t="s">
        <v>756</v>
      </c>
      <c r="H201" s="18" t="s">
        <v>757</v>
      </c>
      <c r="I201" s="72"/>
      <c r="J201" s="72"/>
      <c r="K201" s="72"/>
      <c r="L201" s="72"/>
      <c r="M201" s="72"/>
      <c r="N201" s="77"/>
      <c r="O201" s="72"/>
      <c r="P201" s="76"/>
      <c r="Q201" s="78"/>
      <c r="R201" s="72"/>
      <c r="S201" s="8"/>
      <c r="T201" s="8"/>
      <c r="U201" s="72"/>
      <c r="V201" s="8"/>
      <c r="W201" s="72"/>
      <c r="X201" s="72"/>
      <c r="Y201" s="72"/>
      <c r="Z201" s="72"/>
      <c r="AA201" s="8"/>
      <c r="AB201" s="8"/>
      <c r="AC201" s="8"/>
      <c r="AD201" s="8"/>
      <c r="AE201" s="24">
        <f t="shared" ref="AE201:AE209" si="27">AC201+AD201</f>
        <v>0</v>
      </c>
      <c r="AF201" s="8"/>
      <c r="AG201" s="8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72"/>
      <c r="BY201" s="72"/>
      <c r="BZ201" s="72"/>
      <c r="CA201" s="77"/>
      <c r="CB201" s="77"/>
      <c r="CC201" s="77"/>
      <c r="CD201" s="77"/>
      <c r="CE201" s="77"/>
      <c r="CF201" s="77"/>
      <c r="CG201" s="83"/>
      <c r="CH201" s="60"/>
      <c r="CI201" s="60"/>
      <c r="CJ201" s="60"/>
      <c r="CK201" s="54">
        <v>1</v>
      </c>
      <c r="CL201" s="72"/>
      <c r="CM201" s="72"/>
      <c r="CN201" s="72"/>
      <c r="CO201" s="72"/>
      <c r="CP201" s="72"/>
      <c r="CQ201" s="72"/>
      <c r="CR201" s="72"/>
      <c r="CS201" s="72"/>
      <c r="CT201" s="72"/>
      <c r="CU201" s="77"/>
      <c r="CV201" s="72"/>
      <c r="CW201" s="72"/>
      <c r="CX201" s="72"/>
      <c r="CY201" s="72"/>
      <c r="CZ201" s="72"/>
      <c r="DA201" s="72"/>
      <c r="DB201" s="72"/>
      <c r="DC201" s="87"/>
      <c r="DD201" s="72"/>
    </row>
    <row r="202" ht="24" spans="1:108">
      <c r="A202" s="8"/>
      <c r="B202" s="69"/>
      <c r="C202" s="9" t="s">
        <v>758</v>
      </c>
      <c r="D202" s="10"/>
      <c r="E202" s="10">
        <v>121.2186</v>
      </c>
      <c r="F202" s="10">
        <v>31.5885</v>
      </c>
      <c r="G202" s="18" t="s">
        <v>759</v>
      </c>
      <c r="H202" s="18" t="s">
        <v>760</v>
      </c>
      <c r="I202" s="72"/>
      <c r="J202" s="72"/>
      <c r="K202" s="72"/>
      <c r="L202" s="72"/>
      <c r="M202" s="72"/>
      <c r="N202" s="77"/>
      <c r="O202" s="72"/>
      <c r="P202" s="76"/>
      <c r="Q202" s="78"/>
      <c r="R202" s="72"/>
      <c r="S202" s="8"/>
      <c r="T202" s="8"/>
      <c r="U202" s="72"/>
      <c r="V202" s="8"/>
      <c r="W202" s="72"/>
      <c r="X202" s="72"/>
      <c r="Y202" s="72"/>
      <c r="Z202" s="72"/>
      <c r="AA202" s="8"/>
      <c r="AB202" s="8"/>
      <c r="AC202" s="8"/>
      <c r="AD202" s="8"/>
      <c r="AE202" s="24">
        <f t="shared" si="27"/>
        <v>0</v>
      </c>
      <c r="AF202" s="8"/>
      <c r="AG202" s="8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72"/>
      <c r="CA202" s="77"/>
      <c r="CB202" s="77"/>
      <c r="CC202" s="77"/>
      <c r="CD202" s="77"/>
      <c r="CE202" s="77"/>
      <c r="CF202" s="77"/>
      <c r="CG202" s="83"/>
      <c r="CH202" s="60"/>
      <c r="CI202" s="60"/>
      <c r="CJ202" s="60"/>
      <c r="CK202" s="54">
        <v>1</v>
      </c>
      <c r="CL202" s="72"/>
      <c r="CM202" s="72"/>
      <c r="CN202" s="72"/>
      <c r="CO202" s="72"/>
      <c r="CP202" s="72"/>
      <c r="CQ202" s="72"/>
      <c r="CR202" s="72"/>
      <c r="CS202" s="72"/>
      <c r="CT202" s="72"/>
      <c r="CU202" s="77"/>
      <c r="CV202" s="72"/>
      <c r="CW202" s="72"/>
      <c r="CX202" s="72"/>
      <c r="CY202" s="72"/>
      <c r="CZ202" s="72"/>
      <c r="DA202" s="72"/>
      <c r="DB202" s="72"/>
      <c r="DC202" s="87"/>
      <c r="DD202" s="72"/>
    </row>
    <row r="203" ht="24" spans="1:108">
      <c r="A203" s="8"/>
      <c r="B203" s="69"/>
      <c r="C203" s="9" t="s">
        <v>761</v>
      </c>
      <c r="D203" s="10"/>
      <c r="E203" s="10">
        <v>121.2149</v>
      </c>
      <c r="F203" s="10">
        <v>31.5854</v>
      </c>
      <c r="G203" s="18" t="s">
        <v>762</v>
      </c>
      <c r="H203" s="18" t="s">
        <v>763</v>
      </c>
      <c r="I203" s="72"/>
      <c r="J203" s="72"/>
      <c r="K203" s="72"/>
      <c r="L203" s="72"/>
      <c r="M203" s="72"/>
      <c r="N203" s="77"/>
      <c r="O203" s="72"/>
      <c r="P203" s="76"/>
      <c r="Q203" s="78"/>
      <c r="R203" s="72"/>
      <c r="S203" s="8"/>
      <c r="T203" s="8"/>
      <c r="U203" s="72"/>
      <c r="V203" s="8"/>
      <c r="W203" s="72"/>
      <c r="X203" s="72"/>
      <c r="Y203" s="72"/>
      <c r="Z203" s="72"/>
      <c r="AA203" s="8"/>
      <c r="AB203" s="8"/>
      <c r="AC203" s="8"/>
      <c r="AD203" s="8"/>
      <c r="AE203" s="24">
        <f t="shared" si="27"/>
        <v>0</v>
      </c>
      <c r="AF203" s="8"/>
      <c r="AG203" s="8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72"/>
      <c r="BY203" s="72"/>
      <c r="BZ203" s="72"/>
      <c r="CA203" s="77"/>
      <c r="CB203" s="77"/>
      <c r="CC203" s="77"/>
      <c r="CD203" s="77"/>
      <c r="CE203" s="77"/>
      <c r="CF203" s="77"/>
      <c r="CG203" s="83"/>
      <c r="CH203" s="60"/>
      <c r="CI203" s="60"/>
      <c r="CJ203" s="60"/>
      <c r="CK203" s="54">
        <v>1</v>
      </c>
      <c r="CL203" s="72"/>
      <c r="CM203" s="72"/>
      <c r="CN203" s="72"/>
      <c r="CO203" s="72"/>
      <c r="CP203" s="72"/>
      <c r="CQ203" s="72"/>
      <c r="CR203" s="72"/>
      <c r="CS203" s="72"/>
      <c r="CT203" s="72"/>
      <c r="CU203" s="77"/>
      <c r="CV203" s="72"/>
      <c r="CW203" s="72"/>
      <c r="CX203" s="72"/>
      <c r="CY203" s="72"/>
      <c r="CZ203" s="72"/>
      <c r="DA203" s="72"/>
      <c r="DB203" s="72"/>
      <c r="DC203" s="87"/>
      <c r="DD203" s="72"/>
    </row>
    <row r="204" ht="14.25" spans="1:108">
      <c r="A204" s="8"/>
      <c r="B204" s="69"/>
      <c r="C204" s="9"/>
      <c r="D204" s="10"/>
      <c r="E204" s="10">
        <v>121.222326</v>
      </c>
      <c r="F204" s="10">
        <v>31.595974</v>
      </c>
      <c r="G204" s="18"/>
      <c r="H204" s="18" t="s">
        <v>764</v>
      </c>
      <c r="I204" s="72"/>
      <c r="J204" s="72"/>
      <c r="K204" s="72"/>
      <c r="L204" s="72"/>
      <c r="M204" s="72"/>
      <c r="N204" s="77"/>
      <c r="O204" s="72"/>
      <c r="P204" s="76"/>
      <c r="Q204" s="78"/>
      <c r="R204" s="72"/>
      <c r="S204" s="8"/>
      <c r="T204" s="8"/>
      <c r="U204" s="72"/>
      <c r="V204" s="8"/>
      <c r="W204" s="72"/>
      <c r="X204" s="72"/>
      <c r="Y204" s="72"/>
      <c r="Z204" s="72"/>
      <c r="AA204" s="8"/>
      <c r="AB204" s="8"/>
      <c r="AC204" s="8"/>
      <c r="AD204" s="8"/>
      <c r="AE204" s="24">
        <f t="shared" si="27"/>
        <v>0</v>
      </c>
      <c r="AF204" s="8"/>
      <c r="AG204" s="8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72"/>
      <c r="BY204" s="72"/>
      <c r="BZ204" s="72"/>
      <c r="CA204" s="77"/>
      <c r="CB204" s="77"/>
      <c r="CC204" s="77"/>
      <c r="CD204" s="77"/>
      <c r="CE204" s="77"/>
      <c r="CF204" s="77"/>
      <c r="CG204" s="83"/>
      <c r="CH204" s="60"/>
      <c r="CI204" s="60"/>
      <c r="CJ204" s="60"/>
      <c r="CK204" s="54">
        <v>1</v>
      </c>
      <c r="CL204" s="72"/>
      <c r="CM204" s="72"/>
      <c r="CN204" s="72"/>
      <c r="CO204" s="72"/>
      <c r="CP204" s="72"/>
      <c r="CQ204" s="72"/>
      <c r="CR204" s="72"/>
      <c r="CS204" s="72"/>
      <c r="CT204" s="72"/>
      <c r="CU204" s="77"/>
      <c r="CV204" s="72"/>
      <c r="CW204" s="72"/>
      <c r="CX204" s="72"/>
      <c r="CY204" s="72"/>
      <c r="CZ204" s="72"/>
      <c r="DA204" s="72"/>
      <c r="DB204" s="72"/>
      <c r="DC204" s="87"/>
      <c r="DD204" s="72"/>
    </row>
    <row r="205" ht="24" spans="1:108">
      <c r="A205" s="8">
        <v>20</v>
      </c>
      <c r="B205" s="69" t="s">
        <v>765</v>
      </c>
      <c r="C205" s="9" t="s">
        <v>766</v>
      </c>
      <c r="D205" s="10"/>
      <c r="E205" s="10">
        <v>121.1507</v>
      </c>
      <c r="F205" s="10">
        <v>31.6475</v>
      </c>
      <c r="G205" s="18" t="s">
        <v>767</v>
      </c>
      <c r="H205" s="10">
        <v>1547718683</v>
      </c>
      <c r="I205" s="72"/>
      <c r="J205" s="72"/>
      <c r="K205" s="72"/>
      <c r="L205" s="72"/>
      <c r="M205" s="72"/>
      <c r="N205" s="77"/>
      <c r="O205" s="72"/>
      <c r="P205" s="76"/>
      <c r="Q205" s="78"/>
      <c r="R205" s="72"/>
      <c r="S205" s="8"/>
      <c r="T205" s="8"/>
      <c r="U205" s="72"/>
      <c r="V205" s="8">
        <v>69</v>
      </c>
      <c r="W205" s="72"/>
      <c r="X205" s="72"/>
      <c r="Y205" s="72"/>
      <c r="Z205" s="72"/>
      <c r="AA205" s="8"/>
      <c r="AB205" s="8">
        <v>69</v>
      </c>
      <c r="AC205" s="8"/>
      <c r="AD205" s="8">
        <v>69</v>
      </c>
      <c r="AE205" s="24">
        <f t="shared" si="27"/>
        <v>69</v>
      </c>
      <c r="AF205" s="8">
        <v>2.4</v>
      </c>
      <c r="AG205" s="8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  <c r="BX205" s="72"/>
      <c r="BY205" s="72"/>
      <c r="BZ205" s="72"/>
      <c r="CA205" s="77"/>
      <c r="CB205" s="77"/>
      <c r="CC205" s="77"/>
      <c r="CD205" s="77"/>
      <c r="CE205" s="77"/>
      <c r="CF205" s="77"/>
      <c r="CG205" s="83"/>
      <c r="CH205" s="60"/>
      <c r="CI205" s="60"/>
      <c r="CJ205" s="60"/>
      <c r="CK205" s="54">
        <v>1</v>
      </c>
      <c r="CL205" s="72"/>
      <c r="CM205" s="72"/>
      <c r="CN205" s="72"/>
      <c r="CO205" s="72"/>
      <c r="CP205" s="72"/>
      <c r="CQ205" s="72"/>
      <c r="CR205" s="72"/>
      <c r="CS205" s="72"/>
      <c r="CT205" s="72"/>
      <c r="CU205" s="77"/>
      <c r="CV205" s="72"/>
      <c r="CW205" s="72"/>
      <c r="CX205" s="72"/>
      <c r="CY205" s="72"/>
      <c r="CZ205" s="72"/>
      <c r="DA205" s="72"/>
      <c r="DB205" s="72"/>
      <c r="DC205" s="87"/>
      <c r="DD205" s="72"/>
    </row>
    <row r="206" ht="24" spans="1:108">
      <c r="A206" s="8">
        <v>21</v>
      </c>
      <c r="B206" s="69" t="s">
        <v>768</v>
      </c>
      <c r="C206" s="9" t="s">
        <v>769</v>
      </c>
      <c r="D206" s="10"/>
      <c r="E206" s="10">
        <v>121.152</v>
      </c>
      <c r="F206" s="10">
        <v>31.6439</v>
      </c>
      <c r="G206" s="18" t="s">
        <v>770</v>
      </c>
      <c r="H206" s="10">
        <v>1547718678</v>
      </c>
      <c r="I206" s="72"/>
      <c r="J206" s="72"/>
      <c r="K206" s="72"/>
      <c r="L206" s="72"/>
      <c r="M206" s="72"/>
      <c r="N206" s="77"/>
      <c r="O206" s="72"/>
      <c r="P206" s="76"/>
      <c r="Q206" s="78"/>
      <c r="R206" s="72"/>
      <c r="S206" s="8"/>
      <c r="T206" s="8"/>
      <c r="U206" s="72"/>
      <c r="V206" s="8"/>
      <c r="W206" s="72"/>
      <c r="X206" s="72"/>
      <c r="Y206" s="72"/>
      <c r="Z206" s="72"/>
      <c r="AA206" s="8">
        <v>17</v>
      </c>
      <c r="AB206" s="8"/>
      <c r="AC206" s="8">
        <v>17</v>
      </c>
      <c r="AD206" s="8"/>
      <c r="AE206" s="24">
        <f t="shared" si="27"/>
        <v>17</v>
      </c>
      <c r="AF206" s="8">
        <v>0.45</v>
      </c>
      <c r="AG206" s="8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  <c r="BT206" s="72"/>
      <c r="BU206" s="72"/>
      <c r="BV206" s="72"/>
      <c r="BW206" s="72"/>
      <c r="BX206" s="72"/>
      <c r="BY206" s="72"/>
      <c r="BZ206" s="72"/>
      <c r="CA206" s="77"/>
      <c r="CB206" s="77"/>
      <c r="CC206" s="77"/>
      <c r="CD206" s="77"/>
      <c r="CE206" s="77"/>
      <c r="CF206" s="77"/>
      <c r="CG206" s="83"/>
      <c r="CH206" s="60"/>
      <c r="CI206" s="60"/>
      <c r="CJ206" s="60"/>
      <c r="CK206" s="54">
        <v>1</v>
      </c>
      <c r="CL206" s="72"/>
      <c r="CM206" s="72"/>
      <c r="CN206" s="72"/>
      <c r="CO206" s="72"/>
      <c r="CP206" s="72"/>
      <c r="CQ206" s="72"/>
      <c r="CR206" s="72"/>
      <c r="CS206" s="72"/>
      <c r="CT206" s="72"/>
      <c r="CU206" s="77"/>
      <c r="CV206" s="72"/>
      <c r="CW206" s="72"/>
      <c r="CX206" s="72"/>
      <c r="CY206" s="72"/>
      <c r="CZ206" s="72"/>
      <c r="DA206" s="72"/>
      <c r="DB206" s="72"/>
      <c r="DC206" s="87"/>
      <c r="DD206" s="72"/>
    </row>
    <row r="207" ht="14.25" spans="1:108">
      <c r="A207" s="8">
        <v>22</v>
      </c>
      <c r="B207" s="69" t="s">
        <v>771</v>
      </c>
      <c r="C207" s="9"/>
      <c r="D207" s="10"/>
      <c r="E207" s="78"/>
      <c r="F207" s="78"/>
      <c r="G207" s="72"/>
      <c r="H207" s="72"/>
      <c r="I207" s="72"/>
      <c r="J207" s="72"/>
      <c r="K207" s="72"/>
      <c r="L207" s="72"/>
      <c r="M207" s="72"/>
      <c r="N207" s="77"/>
      <c r="O207" s="72"/>
      <c r="P207" s="76"/>
      <c r="Q207" s="78"/>
      <c r="R207" s="72"/>
      <c r="S207" s="8"/>
      <c r="T207" s="8"/>
      <c r="U207" s="72"/>
      <c r="V207" s="8"/>
      <c r="W207" s="72"/>
      <c r="X207" s="72"/>
      <c r="Y207" s="72"/>
      <c r="Z207" s="72"/>
      <c r="AA207" s="8">
        <v>26</v>
      </c>
      <c r="AB207" s="8"/>
      <c r="AC207" s="8">
        <v>26</v>
      </c>
      <c r="AD207" s="8"/>
      <c r="AE207" s="24">
        <f t="shared" si="27"/>
        <v>26</v>
      </c>
      <c r="AF207" s="8">
        <v>0.75</v>
      </c>
      <c r="AG207" s="8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  <c r="BT207" s="72"/>
      <c r="BU207" s="72"/>
      <c r="BV207" s="72"/>
      <c r="BW207" s="72"/>
      <c r="BX207" s="72"/>
      <c r="BY207" s="72"/>
      <c r="BZ207" s="72"/>
      <c r="CA207" s="77"/>
      <c r="CB207" s="77"/>
      <c r="CC207" s="77"/>
      <c r="CD207" s="77"/>
      <c r="CE207" s="77"/>
      <c r="CF207" s="77"/>
      <c r="CG207" s="83"/>
      <c r="CH207" s="60"/>
      <c r="CI207" s="60"/>
      <c r="CJ207" s="60"/>
      <c r="CK207" s="54"/>
      <c r="CL207" s="72"/>
      <c r="CM207" s="72"/>
      <c r="CN207" s="72"/>
      <c r="CO207" s="72"/>
      <c r="CP207" s="72"/>
      <c r="CQ207" s="72"/>
      <c r="CR207" s="72"/>
      <c r="CS207" s="72"/>
      <c r="CT207" s="72"/>
      <c r="CU207" s="77"/>
      <c r="CV207" s="72"/>
      <c r="CW207" s="72"/>
      <c r="CX207" s="72"/>
      <c r="CY207" s="72"/>
      <c r="CZ207" s="72"/>
      <c r="DA207" s="72"/>
      <c r="DB207" s="72"/>
      <c r="DC207" s="87"/>
      <c r="DD207" s="72"/>
    </row>
    <row r="208" ht="14.25" spans="1:108">
      <c r="A208" s="8">
        <v>23</v>
      </c>
      <c r="B208" s="69" t="s">
        <v>772</v>
      </c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7"/>
      <c r="O208" s="72"/>
      <c r="P208" s="76"/>
      <c r="Q208" s="78"/>
      <c r="R208" s="72"/>
      <c r="S208" s="72"/>
      <c r="T208" s="78"/>
      <c r="U208" s="72"/>
      <c r="V208" s="72"/>
      <c r="W208" s="72"/>
      <c r="X208" s="72"/>
      <c r="Y208" s="72"/>
      <c r="Z208" s="72"/>
      <c r="AA208" s="8">
        <v>18</v>
      </c>
      <c r="AB208" s="72"/>
      <c r="AC208" s="54">
        <v>18</v>
      </c>
      <c r="AD208" s="54"/>
      <c r="AE208" s="24">
        <f t="shared" si="27"/>
        <v>18</v>
      </c>
      <c r="AF208" s="8">
        <v>0.54</v>
      </c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  <c r="BX208" s="72"/>
      <c r="BY208" s="72"/>
      <c r="BZ208" s="72"/>
      <c r="CA208" s="77"/>
      <c r="CB208" s="77"/>
      <c r="CC208" s="77"/>
      <c r="CD208" s="77"/>
      <c r="CE208" s="77"/>
      <c r="CF208" s="77"/>
      <c r="CG208" s="83"/>
      <c r="CH208" s="60"/>
      <c r="CI208" s="60"/>
      <c r="CJ208" s="60"/>
      <c r="CK208" s="54"/>
      <c r="CL208" s="72"/>
      <c r="CM208" s="72"/>
      <c r="CN208" s="72"/>
      <c r="CO208" s="72"/>
      <c r="CP208" s="72"/>
      <c r="CQ208" s="72"/>
      <c r="CR208" s="72"/>
      <c r="CS208" s="72"/>
      <c r="CT208" s="72"/>
      <c r="CU208" s="77"/>
      <c r="CV208" s="72"/>
      <c r="CW208" s="72"/>
      <c r="CX208" s="72"/>
      <c r="CY208" s="72"/>
      <c r="CZ208" s="72"/>
      <c r="DA208" s="72"/>
      <c r="DB208" s="72"/>
      <c r="DC208" s="87"/>
      <c r="DD208" s="72"/>
    </row>
    <row r="209" ht="24" spans="1:108">
      <c r="A209" s="8">
        <v>24</v>
      </c>
      <c r="B209" s="69" t="s">
        <v>773</v>
      </c>
      <c r="C209" s="9"/>
      <c r="D209" s="10"/>
      <c r="E209" s="10">
        <v>121.1578</v>
      </c>
      <c r="F209" s="10">
        <v>31.6483</v>
      </c>
      <c r="G209" s="18" t="s">
        <v>774</v>
      </c>
      <c r="H209" s="10">
        <v>1528619722</v>
      </c>
      <c r="I209" s="72"/>
      <c r="J209" s="72"/>
      <c r="K209" s="72"/>
      <c r="L209" s="72"/>
      <c r="M209" s="72"/>
      <c r="N209" s="77"/>
      <c r="O209" s="72"/>
      <c r="P209" s="76"/>
      <c r="Q209" s="78"/>
      <c r="R209" s="72"/>
      <c r="S209" s="8"/>
      <c r="T209" s="8"/>
      <c r="U209" s="72"/>
      <c r="V209" s="8">
        <v>69</v>
      </c>
      <c r="W209" s="72"/>
      <c r="X209" s="72"/>
      <c r="Y209" s="72"/>
      <c r="Z209" s="72"/>
      <c r="AA209" s="8"/>
      <c r="AB209" s="8">
        <v>69</v>
      </c>
      <c r="AC209" s="8"/>
      <c r="AD209" s="8">
        <v>69</v>
      </c>
      <c r="AE209" s="24">
        <f t="shared" si="27"/>
        <v>69</v>
      </c>
      <c r="AF209" s="8">
        <v>2.07</v>
      </c>
      <c r="AG209" s="8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  <c r="BX209" s="72"/>
      <c r="BY209" s="72"/>
      <c r="BZ209" s="72"/>
      <c r="CA209" s="77"/>
      <c r="CB209" s="77"/>
      <c r="CC209" s="77"/>
      <c r="CD209" s="77"/>
      <c r="CE209" s="77"/>
      <c r="CF209" s="77"/>
      <c r="CG209" s="83"/>
      <c r="CH209" s="60"/>
      <c r="CI209" s="60"/>
      <c r="CJ209" s="60"/>
      <c r="CK209" s="54">
        <v>1</v>
      </c>
      <c r="CL209" s="72"/>
      <c r="CM209" s="72"/>
      <c r="CN209" s="72"/>
      <c r="CO209" s="72"/>
      <c r="CP209" s="72"/>
      <c r="CQ209" s="72"/>
      <c r="CR209" s="72"/>
      <c r="CS209" s="72"/>
      <c r="CT209" s="72"/>
      <c r="CU209" s="77"/>
      <c r="CV209" s="72"/>
      <c r="CW209" s="72"/>
      <c r="CX209" s="72"/>
      <c r="CY209" s="72"/>
      <c r="CZ209" s="72"/>
      <c r="DA209" s="72"/>
      <c r="DB209" s="72"/>
      <c r="DC209" s="87"/>
      <c r="DD209" s="72"/>
    </row>
    <row r="210" ht="24" spans="1:108">
      <c r="A210" s="8">
        <v>25</v>
      </c>
      <c r="B210" s="69" t="s">
        <v>775</v>
      </c>
      <c r="C210" s="9" t="s">
        <v>776</v>
      </c>
      <c r="D210" s="10"/>
      <c r="E210" s="10">
        <v>121.24390662</v>
      </c>
      <c r="F210" s="10">
        <v>31.56589463</v>
      </c>
      <c r="G210" s="18" t="s">
        <v>777</v>
      </c>
      <c r="H210" s="10">
        <v>1525194782</v>
      </c>
      <c r="I210" s="72"/>
      <c r="J210" s="72"/>
      <c r="K210" s="72"/>
      <c r="L210" s="72"/>
      <c r="M210" s="72"/>
      <c r="N210" s="77"/>
      <c r="O210" s="72"/>
      <c r="P210" s="76"/>
      <c r="Q210" s="78"/>
      <c r="R210" s="72"/>
      <c r="S210" s="8"/>
      <c r="T210" s="8">
        <v>19</v>
      </c>
      <c r="U210" s="72"/>
      <c r="V210" s="8">
        <v>160</v>
      </c>
      <c r="W210" s="72"/>
      <c r="X210" s="72"/>
      <c r="Y210" s="54">
        <v>2</v>
      </c>
      <c r="Z210" s="72"/>
      <c r="AA210" s="8">
        <v>12</v>
      </c>
      <c r="AB210" s="8">
        <v>160</v>
      </c>
      <c r="AC210" s="8">
        <v>12</v>
      </c>
      <c r="AD210" s="8">
        <v>160</v>
      </c>
      <c r="AE210" s="24">
        <f>AC210+AD210+T210</f>
        <v>191</v>
      </c>
      <c r="AF210" s="8">
        <v>5.58</v>
      </c>
      <c r="AG210" s="8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2"/>
      <c r="BS210" s="72"/>
      <c r="BT210" s="72"/>
      <c r="BU210" s="72"/>
      <c r="BV210" s="72"/>
      <c r="BW210" s="72"/>
      <c r="BX210" s="72"/>
      <c r="BY210" s="72"/>
      <c r="BZ210" s="72"/>
      <c r="CA210" s="77"/>
      <c r="CB210" s="77"/>
      <c r="CC210" s="77"/>
      <c r="CD210" s="77"/>
      <c r="CE210" s="77"/>
      <c r="CF210" s="77"/>
      <c r="CG210" s="83"/>
      <c r="CH210" s="60"/>
      <c r="CI210" s="60"/>
      <c r="CJ210" s="60"/>
      <c r="CK210" s="54">
        <v>1</v>
      </c>
      <c r="CL210" s="72"/>
      <c r="CM210" s="72"/>
      <c r="CN210" s="72"/>
      <c r="CO210" s="72"/>
      <c r="CP210" s="72"/>
      <c r="CQ210" s="72"/>
      <c r="CR210" s="72"/>
      <c r="CS210" s="72"/>
      <c r="CT210" s="72"/>
      <c r="CU210" s="77"/>
      <c r="CV210" s="72"/>
      <c r="CW210" s="72"/>
      <c r="CX210" s="72"/>
      <c r="CY210" s="72"/>
      <c r="CZ210" s="72"/>
      <c r="DA210" s="72"/>
      <c r="DB210" s="72"/>
      <c r="DC210" s="87"/>
      <c r="DD210" s="72"/>
    </row>
    <row r="211" ht="24" spans="1:108">
      <c r="A211" s="8"/>
      <c r="B211" s="69"/>
      <c r="C211" s="9" t="s">
        <v>778</v>
      </c>
      <c r="D211" s="10"/>
      <c r="E211" s="10">
        <v>121.23863632</v>
      </c>
      <c r="F211" s="10">
        <v>31.565542</v>
      </c>
      <c r="G211" s="18" t="s">
        <v>779</v>
      </c>
      <c r="H211" s="10">
        <v>1525194780</v>
      </c>
      <c r="I211" s="72"/>
      <c r="J211" s="72"/>
      <c r="K211" s="72"/>
      <c r="L211" s="72"/>
      <c r="M211" s="72"/>
      <c r="N211" s="77"/>
      <c r="O211" s="72"/>
      <c r="P211" s="76"/>
      <c r="Q211" s="78"/>
      <c r="R211" s="72"/>
      <c r="S211" s="8"/>
      <c r="T211" s="8"/>
      <c r="U211" s="72"/>
      <c r="V211" s="8"/>
      <c r="W211" s="72"/>
      <c r="X211" s="72"/>
      <c r="Y211" s="72"/>
      <c r="Z211" s="72"/>
      <c r="AA211" s="8"/>
      <c r="AB211" s="8"/>
      <c r="AC211" s="8"/>
      <c r="AD211" s="8"/>
      <c r="AE211" s="24">
        <f t="shared" ref="AE211:AE249" si="28">AC211+AD211</f>
        <v>0</v>
      </c>
      <c r="AF211" s="8"/>
      <c r="AG211" s="8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  <c r="BM211" s="72"/>
      <c r="BN211" s="72"/>
      <c r="BO211" s="72"/>
      <c r="BP211" s="72"/>
      <c r="BQ211" s="72"/>
      <c r="BR211" s="72"/>
      <c r="BS211" s="72"/>
      <c r="BT211" s="72"/>
      <c r="BU211" s="72"/>
      <c r="BV211" s="72"/>
      <c r="BW211" s="72"/>
      <c r="BX211" s="72"/>
      <c r="BY211" s="72"/>
      <c r="BZ211" s="72"/>
      <c r="CA211" s="77"/>
      <c r="CB211" s="77"/>
      <c r="CC211" s="77"/>
      <c r="CD211" s="77"/>
      <c r="CE211" s="77"/>
      <c r="CF211" s="77"/>
      <c r="CG211" s="83"/>
      <c r="CH211" s="60"/>
      <c r="CI211" s="60"/>
      <c r="CJ211" s="60"/>
      <c r="CK211" s="54">
        <v>1</v>
      </c>
      <c r="CL211" s="72"/>
      <c r="CM211" s="72"/>
      <c r="CN211" s="72"/>
      <c r="CO211" s="72"/>
      <c r="CP211" s="72"/>
      <c r="CQ211" s="72"/>
      <c r="CR211" s="72"/>
      <c r="CS211" s="72"/>
      <c r="CT211" s="72"/>
      <c r="CU211" s="77"/>
      <c r="CV211" s="72"/>
      <c r="CW211" s="72"/>
      <c r="CX211" s="72"/>
      <c r="CY211" s="72"/>
      <c r="CZ211" s="72"/>
      <c r="DA211" s="72"/>
      <c r="DB211" s="72"/>
      <c r="DC211" s="87"/>
      <c r="DD211" s="72"/>
    </row>
    <row r="212" ht="24" spans="1:108">
      <c r="A212" s="8"/>
      <c r="B212" s="69"/>
      <c r="C212" s="9" t="s">
        <v>199</v>
      </c>
      <c r="D212" s="10"/>
      <c r="E212" s="10">
        <v>121.24153899</v>
      </c>
      <c r="F212" s="10">
        <v>31.56803386</v>
      </c>
      <c r="G212" s="18" t="s">
        <v>780</v>
      </c>
      <c r="H212" s="10">
        <v>1541814186</v>
      </c>
      <c r="I212" s="72"/>
      <c r="J212" s="72"/>
      <c r="K212" s="72"/>
      <c r="L212" s="72"/>
      <c r="M212" s="72"/>
      <c r="N212" s="77"/>
      <c r="O212" s="72"/>
      <c r="P212" s="76"/>
      <c r="Q212" s="78"/>
      <c r="R212" s="72"/>
      <c r="S212" s="8"/>
      <c r="T212" s="8"/>
      <c r="U212" s="72"/>
      <c r="V212" s="8">
        <v>28</v>
      </c>
      <c r="W212" s="72"/>
      <c r="X212" s="72"/>
      <c r="Y212" s="72"/>
      <c r="Z212" s="72"/>
      <c r="AA212" s="8"/>
      <c r="AB212" s="8"/>
      <c r="AC212" s="8"/>
      <c r="AD212" s="8">
        <v>28</v>
      </c>
      <c r="AE212" s="24">
        <f t="shared" si="28"/>
        <v>28</v>
      </c>
      <c r="AF212" s="8">
        <v>0.84</v>
      </c>
      <c r="AG212" s="8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72"/>
      <c r="BM212" s="72"/>
      <c r="BN212" s="72"/>
      <c r="BO212" s="72"/>
      <c r="BP212" s="72"/>
      <c r="BQ212" s="72"/>
      <c r="BR212" s="72"/>
      <c r="BS212" s="72"/>
      <c r="BT212" s="72"/>
      <c r="BU212" s="72"/>
      <c r="BV212" s="72"/>
      <c r="BW212" s="72"/>
      <c r="BX212" s="72"/>
      <c r="BY212" s="72"/>
      <c r="BZ212" s="72"/>
      <c r="CA212" s="77"/>
      <c r="CB212" s="77"/>
      <c r="CC212" s="77"/>
      <c r="CD212" s="77"/>
      <c r="CE212" s="77"/>
      <c r="CF212" s="77"/>
      <c r="CG212" s="83"/>
      <c r="CH212" s="60"/>
      <c r="CI212" s="60"/>
      <c r="CJ212" s="60"/>
      <c r="CK212" s="54">
        <v>1</v>
      </c>
      <c r="CL212" s="72"/>
      <c r="CM212" s="72"/>
      <c r="CN212" s="72"/>
      <c r="CO212" s="72"/>
      <c r="CP212" s="72"/>
      <c r="CQ212" s="72"/>
      <c r="CR212" s="72"/>
      <c r="CS212" s="72"/>
      <c r="CT212" s="72"/>
      <c r="CU212" s="77"/>
      <c r="CV212" s="72"/>
      <c r="CW212" s="72"/>
      <c r="CX212" s="72"/>
      <c r="CY212" s="72"/>
      <c r="CZ212" s="72"/>
      <c r="DA212" s="72"/>
      <c r="DB212" s="72"/>
      <c r="DC212" s="87"/>
      <c r="DD212" s="72"/>
    </row>
    <row r="213" ht="24" spans="1:108">
      <c r="A213" s="8"/>
      <c r="B213" s="69"/>
      <c r="C213" s="9" t="s">
        <v>781</v>
      </c>
      <c r="D213" s="10"/>
      <c r="E213" s="10">
        <v>121.24500689</v>
      </c>
      <c r="F213" s="10">
        <v>31.56426596</v>
      </c>
      <c r="G213" s="18" t="s">
        <v>782</v>
      </c>
      <c r="H213" s="18" t="s">
        <v>783</v>
      </c>
      <c r="I213" s="72"/>
      <c r="J213" s="72"/>
      <c r="K213" s="72"/>
      <c r="L213" s="72"/>
      <c r="M213" s="72"/>
      <c r="N213" s="77"/>
      <c r="O213" s="72"/>
      <c r="P213" s="76"/>
      <c r="Q213" s="78"/>
      <c r="R213" s="72"/>
      <c r="S213" s="8"/>
      <c r="T213" s="8"/>
      <c r="U213" s="72"/>
      <c r="V213" s="8"/>
      <c r="W213" s="72"/>
      <c r="X213" s="72"/>
      <c r="Y213" s="72"/>
      <c r="Z213" s="72"/>
      <c r="AA213" s="8"/>
      <c r="AB213" s="8"/>
      <c r="AC213" s="8"/>
      <c r="AD213" s="8"/>
      <c r="AE213" s="24">
        <f t="shared" si="28"/>
        <v>0</v>
      </c>
      <c r="AF213" s="8"/>
      <c r="AG213" s="8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  <c r="BH213" s="72"/>
      <c r="BI213" s="72"/>
      <c r="BJ213" s="72"/>
      <c r="BK213" s="72"/>
      <c r="BL213" s="72"/>
      <c r="BM213" s="72"/>
      <c r="BN213" s="72"/>
      <c r="BO213" s="72"/>
      <c r="BP213" s="72"/>
      <c r="BQ213" s="72"/>
      <c r="BR213" s="72"/>
      <c r="BS213" s="72"/>
      <c r="BT213" s="72"/>
      <c r="BU213" s="72"/>
      <c r="BV213" s="72"/>
      <c r="BW213" s="72"/>
      <c r="BX213" s="72"/>
      <c r="BY213" s="72"/>
      <c r="BZ213" s="72"/>
      <c r="CA213" s="77"/>
      <c r="CB213" s="77"/>
      <c r="CC213" s="77"/>
      <c r="CD213" s="77"/>
      <c r="CE213" s="77"/>
      <c r="CF213" s="77"/>
      <c r="CG213" s="83"/>
      <c r="CH213" s="60"/>
      <c r="CI213" s="60"/>
      <c r="CJ213" s="60"/>
      <c r="CK213" s="54">
        <v>1</v>
      </c>
      <c r="CL213" s="72"/>
      <c r="CM213" s="72"/>
      <c r="CN213" s="72"/>
      <c r="CO213" s="72"/>
      <c r="CP213" s="72"/>
      <c r="CQ213" s="72"/>
      <c r="CR213" s="72"/>
      <c r="CS213" s="72"/>
      <c r="CT213" s="72"/>
      <c r="CU213" s="77"/>
      <c r="CV213" s="72"/>
      <c r="CW213" s="72"/>
      <c r="CX213" s="72"/>
      <c r="CY213" s="72"/>
      <c r="CZ213" s="72"/>
      <c r="DA213" s="72"/>
      <c r="DB213" s="72"/>
      <c r="DC213" s="87"/>
      <c r="DD213" s="72"/>
    </row>
    <row r="214" ht="24" spans="1:108">
      <c r="A214" s="28">
        <v>26</v>
      </c>
      <c r="B214" s="69" t="s">
        <v>784</v>
      </c>
      <c r="C214" s="9"/>
      <c r="D214" s="10"/>
      <c r="E214" s="29">
        <v>121.25868666</v>
      </c>
      <c r="F214" s="29">
        <v>31.55721334</v>
      </c>
      <c r="G214" s="18" t="s">
        <v>785</v>
      </c>
      <c r="H214" s="88" t="s">
        <v>786</v>
      </c>
      <c r="I214" s="72"/>
      <c r="J214" s="72"/>
      <c r="K214" s="72"/>
      <c r="L214" s="72"/>
      <c r="M214" s="72"/>
      <c r="N214" s="77"/>
      <c r="O214" s="72"/>
      <c r="P214" s="76"/>
      <c r="Q214" s="78"/>
      <c r="R214" s="72"/>
      <c r="S214" s="8"/>
      <c r="T214" s="8"/>
      <c r="U214" s="54"/>
      <c r="V214" s="8">
        <v>35</v>
      </c>
      <c r="W214" s="72"/>
      <c r="X214" s="72"/>
      <c r="Y214" s="72"/>
      <c r="Z214" s="72"/>
      <c r="AA214" s="8"/>
      <c r="AB214" s="8">
        <v>50</v>
      </c>
      <c r="AC214" s="8"/>
      <c r="AD214" s="8">
        <v>50</v>
      </c>
      <c r="AE214" s="24">
        <f t="shared" si="28"/>
        <v>50</v>
      </c>
      <c r="AF214" s="8">
        <v>1.05</v>
      </c>
      <c r="AG214" s="8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  <c r="BM214" s="72"/>
      <c r="BN214" s="72"/>
      <c r="BO214" s="72"/>
      <c r="BP214" s="72"/>
      <c r="BQ214" s="72"/>
      <c r="BR214" s="72"/>
      <c r="BS214" s="72"/>
      <c r="BT214" s="72"/>
      <c r="BU214" s="72"/>
      <c r="BV214" s="72"/>
      <c r="BW214" s="72"/>
      <c r="BX214" s="72"/>
      <c r="BY214" s="72"/>
      <c r="BZ214" s="72"/>
      <c r="CA214" s="77"/>
      <c r="CB214" s="77"/>
      <c r="CC214" s="77"/>
      <c r="CD214" s="77"/>
      <c r="CE214" s="77"/>
      <c r="CF214" s="77"/>
      <c r="CG214" s="83"/>
      <c r="CH214" s="60"/>
      <c r="CI214" s="60"/>
      <c r="CJ214" s="60"/>
      <c r="CK214" s="54">
        <v>1</v>
      </c>
      <c r="CL214" s="72"/>
      <c r="CM214" s="72"/>
      <c r="CN214" s="72"/>
      <c r="CO214" s="72"/>
      <c r="CP214" s="72"/>
      <c r="CQ214" s="72"/>
      <c r="CR214" s="72"/>
      <c r="CS214" s="72"/>
      <c r="CT214" s="72"/>
      <c r="CU214" s="77"/>
      <c r="CV214" s="72"/>
      <c r="CW214" s="72"/>
      <c r="CX214" s="72"/>
      <c r="CY214" s="72"/>
      <c r="CZ214" s="72"/>
      <c r="DA214" s="72"/>
      <c r="DB214" s="72"/>
      <c r="DC214" s="87"/>
      <c r="DD214" s="72"/>
    </row>
    <row r="215" ht="24" spans="1:108">
      <c r="A215" s="26"/>
      <c r="B215" s="69" t="s">
        <v>787</v>
      </c>
      <c r="C215" s="9"/>
      <c r="D215" s="10"/>
      <c r="E215" s="29">
        <v>121.25867167</v>
      </c>
      <c r="F215" s="29">
        <v>31.55721735</v>
      </c>
      <c r="G215" s="18" t="s">
        <v>788</v>
      </c>
      <c r="H215" s="88" t="s">
        <v>789</v>
      </c>
      <c r="I215" s="72"/>
      <c r="J215" s="72"/>
      <c r="K215" s="72"/>
      <c r="L215" s="72"/>
      <c r="M215" s="72"/>
      <c r="N215" s="77"/>
      <c r="O215" s="72"/>
      <c r="P215" s="76"/>
      <c r="Q215" s="78"/>
      <c r="R215" s="72"/>
      <c r="S215" s="8"/>
      <c r="T215" s="8"/>
      <c r="U215" s="72"/>
      <c r="V215" s="8">
        <v>18</v>
      </c>
      <c r="W215" s="72"/>
      <c r="X215" s="72"/>
      <c r="Y215" s="72"/>
      <c r="Z215" s="72"/>
      <c r="AA215" s="8">
        <v>14</v>
      </c>
      <c r="AB215" s="8">
        <v>18</v>
      </c>
      <c r="AC215" s="8">
        <v>14</v>
      </c>
      <c r="AD215" s="8">
        <v>18</v>
      </c>
      <c r="AE215" s="24">
        <f t="shared" si="28"/>
        <v>32</v>
      </c>
      <c r="AF215" s="8">
        <v>0.85</v>
      </c>
      <c r="AG215" s="8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2"/>
      <c r="BV215" s="72"/>
      <c r="BW215" s="72"/>
      <c r="BX215" s="72"/>
      <c r="BY215" s="72"/>
      <c r="BZ215" s="72"/>
      <c r="CA215" s="77"/>
      <c r="CB215" s="77"/>
      <c r="CC215" s="77"/>
      <c r="CD215" s="77"/>
      <c r="CE215" s="77"/>
      <c r="CF215" s="77"/>
      <c r="CG215" s="83"/>
      <c r="CH215" s="60"/>
      <c r="CI215" s="60"/>
      <c r="CJ215" s="60"/>
      <c r="CK215" s="54">
        <v>1</v>
      </c>
      <c r="CL215" s="72"/>
      <c r="CM215" s="72"/>
      <c r="CN215" s="72"/>
      <c r="CO215" s="72"/>
      <c r="CP215" s="72"/>
      <c r="CQ215" s="72"/>
      <c r="CR215" s="72"/>
      <c r="CS215" s="72"/>
      <c r="CT215" s="72"/>
      <c r="CU215" s="77"/>
      <c r="CV215" s="72"/>
      <c r="CW215" s="72"/>
      <c r="CX215" s="72"/>
      <c r="CY215" s="72"/>
      <c r="CZ215" s="72"/>
      <c r="DA215" s="72"/>
      <c r="DB215" s="72"/>
      <c r="DC215" s="87"/>
      <c r="DD215" s="72"/>
    </row>
    <row r="216" ht="24" spans="1:108">
      <c r="A216" s="19"/>
      <c r="B216" s="69" t="s">
        <v>790</v>
      </c>
      <c r="C216" s="9"/>
      <c r="D216" s="10"/>
      <c r="E216" s="29">
        <v>121.258436</v>
      </c>
      <c r="F216" s="29">
        <v>31.560578</v>
      </c>
      <c r="G216" s="18" t="s">
        <v>791</v>
      </c>
      <c r="H216" s="88" t="s">
        <v>792</v>
      </c>
      <c r="I216" s="72"/>
      <c r="J216" s="72"/>
      <c r="K216" s="72"/>
      <c r="L216" s="72"/>
      <c r="M216" s="72"/>
      <c r="N216" s="77"/>
      <c r="O216" s="72"/>
      <c r="P216" s="76"/>
      <c r="Q216" s="78"/>
      <c r="R216" s="72"/>
      <c r="S216" s="8"/>
      <c r="T216" s="8"/>
      <c r="U216" s="54">
        <v>15</v>
      </c>
      <c r="V216" s="8"/>
      <c r="W216" s="72"/>
      <c r="X216" s="72"/>
      <c r="Y216" s="72"/>
      <c r="Z216" s="72"/>
      <c r="AA216" s="8"/>
      <c r="AB216" s="8"/>
      <c r="AC216" s="8"/>
      <c r="AD216" s="8">
        <v>15</v>
      </c>
      <c r="AE216" s="24">
        <f t="shared" si="28"/>
        <v>15</v>
      </c>
      <c r="AF216" s="8"/>
      <c r="AG216" s="8">
        <v>0.8</v>
      </c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  <c r="BM216" s="72"/>
      <c r="BN216" s="72"/>
      <c r="BO216" s="72"/>
      <c r="BP216" s="72"/>
      <c r="BQ216" s="72"/>
      <c r="BR216" s="72"/>
      <c r="BS216" s="72"/>
      <c r="BT216" s="72"/>
      <c r="BU216" s="72"/>
      <c r="BV216" s="72"/>
      <c r="BW216" s="72"/>
      <c r="BX216" s="72"/>
      <c r="BY216" s="72"/>
      <c r="BZ216" s="72"/>
      <c r="CA216" s="77"/>
      <c r="CB216" s="77"/>
      <c r="CC216" s="77"/>
      <c r="CD216" s="77"/>
      <c r="CE216" s="77"/>
      <c r="CF216" s="77"/>
      <c r="CG216" s="83"/>
      <c r="CH216" s="60"/>
      <c r="CI216" s="60"/>
      <c r="CJ216" s="60"/>
      <c r="CK216" s="54">
        <v>1</v>
      </c>
      <c r="CL216" s="72"/>
      <c r="CM216" s="72"/>
      <c r="CN216" s="72"/>
      <c r="CO216" s="72"/>
      <c r="CP216" s="72"/>
      <c r="CQ216" s="72"/>
      <c r="CR216" s="72"/>
      <c r="CS216" s="72"/>
      <c r="CT216" s="72"/>
      <c r="CU216" s="77"/>
      <c r="CV216" s="72"/>
      <c r="CW216" s="72"/>
      <c r="CX216" s="72"/>
      <c r="CY216" s="72"/>
      <c r="CZ216" s="72"/>
      <c r="DA216" s="72"/>
      <c r="DB216" s="72"/>
      <c r="DC216" s="87"/>
      <c r="DD216" s="72"/>
    </row>
    <row r="217" ht="24" spans="1:108">
      <c r="A217" s="28">
        <v>27</v>
      </c>
      <c r="B217" s="89" t="s">
        <v>793</v>
      </c>
      <c r="C217" s="9"/>
      <c r="D217" s="10"/>
      <c r="E217" s="29">
        <v>121.2464425</v>
      </c>
      <c r="F217" s="29">
        <v>31.55812664</v>
      </c>
      <c r="G217" s="18" t="s">
        <v>794</v>
      </c>
      <c r="H217" s="88" t="s">
        <v>795</v>
      </c>
      <c r="I217" s="72"/>
      <c r="J217" s="72"/>
      <c r="K217" s="72"/>
      <c r="L217" s="72"/>
      <c r="M217" s="72"/>
      <c r="N217" s="77"/>
      <c r="O217" s="72"/>
      <c r="P217" s="76"/>
      <c r="Q217" s="78"/>
      <c r="R217" s="72"/>
      <c r="S217" s="8"/>
      <c r="T217" s="8"/>
      <c r="U217" s="72"/>
      <c r="V217" s="8"/>
      <c r="W217" s="72"/>
      <c r="X217" s="72"/>
      <c r="Y217" s="72"/>
      <c r="Z217" s="72"/>
      <c r="AA217" s="8">
        <v>32</v>
      </c>
      <c r="AB217" s="8"/>
      <c r="AC217" s="8">
        <v>32</v>
      </c>
      <c r="AD217" s="8"/>
      <c r="AE217" s="24">
        <f t="shared" si="28"/>
        <v>32</v>
      </c>
      <c r="AF217" s="8">
        <v>0.8</v>
      </c>
      <c r="AG217" s="8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  <c r="BG217" s="72"/>
      <c r="BH217" s="72"/>
      <c r="BI217" s="72"/>
      <c r="BJ217" s="72"/>
      <c r="BK217" s="72"/>
      <c r="BL217" s="72"/>
      <c r="BM217" s="72"/>
      <c r="BN217" s="72"/>
      <c r="BO217" s="72"/>
      <c r="BP217" s="72"/>
      <c r="BQ217" s="72"/>
      <c r="BR217" s="72"/>
      <c r="BS217" s="72"/>
      <c r="BT217" s="72"/>
      <c r="BU217" s="72"/>
      <c r="BV217" s="72"/>
      <c r="BW217" s="72"/>
      <c r="BX217" s="72"/>
      <c r="BY217" s="72"/>
      <c r="BZ217" s="72"/>
      <c r="CA217" s="77"/>
      <c r="CB217" s="77"/>
      <c r="CC217" s="77"/>
      <c r="CD217" s="77"/>
      <c r="CE217" s="77"/>
      <c r="CF217" s="77"/>
      <c r="CG217" s="83"/>
      <c r="CH217" s="60"/>
      <c r="CI217" s="60"/>
      <c r="CJ217" s="60"/>
      <c r="CK217" s="54">
        <v>1</v>
      </c>
      <c r="CL217" s="72"/>
      <c r="CM217" s="72"/>
      <c r="CN217" s="72"/>
      <c r="CO217" s="72"/>
      <c r="CP217" s="72"/>
      <c r="CQ217" s="72"/>
      <c r="CR217" s="72"/>
      <c r="CS217" s="72"/>
      <c r="CT217" s="72"/>
      <c r="CU217" s="77"/>
      <c r="CV217" s="72"/>
      <c r="CW217" s="72"/>
      <c r="CX217" s="72"/>
      <c r="CY217" s="72"/>
      <c r="CZ217" s="72"/>
      <c r="DA217" s="72"/>
      <c r="DB217" s="72"/>
      <c r="DC217" s="87"/>
      <c r="DD217" s="72"/>
    </row>
    <row r="218" ht="14.25" spans="1:108">
      <c r="A218" s="19"/>
      <c r="B218" s="70"/>
      <c r="C218" s="9"/>
      <c r="D218" s="10"/>
      <c r="E218" s="29"/>
      <c r="F218" s="29"/>
      <c r="G218" s="18"/>
      <c r="H218" s="88" t="s">
        <v>796</v>
      </c>
      <c r="I218" s="72"/>
      <c r="J218" s="72"/>
      <c r="K218" s="72"/>
      <c r="L218" s="72"/>
      <c r="M218" s="72"/>
      <c r="N218" s="77"/>
      <c r="O218" s="72"/>
      <c r="P218" s="76"/>
      <c r="Q218" s="78"/>
      <c r="R218" s="72"/>
      <c r="S218" s="8"/>
      <c r="T218" s="8"/>
      <c r="U218" s="72"/>
      <c r="V218" s="8"/>
      <c r="W218" s="72"/>
      <c r="X218" s="72"/>
      <c r="Y218" s="72"/>
      <c r="Z218" s="72"/>
      <c r="AA218" s="8"/>
      <c r="AB218" s="8"/>
      <c r="AC218" s="8"/>
      <c r="AD218" s="8"/>
      <c r="AE218" s="24">
        <f t="shared" si="28"/>
        <v>0</v>
      </c>
      <c r="AF218" s="8"/>
      <c r="AG218" s="8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  <c r="BG218" s="72"/>
      <c r="BH218" s="72"/>
      <c r="BI218" s="72"/>
      <c r="BJ218" s="72"/>
      <c r="BK218" s="72"/>
      <c r="BL218" s="72"/>
      <c r="BM218" s="72"/>
      <c r="BN218" s="72"/>
      <c r="BO218" s="72"/>
      <c r="BP218" s="72"/>
      <c r="BQ218" s="72"/>
      <c r="BR218" s="72"/>
      <c r="BS218" s="72"/>
      <c r="BT218" s="72"/>
      <c r="BU218" s="72"/>
      <c r="BV218" s="72"/>
      <c r="BW218" s="72"/>
      <c r="BX218" s="72"/>
      <c r="BY218" s="72"/>
      <c r="BZ218" s="72"/>
      <c r="CA218" s="77"/>
      <c r="CB218" s="77"/>
      <c r="CC218" s="77"/>
      <c r="CD218" s="77"/>
      <c r="CE218" s="77"/>
      <c r="CF218" s="77"/>
      <c r="CG218" s="83"/>
      <c r="CH218" s="60"/>
      <c r="CI218" s="60"/>
      <c r="CJ218" s="60"/>
      <c r="CK218" s="54">
        <v>1</v>
      </c>
      <c r="CL218" s="72"/>
      <c r="CM218" s="72"/>
      <c r="CN218" s="72"/>
      <c r="CO218" s="72"/>
      <c r="CP218" s="72"/>
      <c r="CQ218" s="72"/>
      <c r="CR218" s="72"/>
      <c r="CS218" s="72"/>
      <c r="CT218" s="72"/>
      <c r="CU218" s="77"/>
      <c r="CV218" s="72"/>
      <c r="CW218" s="72"/>
      <c r="CX218" s="72"/>
      <c r="CY218" s="72"/>
      <c r="CZ218" s="72"/>
      <c r="DA218" s="72"/>
      <c r="DB218" s="72"/>
      <c r="DC218" s="87"/>
      <c r="DD218" s="72"/>
    </row>
    <row r="219" ht="14.25" spans="1:108">
      <c r="A219" s="8">
        <v>28</v>
      </c>
      <c r="B219" s="69" t="s">
        <v>797</v>
      </c>
      <c r="C219" s="9"/>
      <c r="D219" s="10"/>
      <c r="E219" s="10"/>
      <c r="F219" s="10"/>
      <c r="G219" s="72"/>
      <c r="H219" s="72"/>
      <c r="I219" s="72"/>
      <c r="J219" s="72"/>
      <c r="K219" s="72"/>
      <c r="L219" s="72"/>
      <c r="M219" s="72"/>
      <c r="N219" s="77"/>
      <c r="O219" s="72"/>
      <c r="P219" s="76"/>
      <c r="Q219" s="78"/>
      <c r="R219" s="72"/>
      <c r="S219" s="8"/>
      <c r="T219" s="8"/>
      <c r="U219" s="72"/>
      <c r="V219" s="8">
        <v>13</v>
      </c>
      <c r="W219" s="72"/>
      <c r="X219" s="72"/>
      <c r="Y219" s="72"/>
      <c r="Z219" s="72"/>
      <c r="AA219" s="8"/>
      <c r="AB219" s="8">
        <v>13</v>
      </c>
      <c r="AC219" s="8"/>
      <c r="AD219" s="8">
        <v>13</v>
      </c>
      <c r="AE219" s="24">
        <f t="shared" si="28"/>
        <v>13</v>
      </c>
      <c r="AF219" s="8">
        <v>0.6</v>
      </c>
      <c r="AG219" s="8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  <c r="BG219" s="72"/>
      <c r="BH219" s="72"/>
      <c r="BI219" s="72"/>
      <c r="BJ219" s="72"/>
      <c r="BK219" s="72"/>
      <c r="BL219" s="72"/>
      <c r="BM219" s="72"/>
      <c r="BN219" s="72"/>
      <c r="BO219" s="72"/>
      <c r="BP219" s="72"/>
      <c r="BQ219" s="72"/>
      <c r="BR219" s="72"/>
      <c r="BS219" s="72"/>
      <c r="BT219" s="72"/>
      <c r="BU219" s="72"/>
      <c r="BV219" s="72"/>
      <c r="BW219" s="72"/>
      <c r="BX219" s="72"/>
      <c r="BY219" s="72"/>
      <c r="BZ219" s="72"/>
      <c r="CA219" s="77"/>
      <c r="CB219" s="77"/>
      <c r="CC219" s="77"/>
      <c r="CD219" s="77"/>
      <c r="CE219" s="77"/>
      <c r="CF219" s="77"/>
      <c r="CG219" s="83"/>
      <c r="CH219" s="60"/>
      <c r="CI219" s="60"/>
      <c r="CJ219" s="60"/>
      <c r="CK219" s="54"/>
      <c r="CL219" s="72"/>
      <c r="CM219" s="72"/>
      <c r="CN219" s="72"/>
      <c r="CO219" s="72"/>
      <c r="CP219" s="72"/>
      <c r="CQ219" s="72"/>
      <c r="CR219" s="72"/>
      <c r="CS219" s="72"/>
      <c r="CT219" s="72"/>
      <c r="CU219" s="77"/>
      <c r="CV219" s="72"/>
      <c r="CW219" s="72"/>
      <c r="CX219" s="72"/>
      <c r="CY219" s="72"/>
      <c r="CZ219" s="72"/>
      <c r="DA219" s="72"/>
      <c r="DB219" s="72"/>
      <c r="DC219" s="87"/>
      <c r="DD219" s="72"/>
    </row>
    <row r="220" ht="14.25" spans="1:108">
      <c r="A220" s="8">
        <v>29</v>
      </c>
      <c r="B220" s="69" t="s">
        <v>798</v>
      </c>
      <c r="C220" s="9"/>
      <c r="D220" s="10"/>
      <c r="E220" s="10"/>
      <c r="F220" s="10"/>
      <c r="G220" s="18"/>
      <c r="H220" s="10"/>
      <c r="I220" s="72"/>
      <c r="J220" s="72"/>
      <c r="K220" s="72"/>
      <c r="L220" s="72"/>
      <c r="M220" s="72"/>
      <c r="N220" s="77"/>
      <c r="O220" s="72"/>
      <c r="P220" s="76"/>
      <c r="Q220" s="78"/>
      <c r="R220" s="72"/>
      <c r="S220" s="8"/>
      <c r="T220" s="8"/>
      <c r="U220" s="72"/>
      <c r="V220" s="8">
        <v>34</v>
      </c>
      <c r="W220" s="72"/>
      <c r="X220" s="72"/>
      <c r="Y220" s="72"/>
      <c r="Z220" s="72"/>
      <c r="AA220" s="8"/>
      <c r="AB220" s="8">
        <v>34</v>
      </c>
      <c r="AC220" s="8"/>
      <c r="AD220" s="8">
        <v>34</v>
      </c>
      <c r="AE220" s="24">
        <f t="shared" si="28"/>
        <v>34</v>
      </c>
      <c r="AF220" s="8">
        <v>1.02</v>
      </c>
      <c r="AG220" s="8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  <c r="BG220" s="72"/>
      <c r="BH220" s="72"/>
      <c r="BI220" s="72"/>
      <c r="BJ220" s="72"/>
      <c r="BK220" s="72"/>
      <c r="BL220" s="72"/>
      <c r="BM220" s="72"/>
      <c r="BN220" s="72"/>
      <c r="BO220" s="72"/>
      <c r="BP220" s="72"/>
      <c r="BQ220" s="72"/>
      <c r="BR220" s="72"/>
      <c r="BS220" s="72"/>
      <c r="BT220" s="72"/>
      <c r="BU220" s="72"/>
      <c r="BV220" s="72"/>
      <c r="BW220" s="72"/>
      <c r="BX220" s="72"/>
      <c r="BY220" s="72"/>
      <c r="BZ220" s="72"/>
      <c r="CA220" s="77"/>
      <c r="CB220" s="77"/>
      <c r="CC220" s="77"/>
      <c r="CD220" s="77"/>
      <c r="CE220" s="77"/>
      <c r="CF220" s="77"/>
      <c r="CG220" s="83"/>
      <c r="CH220" s="60"/>
      <c r="CI220" s="60"/>
      <c r="CJ220" s="60"/>
      <c r="CK220" s="54"/>
      <c r="CL220" s="72"/>
      <c r="CM220" s="72"/>
      <c r="CN220" s="72"/>
      <c r="CO220" s="72"/>
      <c r="CP220" s="72"/>
      <c r="CQ220" s="72"/>
      <c r="CR220" s="72"/>
      <c r="CS220" s="72"/>
      <c r="CT220" s="72"/>
      <c r="CU220" s="77"/>
      <c r="CV220" s="72"/>
      <c r="CW220" s="72"/>
      <c r="CX220" s="72"/>
      <c r="CY220" s="72"/>
      <c r="CZ220" s="72"/>
      <c r="DA220" s="72"/>
      <c r="DB220" s="72"/>
      <c r="DC220" s="87"/>
      <c r="DD220" s="72"/>
    </row>
    <row r="221" ht="14.25" spans="1:108">
      <c r="A221" s="8">
        <v>30</v>
      </c>
      <c r="B221" s="69" t="s">
        <v>799</v>
      </c>
      <c r="C221" s="9"/>
      <c r="D221" s="10"/>
      <c r="E221" s="10"/>
      <c r="F221" s="10"/>
      <c r="G221" s="18"/>
      <c r="H221" s="10"/>
      <c r="I221" s="72"/>
      <c r="J221" s="72"/>
      <c r="K221" s="72"/>
      <c r="L221" s="72"/>
      <c r="M221" s="72"/>
      <c r="N221" s="77"/>
      <c r="O221" s="72"/>
      <c r="P221" s="76"/>
      <c r="Q221" s="78"/>
      <c r="R221" s="72"/>
      <c r="S221" s="8"/>
      <c r="T221" s="8"/>
      <c r="U221" s="72"/>
      <c r="V221" s="8">
        <v>31</v>
      </c>
      <c r="W221" s="72"/>
      <c r="X221" s="72"/>
      <c r="Y221" s="72"/>
      <c r="Z221" s="72"/>
      <c r="AA221" s="8"/>
      <c r="AB221" s="8">
        <v>31</v>
      </c>
      <c r="AC221" s="8"/>
      <c r="AD221" s="8">
        <v>31</v>
      </c>
      <c r="AE221" s="24">
        <f t="shared" si="28"/>
        <v>31</v>
      </c>
      <c r="AF221" s="8">
        <v>1.16</v>
      </c>
      <c r="AG221" s="8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  <c r="BG221" s="72"/>
      <c r="BH221" s="72"/>
      <c r="BI221" s="72"/>
      <c r="BJ221" s="72"/>
      <c r="BK221" s="72"/>
      <c r="BL221" s="72"/>
      <c r="BM221" s="72"/>
      <c r="BN221" s="72"/>
      <c r="BO221" s="72"/>
      <c r="BP221" s="72"/>
      <c r="BQ221" s="72"/>
      <c r="BR221" s="72"/>
      <c r="BS221" s="72"/>
      <c r="BT221" s="72"/>
      <c r="BU221" s="72"/>
      <c r="BV221" s="72"/>
      <c r="BW221" s="72"/>
      <c r="BX221" s="72"/>
      <c r="BY221" s="72"/>
      <c r="BZ221" s="72"/>
      <c r="CA221" s="77"/>
      <c r="CB221" s="77"/>
      <c r="CC221" s="77"/>
      <c r="CD221" s="77"/>
      <c r="CE221" s="77"/>
      <c r="CF221" s="77"/>
      <c r="CG221" s="83"/>
      <c r="CH221" s="60"/>
      <c r="CI221" s="60"/>
      <c r="CJ221" s="60"/>
      <c r="CK221" s="54"/>
      <c r="CL221" s="72"/>
      <c r="CM221" s="72"/>
      <c r="CN221" s="72"/>
      <c r="CO221" s="72"/>
      <c r="CP221" s="72"/>
      <c r="CQ221" s="72"/>
      <c r="CR221" s="72"/>
      <c r="CS221" s="72"/>
      <c r="CT221" s="72"/>
      <c r="CU221" s="77"/>
      <c r="CV221" s="72"/>
      <c r="CW221" s="72"/>
      <c r="CX221" s="72"/>
      <c r="CY221" s="72"/>
      <c r="CZ221" s="72"/>
      <c r="DA221" s="72"/>
      <c r="DB221" s="72"/>
      <c r="DC221" s="87"/>
      <c r="DD221" s="72"/>
    </row>
    <row r="222" ht="24" spans="1:108">
      <c r="A222" s="8">
        <v>31</v>
      </c>
      <c r="B222" s="69" t="s">
        <v>800</v>
      </c>
      <c r="C222" s="9" t="s">
        <v>801</v>
      </c>
      <c r="D222" s="10"/>
      <c r="E222" s="10">
        <v>121.184</v>
      </c>
      <c r="F222" s="10">
        <v>31.5589</v>
      </c>
      <c r="G222" s="18" t="s">
        <v>802</v>
      </c>
      <c r="H222" s="18" t="s">
        <v>803</v>
      </c>
      <c r="I222" s="72"/>
      <c r="J222" s="72"/>
      <c r="K222" s="72"/>
      <c r="L222" s="72"/>
      <c r="M222" s="72"/>
      <c r="N222" s="77"/>
      <c r="O222" s="72"/>
      <c r="P222" s="76"/>
      <c r="Q222" s="78"/>
      <c r="R222" s="72"/>
      <c r="S222" s="8"/>
      <c r="T222" s="8"/>
      <c r="U222" s="72"/>
      <c r="V222" s="8">
        <v>145</v>
      </c>
      <c r="W222" s="72"/>
      <c r="X222" s="72"/>
      <c r="Y222" s="72"/>
      <c r="Z222" s="72"/>
      <c r="AA222" s="8">
        <v>60</v>
      </c>
      <c r="AB222" s="8">
        <v>145</v>
      </c>
      <c r="AC222" s="8">
        <v>60</v>
      </c>
      <c r="AD222" s="8">
        <v>145</v>
      </c>
      <c r="AE222" s="24">
        <f t="shared" si="28"/>
        <v>205</v>
      </c>
      <c r="AF222" s="8">
        <v>3.99</v>
      </c>
      <c r="AG222" s="8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  <c r="BG222" s="72"/>
      <c r="BH222" s="72"/>
      <c r="BI222" s="72"/>
      <c r="BJ222" s="72"/>
      <c r="BK222" s="72"/>
      <c r="BL222" s="72"/>
      <c r="BM222" s="72"/>
      <c r="BN222" s="72"/>
      <c r="BO222" s="72"/>
      <c r="BP222" s="72"/>
      <c r="BQ222" s="72"/>
      <c r="BR222" s="72"/>
      <c r="BS222" s="72"/>
      <c r="BT222" s="72"/>
      <c r="BU222" s="72"/>
      <c r="BV222" s="72"/>
      <c r="BW222" s="72"/>
      <c r="BX222" s="72"/>
      <c r="BY222" s="72"/>
      <c r="BZ222" s="72"/>
      <c r="CA222" s="77"/>
      <c r="CB222" s="77"/>
      <c r="CC222" s="77"/>
      <c r="CD222" s="77"/>
      <c r="CE222" s="77"/>
      <c r="CF222" s="77"/>
      <c r="CG222" s="83"/>
      <c r="CH222" s="60"/>
      <c r="CI222" s="60"/>
      <c r="CJ222" s="60"/>
      <c r="CK222" s="54">
        <v>1</v>
      </c>
      <c r="CL222" s="72"/>
      <c r="CM222" s="72"/>
      <c r="CN222" s="72"/>
      <c r="CO222" s="72"/>
      <c r="CP222" s="72"/>
      <c r="CQ222" s="72"/>
      <c r="CR222" s="72"/>
      <c r="CS222" s="72"/>
      <c r="CT222" s="72"/>
      <c r="CU222" s="77"/>
      <c r="CV222" s="72"/>
      <c r="CW222" s="72"/>
      <c r="CX222" s="72"/>
      <c r="CY222" s="72"/>
      <c r="CZ222" s="72"/>
      <c r="DA222" s="72"/>
      <c r="DB222" s="72"/>
      <c r="DC222" s="87"/>
      <c r="DD222" s="72"/>
    </row>
    <row r="223" ht="24" spans="1:108">
      <c r="A223" s="8"/>
      <c r="B223" s="69"/>
      <c r="C223" s="9" t="s">
        <v>804</v>
      </c>
      <c r="D223" s="10"/>
      <c r="E223" s="10">
        <v>121.1884</v>
      </c>
      <c r="F223" s="10">
        <v>31.5645</v>
      </c>
      <c r="G223" s="18" t="s">
        <v>805</v>
      </c>
      <c r="H223" s="18" t="s">
        <v>806</v>
      </c>
      <c r="I223" s="72"/>
      <c r="J223" s="72"/>
      <c r="K223" s="72"/>
      <c r="L223" s="72"/>
      <c r="M223" s="72"/>
      <c r="N223" s="77"/>
      <c r="O223" s="72"/>
      <c r="P223" s="76"/>
      <c r="Q223" s="78"/>
      <c r="R223" s="72"/>
      <c r="S223" s="8"/>
      <c r="T223" s="8"/>
      <c r="U223" s="72"/>
      <c r="V223" s="8"/>
      <c r="W223" s="72"/>
      <c r="X223" s="72"/>
      <c r="Y223" s="72"/>
      <c r="Z223" s="72"/>
      <c r="AA223" s="8"/>
      <c r="AB223" s="8"/>
      <c r="AC223" s="8"/>
      <c r="AD223" s="8"/>
      <c r="AE223" s="24">
        <f t="shared" si="28"/>
        <v>0</v>
      </c>
      <c r="AF223" s="8"/>
      <c r="AG223" s="8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  <c r="BX223" s="72"/>
      <c r="BY223" s="72"/>
      <c r="BZ223" s="72"/>
      <c r="CA223" s="77"/>
      <c r="CB223" s="77"/>
      <c r="CC223" s="77"/>
      <c r="CD223" s="77"/>
      <c r="CE223" s="77"/>
      <c r="CF223" s="77"/>
      <c r="CG223" s="83"/>
      <c r="CH223" s="60"/>
      <c r="CI223" s="60"/>
      <c r="CJ223" s="60"/>
      <c r="CK223" s="54">
        <v>1</v>
      </c>
      <c r="CL223" s="72"/>
      <c r="CM223" s="72"/>
      <c r="CN223" s="72"/>
      <c r="CO223" s="72"/>
      <c r="CP223" s="72"/>
      <c r="CQ223" s="72"/>
      <c r="CR223" s="72"/>
      <c r="CS223" s="72"/>
      <c r="CT223" s="72"/>
      <c r="CU223" s="77"/>
      <c r="CV223" s="72"/>
      <c r="CW223" s="72"/>
      <c r="CX223" s="72"/>
      <c r="CY223" s="72"/>
      <c r="CZ223" s="72"/>
      <c r="DA223" s="72"/>
      <c r="DB223" s="72"/>
      <c r="DC223" s="87"/>
      <c r="DD223" s="72"/>
    </row>
    <row r="224" ht="24" spans="1:108">
      <c r="A224" s="8"/>
      <c r="B224" s="69"/>
      <c r="C224" s="9" t="s">
        <v>807</v>
      </c>
      <c r="D224" s="10"/>
      <c r="E224" s="10">
        <v>121.1917</v>
      </c>
      <c r="F224" s="10">
        <v>31.5651</v>
      </c>
      <c r="G224" s="18" t="s">
        <v>808</v>
      </c>
      <c r="H224" s="10">
        <v>1547744604</v>
      </c>
      <c r="I224" s="72"/>
      <c r="J224" s="72"/>
      <c r="K224" s="72"/>
      <c r="L224" s="72"/>
      <c r="M224" s="72"/>
      <c r="N224" s="77"/>
      <c r="O224" s="72"/>
      <c r="P224" s="76"/>
      <c r="Q224" s="78"/>
      <c r="R224" s="72"/>
      <c r="S224" s="8"/>
      <c r="T224" s="8"/>
      <c r="U224" s="72"/>
      <c r="V224" s="8"/>
      <c r="W224" s="72"/>
      <c r="X224" s="72"/>
      <c r="Y224" s="72"/>
      <c r="Z224" s="72"/>
      <c r="AA224" s="8"/>
      <c r="AB224" s="8"/>
      <c r="AC224" s="8"/>
      <c r="AD224" s="8"/>
      <c r="AE224" s="24">
        <f t="shared" si="28"/>
        <v>0</v>
      </c>
      <c r="AF224" s="8"/>
      <c r="AG224" s="8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  <c r="BX224" s="72"/>
      <c r="BY224" s="72"/>
      <c r="BZ224" s="72"/>
      <c r="CA224" s="77"/>
      <c r="CB224" s="77"/>
      <c r="CC224" s="77"/>
      <c r="CD224" s="77"/>
      <c r="CE224" s="77"/>
      <c r="CF224" s="77"/>
      <c r="CG224" s="83"/>
      <c r="CH224" s="60"/>
      <c r="CI224" s="60"/>
      <c r="CJ224" s="60"/>
      <c r="CK224" s="54">
        <v>1</v>
      </c>
      <c r="CL224" s="72"/>
      <c r="CM224" s="72"/>
      <c r="CN224" s="72"/>
      <c r="CO224" s="72"/>
      <c r="CP224" s="72"/>
      <c r="CQ224" s="72"/>
      <c r="CR224" s="72"/>
      <c r="CS224" s="72"/>
      <c r="CT224" s="72"/>
      <c r="CU224" s="77"/>
      <c r="CV224" s="72"/>
      <c r="CW224" s="72"/>
      <c r="CX224" s="72"/>
      <c r="CY224" s="72"/>
      <c r="CZ224" s="72"/>
      <c r="DA224" s="72"/>
      <c r="DB224" s="72"/>
      <c r="DC224" s="87"/>
      <c r="DD224" s="72"/>
    </row>
    <row r="225" ht="24" spans="1:108">
      <c r="A225" s="8"/>
      <c r="B225" s="69"/>
      <c r="C225" s="9"/>
      <c r="D225" s="10"/>
      <c r="E225" s="10">
        <v>121.1948</v>
      </c>
      <c r="F225" s="10">
        <v>31.5613</v>
      </c>
      <c r="G225" s="18" t="s">
        <v>809</v>
      </c>
      <c r="H225" s="10">
        <v>1547738392</v>
      </c>
      <c r="I225" s="72"/>
      <c r="J225" s="72"/>
      <c r="K225" s="72"/>
      <c r="L225" s="72"/>
      <c r="M225" s="72"/>
      <c r="N225" s="77"/>
      <c r="O225" s="72"/>
      <c r="P225" s="76"/>
      <c r="Q225" s="78"/>
      <c r="R225" s="72"/>
      <c r="S225" s="8"/>
      <c r="T225" s="8"/>
      <c r="U225" s="72"/>
      <c r="V225" s="8"/>
      <c r="W225" s="72"/>
      <c r="X225" s="72"/>
      <c r="Y225" s="72"/>
      <c r="Z225" s="72"/>
      <c r="AA225" s="8"/>
      <c r="AB225" s="8"/>
      <c r="AC225" s="8"/>
      <c r="AD225" s="8"/>
      <c r="AE225" s="24">
        <f t="shared" si="28"/>
        <v>0</v>
      </c>
      <c r="AF225" s="8"/>
      <c r="AG225" s="8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  <c r="BT225" s="72"/>
      <c r="BU225" s="72"/>
      <c r="BV225" s="72"/>
      <c r="BW225" s="72"/>
      <c r="BX225" s="72"/>
      <c r="BY225" s="72"/>
      <c r="BZ225" s="72"/>
      <c r="CA225" s="77"/>
      <c r="CB225" s="77"/>
      <c r="CC225" s="77"/>
      <c r="CD225" s="77"/>
      <c r="CE225" s="77"/>
      <c r="CF225" s="77"/>
      <c r="CG225" s="83"/>
      <c r="CH225" s="60"/>
      <c r="CI225" s="60"/>
      <c r="CJ225" s="60"/>
      <c r="CK225" s="54">
        <v>1</v>
      </c>
      <c r="CL225" s="72"/>
      <c r="CM225" s="72"/>
      <c r="CN225" s="72"/>
      <c r="CO225" s="72"/>
      <c r="CP225" s="72"/>
      <c r="CQ225" s="72"/>
      <c r="CR225" s="72"/>
      <c r="CS225" s="72"/>
      <c r="CT225" s="72"/>
      <c r="CU225" s="77"/>
      <c r="CV225" s="72"/>
      <c r="CW225" s="72"/>
      <c r="CX225" s="72"/>
      <c r="CY225" s="72"/>
      <c r="CZ225" s="72"/>
      <c r="DA225" s="72"/>
      <c r="DB225" s="72"/>
      <c r="DC225" s="87"/>
      <c r="DD225" s="72"/>
    </row>
    <row r="226" ht="24" spans="1:108">
      <c r="A226" s="8"/>
      <c r="B226" s="69"/>
      <c r="C226" s="9" t="s">
        <v>810</v>
      </c>
      <c r="D226" s="10"/>
      <c r="E226" s="10">
        <v>121.2013</v>
      </c>
      <c r="F226" s="10">
        <v>31.5651</v>
      </c>
      <c r="G226" s="18" t="s">
        <v>811</v>
      </c>
      <c r="H226" s="10">
        <v>1551555316</v>
      </c>
      <c r="I226" s="72"/>
      <c r="J226" s="72"/>
      <c r="K226" s="72"/>
      <c r="L226" s="72"/>
      <c r="M226" s="72"/>
      <c r="N226" s="77"/>
      <c r="O226" s="72"/>
      <c r="P226" s="76"/>
      <c r="Q226" s="78"/>
      <c r="R226" s="72"/>
      <c r="S226" s="8"/>
      <c r="T226" s="8"/>
      <c r="U226" s="72"/>
      <c r="V226" s="8"/>
      <c r="W226" s="72"/>
      <c r="X226" s="72"/>
      <c r="Y226" s="72"/>
      <c r="Z226" s="72"/>
      <c r="AA226" s="8"/>
      <c r="AB226" s="8"/>
      <c r="AC226" s="8"/>
      <c r="AD226" s="8"/>
      <c r="AE226" s="24">
        <f t="shared" si="28"/>
        <v>0</v>
      </c>
      <c r="AF226" s="8"/>
      <c r="AG226" s="8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  <c r="AV226" s="72"/>
      <c r="AW226" s="72"/>
      <c r="AX226" s="72"/>
      <c r="AY226" s="72"/>
      <c r="AZ226" s="72"/>
      <c r="BA226" s="72"/>
      <c r="BB226" s="72"/>
      <c r="BC226" s="72"/>
      <c r="BD226" s="72"/>
      <c r="BE226" s="72"/>
      <c r="BF226" s="72"/>
      <c r="BG226" s="72"/>
      <c r="BH226" s="72"/>
      <c r="BI226" s="72"/>
      <c r="BJ226" s="72"/>
      <c r="BK226" s="72"/>
      <c r="BL226" s="72"/>
      <c r="BM226" s="72"/>
      <c r="BN226" s="72"/>
      <c r="BO226" s="72"/>
      <c r="BP226" s="72"/>
      <c r="BQ226" s="72"/>
      <c r="BR226" s="72"/>
      <c r="BS226" s="72"/>
      <c r="BT226" s="72"/>
      <c r="BU226" s="72"/>
      <c r="BV226" s="72"/>
      <c r="BW226" s="72"/>
      <c r="BX226" s="72"/>
      <c r="BY226" s="72"/>
      <c r="BZ226" s="72"/>
      <c r="CA226" s="77"/>
      <c r="CB226" s="77"/>
      <c r="CC226" s="77"/>
      <c r="CD226" s="77"/>
      <c r="CE226" s="77"/>
      <c r="CF226" s="77"/>
      <c r="CG226" s="83"/>
      <c r="CH226" s="60"/>
      <c r="CI226" s="60"/>
      <c r="CJ226" s="60"/>
      <c r="CK226" s="54">
        <v>1</v>
      </c>
      <c r="CL226" s="72"/>
      <c r="CM226" s="72"/>
      <c r="CN226" s="72"/>
      <c r="CO226" s="72"/>
      <c r="CP226" s="72"/>
      <c r="CQ226" s="72"/>
      <c r="CR226" s="72"/>
      <c r="CS226" s="72"/>
      <c r="CT226" s="72"/>
      <c r="CU226" s="77"/>
      <c r="CV226" s="72"/>
      <c r="CW226" s="72"/>
      <c r="CX226" s="72"/>
      <c r="CY226" s="72"/>
      <c r="CZ226" s="72"/>
      <c r="DA226" s="72"/>
      <c r="DB226" s="72"/>
      <c r="DC226" s="87"/>
      <c r="DD226" s="72"/>
    </row>
    <row r="227" ht="14.25" spans="1:108">
      <c r="A227" s="8"/>
      <c r="B227" s="69"/>
      <c r="C227" s="9"/>
      <c r="D227" s="10" t="s">
        <v>812</v>
      </c>
      <c r="E227" s="10"/>
      <c r="F227" s="10"/>
      <c r="G227" s="18"/>
      <c r="H227" s="10"/>
      <c r="I227" s="72"/>
      <c r="J227" s="72"/>
      <c r="K227" s="72"/>
      <c r="L227" s="72"/>
      <c r="M227" s="72"/>
      <c r="N227" s="77"/>
      <c r="O227" s="72"/>
      <c r="P227" s="76"/>
      <c r="Q227" s="78"/>
      <c r="R227" s="72"/>
      <c r="S227" s="8"/>
      <c r="T227" s="8"/>
      <c r="U227" s="72"/>
      <c r="V227" s="8">
        <v>132</v>
      </c>
      <c r="W227" s="72"/>
      <c r="X227" s="72"/>
      <c r="Y227" s="72"/>
      <c r="Z227" s="72"/>
      <c r="AA227" s="8"/>
      <c r="AB227" s="8">
        <v>132</v>
      </c>
      <c r="AC227" s="8"/>
      <c r="AD227" s="8">
        <v>132</v>
      </c>
      <c r="AE227" s="24">
        <f t="shared" si="28"/>
        <v>132</v>
      </c>
      <c r="AF227" s="8"/>
      <c r="AG227" s="8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  <c r="BG227" s="72"/>
      <c r="BH227" s="72"/>
      <c r="BI227" s="72"/>
      <c r="BJ227" s="72"/>
      <c r="BK227" s="72"/>
      <c r="BL227" s="72"/>
      <c r="BM227" s="72"/>
      <c r="BN227" s="72"/>
      <c r="BO227" s="72"/>
      <c r="BP227" s="72"/>
      <c r="BQ227" s="72"/>
      <c r="BR227" s="72"/>
      <c r="BS227" s="72"/>
      <c r="BT227" s="72"/>
      <c r="BU227" s="72"/>
      <c r="BV227" s="72"/>
      <c r="BW227" s="72"/>
      <c r="BX227" s="72"/>
      <c r="BY227" s="72"/>
      <c r="BZ227" s="72"/>
      <c r="CA227" s="77"/>
      <c r="CB227" s="77"/>
      <c r="CC227" s="77"/>
      <c r="CD227" s="77"/>
      <c r="CE227" s="77"/>
      <c r="CF227" s="77"/>
      <c r="CG227" s="83"/>
      <c r="CH227" s="60"/>
      <c r="CI227" s="60"/>
      <c r="CJ227" s="60"/>
      <c r="CK227" s="54"/>
      <c r="CL227" s="72"/>
      <c r="CM227" s="72"/>
      <c r="CN227" s="72"/>
      <c r="CO227" s="72"/>
      <c r="CP227" s="72"/>
      <c r="CQ227" s="72"/>
      <c r="CR227" s="72"/>
      <c r="CS227" s="72"/>
      <c r="CT227" s="72"/>
      <c r="CU227" s="77"/>
      <c r="CV227" s="72"/>
      <c r="CW227" s="72"/>
      <c r="CX227" s="72"/>
      <c r="CY227" s="72"/>
      <c r="CZ227" s="72"/>
      <c r="DA227" s="72"/>
      <c r="DB227" s="72"/>
      <c r="DC227" s="87"/>
      <c r="DD227" s="72"/>
    </row>
    <row r="228" ht="24" spans="1:108">
      <c r="A228" s="8">
        <v>32</v>
      </c>
      <c r="B228" s="69" t="s">
        <v>813</v>
      </c>
      <c r="C228" s="9" t="s">
        <v>814</v>
      </c>
      <c r="D228" s="10"/>
      <c r="E228" s="10">
        <v>121.152</v>
      </c>
      <c r="F228" s="10">
        <v>31.6136</v>
      </c>
      <c r="G228" s="18" t="s">
        <v>815</v>
      </c>
      <c r="H228" s="10">
        <v>1551891304</v>
      </c>
      <c r="I228" s="72"/>
      <c r="J228" s="72"/>
      <c r="K228" s="72"/>
      <c r="L228" s="72"/>
      <c r="M228" s="72"/>
      <c r="N228" s="77"/>
      <c r="O228" s="72"/>
      <c r="P228" s="76"/>
      <c r="Q228" s="78"/>
      <c r="R228" s="72"/>
      <c r="S228" s="8"/>
      <c r="T228" s="8"/>
      <c r="U228" s="72"/>
      <c r="V228" s="8">
        <v>18</v>
      </c>
      <c r="W228" s="72"/>
      <c r="X228" s="72"/>
      <c r="Y228" s="72"/>
      <c r="Z228" s="72"/>
      <c r="AA228" s="8"/>
      <c r="AB228" s="8">
        <v>18</v>
      </c>
      <c r="AC228" s="8"/>
      <c r="AD228" s="8">
        <v>18</v>
      </c>
      <c r="AE228" s="24">
        <f t="shared" si="28"/>
        <v>18</v>
      </c>
      <c r="AF228" s="8"/>
      <c r="AG228" s="8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2"/>
      <c r="BG228" s="72"/>
      <c r="BH228" s="72"/>
      <c r="BI228" s="72"/>
      <c r="BJ228" s="72"/>
      <c r="BK228" s="72"/>
      <c r="BL228" s="72"/>
      <c r="BM228" s="72"/>
      <c r="BN228" s="72"/>
      <c r="BO228" s="72"/>
      <c r="BP228" s="72"/>
      <c r="BQ228" s="72"/>
      <c r="BR228" s="72"/>
      <c r="BS228" s="72"/>
      <c r="BT228" s="72"/>
      <c r="BU228" s="72"/>
      <c r="BV228" s="72"/>
      <c r="BW228" s="72"/>
      <c r="BX228" s="72"/>
      <c r="BY228" s="72"/>
      <c r="BZ228" s="72"/>
      <c r="CA228" s="77"/>
      <c r="CB228" s="77"/>
      <c r="CC228" s="77"/>
      <c r="CD228" s="77"/>
      <c r="CE228" s="77"/>
      <c r="CF228" s="77"/>
      <c r="CG228" s="83"/>
      <c r="CH228" s="60"/>
      <c r="CI228" s="60"/>
      <c r="CJ228" s="60"/>
      <c r="CK228" s="54">
        <v>1</v>
      </c>
      <c r="CL228" s="72"/>
      <c r="CM228" s="72"/>
      <c r="CN228" s="72"/>
      <c r="CO228" s="72"/>
      <c r="CP228" s="72"/>
      <c r="CQ228" s="72"/>
      <c r="CR228" s="72"/>
      <c r="CS228" s="72"/>
      <c r="CT228" s="72"/>
      <c r="CU228" s="77"/>
      <c r="CV228" s="72"/>
      <c r="CW228" s="72"/>
      <c r="CX228" s="72"/>
      <c r="CY228" s="72"/>
      <c r="CZ228" s="72"/>
      <c r="DA228" s="72"/>
      <c r="DB228" s="72"/>
      <c r="DC228" s="87"/>
      <c r="DD228" s="72"/>
    </row>
    <row r="229" ht="24" spans="1:108">
      <c r="A229" s="8">
        <v>33</v>
      </c>
      <c r="B229" s="69" t="s">
        <v>816</v>
      </c>
      <c r="C229" s="9"/>
      <c r="D229" s="10"/>
      <c r="E229" s="10">
        <v>121.1439</v>
      </c>
      <c r="F229" s="10">
        <v>31.6135</v>
      </c>
      <c r="G229" s="18" t="s">
        <v>817</v>
      </c>
      <c r="H229" s="10">
        <v>1539133173</v>
      </c>
      <c r="I229" s="72"/>
      <c r="J229" s="72"/>
      <c r="K229" s="72"/>
      <c r="L229" s="72"/>
      <c r="M229" s="72"/>
      <c r="N229" s="77"/>
      <c r="O229" s="72"/>
      <c r="P229" s="76"/>
      <c r="Q229" s="78"/>
      <c r="R229" s="72"/>
      <c r="S229" s="8"/>
      <c r="T229" s="8"/>
      <c r="U229" s="72"/>
      <c r="V229" s="8">
        <v>15</v>
      </c>
      <c r="W229" s="72"/>
      <c r="X229" s="72"/>
      <c r="Y229" s="72"/>
      <c r="Z229" s="72"/>
      <c r="AA229" s="8"/>
      <c r="AB229" s="8">
        <v>15</v>
      </c>
      <c r="AC229" s="8"/>
      <c r="AD229" s="8">
        <v>15</v>
      </c>
      <c r="AE229" s="24">
        <f t="shared" si="28"/>
        <v>15</v>
      </c>
      <c r="AF229" s="8">
        <v>0.45</v>
      </c>
      <c r="AG229" s="8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  <c r="AS229" s="72"/>
      <c r="AT229" s="72"/>
      <c r="AU229" s="72"/>
      <c r="AV229" s="72"/>
      <c r="AW229" s="72"/>
      <c r="AX229" s="72"/>
      <c r="AY229" s="72"/>
      <c r="AZ229" s="72"/>
      <c r="BA229" s="72"/>
      <c r="BB229" s="72"/>
      <c r="BC229" s="72"/>
      <c r="BD229" s="72"/>
      <c r="BE229" s="72"/>
      <c r="BF229" s="72"/>
      <c r="BG229" s="72"/>
      <c r="BH229" s="72"/>
      <c r="BI229" s="72"/>
      <c r="BJ229" s="72"/>
      <c r="BK229" s="72"/>
      <c r="BL229" s="72"/>
      <c r="BM229" s="72"/>
      <c r="BN229" s="72"/>
      <c r="BO229" s="72"/>
      <c r="BP229" s="72"/>
      <c r="BQ229" s="72"/>
      <c r="BR229" s="72"/>
      <c r="BS229" s="72"/>
      <c r="BT229" s="72"/>
      <c r="BU229" s="72"/>
      <c r="BV229" s="72"/>
      <c r="BW229" s="72"/>
      <c r="BX229" s="72"/>
      <c r="BY229" s="72"/>
      <c r="BZ229" s="72"/>
      <c r="CA229" s="77"/>
      <c r="CB229" s="77"/>
      <c r="CC229" s="77"/>
      <c r="CD229" s="77"/>
      <c r="CE229" s="77"/>
      <c r="CF229" s="77"/>
      <c r="CG229" s="83"/>
      <c r="CH229" s="60"/>
      <c r="CI229" s="60"/>
      <c r="CJ229" s="60"/>
      <c r="CK229" s="54">
        <v>1</v>
      </c>
      <c r="CL229" s="72"/>
      <c r="CM229" s="72"/>
      <c r="CN229" s="72"/>
      <c r="CO229" s="72"/>
      <c r="CP229" s="72"/>
      <c r="CQ229" s="72"/>
      <c r="CR229" s="72"/>
      <c r="CS229" s="72"/>
      <c r="CT229" s="72"/>
      <c r="CU229" s="77"/>
      <c r="CV229" s="72"/>
      <c r="CW229" s="72"/>
      <c r="CX229" s="72"/>
      <c r="CY229" s="72"/>
      <c r="CZ229" s="72"/>
      <c r="DA229" s="72"/>
      <c r="DB229" s="72"/>
      <c r="DC229" s="87"/>
      <c r="DD229" s="72"/>
    </row>
    <row r="230" ht="24" spans="1:108">
      <c r="A230" s="8">
        <v>34</v>
      </c>
      <c r="B230" s="69" t="s">
        <v>818</v>
      </c>
      <c r="C230" s="9" t="s">
        <v>819</v>
      </c>
      <c r="D230" s="10"/>
      <c r="E230" s="10">
        <v>121.1452</v>
      </c>
      <c r="F230" s="10">
        <v>31.6158</v>
      </c>
      <c r="G230" s="18" t="s">
        <v>820</v>
      </c>
      <c r="H230" s="10">
        <v>1534433514</v>
      </c>
      <c r="I230" s="72"/>
      <c r="J230" s="72"/>
      <c r="K230" s="72"/>
      <c r="L230" s="72"/>
      <c r="M230" s="72"/>
      <c r="N230" s="77"/>
      <c r="O230" s="72"/>
      <c r="P230" s="76"/>
      <c r="Q230" s="78"/>
      <c r="R230" s="72"/>
      <c r="S230" s="8"/>
      <c r="T230" s="8"/>
      <c r="U230" s="72"/>
      <c r="V230" s="8">
        <v>12</v>
      </c>
      <c r="W230" s="72"/>
      <c r="X230" s="72"/>
      <c r="Y230" s="72"/>
      <c r="Z230" s="72"/>
      <c r="AA230" s="8"/>
      <c r="AB230" s="8">
        <v>12</v>
      </c>
      <c r="AC230" s="8"/>
      <c r="AD230" s="8">
        <v>12</v>
      </c>
      <c r="AE230" s="24">
        <f t="shared" si="28"/>
        <v>12</v>
      </c>
      <c r="AF230" s="8">
        <v>0.36</v>
      </c>
      <c r="AG230" s="8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  <c r="AS230" s="72"/>
      <c r="AT230" s="72"/>
      <c r="AU230" s="72"/>
      <c r="AV230" s="72"/>
      <c r="AW230" s="72"/>
      <c r="AX230" s="72"/>
      <c r="AY230" s="72"/>
      <c r="AZ230" s="72"/>
      <c r="BA230" s="72"/>
      <c r="BB230" s="72"/>
      <c r="BC230" s="72"/>
      <c r="BD230" s="72"/>
      <c r="BE230" s="72"/>
      <c r="BF230" s="72"/>
      <c r="BG230" s="72"/>
      <c r="BH230" s="72"/>
      <c r="BI230" s="72"/>
      <c r="BJ230" s="72"/>
      <c r="BK230" s="72"/>
      <c r="BL230" s="72"/>
      <c r="BM230" s="72"/>
      <c r="BN230" s="72"/>
      <c r="BO230" s="72"/>
      <c r="BP230" s="72"/>
      <c r="BQ230" s="72"/>
      <c r="BR230" s="72"/>
      <c r="BS230" s="72"/>
      <c r="BT230" s="72"/>
      <c r="BU230" s="72"/>
      <c r="BV230" s="72"/>
      <c r="BW230" s="72"/>
      <c r="BX230" s="72"/>
      <c r="BY230" s="72"/>
      <c r="BZ230" s="72"/>
      <c r="CA230" s="77"/>
      <c r="CB230" s="77"/>
      <c r="CC230" s="77"/>
      <c r="CD230" s="77"/>
      <c r="CE230" s="77"/>
      <c r="CF230" s="77"/>
      <c r="CG230" s="83"/>
      <c r="CH230" s="60"/>
      <c r="CI230" s="60"/>
      <c r="CJ230" s="60"/>
      <c r="CK230" s="54">
        <v>1</v>
      </c>
      <c r="CL230" s="72"/>
      <c r="CM230" s="72"/>
      <c r="CN230" s="72"/>
      <c r="CO230" s="72"/>
      <c r="CP230" s="72"/>
      <c r="CQ230" s="72"/>
      <c r="CR230" s="72"/>
      <c r="CS230" s="72"/>
      <c r="CT230" s="72"/>
      <c r="CU230" s="77"/>
      <c r="CV230" s="72"/>
      <c r="CW230" s="72"/>
      <c r="CX230" s="72"/>
      <c r="CY230" s="72"/>
      <c r="CZ230" s="72"/>
      <c r="DA230" s="72"/>
      <c r="DB230" s="72"/>
      <c r="DC230" s="87"/>
      <c r="DD230" s="72"/>
    </row>
    <row r="231" ht="24" spans="1:108">
      <c r="A231" s="8"/>
      <c r="B231" s="69"/>
      <c r="C231" s="9" t="s">
        <v>821</v>
      </c>
      <c r="D231" s="10"/>
      <c r="E231" s="10">
        <v>121.1468</v>
      </c>
      <c r="F231" s="10">
        <v>31.6127</v>
      </c>
      <c r="G231" s="18" t="s">
        <v>822</v>
      </c>
      <c r="H231" s="10">
        <v>1534433517</v>
      </c>
      <c r="I231" s="72"/>
      <c r="J231" s="72"/>
      <c r="K231" s="72"/>
      <c r="L231" s="72"/>
      <c r="M231" s="72"/>
      <c r="N231" s="77"/>
      <c r="O231" s="72"/>
      <c r="P231" s="76"/>
      <c r="Q231" s="78"/>
      <c r="R231" s="72"/>
      <c r="S231" s="8"/>
      <c r="T231" s="8"/>
      <c r="U231" s="72"/>
      <c r="V231" s="8"/>
      <c r="W231" s="72"/>
      <c r="X231" s="72"/>
      <c r="Y231" s="72"/>
      <c r="Z231" s="72"/>
      <c r="AA231" s="8"/>
      <c r="AB231" s="8"/>
      <c r="AC231" s="8"/>
      <c r="AD231" s="8"/>
      <c r="AE231" s="24">
        <f t="shared" si="28"/>
        <v>0</v>
      </c>
      <c r="AF231" s="8"/>
      <c r="AG231" s="8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  <c r="BG231" s="72"/>
      <c r="BH231" s="72"/>
      <c r="BI231" s="72"/>
      <c r="BJ231" s="72"/>
      <c r="BK231" s="72"/>
      <c r="BL231" s="72"/>
      <c r="BM231" s="72"/>
      <c r="BN231" s="72"/>
      <c r="BO231" s="72"/>
      <c r="BP231" s="72"/>
      <c r="BQ231" s="72"/>
      <c r="BR231" s="72"/>
      <c r="BS231" s="72"/>
      <c r="BT231" s="72"/>
      <c r="BU231" s="72"/>
      <c r="BV231" s="72"/>
      <c r="BW231" s="72"/>
      <c r="BX231" s="72"/>
      <c r="BY231" s="72"/>
      <c r="BZ231" s="72"/>
      <c r="CA231" s="77"/>
      <c r="CB231" s="77"/>
      <c r="CC231" s="77"/>
      <c r="CD231" s="77"/>
      <c r="CE231" s="77"/>
      <c r="CF231" s="77"/>
      <c r="CG231" s="83"/>
      <c r="CH231" s="60"/>
      <c r="CI231" s="60"/>
      <c r="CJ231" s="60"/>
      <c r="CK231" s="54">
        <v>1</v>
      </c>
      <c r="CL231" s="72"/>
      <c r="CM231" s="72"/>
      <c r="CN231" s="72"/>
      <c r="CO231" s="72"/>
      <c r="CP231" s="72"/>
      <c r="CQ231" s="72"/>
      <c r="CR231" s="72"/>
      <c r="CS231" s="72"/>
      <c r="CT231" s="72"/>
      <c r="CU231" s="77"/>
      <c r="CV231" s="72"/>
      <c r="CW231" s="72"/>
      <c r="CX231" s="72"/>
      <c r="CY231" s="72"/>
      <c r="CZ231" s="72"/>
      <c r="DA231" s="72"/>
      <c r="DB231" s="72"/>
      <c r="DC231" s="87"/>
      <c r="DD231" s="72"/>
    </row>
    <row r="232" ht="24" spans="1:108">
      <c r="A232" s="8"/>
      <c r="B232" s="69"/>
      <c r="C232" s="9" t="s">
        <v>823</v>
      </c>
      <c r="D232" s="10"/>
      <c r="E232" s="10">
        <v>121.1488</v>
      </c>
      <c r="F232" s="10">
        <v>31.6151</v>
      </c>
      <c r="G232" s="18" t="s">
        <v>824</v>
      </c>
      <c r="H232" s="10">
        <v>1514610466</v>
      </c>
      <c r="I232" s="72"/>
      <c r="J232" s="72"/>
      <c r="K232" s="72"/>
      <c r="L232" s="72"/>
      <c r="M232" s="72"/>
      <c r="N232" s="77"/>
      <c r="O232" s="72"/>
      <c r="P232" s="76"/>
      <c r="Q232" s="78"/>
      <c r="R232" s="72"/>
      <c r="S232" s="8"/>
      <c r="T232" s="8"/>
      <c r="U232" s="72"/>
      <c r="V232" s="8"/>
      <c r="W232" s="72"/>
      <c r="X232" s="72"/>
      <c r="Y232" s="72"/>
      <c r="Z232" s="72"/>
      <c r="AA232" s="8"/>
      <c r="AB232" s="8"/>
      <c r="AC232" s="8"/>
      <c r="AD232" s="8"/>
      <c r="AE232" s="24">
        <f t="shared" si="28"/>
        <v>0</v>
      </c>
      <c r="AF232" s="8"/>
      <c r="AG232" s="8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2"/>
      <c r="BG232" s="72"/>
      <c r="BH232" s="72"/>
      <c r="BI232" s="72"/>
      <c r="BJ232" s="72"/>
      <c r="BK232" s="72"/>
      <c r="BL232" s="72"/>
      <c r="BM232" s="72"/>
      <c r="BN232" s="72"/>
      <c r="BO232" s="72"/>
      <c r="BP232" s="72"/>
      <c r="BQ232" s="72"/>
      <c r="BR232" s="72"/>
      <c r="BS232" s="72"/>
      <c r="BT232" s="72"/>
      <c r="BU232" s="72"/>
      <c r="BV232" s="72"/>
      <c r="BW232" s="72"/>
      <c r="BX232" s="72"/>
      <c r="BY232" s="72"/>
      <c r="BZ232" s="72"/>
      <c r="CA232" s="77"/>
      <c r="CB232" s="77"/>
      <c r="CC232" s="77"/>
      <c r="CD232" s="77"/>
      <c r="CE232" s="77"/>
      <c r="CF232" s="77"/>
      <c r="CG232" s="83"/>
      <c r="CH232" s="60"/>
      <c r="CI232" s="60"/>
      <c r="CJ232" s="60"/>
      <c r="CK232" s="54">
        <v>1</v>
      </c>
      <c r="CL232" s="72"/>
      <c r="CM232" s="72"/>
      <c r="CN232" s="72"/>
      <c r="CO232" s="72"/>
      <c r="CP232" s="72"/>
      <c r="CQ232" s="72"/>
      <c r="CR232" s="72"/>
      <c r="CS232" s="72"/>
      <c r="CT232" s="72"/>
      <c r="CU232" s="77"/>
      <c r="CV232" s="72"/>
      <c r="CW232" s="72"/>
      <c r="CX232" s="72"/>
      <c r="CY232" s="72"/>
      <c r="CZ232" s="72"/>
      <c r="DA232" s="72"/>
      <c r="DB232" s="72"/>
      <c r="DC232" s="87"/>
      <c r="DD232" s="72"/>
    </row>
    <row r="233" ht="14.25" spans="1:108">
      <c r="A233" s="8">
        <v>35</v>
      </c>
      <c r="B233" s="69" t="s">
        <v>825</v>
      </c>
      <c r="C233" s="9"/>
      <c r="D233" s="10"/>
      <c r="E233" s="10"/>
      <c r="F233" s="10"/>
      <c r="G233" s="18"/>
      <c r="H233" s="10"/>
      <c r="I233" s="72"/>
      <c r="J233" s="72"/>
      <c r="K233" s="72"/>
      <c r="L233" s="72"/>
      <c r="M233" s="72"/>
      <c r="N233" s="77"/>
      <c r="O233" s="72"/>
      <c r="P233" s="76"/>
      <c r="Q233" s="78"/>
      <c r="R233" s="72"/>
      <c r="S233" s="8"/>
      <c r="T233" s="8"/>
      <c r="U233" s="72"/>
      <c r="V233" s="8">
        <v>26</v>
      </c>
      <c r="W233" s="72"/>
      <c r="X233" s="72"/>
      <c r="Y233" s="72"/>
      <c r="Z233" s="72"/>
      <c r="AA233" s="8"/>
      <c r="AB233" s="8">
        <v>26</v>
      </c>
      <c r="AC233" s="8"/>
      <c r="AD233" s="8">
        <v>26</v>
      </c>
      <c r="AE233" s="24">
        <f t="shared" si="28"/>
        <v>26</v>
      </c>
      <c r="AF233" s="8">
        <v>1.2</v>
      </c>
      <c r="AG233" s="8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2"/>
      <c r="BG233" s="72"/>
      <c r="BH233" s="72"/>
      <c r="BI233" s="72"/>
      <c r="BJ233" s="72"/>
      <c r="BK233" s="72"/>
      <c r="BL233" s="72"/>
      <c r="BM233" s="72"/>
      <c r="BN233" s="72"/>
      <c r="BO233" s="72"/>
      <c r="BP233" s="72"/>
      <c r="BQ233" s="72"/>
      <c r="BR233" s="72"/>
      <c r="BS233" s="72"/>
      <c r="BT233" s="72"/>
      <c r="BU233" s="72"/>
      <c r="BV233" s="72"/>
      <c r="BW233" s="72"/>
      <c r="BX233" s="72"/>
      <c r="BY233" s="72"/>
      <c r="BZ233" s="72"/>
      <c r="CA233" s="77"/>
      <c r="CB233" s="77"/>
      <c r="CC233" s="77"/>
      <c r="CD233" s="77"/>
      <c r="CE233" s="77"/>
      <c r="CF233" s="77"/>
      <c r="CG233" s="83"/>
      <c r="CH233" s="60"/>
      <c r="CI233" s="60"/>
      <c r="CJ233" s="60"/>
      <c r="CK233" s="54"/>
      <c r="CL233" s="72"/>
      <c r="CM233" s="72"/>
      <c r="CN233" s="72"/>
      <c r="CO233" s="72"/>
      <c r="CP233" s="72"/>
      <c r="CQ233" s="72"/>
      <c r="CR233" s="72"/>
      <c r="CS233" s="72"/>
      <c r="CT233" s="72"/>
      <c r="CU233" s="77"/>
      <c r="CV233" s="72"/>
      <c r="CW233" s="72"/>
      <c r="CX233" s="72"/>
      <c r="CY233" s="72"/>
      <c r="CZ233" s="72"/>
      <c r="DA233" s="72"/>
      <c r="DB233" s="72"/>
      <c r="DC233" s="87"/>
      <c r="DD233" s="72"/>
    </row>
    <row r="234" ht="24" spans="1:108">
      <c r="A234" s="8">
        <v>36</v>
      </c>
      <c r="B234" s="69" t="s">
        <v>826</v>
      </c>
      <c r="C234" s="9" t="s">
        <v>827</v>
      </c>
      <c r="D234" s="10"/>
      <c r="E234" s="10">
        <v>121.161052</v>
      </c>
      <c r="F234" s="10">
        <v>31.612663</v>
      </c>
      <c r="G234" s="18" t="s">
        <v>828</v>
      </c>
      <c r="H234" s="10">
        <v>1547718682</v>
      </c>
      <c r="I234" s="72"/>
      <c r="J234" s="72"/>
      <c r="K234" s="72"/>
      <c r="L234" s="72"/>
      <c r="M234" s="72"/>
      <c r="N234" s="77"/>
      <c r="O234" s="72"/>
      <c r="P234" s="76"/>
      <c r="Q234" s="78"/>
      <c r="R234" s="72"/>
      <c r="S234" s="8"/>
      <c r="T234" s="8"/>
      <c r="U234" s="72"/>
      <c r="V234" s="8"/>
      <c r="W234" s="72"/>
      <c r="X234" s="72"/>
      <c r="Y234" s="72"/>
      <c r="Z234" s="72"/>
      <c r="AA234" s="8">
        <v>18</v>
      </c>
      <c r="AB234" s="8"/>
      <c r="AC234" s="8">
        <v>18</v>
      </c>
      <c r="AD234" s="8"/>
      <c r="AE234" s="24">
        <f t="shared" si="28"/>
        <v>18</v>
      </c>
      <c r="AF234" s="8">
        <v>0.5</v>
      </c>
      <c r="AG234" s="8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2"/>
      <c r="BD234" s="72"/>
      <c r="BE234" s="72"/>
      <c r="BF234" s="72"/>
      <c r="BG234" s="72"/>
      <c r="BH234" s="72"/>
      <c r="BI234" s="72"/>
      <c r="BJ234" s="72"/>
      <c r="BK234" s="72"/>
      <c r="BL234" s="72"/>
      <c r="BM234" s="72"/>
      <c r="BN234" s="72"/>
      <c r="BO234" s="72"/>
      <c r="BP234" s="72"/>
      <c r="BQ234" s="72"/>
      <c r="BR234" s="72"/>
      <c r="BS234" s="72"/>
      <c r="BT234" s="72"/>
      <c r="BU234" s="72"/>
      <c r="BV234" s="72"/>
      <c r="BW234" s="72"/>
      <c r="BX234" s="72"/>
      <c r="BY234" s="72"/>
      <c r="BZ234" s="72"/>
      <c r="CA234" s="77"/>
      <c r="CB234" s="77"/>
      <c r="CC234" s="77"/>
      <c r="CD234" s="77"/>
      <c r="CE234" s="77"/>
      <c r="CF234" s="77"/>
      <c r="CG234" s="83"/>
      <c r="CH234" s="60"/>
      <c r="CI234" s="60"/>
      <c r="CJ234" s="60"/>
      <c r="CK234" s="54">
        <v>1</v>
      </c>
      <c r="CL234" s="72"/>
      <c r="CM234" s="72"/>
      <c r="CN234" s="72"/>
      <c r="CO234" s="72"/>
      <c r="CP234" s="72"/>
      <c r="CQ234" s="72"/>
      <c r="CR234" s="72"/>
      <c r="CS234" s="72"/>
      <c r="CT234" s="72"/>
      <c r="CU234" s="77"/>
      <c r="CV234" s="72"/>
      <c r="CW234" s="72"/>
      <c r="CX234" s="72"/>
      <c r="CY234" s="72"/>
      <c r="CZ234" s="72"/>
      <c r="DA234" s="72"/>
      <c r="DB234" s="72"/>
      <c r="DC234" s="87"/>
      <c r="DD234" s="72"/>
    </row>
    <row r="235" ht="14.25" spans="1:108">
      <c r="A235" s="8">
        <v>37</v>
      </c>
      <c r="B235" s="69" t="s">
        <v>829</v>
      </c>
      <c r="C235" s="9"/>
      <c r="D235" s="10"/>
      <c r="E235" s="10"/>
      <c r="F235" s="10"/>
      <c r="G235" s="18"/>
      <c r="H235" s="10"/>
      <c r="I235" s="72"/>
      <c r="J235" s="72"/>
      <c r="K235" s="72"/>
      <c r="L235" s="72"/>
      <c r="M235" s="72"/>
      <c r="N235" s="77"/>
      <c r="O235" s="72"/>
      <c r="P235" s="76"/>
      <c r="Q235" s="78"/>
      <c r="R235" s="72"/>
      <c r="S235" s="8"/>
      <c r="T235" s="8"/>
      <c r="U235" s="72"/>
      <c r="V235" s="8">
        <v>40</v>
      </c>
      <c r="W235" s="72"/>
      <c r="X235" s="72"/>
      <c r="Y235" s="72"/>
      <c r="Z235" s="72"/>
      <c r="AA235" s="8"/>
      <c r="AB235" s="8">
        <v>40</v>
      </c>
      <c r="AC235" s="8"/>
      <c r="AD235" s="8">
        <v>40</v>
      </c>
      <c r="AE235" s="24">
        <f t="shared" si="28"/>
        <v>40</v>
      </c>
      <c r="AF235" s="8">
        <v>1.2</v>
      </c>
      <c r="AG235" s="8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  <c r="BG235" s="72"/>
      <c r="BH235" s="72"/>
      <c r="BI235" s="72"/>
      <c r="BJ235" s="72"/>
      <c r="BK235" s="72"/>
      <c r="BL235" s="72"/>
      <c r="BM235" s="72"/>
      <c r="BN235" s="72"/>
      <c r="BO235" s="72"/>
      <c r="BP235" s="72"/>
      <c r="BQ235" s="72"/>
      <c r="BR235" s="72"/>
      <c r="BS235" s="72"/>
      <c r="BT235" s="72"/>
      <c r="BU235" s="72"/>
      <c r="BV235" s="72"/>
      <c r="BW235" s="72"/>
      <c r="BX235" s="72"/>
      <c r="BY235" s="72"/>
      <c r="BZ235" s="72"/>
      <c r="CA235" s="77"/>
      <c r="CB235" s="77"/>
      <c r="CC235" s="77"/>
      <c r="CD235" s="77"/>
      <c r="CE235" s="77"/>
      <c r="CF235" s="77"/>
      <c r="CG235" s="83"/>
      <c r="CH235" s="60"/>
      <c r="CI235" s="60"/>
      <c r="CJ235" s="60"/>
      <c r="CK235" s="54"/>
      <c r="CL235" s="72"/>
      <c r="CM235" s="72"/>
      <c r="CN235" s="72"/>
      <c r="CO235" s="72"/>
      <c r="CP235" s="72"/>
      <c r="CQ235" s="72"/>
      <c r="CR235" s="72"/>
      <c r="CS235" s="72"/>
      <c r="CT235" s="72"/>
      <c r="CU235" s="77"/>
      <c r="CV235" s="72"/>
      <c r="CW235" s="72"/>
      <c r="CX235" s="72"/>
      <c r="CY235" s="72"/>
      <c r="CZ235" s="72"/>
      <c r="DA235" s="72"/>
      <c r="DB235" s="72"/>
      <c r="DC235" s="87"/>
      <c r="DD235" s="72"/>
    </row>
    <row r="236" ht="24" spans="1:108">
      <c r="A236" s="8">
        <v>38</v>
      </c>
      <c r="B236" s="69" t="s">
        <v>830</v>
      </c>
      <c r="C236" s="9" t="s">
        <v>831</v>
      </c>
      <c r="D236" s="10"/>
      <c r="E236" s="10">
        <v>121.1565</v>
      </c>
      <c r="F236" s="10">
        <v>31.6076</v>
      </c>
      <c r="G236" s="18" t="s">
        <v>832</v>
      </c>
      <c r="H236" s="10">
        <v>1547718684</v>
      </c>
      <c r="I236" s="72"/>
      <c r="J236" s="72"/>
      <c r="K236" s="72"/>
      <c r="L236" s="72"/>
      <c r="M236" s="72"/>
      <c r="N236" s="77"/>
      <c r="O236" s="72"/>
      <c r="P236" s="76"/>
      <c r="Q236" s="78"/>
      <c r="R236" s="72"/>
      <c r="S236" s="8"/>
      <c r="T236" s="8"/>
      <c r="U236" s="72"/>
      <c r="V236" s="8"/>
      <c r="W236" s="72"/>
      <c r="X236" s="72"/>
      <c r="Y236" s="72"/>
      <c r="Z236" s="72"/>
      <c r="AA236" s="8">
        <v>22</v>
      </c>
      <c r="AB236" s="8"/>
      <c r="AC236" s="8">
        <v>22</v>
      </c>
      <c r="AD236" s="8"/>
      <c r="AE236" s="24">
        <f t="shared" si="28"/>
        <v>22</v>
      </c>
      <c r="AF236" s="8">
        <v>1</v>
      </c>
      <c r="AG236" s="8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  <c r="AS236" s="72"/>
      <c r="AT236" s="72"/>
      <c r="AU236" s="72"/>
      <c r="AV236" s="72"/>
      <c r="AW236" s="72"/>
      <c r="AX236" s="72"/>
      <c r="AY236" s="72"/>
      <c r="AZ236" s="72"/>
      <c r="BA236" s="72"/>
      <c r="BB236" s="72"/>
      <c r="BC236" s="72"/>
      <c r="BD236" s="72"/>
      <c r="BE236" s="72"/>
      <c r="BF236" s="72"/>
      <c r="BG236" s="72"/>
      <c r="BH236" s="72"/>
      <c r="BI236" s="72"/>
      <c r="BJ236" s="72"/>
      <c r="BK236" s="72"/>
      <c r="BL236" s="72"/>
      <c r="BM236" s="72"/>
      <c r="BN236" s="72"/>
      <c r="BO236" s="72"/>
      <c r="BP236" s="72"/>
      <c r="BQ236" s="72"/>
      <c r="BR236" s="72"/>
      <c r="BS236" s="72"/>
      <c r="BT236" s="72"/>
      <c r="BU236" s="72"/>
      <c r="BV236" s="72"/>
      <c r="BW236" s="72"/>
      <c r="BX236" s="72"/>
      <c r="BY236" s="72"/>
      <c r="BZ236" s="72"/>
      <c r="CA236" s="77"/>
      <c r="CB236" s="77"/>
      <c r="CC236" s="77"/>
      <c r="CD236" s="77"/>
      <c r="CE236" s="77"/>
      <c r="CF236" s="77"/>
      <c r="CG236" s="83"/>
      <c r="CH236" s="60"/>
      <c r="CI236" s="60"/>
      <c r="CJ236" s="60"/>
      <c r="CK236" s="54">
        <v>1</v>
      </c>
      <c r="CL236" s="72"/>
      <c r="CM236" s="72"/>
      <c r="CN236" s="72"/>
      <c r="CO236" s="72"/>
      <c r="CP236" s="72"/>
      <c r="CQ236" s="72"/>
      <c r="CR236" s="72"/>
      <c r="CS236" s="72"/>
      <c r="CT236" s="72"/>
      <c r="CU236" s="77"/>
      <c r="CV236" s="72"/>
      <c r="CW236" s="72"/>
      <c r="CX236" s="72"/>
      <c r="CY236" s="72"/>
      <c r="CZ236" s="72"/>
      <c r="DA236" s="72"/>
      <c r="DB236" s="72"/>
      <c r="DC236" s="87"/>
      <c r="DD236" s="72"/>
    </row>
    <row r="237" ht="14.25" spans="1:108">
      <c r="A237" s="8"/>
      <c r="B237" s="69"/>
      <c r="C237" s="9"/>
      <c r="D237" s="10"/>
      <c r="E237" s="10">
        <v>121.151931</v>
      </c>
      <c r="F237" s="10">
        <v>31.608481</v>
      </c>
      <c r="G237" s="18"/>
      <c r="H237" s="10">
        <v>1547720261</v>
      </c>
      <c r="I237" s="72"/>
      <c r="J237" s="72"/>
      <c r="K237" s="72"/>
      <c r="L237" s="72"/>
      <c r="M237" s="72"/>
      <c r="N237" s="77"/>
      <c r="O237" s="72"/>
      <c r="P237" s="76"/>
      <c r="Q237" s="78"/>
      <c r="R237" s="72"/>
      <c r="S237" s="8"/>
      <c r="T237" s="8"/>
      <c r="U237" s="72"/>
      <c r="V237" s="8"/>
      <c r="W237" s="72"/>
      <c r="X237" s="72"/>
      <c r="Y237" s="72"/>
      <c r="Z237" s="72"/>
      <c r="AA237" s="8"/>
      <c r="AB237" s="8"/>
      <c r="AC237" s="8"/>
      <c r="AD237" s="8"/>
      <c r="AE237" s="24">
        <f t="shared" si="28"/>
        <v>0</v>
      </c>
      <c r="AF237" s="8"/>
      <c r="AG237" s="8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  <c r="AS237" s="72"/>
      <c r="AT237" s="72"/>
      <c r="AU237" s="72"/>
      <c r="AV237" s="72"/>
      <c r="AW237" s="72"/>
      <c r="AX237" s="72"/>
      <c r="AY237" s="72"/>
      <c r="AZ237" s="72"/>
      <c r="BA237" s="72"/>
      <c r="BB237" s="72"/>
      <c r="BC237" s="72"/>
      <c r="BD237" s="72"/>
      <c r="BE237" s="72"/>
      <c r="BF237" s="72"/>
      <c r="BG237" s="72"/>
      <c r="BH237" s="72"/>
      <c r="BI237" s="72"/>
      <c r="BJ237" s="72"/>
      <c r="BK237" s="72"/>
      <c r="BL237" s="72"/>
      <c r="BM237" s="72"/>
      <c r="BN237" s="72"/>
      <c r="BO237" s="72"/>
      <c r="BP237" s="72"/>
      <c r="BQ237" s="72"/>
      <c r="BR237" s="72"/>
      <c r="BS237" s="72"/>
      <c r="BT237" s="72"/>
      <c r="BU237" s="72"/>
      <c r="BV237" s="72"/>
      <c r="BW237" s="72"/>
      <c r="BX237" s="72"/>
      <c r="BY237" s="72"/>
      <c r="BZ237" s="72"/>
      <c r="CA237" s="77"/>
      <c r="CB237" s="77"/>
      <c r="CC237" s="77"/>
      <c r="CD237" s="77"/>
      <c r="CE237" s="77"/>
      <c r="CF237" s="77"/>
      <c r="CG237" s="83"/>
      <c r="CH237" s="60"/>
      <c r="CI237" s="60"/>
      <c r="CJ237" s="60"/>
      <c r="CK237" s="54">
        <v>1</v>
      </c>
      <c r="CL237" s="72"/>
      <c r="CM237" s="72"/>
      <c r="CN237" s="72"/>
      <c r="CO237" s="72"/>
      <c r="CP237" s="72"/>
      <c r="CQ237" s="72"/>
      <c r="CR237" s="72"/>
      <c r="CS237" s="72"/>
      <c r="CT237" s="72"/>
      <c r="CU237" s="77"/>
      <c r="CV237" s="72"/>
      <c r="CW237" s="72"/>
      <c r="CX237" s="72"/>
      <c r="CY237" s="72"/>
      <c r="CZ237" s="72"/>
      <c r="DA237" s="72"/>
      <c r="DB237" s="72"/>
      <c r="DC237" s="87"/>
      <c r="DD237" s="72"/>
    </row>
    <row r="238" s="2" customFormat="1" ht="24" spans="1:108">
      <c r="A238" s="8">
        <v>39</v>
      </c>
      <c r="B238" s="9" t="s">
        <v>833</v>
      </c>
      <c r="C238" s="9" t="s">
        <v>834</v>
      </c>
      <c r="E238" s="10">
        <v>121.161187</v>
      </c>
      <c r="F238" s="10">
        <v>31.595589</v>
      </c>
      <c r="G238" s="18" t="s">
        <v>835</v>
      </c>
      <c r="H238" s="17">
        <v>1551663725</v>
      </c>
      <c r="I238" s="72"/>
      <c r="J238" s="72"/>
      <c r="K238" s="72"/>
      <c r="L238" s="72"/>
      <c r="M238" s="72"/>
      <c r="N238" s="77"/>
      <c r="O238" s="72"/>
      <c r="P238" s="76"/>
      <c r="Q238" s="78"/>
      <c r="R238" s="72"/>
      <c r="S238" s="8"/>
      <c r="T238" s="8"/>
      <c r="U238" s="72"/>
      <c r="V238" s="27">
        <v>18</v>
      </c>
      <c r="W238" s="77"/>
      <c r="X238" s="77"/>
      <c r="Y238" s="77"/>
      <c r="Z238" s="77"/>
      <c r="AA238" s="27"/>
      <c r="AB238" s="27"/>
      <c r="AC238" s="27"/>
      <c r="AD238" s="27">
        <v>18</v>
      </c>
      <c r="AE238" s="24">
        <f t="shared" si="28"/>
        <v>18</v>
      </c>
      <c r="AF238" s="8">
        <v>0.69</v>
      </c>
      <c r="AG238" s="8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  <c r="BE238" s="72"/>
      <c r="BF238" s="72"/>
      <c r="BG238" s="72"/>
      <c r="BH238" s="72"/>
      <c r="BI238" s="72"/>
      <c r="BJ238" s="72"/>
      <c r="BK238" s="72"/>
      <c r="BL238" s="72"/>
      <c r="BM238" s="72"/>
      <c r="BN238" s="72"/>
      <c r="BO238" s="72"/>
      <c r="BP238" s="72"/>
      <c r="BQ238" s="72"/>
      <c r="BR238" s="72"/>
      <c r="BS238" s="72"/>
      <c r="BT238" s="74"/>
      <c r="BU238" s="74"/>
      <c r="BV238" s="74"/>
      <c r="BW238" s="74"/>
      <c r="BX238" s="74"/>
      <c r="BY238" s="74"/>
      <c r="BZ238" s="74"/>
      <c r="CA238" s="80"/>
      <c r="CB238" s="80"/>
      <c r="CC238" s="80"/>
      <c r="CD238" s="80"/>
      <c r="CE238" s="80"/>
      <c r="CF238" s="80"/>
      <c r="CG238" s="83"/>
      <c r="CH238" s="60"/>
      <c r="CI238" s="60"/>
      <c r="CJ238" s="60"/>
      <c r="CK238" s="54">
        <v>1</v>
      </c>
      <c r="CL238" s="72"/>
      <c r="CM238" s="72"/>
      <c r="CN238" s="72"/>
      <c r="CO238" s="72"/>
      <c r="CP238" s="72"/>
      <c r="CQ238" s="72"/>
      <c r="CR238" s="72"/>
      <c r="CS238" s="72"/>
      <c r="CT238" s="72"/>
      <c r="CU238" s="77"/>
      <c r="CV238" s="72"/>
      <c r="CW238" s="72"/>
      <c r="CX238" s="72"/>
      <c r="CY238" s="72"/>
      <c r="CZ238" s="72"/>
      <c r="DA238" s="72"/>
      <c r="DB238" s="72"/>
      <c r="DC238" s="86"/>
      <c r="DD238" s="107"/>
    </row>
    <row r="239" s="2" customFormat="1" ht="14.25" spans="1:108">
      <c r="A239" s="8">
        <v>40</v>
      </c>
      <c r="B239" s="9" t="s">
        <v>836</v>
      </c>
      <c r="C239" s="90"/>
      <c r="D239" s="10" t="s">
        <v>812</v>
      </c>
      <c r="E239" s="10"/>
      <c r="F239" s="10"/>
      <c r="G239" s="18"/>
      <c r="H239" s="17"/>
      <c r="I239" s="72"/>
      <c r="J239" s="72"/>
      <c r="K239" s="72"/>
      <c r="L239" s="72"/>
      <c r="M239" s="72"/>
      <c r="N239" s="77"/>
      <c r="O239" s="72"/>
      <c r="P239" s="76"/>
      <c r="Q239" s="78"/>
      <c r="R239" s="72"/>
      <c r="S239" s="8"/>
      <c r="T239" s="8"/>
      <c r="U239" s="72"/>
      <c r="V239" s="8">
        <v>112</v>
      </c>
      <c r="W239" s="72"/>
      <c r="X239" s="72"/>
      <c r="Y239" s="72"/>
      <c r="Z239" s="72"/>
      <c r="AA239" s="8"/>
      <c r="AB239" s="8">
        <v>112</v>
      </c>
      <c r="AC239" s="8"/>
      <c r="AD239" s="8">
        <v>112</v>
      </c>
      <c r="AE239" s="24">
        <f t="shared" si="28"/>
        <v>112</v>
      </c>
      <c r="AF239" s="8"/>
      <c r="AG239" s="8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2"/>
      <c r="BF239" s="72"/>
      <c r="BG239" s="72"/>
      <c r="BH239" s="72"/>
      <c r="BI239" s="72"/>
      <c r="BJ239" s="72"/>
      <c r="BK239" s="72"/>
      <c r="BL239" s="72"/>
      <c r="BM239" s="72"/>
      <c r="BN239" s="72"/>
      <c r="BO239" s="72"/>
      <c r="BP239" s="72"/>
      <c r="BQ239" s="72"/>
      <c r="BR239" s="72"/>
      <c r="BS239" s="72"/>
      <c r="BT239" s="74"/>
      <c r="BU239" s="74"/>
      <c r="BV239" s="74"/>
      <c r="BW239" s="74"/>
      <c r="BX239" s="74"/>
      <c r="BY239" s="74"/>
      <c r="BZ239" s="74"/>
      <c r="CA239" s="80"/>
      <c r="CB239" s="80"/>
      <c r="CC239" s="80"/>
      <c r="CD239" s="80"/>
      <c r="CE239" s="80"/>
      <c r="CF239" s="80"/>
      <c r="CG239" s="83"/>
      <c r="CH239" s="60"/>
      <c r="CI239" s="60"/>
      <c r="CJ239" s="60"/>
      <c r="CK239" s="54"/>
      <c r="CL239" s="72"/>
      <c r="CM239" s="72"/>
      <c r="CN239" s="72"/>
      <c r="CO239" s="72"/>
      <c r="CP239" s="72"/>
      <c r="CQ239" s="72"/>
      <c r="CR239" s="72"/>
      <c r="CS239" s="72"/>
      <c r="CT239" s="72"/>
      <c r="CU239" s="77"/>
      <c r="CV239" s="72"/>
      <c r="CW239" s="72"/>
      <c r="CX239" s="72"/>
      <c r="CY239" s="72"/>
      <c r="CZ239" s="72"/>
      <c r="DA239" s="72"/>
      <c r="DB239" s="72"/>
      <c r="DC239" s="86"/>
      <c r="DD239" s="107"/>
    </row>
    <row r="240" s="2" customFormat="1" ht="37.05" customHeight="1" spans="1:108">
      <c r="A240" s="8"/>
      <c r="B240" s="91" t="s">
        <v>837</v>
      </c>
      <c r="C240" s="90"/>
      <c r="D240" s="10"/>
      <c r="E240" s="10"/>
      <c r="F240" s="10"/>
      <c r="G240" s="18"/>
      <c r="H240" s="10"/>
      <c r="I240" s="72"/>
      <c r="J240" s="72"/>
      <c r="K240" s="72"/>
      <c r="L240" s="72"/>
      <c r="M240" s="72"/>
      <c r="N240" s="77"/>
      <c r="O240" s="72"/>
      <c r="P240" s="76"/>
      <c r="Q240" s="78"/>
      <c r="R240" s="72"/>
      <c r="S240" s="8"/>
      <c r="T240" s="8"/>
      <c r="U240" s="72"/>
      <c r="V240" s="8"/>
      <c r="W240" s="72"/>
      <c r="X240" s="72"/>
      <c r="Y240" s="72"/>
      <c r="Z240" s="72"/>
      <c r="AA240" s="8"/>
      <c r="AB240" s="8"/>
      <c r="AC240" s="8"/>
      <c r="AD240" s="8"/>
      <c r="AE240" s="24">
        <f t="shared" si="28"/>
        <v>0</v>
      </c>
      <c r="AF240" s="8"/>
      <c r="AG240" s="8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  <c r="AV240" s="72"/>
      <c r="AW240" s="72"/>
      <c r="AX240" s="72"/>
      <c r="AY240" s="72"/>
      <c r="AZ240" s="72"/>
      <c r="BA240" s="72"/>
      <c r="BB240" s="72"/>
      <c r="BC240" s="72"/>
      <c r="BD240" s="72"/>
      <c r="BE240" s="72"/>
      <c r="BF240" s="72"/>
      <c r="BG240" s="72"/>
      <c r="BH240" s="72"/>
      <c r="BI240" s="72"/>
      <c r="BJ240" s="72"/>
      <c r="BK240" s="72"/>
      <c r="BL240" s="72"/>
      <c r="BM240" s="72"/>
      <c r="BN240" s="72"/>
      <c r="BO240" s="72"/>
      <c r="BP240" s="72"/>
      <c r="BQ240" s="72"/>
      <c r="BR240" s="72"/>
      <c r="BS240" s="72"/>
      <c r="BT240" s="74"/>
      <c r="BU240" s="74"/>
      <c r="BV240" s="74"/>
      <c r="BW240" s="74"/>
      <c r="BX240" s="74"/>
      <c r="BY240" s="74"/>
      <c r="BZ240" s="74"/>
      <c r="CA240" s="80"/>
      <c r="CB240" s="80"/>
      <c r="CC240" s="80"/>
      <c r="CD240" s="80"/>
      <c r="CE240" s="80"/>
      <c r="CF240" s="80"/>
      <c r="CG240" s="83"/>
      <c r="CH240" s="60"/>
      <c r="CI240" s="60"/>
      <c r="CJ240" s="60"/>
      <c r="CK240" s="54"/>
      <c r="CL240" s="72"/>
      <c r="CM240" s="72"/>
      <c r="CN240" s="72"/>
      <c r="CO240" s="72"/>
      <c r="CP240" s="72"/>
      <c r="CQ240" s="72"/>
      <c r="CR240" s="72"/>
      <c r="CS240" s="72"/>
      <c r="CT240" s="72"/>
      <c r="CU240" s="77"/>
      <c r="CV240" s="72"/>
      <c r="CW240" s="72"/>
      <c r="CX240" s="72"/>
      <c r="CY240" s="72"/>
      <c r="CZ240" s="72"/>
      <c r="DA240" s="72"/>
      <c r="DB240" s="72"/>
      <c r="DC240" s="86"/>
      <c r="DD240" s="107"/>
    </row>
    <row r="241" s="3" customFormat="1" ht="14.25" spans="1:108">
      <c r="A241" s="38">
        <v>1</v>
      </c>
      <c r="B241" s="92" t="s">
        <v>838</v>
      </c>
      <c r="C241" s="93" t="s">
        <v>839</v>
      </c>
      <c r="D241" s="29" t="s">
        <v>840</v>
      </c>
      <c r="E241" s="29">
        <v>121.2134143</v>
      </c>
      <c r="F241" s="29">
        <v>31.60067174</v>
      </c>
      <c r="G241" s="88" t="s">
        <v>841</v>
      </c>
      <c r="H241" s="88" t="s">
        <v>842</v>
      </c>
      <c r="I241" s="100"/>
      <c r="J241" s="100"/>
      <c r="K241" s="100" t="s">
        <v>129</v>
      </c>
      <c r="L241" s="100" t="s">
        <v>843</v>
      </c>
      <c r="M241" s="29"/>
      <c r="N241" s="29" t="s">
        <v>130</v>
      </c>
      <c r="O241" s="29">
        <v>2</v>
      </c>
      <c r="P241" s="29"/>
      <c r="Q241" s="29" t="s">
        <v>130</v>
      </c>
      <c r="R241" s="29"/>
      <c r="S241" s="29"/>
      <c r="T241" s="29"/>
      <c r="U241" s="29"/>
      <c r="V241" s="29">
        <v>11</v>
      </c>
      <c r="W241" s="29"/>
      <c r="X241" s="29"/>
      <c r="Y241" s="29">
        <v>2</v>
      </c>
      <c r="Z241" s="29"/>
      <c r="AA241" s="29"/>
      <c r="AB241" s="29">
        <v>13</v>
      </c>
      <c r="AC241" s="29"/>
      <c r="AD241" s="29">
        <v>17</v>
      </c>
      <c r="AE241" s="24">
        <f t="shared" si="28"/>
        <v>17</v>
      </c>
      <c r="AF241" s="29">
        <v>0.5</v>
      </c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>
        <v>11</v>
      </c>
      <c r="BT241" s="31"/>
      <c r="BU241" s="31">
        <v>4</v>
      </c>
      <c r="BV241" s="31"/>
      <c r="BW241" s="31"/>
      <c r="BX241" s="31"/>
      <c r="BY241" s="103"/>
      <c r="BZ241" s="103"/>
      <c r="CA241" s="31"/>
      <c r="CB241" s="31">
        <f t="shared" ref="CB241:CB244" si="29">((AL241*250*1.14999999999999)+(400*AM241*1.14999999999999)+(AN241*1000*1.14999999999999)+(AO241*70*1.14999999999999)+(AP241*100*1.14999999999999)+(AQ241*150*1.14999999999999)+(250*AR241*1.14999999999999)+(AS241*400*1.14999999999999)+(AT241*1000*1.14999999999999)+(AU241*15)+(AX241*40)+(AY241*15)+(AZ241*32)+(BT241*60)+(BV241*80)+(BW241*90)+(BX241*100)+(BY241*120)+(CA241*160)+(BQ241*45))/1000</f>
        <v>0</v>
      </c>
      <c r="CC241" s="104"/>
      <c r="CD241" s="31"/>
      <c r="CE241" s="31">
        <v>8</v>
      </c>
      <c r="CF241" s="104"/>
      <c r="CG241" s="31"/>
      <c r="CH241" s="77"/>
      <c r="CI241" s="31"/>
      <c r="CJ241" s="29">
        <v>15</v>
      </c>
      <c r="CK241" s="29">
        <v>1</v>
      </c>
      <c r="CL241" s="29"/>
      <c r="CM241" s="29" t="s">
        <v>844</v>
      </c>
      <c r="CN241" s="29"/>
      <c r="CO241" s="29" t="s">
        <v>311</v>
      </c>
      <c r="CP241" s="29" t="s">
        <v>158</v>
      </c>
      <c r="CQ241" s="29">
        <v>2</v>
      </c>
      <c r="CR241" s="29">
        <v>30</v>
      </c>
      <c r="CS241" s="29" t="s">
        <v>152</v>
      </c>
      <c r="CT241" s="29">
        <v>10</v>
      </c>
      <c r="CU241" s="29">
        <v>18</v>
      </c>
      <c r="CV241" s="29">
        <v>0.5</v>
      </c>
      <c r="CW241" s="29">
        <v>0.26</v>
      </c>
      <c r="CX241" s="29"/>
      <c r="CY241" s="105">
        <v>2006.5</v>
      </c>
      <c r="CZ241" s="106"/>
      <c r="DA241" s="105">
        <v>2009.5</v>
      </c>
      <c r="DB241" s="67"/>
      <c r="DC241" s="108" t="s">
        <v>130</v>
      </c>
      <c r="DD241" s="109"/>
    </row>
    <row r="242" s="3" customFormat="1" ht="14.25" spans="1:108">
      <c r="A242" s="38"/>
      <c r="B242" s="92"/>
      <c r="C242" s="29" t="s">
        <v>845</v>
      </c>
      <c r="D242" s="29" t="s">
        <v>846</v>
      </c>
      <c r="E242" s="29">
        <v>121.20610154</v>
      </c>
      <c r="F242" s="29">
        <v>31.60249979</v>
      </c>
      <c r="G242" s="88" t="s">
        <v>847</v>
      </c>
      <c r="H242" s="88" t="s">
        <v>848</v>
      </c>
      <c r="I242" s="29"/>
      <c r="J242" s="29"/>
      <c r="K242" s="100" t="s">
        <v>129</v>
      </c>
      <c r="L242" s="100" t="s">
        <v>843</v>
      </c>
      <c r="M242" s="29"/>
      <c r="N242" s="29" t="s">
        <v>130</v>
      </c>
      <c r="O242" s="29">
        <v>2</v>
      </c>
      <c r="P242" s="29"/>
      <c r="Q242" s="29" t="s">
        <v>130</v>
      </c>
      <c r="R242" s="29"/>
      <c r="S242" s="29"/>
      <c r="T242" s="29"/>
      <c r="U242" s="29"/>
      <c r="V242" s="29"/>
      <c r="W242" s="29">
        <v>15</v>
      </c>
      <c r="X242" s="29"/>
      <c r="Y242" s="29">
        <v>2</v>
      </c>
      <c r="Z242" s="29"/>
      <c r="AA242" s="29"/>
      <c r="AB242" s="29">
        <v>17</v>
      </c>
      <c r="AC242" s="29"/>
      <c r="AD242" s="29">
        <v>34</v>
      </c>
      <c r="AE242" s="24">
        <f t="shared" si="28"/>
        <v>34</v>
      </c>
      <c r="AF242" s="29">
        <v>0.7</v>
      </c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>
        <v>15</v>
      </c>
      <c r="BR242" s="29"/>
      <c r="BS242" s="29">
        <v>15</v>
      </c>
      <c r="BT242" s="31"/>
      <c r="BU242" s="31">
        <v>4</v>
      </c>
      <c r="BV242" s="31"/>
      <c r="BW242" s="31"/>
      <c r="BX242" s="31"/>
      <c r="BY242" s="103"/>
      <c r="BZ242" s="103"/>
      <c r="CA242" s="31"/>
      <c r="CB242" s="31">
        <v>2.5</v>
      </c>
      <c r="CC242" s="104"/>
      <c r="CD242" s="31"/>
      <c r="CE242" s="31"/>
      <c r="CF242" s="104" t="s">
        <v>849</v>
      </c>
      <c r="CG242" s="31"/>
      <c r="CH242" s="77"/>
      <c r="CI242" s="31"/>
      <c r="CJ242" s="29">
        <v>15</v>
      </c>
      <c r="CK242" s="29">
        <v>1</v>
      </c>
      <c r="CL242" s="29"/>
      <c r="CM242" s="29" t="s">
        <v>844</v>
      </c>
      <c r="CN242" s="29"/>
      <c r="CO242" s="29" t="s">
        <v>311</v>
      </c>
      <c r="CP242" s="29" t="s">
        <v>158</v>
      </c>
      <c r="CQ242" s="29">
        <v>2</v>
      </c>
      <c r="CR242" s="29">
        <v>30</v>
      </c>
      <c r="CS242" s="29" t="s">
        <v>152</v>
      </c>
      <c r="CT242" s="29">
        <v>10</v>
      </c>
      <c r="CU242" s="29">
        <v>17</v>
      </c>
      <c r="CV242" s="29">
        <v>0.5</v>
      </c>
      <c r="CW242" s="29">
        <v>0.42</v>
      </c>
      <c r="CX242" s="29"/>
      <c r="CY242" s="105"/>
      <c r="CZ242" s="106"/>
      <c r="DA242" s="105"/>
      <c r="DB242" s="67"/>
      <c r="DC242" s="108" t="s">
        <v>130</v>
      </c>
      <c r="DD242" s="110"/>
    </row>
    <row r="243" s="3" customFormat="1" ht="14.25" spans="1:108">
      <c r="A243" s="38"/>
      <c r="B243" s="92"/>
      <c r="C243" s="29" t="s">
        <v>850</v>
      </c>
      <c r="D243" s="29" t="s">
        <v>851</v>
      </c>
      <c r="E243" s="29">
        <v>121.20476309</v>
      </c>
      <c r="F243" s="29">
        <v>31.60649073</v>
      </c>
      <c r="G243" s="88" t="s">
        <v>852</v>
      </c>
      <c r="H243" s="88" t="s">
        <v>853</v>
      </c>
      <c r="I243" s="29"/>
      <c r="J243" s="29"/>
      <c r="K243" s="100" t="s">
        <v>129</v>
      </c>
      <c r="L243" s="100" t="s">
        <v>843</v>
      </c>
      <c r="M243" s="29"/>
      <c r="N243" s="29" t="s">
        <v>130</v>
      </c>
      <c r="O243" s="29">
        <v>2</v>
      </c>
      <c r="P243" s="29"/>
      <c r="Q243" s="29" t="s">
        <v>130</v>
      </c>
      <c r="R243" s="29"/>
      <c r="S243" s="29"/>
      <c r="T243" s="29"/>
      <c r="U243" s="29"/>
      <c r="V243" s="29"/>
      <c r="W243" s="29">
        <v>12</v>
      </c>
      <c r="X243" s="29"/>
      <c r="Y243" s="29"/>
      <c r="Z243" s="29"/>
      <c r="AA243" s="29"/>
      <c r="AB243" s="29">
        <v>12</v>
      </c>
      <c r="AC243" s="29"/>
      <c r="AD243" s="29">
        <v>24</v>
      </c>
      <c r="AE243" s="24">
        <f t="shared" si="28"/>
        <v>24</v>
      </c>
      <c r="AF243" s="29">
        <v>0.6</v>
      </c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>
        <v>12</v>
      </c>
      <c r="BR243" s="29"/>
      <c r="BS243" s="29">
        <v>12</v>
      </c>
      <c r="BT243" s="29"/>
      <c r="BU243" s="29"/>
      <c r="BV243" s="29"/>
      <c r="BW243" s="29"/>
      <c r="BX243" s="29"/>
      <c r="BY243" s="103"/>
      <c r="BZ243" s="103"/>
      <c r="CA243" s="31"/>
      <c r="CB243" s="31">
        <f t="shared" si="29"/>
        <v>0.54</v>
      </c>
      <c r="CC243" s="88"/>
      <c r="CD243" s="29"/>
      <c r="CE243" s="31"/>
      <c r="CF243" s="88" t="s">
        <v>849</v>
      </c>
      <c r="CG243" s="29"/>
      <c r="CH243" s="77"/>
      <c r="CI243" s="29"/>
      <c r="CJ243" s="29"/>
      <c r="CK243" s="29">
        <v>1</v>
      </c>
      <c r="CL243" s="29"/>
      <c r="CM243" s="29" t="s">
        <v>844</v>
      </c>
      <c r="CN243" s="29"/>
      <c r="CO243" s="29" t="s">
        <v>311</v>
      </c>
      <c r="CP243" s="29" t="s">
        <v>158</v>
      </c>
      <c r="CQ243" s="29">
        <v>2</v>
      </c>
      <c r="CR243" s="29">
        <v>30</v>
      </c>
      <c r="CS243" s="29" t="s">
        <v>152</v>
      </c>
      <c r="CT243" s="29">
        <v>10</v>
      </c>
      <c r="CU243" s="29">
        <v>17</v>
      </c>
      <c r="CV243" s="29">
        <v>0.5</v>
      </c>
      <c r="CW243" s="29">
        <v>0.42</v>
      </c>
      <c r="CX243" s="29"/>
      <c r="CY243" s="105"/>
      <c r="CZ243" s="106"/>
      <c r="DA243" s="105"/>
      <c r="DB243" s="67"/>
      <c r="DC243" s="108" t="s">
        <v>130</v>
      </c>
      <c r="DD243" s="110"/>
    </row>
    <row r="244" s="3" customFormat="1" ht="14.25" spans="1:108">
      <c r="A244" s="38"/>
      <c r="B244" s="92"/>
      <c r="C244" s="29" t="s">
        <v>854</v>
      </c>
      <c r="D244" s="29" t="s">
        <v>854</v>
      </c>
      <c r="E244" s="29">
        <v>121.20406171</v>
      </c>
      <c r="F244" s="29">
        <v>31.60944162</v>
      </c>
      <c r="G244" s="88" t="s">
        <v>855</v>
      </c>
      <c r="H244" s="88" t="s">
        <v>856</v>
      </c>
      <c r="I244" s="100"/>
      <c r="J244" s="100"/>
      <c r="K244" s="100" t="s">
        <v>129</v>
      </c>
      <c r="L244" s="100" t="s">
        <v>843</v>
      </c>
      <c r="M244" s="29"/>
      <c r="N244" s="29" t="s">
        <v>130</v>
      </c>
      <c r="O244" s="100">
        <v>2</v>
      </c>
      <c r="P244" s="100"/>
      <c r="Q244" s="29" t="s">
        <v>130</v>
      </c>
      <c r="R244" s="29"/>
      <c r="S244" s="29"/>
      <c r="T244" s="29"/>
      <c r="U244" s="29"/>
      <c r="V244" s="100">
        <v>23</v>
      </c>
      <c r="W244" s="100"/>
      <c r="X244" s="100"/>
      <c r="Y244" s="29"/>
      <c r="Z244" s="100"/>
      <c r="AA244" s="100"/>
      <c r="AB244" s="29">
        <v>23</v>
      </c>
      <c r="AC244" s="100"/>
      <c r="AD244" s="29">
        <v>23</v>
      </c>
      <c r="AE244" s="24">
        <f t="shared" si="28"/>
        <v>23</v>
      </c>
      <c r="AF244" s="29">
        <v>0.9</v>
      </c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>
        <v>23</v>
      </c>
      <c r="BT244" s="29"/>
      <c r="BU244" s="29"/>
      <c r="BV244" s="29"/>
      <c r="BW244" s="29"/>
      <c r="BX244" s="29"/>
      <c r="BY244" s="103"/>
      <c r="BZ244" s="103"/>
      <c r="CA244" s="31"/>
      <c r="CB244" s="31">
        <f t="shared" si="29"/>
        <v>0</v>
      </c>
      <c r="CC244" s="88"/>
      <c r="CD244" s="29"/>
      <c r="CE244" s="31">
        <v>8</v>
      </c>
      <c r="CF244" s="88"/>
      <c r="CG244" s="29"/>
      <c r="CH244" s="77"/>
      <c r="CI244" s="29"/>
      <c r="CJ244" s="29"/>
      <c r="CK244" s="29">
        <v>1</v>
      </c>
      <c r="CL244" s="29"/>
      <c r="CM244" s="29" t="s">
        <v>844</v>
      </c>
      <c r="CN244" s="29"/>
      <c r="CO244" s="29" t="s">
        <v>311</v>
      </c>
      <c r="CP244" s="29" t="s">
        <v>158</v>
      </c>
      <c r="CQ244" s="29">
        <v>2</v>
      </c>
      <c r="CR244" s="29">
        <v>30</v>
      </c>
      <c r="CS244" s="29" t="s">
        <v>152</v>
      </c>
      <c r="CT244" s="29">
        <v>10</v>
      </c>
      <c r="CU244" s="29">
        <v>18</v>
      </c>
      <c r="CV244" s="29">
        <v>0.5</v>
      </c>
      <c r="CW244" s="29">
        <v>0.26</v>
      </c>
      <c r="CX244" s="29"/>
      <c r="CY244" s="105"/>
      <c r="CZ244" s="106"/>
      <c r="DA244" s="105"/>
      <c r="DB244" s="67"/>
      <c r="DC244" s="111" t="s">
        <v>130</v>
      </c>
      <c r="DD244" s="110"/>
    </row>
    <row r="245" ht="24" spans="1:108">
      <c r="A245" s="94">
        <v>2</v>
      </c>
      <c r="B245" s="95" t="s">
        <v>857</v>
      </c>
      <c r="C245" s="29" t="s">
        <v>858</v>
      </c>
      <c r="D245" s="29" t="s">
        <v>859</v>
      </c>
      <c r="E245" s="29">
        <v>121.20819761</v>
      </c>
      <c r="F245" s="29">
        <v>31.60404673</v>
      </c>
      <c r="G245" s="96" t="s">
        <v>860</v>
      </c>
      <c r="H245" s="88">
        <v>1553404144</v>
      </c>
      <c r="I245" s="72"/>
      <c r="J245" s="72"/>
      <c r="K245" s="100" t="s">
        <v>129</v>
      </c>
      <c r="L245" s="100" t="s">
        <v>843</v>
      </c>
      <c r="M245" s="72"/>
      <c r="N245" s="29" t="s">
        <v>130</v>
      </c>
      <c r="O245" s="54">
        <v>3</v>
      </c>
      <c r="P245" s="60"/>
      <c r="Q245" s="29" t="s">
        <v>130</v>
      </c>
      <c r="R245" s="60"/>
      <c r="S245" s="60"/>
      <c r="T245" s="54"/>
      <c r="U245" s="60"/>
      <c r="V245" s="54"/>
      <c r="W245" s="54">
        <v>23</v>
      </c>
      <c r="X245" s="54">
        <v>5</v>
      </c>
      <c r="Y245" s="54"/>
      <c r="Z245" s="54"/>
      <c r="AA245" s="54"/>
      <c r="AB245" s="29">
        <v>28</v>
      </c>
      <c r="AC245" s="54"/>
      <c r="AD245" s="101">
        <v>46</v>
      </c>
      <c r="AE245" s="102">
        <f t="shared" si="28"/>
        <v>46</v>
      </c>
      <c r="AF245" s="54">
        <v>0.9</v>
      </c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54"/>
      <c r="BO245" s="60"/>
      <c r="BP245" s="60"/>
      <c r="BQ245" s="54">
        <v>23</v>
      </c>
      <c r="BR245" s="54"/>
      <c r="BS245" s="54">
        <v>23</v>
      </c>
      <c r="BT245" s="54"/>
      <c r="BU245" s="54">
        <v>20</v>
      </c>
      <c r="BV245" s="60"/>
      <c r="BW245" s="60"/>
      <c r="BX245" s="60"/>
      <c r="BY245" s="60"/>
      <c r="BZ245" s="60"/>
      <c r="CA245" s="61"/>
      <c r="CB245" s="29">
        <v>5.22</v>
      </c>
      <c r="CC245" s="88"/>
      <c r="CD245" s="29"/>
      <c r="CE245" s="61"/>
      <c r="CF245" s="88" t="s">
        <v>849</v>
      </c>
      <c r="CG245" s="29">
        <v>12</v>
      </c>
      <c r="CH245" s="60"/>
      <c r="CI245" s="60"/>
      <c r="CJ245" s="60"/>
      <c r="CK245" s="54">
        <v>1</v>
      </c>
      <c r="CL245" s="54">
        <v>24</v>
      </c>
      <c r="CM245" s="29" t="s">
        <v>861</v>
      </c>
      <c r="CN245" s="60"/>
      <c r="CO245" s="29" t="s">
        <v>311</v>
      </c>
      <c r="CP245" s="29" t="s">
        <v>158</v>
      </c>
      <c r="CQ245" s="54">
        <v>2</v>
      </c>
      <c r="CR245" s="54">
        <v>30</v>
      </c>
      <c r="CS245" s="54" t="s">
        <v>862</v>
      </c>
      <c r="CT245" s="54">
        <v>13</v>
      </c>
      <c r="CU245" s="29">
        <v>18.46</v>
      </c>
      <c r="CV245" s="54">
        <v>0.5</v>
      </c>
      <c r="CW245" s="54">
        <v>0.76</v>
      </c>
      <c r="CX245" s="60"/>
      <c r="CY245" s="60">
        <v>2021.6</v>
      </c>
      <c r="CZ245" s="60"/>
      <c r="DA245" s="60"/>
      <c r="DB245" s="60"/>
      <c r="DC245" s="108" t="s">
        <v>130</v>
      </c>
      <c r="DD245" s="112"/>
    </row>
    <row r="246" ht="24" spans="1:108">
      <c r="A246" s="84"/>
      <c r="B246" s="97"/>
      <c r="C246" s="29" t="s">
        <v>863</v>
      </c>
      <c r="D246" s="29" t="s">
        <v>864</v>
      </c>
      <c r="E246" s="29">
        <v>121.20808435</v>
      </c>
      <c r="F246" s="29">
        <v>31.60510554</v>
      </c>
      <c r="G246" s="96" t="s">
        <v>865</v>
      </c>
      <c r="H246" s="88" t="s">
        <v>866</v>
      </c>
      <c r="I246" s="72"/>
      <c r="J246" s="72"/>
      <c r="K246" s="100" t="s">
        <v>129</v>
      </c>
      <c r="L246" s="100" t="s">
        <v>843</v>
      </c>
      <c r="M246" s="72"/>
      <c r="N246" s="29" t="s">
        <v>130</v>
      </c>
      <c r="O246" s="54">
        <v>3</v>
      </c>
      <c r="P246" s="60"/>
      <c r="Q246" s="29" t="s">
        <v>130</v>
      </c>
      <c r="R246" s="60"/>
      <c r="S246" s="60"/>
      <c r="T246" s="54"/>
      <c r="U246" s="60"/>
      <c r="V246" s="60"/>
      <c r="W246" s="54">
        <v>23</v>
      </c>
      <c r="X246" s="54">
        <v>6</v>
      </c>
      <c r="Y246" s="60"/>
      <c r="Z246" s="60"/>
      <c r="AA246" s="60"/>
      <c r="AB246" s="29">
        <v>29</v>
      </c>
      <c r="AC246" s="60"/>
      <c r="AD246" s="101">
        <v>46</v>
      </c>
      <c r="AE246" s="102">
        <f t="shared" si="28"/>
        <v>46</v>
      </c>
      <c r="AF246" s="54">
        <v>0.9</v>
      </c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54"/>
      <c r="BO246" s="60"/>
      <c r="BP246" s="60"/>
      <c r="BQ246" s="54">
        <v>23</v>
      </c>
      <c r="BR246" s="60"/>
      <c r="BS246" s="54">
        <v>23</v>
      </c>
      <c r="BT246" s="54"/>
      <c r="BU246" s="54">
        <v>24</v>
      </c>
      <c r="BV246" s="60"/>
      <c r="BW246" s="60"/>
      <c r="BX246" s="60"/>
      <c r="BY246" s="60"/>
      <c r="BZ246" s="60"/>
      <c r="CA246" s="61"/>
      <c r="CB246" s="29">
        <v>5.62</v>
      </c>
      <c r="CC246" s="88"/>
      <c r="CD246" s="29"/>
      <c r="CE246" s="61"/>
      <c r="CF246" s="88" t="s">
        <v>849</v>
      </c>
      <c r="CG246" s="29">
        <v>12</v>
      </c>
      <c r="CH246" s="60"/>
      <c r="CI246" s="60"/>
      <c r="CJ246" s="60"/>
      <c r="CK246" s="54">
        <v>1</v>
      </c>
      <c r="CL246" s="54">
        <v>24</v>
      </c>
      <c r="CM246" s="29" t="s">
        <v>861</v>
      </c>
      <c r="CN246" s="60"/>
      <c r="CO246" s="29" t="s">
        <v>311</v>
      </c>
      <c r="CP246" s="29" t="s">
        <v>158</v>
      </c>
      <c r="CQ246" s="54">
        <v>2</v>
      </c>
      <c r="CR246" s="54">
        <v>30</v>
      </c>
      <c r="CS246" s="54" t="s">
        <v>862</v>
      </c>
      <c r="CT246" s="54">
        <v>13</v>
      </c>
      <c r="CU246" s="29">
        <v>18.46</v>
      </c>
      <c r="CV246" s="54">
        <v>0.5</v>
      </c>
      <c r="CW246" s="54">
        <v>0.76</v>
      </c>
      <c r="CX246" s="60"/>
      <c r="CY246" s="60">
        <v>2021.6</v>
      </c>
      <c r="CZ246" s="60"/>
      <c r="DA246" s="60"/>
      <c r="DB246" s="60"/>
      <c r="DC246" s="108" t="s">
        <v>130</v>
      </c>
      <c r="DD246" s="112"/>
    </row>
    <row r="247" ht="14.25" spans="1:108">
      <c r="A247" s="54">
        <v>3</v>
      </c>
      <c r="B247" s="92" t="s">
        <v>296</v>
      </c>
      <c r="C247" s="29"/>
      <c r="D247" s="29" t="s">
        <v>867</v>
      </c>
      <c r="E247" s="78"/>
      <c r="F247" s="78"/>
      <c r="G247" s="98"/>
      <c r="H247" s="88"/>
      <c r="I247" s="72"/>
      <c r="J247" s="72"/>
      <c r="K247" s="100"/>
      <c r="L247" s="72"/>
      <c r="M247" s="72"/>
      <c r="N247" s="29"/>
      <c r="O247" s="54">
        <v>3</v>
      </c>
      <c r="P247" s="60"/>
      <c r="Q247" s="29" t="s">
        <v>130</v>
      </c>
      <c r="R247" s="60"/>
      <c r="S247" s="60"/>
      <c r="T247" s="54"/>
      <c r="U247" s="60"/>
      <c r="V247" s="54">
        <v>53</v>
      </c>
      <c r="W247" s="54"/>
      <c r="X247" s="54"/>
      <c r="Y247" s="54">
        <v>1</v>
      </c>
      <c r="Z247" s="54"/>
      <c r="AA247" s="54"/>
      <c r="AB247" s="54">
        <v>54</v>
      </c>
      <c r="AC247" s="54"/>
      <c r="AD247" s="54">
        <v>53</v>
      </c>
      <c r="AE247" s="24">
        <f t="shared" si="28"/>
        <v>53</v>
      </c>
      <c r="AF247" s="54">
        <v>2.5</v>
      </c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54"/>
      <c r="BT247" s="54"/>
      <c r="BU247" s="54">
        <v>57</v>
      </c>
      <c r="BV247" s="60"/>
      <c r="BW247" s="60"/>
      <c r="BX247" s="60"/>
      <c r="BY247" s="60"/>
      <c r="BZ247" s="60"/>
      <c r="CA247" s="29"/>
      <c r="CB247" s="29">
        <v>5.7</v>
      </c>
      <c r="CC247" s="61"/>
      <c r="CD247" s="29"/>
      <c r="CE247" s="29">
        <v>10</v>
      </c>
      <c r="CF247" s="61"/>
      <c r="CG247" s="29"/>
      <c r="CH247" s="60"/>
      <c r="CI247" s="60"/>
      <c r="CJ247" s="54">
        <v>15</v>
      </c>
      <c r="CK247" s="54"/>
      <c r="CL247" s="60"/>
      <c r="CM247" s="29" t="s">
        <v>844</v>
      </c>
      <c r="CN247" s="60"/>
      <c r="CO247" s="29" t="s">
        <v>311</v>
      </c>
      <c r="CP247" s="29" t="s">
        <v>158</v>
      </c>
      <c r="CQ247" s="54">
        <v>2</v>
      </c>
      <c r="CR247" s="54">
        <v>30</v>
      </c>
      <c r="CS247" s="54" t="s">
        <v>862</v>
      </c>
      <c r="CT247" s="54">
        <v>13</v>
      </c>
      <c r="CU247" s="29">
        <v>27</v>
      </c>
      <c r="CV247" s="54">
        <v>0.6</v>
      </c>
      <c r="CW247" s="54">
        <v>0.6</v>
      </c>
      <c r="CX247" s="60"/>
      <c r="CY247" s="60">
        <v>2020.5</v>
      </c>
      <c r="CZ247" s="60"/>
      <c r="DA247" s="60"/>
      <c r="DB247" s="60"/>
      <c r="DC247" s="108" t="s">
        <v>130</v>
      </c>
      <c r="DD247" s="112"/>
    </row>
    <row r="248" ht="24" spans="1:108">
      <c r="A248" s="54">
        <v>4</v>
      </c>
      <c r="B248" s="92" t="s">
        <v>357</v>
      </c>
      <c r="C248" s="29" t="s">
        <v>868</v>
      </c>
      <c r="D248" s="29" t="s">
        <v>869</v>
      </c>
      <c r="E248" s="29">
        <v>121.21489432</v>
      </c>
      <c r="F248" s="29">
        <v>31.59968559</v>
      </c>
      <c r="G248" s="96" t="s">
        <v>870</v>
      </c>
      <c r="H248" s="88" t="s">
        <v>871</v>
      </c>
      <c r="I248" s="29"/>
      <c r="J248" s="29"/>
      <c r="K248" s="100" t="s">
        <v>129</v>
      </c>
      <c r="L248" s="100" t="s">
        <v>843</v>
      </c>
      <c r="M248" s="72"/>
      <c r="N248" s="29" t="s">
        <v>130</v>
      </c>
      <c r="O248" s="54">
        <v>3</v>
      </c>
      <c r="P248" s="60"/>
      <c r="Q248" s="29" t="s">
        <v>130</v>
      </c>
      <c r="R248" s="60"/>
      <c r="S248" s="60"/>
      <c r="T248" s="54"/>
      <c r="U248" s="60"/>
      <c r="V248" s="54">
        <v>67</v>
      </c>
      <c r="W248" s="54"/>
      <c r="X248" s="54"/>
      <c r="Y248" s="54">
        <v>1</v>
      </c>
      <c r="Z248" s="54"/>
      <c r="AA248" s="54"/>
      <c r="AB248" s="29">
        <v>68</v>
      </c>
      <c r="AC248" s="60"/>
      <c r="AD248" s="101">
        <v>67</v>
      </c>
      <c r="AE248" s="102">
        <f t="shared" si="28"/>
        <v>67</v>
      </c>
      <c r="AF248" s="54">
        <v>3.2</v>
      </c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54"/>
      <c r="BU248" s="54"/>
      <c r="BV248" s="54">
        <v>69</v>
      </c>
      <c r="BW248" s="60"/>
      <c r="BX248" s="60"/>
      <c r="BY248" s="60"/>
      <c r="BZ248" s="60"/>
      <c r="CA248" s="29"/>
      <c r="CB248" s="29">
        <v>8.28</v>
      </c>
      <c r="CC248" s="61"/>
      <c r="CD248" s="29"/>
      <c r="CE248" s="29">
        <v>10</v>
      </c>
      <c r="CF248" s="61"/>
      <c r="CG248" s="29"/>
      <c r="CH248" s="60"/>
      <c r="CI248" s="60"/>
      <c r="CJ248" s="54">
        <v>15</v>
      </c>
      <c r="CK248" s="54">
        <v>1</v>
      </c>
      <c r="CL248" s="60"/>
      <c r="CM248" s="29" t="s">
        <v>844</v>
      </c>
      <c r="CN248" s="60"/>
      <c r="CO248" s="29" t="s">
        <v>311</v>
      </c>
      <c r="CP248" s="29" t="s">
        <v>158</v>
      </c>
      <c r="CQ248" s="54">
        <v>4</v>
      </c>
      <c r="CR248" s="54">
        <v>30</v>
      </c>
      <c r="CS248" s="54" t="s">
        <v>388</v>
      </c>
      <c r="CT248" s="54">
        <v>15</v>
      </c>
      <c r="CU248" s="29">
        <v>27</v>
      </c>
      <c r="CV248" s="54">
        <v>0.6</v>
      </c>
      <c r="CW248" s="54">
        <v>0.6</v>
      </c>
      <c r="CX248" s="60"/>
      <c r="CY248" s="60">
        <v>2010.5</v>
      </c>
      <c r="CZ248" s="60"/>
      <c r="DA248" s="60">
        <v>2013.5</v>
      </c>
      <c r="DB248" s="60"/>
      <c r="DC248" s="111" t="s">
        <v>130</v>
      </c>
      <c r="DD248" s="112"/>
    </row>
    <row r="249" ht="14.25" spans="1:108">
      <c r="A249" s="92">
        <v>5</v>
      </c>
      <c r="B249" s="92" t="s">
        <v>872</v>
      </c>
      <c r="C249" s="29"/>
      <c r="D249" s="29" t="s">
        <v>873</v>
      </c>
      <c r="E249" s="78"/>
      <c r="F249" s="78"/>
      <c r="G249" s="72"/>
      <c r="H249" s="72"/>
      <c r="I249" s="72"/>
      <c r="J249" s="72"/>
      <c r="K249" s="54"/>
      <c r="L249" s="72"/>
      <c r="M249" s="72"/>
      <c r="N249" s="29"/>
      <c r="O249" s="54">
        <v>1</v>
      </c>
      <c r="P249" s="60"/>
      <c r="Q249" s="29" t="s">
        <v>130</v>
      </c>
      <c r="R249" s="60"/>
      <c r="S249" s="60"/>
      <c r="T249" s="54"/>
      <c r="U249" s="54"/>
      <c r="V249" s="54">
        <v>9</v>
      </c>
      <c r="W249" s="54"/>
      <c r="X249" s="54"/>
      <c r="Y249" s="54"/>
      <c r="Z249" s="54"/>
      <c r="AA249" s="54"/>
      <c r="AB249" s="54">
        <v>9</v>
      </c>
      <c r="AC249" s="54"/>
      <c r="AD249" s="54">
        <v>9</v>
      </c>
      <c r="AE249" s="24">
        <f t="shared" si="28"/>
        <v>9</v>
      </c>
      <c r="AF249" s="54">
        <v>0.4</v>
      </c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>
        <v>9</v>
      </c>
      <c r="BV249" s="54"/>
      <c r="BW249" s="60"/>
      <c r="BX249" s="60"/>
      <c r="BY249" s="60"/>
      <c r="BZ249" s="60"/>
      <c r="CA249" s="29"/>
      <c r="CB249" s="29">
        <v>0.9</v>
      </c>
      <c r="CC249" s="61"/>
      <c r="CD249" s="29"/>
      <c r="CE249" s="29">
        <v>8</v>
      </c>
      <c r="CF249" s="61"/>
      <c r="CG249" s="29"/>
      <c r="CH249" s="60"/>
      <c r="CI249" s="60"/>
      <c r="CJ249" s="60"/>
      <c r="CK249" s="54"/>
      <c r="CL249" s="60"/>
      <c r="CM249" s="29" t="s">
        <v>844</v>
      </c>
      <c r="CN249" s="60"/>
      <c r="CO249" s="29" t="s">
        <v>176</v>
      </c>
      <c r="CP249" s="54" t="s">
        <v>133</v>
      </c>
      <c r="CQ249" s="54">
        <v>1</v>
      </c>
      <c r="CR249" s="54">
        <v>30</v>
      </c>
      <c r="CS249" s="54" t="s">
        <v>152</v>
      </c>
      <c r="CT249" s="54">
        <v>6</v>
      </c>
      <c r="CU249" s="29">
        <v>20</v>
      </c>
      <c r="CV249" s="54">
        <v>0.5</v>
      </c>
      <c r="CW249" s="54">
        <v>0.4</v>
      </c>
      <c r="CX249" s="60"/>
      <c r="CY249" s="60">
        <v>2014.3</v>
      </c>
      <c r="CZ249" s="60"/>
      <c r="DA249" s="60">
        <v>2017.3</v>
      </c>
      <c r="DB249" s="60"/>
      <c r="DC249" s="108" t="s">
        <v>130</v>
      </c>
      <c r="DD249" s="112"/>
    </row>
    <row r="250" ht="14.25" spans="1:108">
      <c r="A250" s="92">
        <v>6</v>
      </c>
      <c r="B250" s="92" t="s">
        <v>874</v>
      </c>
      <c r="C250" s="29" t="s">
        <v>875</v>
      </c>
      <c r="D250" s="29" t="s">
        <v>874</v>
      </c>
      <c r="E250" s="29">
        <v>121.20440466</v>
      </c>
      <c r="F250" s="29">
        <v>31.60480123</v>
      </c>
      <c r="G250" s="96" t="s">
        <v>876</v>
      </c>
      <c r="H250" s="88" t="s">
        <v>877</v>
      </c>
      <c r="I250" s="72"/>
      <c r="J250" s="72"/>
      <c r="K250" s="54" t="s">
        <v>129</v>
      </c>
      <c r="L250" s="100" t="s">
        <v>843</v>
      </c>
      <c r="M250" s="72"/>
      <c r="N250" s="29" t="s">
        <v>130</v>
      </c>
      <c r="O250" s="54">
        <v>1</v>
      </c>
      <c r="P250" s="60"/>
      <c r="Q250" s="29" t="s">
        <v>130</v>
      </c>
      <c r="R250" s="60"/>
      <c r="S250" s="60"/>
      <c r="T250" s="54"/>
      <c r="U250" s="29">
        <v>5</v>
      </c>
      <c r="V250" s="29"/>
      <c r="W250" s="29"/>
      <c r="X250" s="29"/>
      <c r="Y250" s="29"/>
      <c r="Z250" s="29"/>
      <c r="AA250" s="29"/>
      <c r="AB250" s="29"/>
      <c r="AC250" s="29"/>
      <c r="AD250" s="29"/>
      <c r="AE250" s="102">
        <v>5</v>
      </c>
      <c r="AF250" s="54"/>
      <c r="AG250" s="54">
        <v>0.21</v>
      </c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>
        <v>5</v>
      </c>
      <c r="BR250" s="54"/>
      <c r="BS250" s="54"/>
      <c r="BT250" s="54"/>
      <c r="BU250" s="54"/>
      <c r="BV250" s="54"/>
      <c r="BW250" s="60"/>
      <c r="BX250" s="60"/>
      <c r="BY250" s="60"/>
      <c r="BZ250" s="60"/>
      <c r="CA250" s="61"/>
      <c r="CB250" s="29">
        <v>0.3</v>
      </c>
      <c r="CC250" s="61"/>
      <c r="CD250" s="29"/>
      <c r="CE250" s="61"/>
      <c r="CF250" s="61"/>
      <c r="CG250" s="29"/>
      <c r="CH250" s="60"/>
      <c r="CI250" s="60"/>
      <c r="CJ250" s="60"/>
      <c r="CK250" s="54">
        <v>1</v>
      </c>
      <c r="CL250" s="60"/>
      <c r="CM250" s="29"/>
      <c r="CN250" s="60"/>
      <c r="CO250" s="29" t="s">
        <v>176</v>
      </c>
      <c r="CP250" s="54" t="s">
        <v>133</v>
      </c>
      <c r="CQ250" s="54">
        <v>1</v>
      </c>
      <c r="CR250" s="54">
        <v>30</v>
      </c>
      <c r="CS250" s="54" t="s">
        <v>152</v>
      </c>
      <c r="CT250" s="54">
        <v>4</v>
      </c>
      <c r="CU250" s="29">
        <v>17</v>
      </c>
      <c r="CV250" s="54">
        <v>0.5</v>
      </c>
      <c r="CW250" s="54">
        <v>0.3</v>
      </c>
      <c r="CX250" s="60"/>
      <c r="CY250" s="60">
        <v>2014.3</v>
      </c>
      <c r="CZ250" s="60"/>
      <c r="DA250" s="60">
        <v>2017.3</v>
      </c>
      <c r="DB250" s="60"/>
      <c r="DC250" s="108" t="s">
        <v>130</v>
      </c>
      <c r="DD250" s="112"/>
    </row>
    <row r="251" ht="24" spans="1:108">
      <c r="A251" s="95">
        <v>7</v>
      </c>
      <c r="B251" s="95" t="s">
        <v>878</v>
      </c>
      <c r="C251" s="99" t="s">
        <v>879</v>
      </c>
      <c r="D251" s="29" t="s">
        <v>880</v>
      </c>
      <c r="E251" s="29">
        <v>121.21136315</v>
      </c>
      <c r="F251" s="29">
        <v>31.604669</v>
      </c>
      <c r="G251" s="96" t="s">
        <v>881</v>
      </c>
      <c r="H251" s="88" t="s">
        <v>882</v>
      </c>
      <c r="I251" s="72"/>
      <c r="J251" s="72"/>
      <c r="K251" s="54" t="s">
        <v>129</v>
      </c>
      <c r="L251" s="100" t="s">
        <v>843</v>
      </c>
      <c r="M251" s="72"/>
      <c r="N251" s="29" t="s">
        <v>130</v>
      </c>
      <c r="O251" s="54">
        <v>2</v>
      </c>
      <c r="P251" s="60"/>
      <c r="Q251" s="29" t="s">
        <v>130</v>
      </c>
      <c r="R251" s="60"/>
      <c r="S251" s="60"/>
      <c r="T251" s="54"/>
      <c r="U251" s="60"/>
      <c r="V251" s="54">
        <v>17</v>
      </c>
      <c r="W251" s="54"/>
      <c r="X251" s="54"/>
      <c r="Y251" s="54"/>
      <c r="Z251" s="54"/>
      <c r="AA251" s="54"/>
      <c r="AB251" s="54">
        <v>17</v>
      </c>
      <c r="AC251" s="54"/>
      <c r="AD251" s="54">
        <v>17</v>
      </c>
      <c r="AE251" s="24">
        <f t="shared" ref="AE251:AE297" si="30">AC251+AD251</f>
        <v>17</v>
      </c>
      <c r="AF251" s="54">
        <v>1</v>
      </c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>
        <v>17</v>
      </c>
      <c r="BT251" s="54"/>
      <c r="BU251" s="54">
        <v>12</v>
      </c>
      <c r="BV251" s="54"/>
      <c r="BW251" s="60"/>
      <c r="BX251" s="60"/>
      <c r="BY251" s="60"/>
      <c r="BZ251" s="60"/>
      <c r="CA251" s="29"/>
      <c r="CB251" s="29">
        <v>2.56</v>
      </c>
      <c r="CC251" s="61"/>
      <c r="CD251" s="29"/>
      <c r="CE251" s="29">
        <v>10</v>
      </c>
      <c r="CF251" s="61"/>
      <c r="CG251" s="29"/>
      <c r="CH251" s="60"/>
      <c r="CI251" s="60"/>
      <c r="CJ251" s="60"/>
      <c r="CK251" s="54">
        <v>1</v>
      </c>
      <c r="CL251" s="60"/>
      <c r="CM251" s="29" t="s">
        <v>844</v>
      </c>
      <c r="CN251" s="60"/>
      <c r="CO251" s="29" t="s">
        <v>311</v>
      </c>
      <c r="CP251" s="54" t="s">
        <v>158</v>
      </c>
      <c r="CQ251" s="54">
        <v>2</v>
      </c>
      <c r="CR251" s="54">
        <v>30</v>
      </c>
      <c r="CS251" s="54" t="s">
        <v>388</v>
      </c>
      <c r="CT251" s="54">
        <v>13</v>
      </c>
      <c r="CU251" s="29">
        <v>18</v>
      </c>
      <c r="CV251" s="54">
        <v>0.5</v>
      </c>
      <c r="CW251" s="54">
        <v>0.6</v>
      </c>
      <c r="CX251" s="60"/>
      <c r="CY251" s="60">
        <v>2020.6</v>
      </c>
      <c r="CZ251" s="60"/>
      <c r="DA251" s="60"/>
      <c r="DB251" s="60"/>
      <c r="DC251" s="108" t="s">
        <v>130</v>
      </c>
      <c r="DD251" s="112"/>
    </row>
    <row r="252" ht="24" spans="1:108">
      <c r="A252" s="97"/>
      <c r="B252" s="97"/>
      <c r="C252" s="29" t="s">
        <v>883</v>
      </c>
      <c r="D252" s="29" t="s">
        <v>884</v>
      </c>
      <c r="E252" s="29">
        <v>121.20446262</v>
      </c>
      <c r="F252" s="29">
        <v>31.60628229</v>
      </c>
      <c r="G252" s="96" t="s">
        <v>885</v>
      </c>
      <c r="H252" s="88" t="s">
        <v>886</v>
      </c>
      <c r="I252" s="72"/>
      <c r="J252" s="72"/>
      <c r="K252" s="54" t="s">
        <v>129</v>
      </c>
      <c r="L252" s="100" t="s">
        <v>843</v>
      </c>
      <c r="M252" s="72"/>
      <c r="N252" s="29" t="s">
        <v>130</v>
      </c>
      <c r="O252" s="54">
        <v>2</v>
      </c>
      <c r="P252" s="60"/>
      <c r="Q252" s="29" t="s">
        <v>130</v>
      </c>
      <c r="R252" s="60"/>
      <c r="S252" s="60"/>
      <c r="T252" s="54"/>
      <c r="U252" s="60"/>
      <c r="V252" s="54">
        <v>17</v>
      </c>
      <c r="W252" s="54"/>
      <c r="X252" s="54"/>
      <c r="Y252" s="54">
        <v>2</v>
      </c>
      <c r="Z252" s="54"/>
      <c r="AA252" s="54"/>
      <c r="AB252" s="29">
        <v>19</v>
      </c>
      <c r="AC252" s="54"/>
      <c r="AD252" s="101">
        <v>17</v>
      </c>
      <c r="AE252" s="102">
        <f t="shared" si="30"/>
        <v>17</v>
      </c>
      <c r="AF252" s="54">
        <v>1</v>
      </c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>
        <v>17</v>
      </c>
      <c r="BT252" s="54"/>
      <c r="BU252" s="54"/>
      <c r="BV252" s="54"/>
      <c r="BW252" s="60"/>
      <c r="BX252" s="60"/>
      <c r="BY252" s="60"/>
      <c r="BZ252" s="60"/>
      <c r="CA252" s="29"/>
      <c r="CB252" s="29">
        <v>1.36</v>
      </c>
      <c r="CC252" s="61"/>
      <c r="CD252" s="29"/>
      <c r="CE252" s="29">
        <v>10</v>
      </c>
      <c r="CF252" s="61"/>
      <c r="CG252" s="29"/>
      <c r="CH252" s="60"/>
      <c r="CI252" s="60"/>
      <c r="CJ252" s="60">
        <v>15</v>
      </c>
      <c r="CK252" s="54">
        <v>1</v>
      </c>
      <c r="CL252" s="60"/>
      <c r="CM252" s="29" t="s">
        <v>844</v>
      </c>
      <c r="CN252" s="60"/>
      <c r="CO252" s="29" t="s">
        <v>311</v>
      </c>
      <c r="CP252" s="54" t="s">
        <v>158</v>
      </c>
      <c r="CQ252" s="54">
        <v>2</v>
      </c>
      <c r="CR252" s="54">
        <v>30</v>
      </c>
      <c r="CS252" s="54" t="s">
        <v>388</v>
      </c>
      <c r="CT252" s="54">
        <v>13</v>
      </c>
      <c r="CU252" s="29">
        <v>18</v>
      </c>
      <c r="CV252" s="54">
        <v>0.5</v>
      </c>
      <c r="CW252" s="54">
        <v>0.6</v>
      </c>
      <c r="CX252" s="60"/>
      <c r="CY252" s="60">
        <v>2020.6</v>
      </c>
      <c r="CZ252" s="60"/>
      <c r="DA252" s="60"/>
      <c r="DB252" s="60"/>
      <c r="DC252" s="111" t="s">
        <v>130</v>
      </c>
      <c r="DD252" s="112"/>
    </row>
    <row r="253" ht="24" spans="1:108">
      <c r="A253" s="92">
        <v>8</v>
      </c>
      <c r="B253" s="92" t="s">
        <v>887</v>
      </c>
      <c r="C253" s="29" t="s">
        <v>888</v>
      </c>
      <c r="D253" s="29" t="s">
        <v>889</v>
      </c>
      <c r="E253" s="29">
        <v>121.20440466</v>
      </c>
      <c r="F253" s="29">
        <v>31.60480123</v>
      </c>
      <c r="G253" s="96" t="s">
        <v>890</v>
      </c>
      <c r="H253" s="88" t="s">
        <v>891</v>
      </c>
      <c r="I253" s="72"/>
      <c r="J253" s="72"/>
      <c r="K253" s="54" t="s">
        <v>129</v>
      </c>
      <c r="L253" s="100" t="s">
        <v>843</v>
      </c>
      <c r="M253" s="72"/>
      <c r="N253" s="29" t="s">
        <v>130</v>
      </c>
      <c r="O253" s="54">
        <v>2</v>
      </c>
      <c r="P253" s="60"/>
      <c r="Q253" s="29" t="s">
        <v>130</v>
      </c>
      <c r="R253" s="60"/>
      <c r="S253" s="60"/>
      <c r="T253" s="54"/>
      <c r="U253" s="60"/>
      <c r="V253" s="54">
        <v>26</v>
      </c>
      <c r="W253" s="54"/>
      <c r="X253" s="54"/>
      <c r="Y253" s="54"/>
      <c r="Z253" s="54"/>
      <c r="AA253" s="54"/>
      <c r="AB253" s="54">
        <v>26</v>
      </c>
      <c r="AC253" s="54"/>
      <c r="AD253" s="54">
        <v>26</v>
      </c>
      <c r="AE253" s="24">
        <f t="shared" si="30"/>
        <v>26</v>
      </c>
      <c r="AF253" s="54">
        <v>1.1</v>
      </c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>
        <v>26</v>
      </c>
      <c r="BQ253" s="54"/>
      <c r="BR253" s="54"/>
      <c r="BS253" s="54"/>
      <c r="BT253" s="54"/>
      <c r="BU253" s="54"/>
      <c r="BV253" s="54"/>
      <c r="BW253" s="60"/>
      <c r="BX253" s="60"/>
      <c r="BY253" s="60"/>
      <c r="BZ253" s="60"/>
      <c r="CA253" s="29"/>
      <c r="CB253" s="29">
        <v>1.3</v>
      </c>
      <c r="CC253" s="61"/>
      <c r="CD253" s="29"/>
      <c r="CE253" s="29">
        <v>7</v>
      </c>
      <c r="CF253" s="61"/>
      <c r="CG253" s="29"/>
      <c r="CH253" s="60"/>
      <c r="CI253" s="60"/>
      <c r="CJ253" s="60"/>
      <c r="CK253" s="54">
        <v>1</v>
      </c>
      <c r="CL253" s="60"/>
      <c r="CM253" s="29" t="s">
        <v>844</v>
      </c>
      <c r="CN253" s="60"/>
      <c r="CO253" s="29" t="s">
        <v>176</v>
      </c>
      <c r="CP253" s="54" t="s">
        <v>892</v>
      </c>
      <c r="CQ253" s="54">
        <v>1</v>
      </c>
      <c r="CR253" s="54">
        <v>30</v>
      </c>
      <c r="CS253" s="54" t="s">
        <v>152</v>
      </c>
      <c r="CT253" s="54">
        <v>8</v>
      </c>
      <c r="CU253" s="29">
        <v>16</v>
      </c>
      <c r="CV253" s="54">
        <v>0.5</v>
      </c>
      <c r="CW253" s="54">
        <v>0.42</v>
      </c>
      <c r="CX253" s="60"/>
      <c r="CY253" s="60">
        <v>2019.3</v>
      </c>
      <c r="CZ253" s="60"/>
      <c r="DA253" s="60">
        <v>2021.3</v>
      </c>
      <c r="DB253" s="60"/>
      <c r="DC253" s="108" t="s">
        <v>130</v>
      </c>
      <c r="DD253" s="112"/>
    </row>
    <row r="254" ht="24" spans="1:108">
      <c r="A254" s="92">
        <v>9</v>
      </c>
      <c r="B254" s="92" t="s">
        <v>355</v>
      </c>
      <c r="C254" s="29" t="s">
        <v>893</v>
      </c>
      <c r="D254" s="29" t="s">
        <v>894</v>
      </c>
      <c r="E254" s="29">
        <v>121.21271314</v>
      </c>
      <c r="F254" s="29">
        <v>31.60316478</v>
      </c>
      <c r="G254" s="96" t="s">
        <v>895</v>
      </c>
      <c r="H254" s="88" t="s">
        <v>896</v>
      </c>
      <c r="I254" s="72"/>
      <c r="J254" s="72"/>
      <c r="K254" s="54" t="s">
        <v>129</v>
      </c>
      <c r="L254" s="100" t="s">
        <v>843</v>
      </c>
      <c r="M254" s="72"/>
      <c r="N254" s="29" t="s">
        <v>130</v>
      </c>
      <c r="O254" s="54">
        <v>3</v>
      </c>
      <c r="P254" s="60"/>
      <c r="Q254" s="29" t="s">
        <v>130</v>
      </c>
      <c r="R254" s="60"/>
      <c r="S254" s="60"/>
      <c r="T254" s="54"/>
      <c r="U254" s="60"/>
      <c r="V254" s="54">
        <v>37</v>
      </c>
      <c r="W254" s="54"/>
      <c r="X254" s="54"/>
      <c r="Y254" s="54">
        <v>1</v>
      </c>
      <c r="Z254" s="54"/>
      <c r="AA254" s="54">
        <v>8</v>
      </c>
      <c r="AB254" s="29">
        <v>38</v>
      </c>
      <c r="AC254" s="54">
        <v>8</v>
      </c>
      <c r="AD254" s="101">
        <v>37</v>
      </c>
      <c r="AE254" s="102">
        <f t="shared" si="30"/>
        <v>45</v>
      </c>
      <c r="AF254" s="54">
        <v>1.6</v>
      </c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>
        <v>8</v>
      </c>
      <c r="BQ254" s="54"/>
      <c r="BR254" s="54"/>
      <c r="BS254" s="54">
        <v>37</v>
      </c>
      <c r="BT254" s="54"/>
      <c r="BU254" s="54">
        <v>4</v>
      </c>
      <c r="BV254" s="54"/>
      <c r="BW254" s="60"/>
      <c r="BX254" s="60"/>
      <c r="BY254" s="60"/>
      <c r="BZ254" s="60"/>
      <c r="CA254" s="29"/>
      <c r="CB254" s="29">
        <v>3.72</v>
      </c>
      <c r="CC254" s="61"/>
      <c r="CD254" s="29"/>
      <c r="CE254" s="29">
        <v>10</v>
      </c>
      <c r="CF254" s="61"/>
      <c r="CG254" s="29"/>
      <c r="CH254" s="60"/>
      <c r="CI254" s="60">
        <v>3.5</v>
      </c>
      <c r="CJ254" s="60">
        <v>15</v>
      </c>
      <c r="CK254" s="54">
        <v>1</v>
      </c>
      <c r="CL254" s="60"/>
      <c r="CM254" s="29" t="s">
        <v>844</v>
      </c>
      <c r="CN254" s="60"/>
      <c r="CO254" s="29" t="s">
        <v>311</v>
      </c>
      <c r="CP254" s="54" t="s">
        <v>158</v>
      </c>
      <c r="CQ254" s="54">
        <v>2</v>
      </c>
      <c r="CR254" s="54">
        <v>30</v>
      </c>
      <c r="CS254" s="54" t="s">
        <v>388</v>
      </c>
      <c r="CT254" s="54">
        <v>15</v>
      </c>
      <c r="CU254" s="29">
        <v>20</v>
      </c>
      <c r="CV254" s="54">
        <v>0.6</v>
      </c>
      <c r="CW254" s="54">
        <v>0.6</v>
      </c>
      <c r="CX254" s="60"/>
      <c r="CY254" s="60">
        <v>2020.6</v>
      </c>
      <c r="CZ254" s="60"/>
      <c r="DA254" s="60"/>
      <c r="DB254" s="60"/>
      <c r="DC254" s="108" t="s">
        <v>130</v>
      </c>
      <c r="DD254" s="112"/>
    </row>
    <row r="255" ht="24" spans="1:108">
      <c r="A255" s="92">
        <v>10</v>
      </c>
      <c r="B255" s="92" t="s">
        <v>383</v>
      </c>
      <c r="C255" s="29" t="s">
        <v>893</v>
      </c>
      <c r="D255" s="29" t="s">
        <v>897</v>
      </c>
      <c r="E255" s="29">
        <v>121.21001862</v>
      </c>
      <c r="F255" s="29">
        <v>31.60017633</v>
      </c>
      <c r="G255" s="96" t="s">
        <v>898</v>
      </c>
      <c r="H255" s="88" t="s">
        <v>899</v>
      </c>
      <c r="I255" s="72"/>
      <c r="J255" s="72"/>
      <c r="K255" s="54" t="s">
        <v>129</v>
      </c>
      <c r="L255" s="100" t="s">
        <v>843</v>
      </c>
      <c r="M255" s="72"/>
      <c r="N255" s="29" t="s">
        <v>130</v>
      </c>
      <c r="O255" s="54">
        <v>3</v>
      </c>
      <c r="P255" s="60"/>
      <c r="Q255" s="29" t="s">
        <v>130</v>
      </c>
      <c r="R255" s="60"/>
      <c r="S255" s="60"/>
      <c r="T255" s="54"/>
      <c r="U255" s="60"/>
      <c r="V255" s="54">
        <v>63</v>
      </c>
      <c r="W255" s="54"/>
      <c r="X255" s="54"/>
      <c r="Y255" s="54"/>
      <c r="Z255" s="54"/>
      <c r="AA255" s="54"/>
      <c r="AB255" s="54">
        <v>63</v>
      </c>
      <c r="AC255" s="54"/>
      <c r="AD255" s="54">
        <v>63</v>
      </c>
      <c r="AE255" s="24">
        <f t="shared" si="30"/>
        <v>63</v>
      </c>
      <c r="AF255" s="54">
        <v>1.89</v>
      </c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60"/>
      <c r="BX255" s="60"/>
      <c r="BY255" s="60"/>
      <c r="BZ255" s="60"/>
      <c r="CA255" s="29"/>
      <c r="CB255" s="29">
        <v>2.84</v>
      </c>
      <c r="CC255" s="61"/>
      <c r="CD255" s="29"/>
      <c r="CE255" s="29">
        <v>8</v>
      </c>
      <c r="CF255" s="61"/>
      <c r="CG255" s="29"/>
      <c r="CH255" s="60"/>
      <c r="CI255" s="60"/>
      <c r="CJ255" s="60"/>
      <c r="CK255" s="54">
        <v>1</v>
      </c>
      <c r="CL255" s="60"/>
      <c r="CM255" s="29" t="s">
        <v>844</v>
      </c>
      <c r="CN255" s="60"/>
      <c r="CO255" s="29" t="s">
        <v>311</v>
      </c>
      <c r="CP255" s="54" t="s">
        <v>158</v>
      </c>
      <c r="CQ255" s="54">
        <v>2</v>
      </c>
      <c r="CR255" s="54">
        <v>30</v>
      </c>
      <c r="CS255" s="54" t="s">
        <v>388</v>
      </c>
      <c r="CT255" s="54">
        <v>13</v>
      </c>
      <c r="CU255" s="29">
        <v>16</v>
      </c>
      <c r="CV255" s="54">
        <v>0.5</v>
      </c>
      <c r="CW255" s="54">
        <v>0.26</v>
      </c>
      <c r="CX255" s="60"/>
      <c r="CY255" s="60">
        <v>2011.1</v>
      </c>
      <c r="CZ255" s="60"/>
      <c r="DA255" s="60">
        <v>2014.1</v>
      </c>
      <c r="DB255" s="60"/>
      <c r="DC255" s="108" t="s">
        <v>130</v>
      </c>
      <c r="DD255" s="112"/>
    </row>
    <row r="256" ht="24" spans="1:108">
      <c r="A256" s="92">
        <v>11</v>
      </c>
      <c r="B256" s="92" t="s">
        <v>900</v>
      </c>
      <c r="C256" s="29" t="s">
        <v>901</v>
      </c>
      <c r="D256" s="29" t="s">
        <v>902</v>
      </c>
      <c r="E256" s="29">
        <v>121.20637354</v>
      </c>
      <c r="F256" s="29">
        <v>31.59580539</v>
      </c>
      <c r="G256" s="96" t="s">
        <v>903</v>
      </c>
      <c r="H256" s="88" t="s">
        <v>904</v>
      </c>
      <c r="I256" s="72"/>
      <c r="J256" s="72"/>
      <c r="K256" s="54" t="s">
        <v>129</v>
      </c>
      <c r="L256" s="100" t="s">
        <v>843</v>
      </c>
      <c r="M256" s="72"/>
      <c r="N256" s="29" t="s">
        <v>130</v>
      </c>
      <c r="O256" s="54">
        <v>2</v>
      </c>
      <c r="P256" s="60"/>
      <c r="Q256" s="29" t="s">
        <v>130</v>
      </c>
      <c r="R256" s="60"/>
      <c r="S256" s="60"/>
      <c r="T256" s="54"/>
      <c r="U256" s="60"/>
      <c r="V256" s="54">
        <v>25</v>
      </c>
      <c r="W256" s="54"/>
      <c r="X256" s="54">
        <v>2</v>
      </c>
      <c r="Y256" s="54"/>
      <c r="Z256" s="54"/>
      <c r="AA256" s="54"/>
      <c r="AB256" s="29">
        <v>27</v>
      </c>
      <c r="AC256" s="54"/>
      <c r="AD256" s="101">
        <v>25</v>
      </c>
      <c r="AE256" s="102">
        <f t="shared" si="30"/>
        <v>25</v>
      </c>
      <c r="AF256" s="54">
        <v>0.93</v>
      </c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>
        <v>25</v>
      </c>
      <c r="BT256" s="54"/>
      <c r="BU256" s="54">
        <v>6</v>
      </c>
      <c r="BV256" s="54"/>
      <c r="BW256" s="60"/>
      <c r="BX256" s="60"/>
      <c r="BY256" s="60"/>
      <c r="BZ256" s="60"/>
      <c r="CA256" s="29"/>
      <c r="CB256" s="29">
        <v>2.6</v>
      </c>
      <c r="CC256" s="61"/>
      <c r="CD256" s="29"/>
      <c r="CE256" s="29">
        <v>10</v>
      </c>
      <c r="CF256" s="61"/>
      <c r="CG256" s="29">
        <v>12</v>
      </c>
      <c r="CH256" s="60"/>
      <c r="CI256" s="60"/>
      <c r="CJ256" s="60"/>
      <c r="CK256" s="54">
        <v>1</v>
      </c>
      <c r="CL256" s="60"/>
      <c r="CM256" s="29" t="s">
        <v>844</v>
      </c>
      <c r="CN256" s="60"/>
      <c r="CO256" s="29" t="s">
        <v>132</v>
      </c>
      <c r="CP256" s="54" t="s">
        <v>158</v>
      </c>
      <c r="CQ256" s="54">
        <v>2</v>
      </c>
      <c r="CR256" s="54">
        <v>30</v>
      </c>
      <c r="CS256" s="54" t="s">
        <v>152</v>
      </c>
      <c r="CT256" s="54">
        <v>13</v>
      </c>
      <c r="CU256" s="29">
        <v>18</v>
      </c>
      <c r="CV256" s="54">
        <v>0.5</v>
      </c>
      <c r="CW256" s="54">
        <v>0.42</v>
      </c>
      <c r="CX256" s="60"/>
      <c r="CY256" s="60">
        <v>2019.8</v>
      </c>
      <c r="CZ256" s="60"/>
      <c r="DA256" s="60">
        <v>2021.8</v>
      </c>
      <c r="DB256" s="60"/>
      <c r="DC256" s="111" t="s">
        <v>130</v>
      </c>
      <c r="DD256" s="112"/>
    </row>
    <row r="257" ht="14.25" spans="1:108">
      <c r="A257" s="92">
        <v>12</v>
      </c>
      <c r="B257" s="92" t="s">
        <v>905</v>
      </c>
      <c r="C257" s="29"/>
      <c r="D257" s="29" t="s">
        <v>906</v>
      </c>
      <c r="E257" s="78"/>
      <c r="F257" s="78"/>
      <c r="G257" s="72"/>
      <c r="H257" s="72"/>
      <c r="I257" s="72"/>
      <c r="J257" s="72"/>
      <c r="K257" s="54"/>
      <c r="L257" s="72"/>
      <c r="M257" s="72"/>
      <c r="N257" s="29" t="s">
        <v>130</v>
      </c>
      <c r="O257" s="54">
        <v>2</v>
      </c>
      <c r="P257" s="60"/>
      <c r="Q257" s="29" t="s">
        <v>130</v>
      </c>
      <c r="R257" s="60"/>
      <c r="S257" s="60"/>
      <c r="T257" s="54"/>
      <c r="U257" s="60"/>
      <c r="V257" s="54">
        <v>39</v>
      </c>
      <c r="W257" s="54"/>
      <c r="X257" s="54"/>
      <c r="Y257" s="54"/>
      <c r="Z257" s="54"/>
      <c r="AA257" s="54"/>
      <c r="AB257" s="54">
        <v>39</v>
      </c>
      <c r="AC257" s="54"/>
      <c r="AD257" s="54">
        <v>39</v>
      </c>
      <c r="AE257" s="24">
        <f t="shared" si="30"/>
        <v>39</v>
      </c>
      <c r="AF257" s="54">
        <v>1.12</v>
      </c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>
        <v>39</v>
      </c>
      <c r="BV257" s="54"/>
      <c r="BW257" s="60"/>
      <c r="BX257" s="60"/>
      <c r="BY257" s="60"/>
      <c r="BZ257" s="60"/>
      <c r="CA257" s="29"/>
      <c r="CB257" s="29">
        <v>3.9</v>
      </c>
      <c r="CC257" s="61"/>
      <c r="CD257" s="29"/>
      <c r="CE257" s="29">
        <v>8</v>
      </c>
      <c r="CF257" s="61"/>
      <c r="CG257" s="29"/>
      <c r="CH257" s="60"/>
      <c r="CI257" s="60"/>
      <c r="CJ257" s="60"/>
      <c r="CK257" s="54">
        <v>1</v>
      </c>
      <c r="CL257" s="60"/>
      <c r="CM257" s="29" t="s">
        <v>844</v>
      </c>
      <c r="CN257" s="60"/>
      <c r="CO257" s="29" t="s">
        <v>132</v>
      </c>
      <c r="CP257" s="54" t="s">
        <v>133</v>
      </c>
      <c r="CQ257" s="54">
        <v>2</v>
      </c>
      <c r="CR257" s="54">
        <v>30</v>
      </c>
      <c r="CS257" s="54" t="s">
        <v>152</v>
      </c>
      <c r="CT257" s="54">
        <v>10</v>
      </c>
      <c r="CU257" s="29">
        <v>27</v>
      </c>
      <c r="CV257" s="54">
        <v>0.5</v>
      </c>
      <c r="CW257" s="54">
        <v>0.6</v>
      </c>
      <c r="CX257" s="60"/>
      <c r="CY257" s="60">
        <v>2011.8</v>
      </c>
      <c r="CZ257" s="60"/>
      <c r="DA257" s="60">
        <v>2011.8</v>
      </c>
      <c r="DB257" s="60"/>
      <c r="DC257" s="108" t="s">
        <v>130</v>
      </c>
      <c r="DD257" s="112"/>
    </row>
    <row r="258" ht="14.25" spans="1:108">
      <c r="A258" s="92">
        <v>13</v>
      </c>
      <c r="B258" s="92" t="s">
        <v>907</v>
      </c>
      <c r="C258" s="29"/>
      <c r="D258" s="29" t="s">
        <v>908</v>
      </c>
      <c r="E258" s="78"/>
      <c r="F258" s="78"/>
      <c r="G258" s="72"/>
      <c r="H258" s="72"/>
      <c r="I258" s="72"/>
      <c r="J258" s="72"/>
      <c r="K258" s="54"/>
      <c r="L258" s="72"/>
      <c r="M258" s="72"/>
      <c r="N258" s="29" t="s">
        <v>130</v>
      </c>
      <c r="O258" s="54">
        <v>2</v>
      </c>
      <c r="P258" s="60"/>
      <c r="Q258" s="29" t="s">
        <v>130</v>
      </c>
      <c r="R258" s="60"/>
      <c r="S258" s="60"/>
      <c r="T258" s="54"/>
      <c r="U258" s="60"/>
      <c r="V258" s="54">
        <v>38</v>
      </c>
      <c r="W258" s="54"/>
      <c r="X258" s="54"/>
      <c r="Y258" s="54"/>
      <c r="Z258" s="54"/>
      <c r="AA258" s="54"/>
      <c r="AB258" s="54">
        <v>38</v>
      </c>
      <c r="AC258" s="54"/>
      <c r="AD258" s="54">
        <v>38</v>
      </c>
      <c r="AE258" s="24">
        <f t="shared" si="30"/>
        <v>38</v>
      </c>
      <c r="AF258" s="54">
        <v>1.72</v>
      </c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>
        <v>38</v>
      </c>
      <c r="BV258" s="54"/>
      <c r="BW258" s="60"/>
      <c r="BX258" s="60"/>
      <c r="BY258" s="60"/>
      <c r="BZ258" s="60"/>
      <c r="CA258" s="29"/>
      <c r="CB258" s="29">
        <v>3.8</v>
      </c>
      <c r="CC258" s="61"/>
      <c r="CD258" s="29"/>
      <c r="CE258" s="29">
        <v>10</v>
      </c>
      <c r="CF258" s="61"/>
      <c r="CG258" s="29"/>
      <c r="CH258" s="60"/>
      <c r="CI258" s="60"/>
      <c r="CJ258" s="60"/>
      <c r="CK258" s="54">
        <v>1</v>
      </c>
      <c r="CL258" s="60"/>
      <c r="CM258" s="29" t="s">
        <v>844</v>
      </c>
      <c r="CN258" s="60"/>
      <c r="CO258" s="29" t="s">
        <v>132</v>
      </c>
      <c r="CP258" s="54" t="s">
        <v>158</v>
      </c>
      <c r="CQ258" s="54">
        <v>2</v>
      </c>
      <c r="CR258" s="54">
        <v>30</v>
      </c>
      <c r="CS258" s="54" t="s">
        <v>152</v>
      </c>
      <c r="CT258" s="54">
        <v>12</v>
      </c>
      <c r="CU258" s="29">
        <v>27</v>
      </c>
      <c r="CV258" s="54">
        <v>0.5</v>
      </c>
      <c r="CW258" s="54">
        <v>0.6</v>
      </c>
      <c r="CX258" s="60"/>
      <c r="CY258" s="60">
        <v>2011.8</v>
      </c>
      <c r="CZ258" s="60"/>
      <c r="DA258" s="60">
        <v>2011.8</v>
      </c>
      <c r="DB258" s="60"/>
      <c r="DC258" s="108" t="s">
        <v>130</v>
      </c>
      <c r="DD258" s="112"/>
    </row>
    <row r="259" ht="14.25" spans="1:108">
      <c r="A259" s="92">
        <v>14</v>
      </c>
      <c r="B259" s="92" t="s">
        <v>909</v>
      </c>
      <c r="C259" s="29"/>
      <c r="D259" s="29" t="s">
        <v>910</v>
      </c>
      <c r="E259" s="78"/>
      <c r="F259" s="78"/>
      <c r="G259" s="72"/>
      <c r="H259" s="72"/>
      <c r="I259" s="72"/>
      <c r="J259" s="72"/>
      <c r="K259" s="54"/>
      <c r="L259" s="72"/>
      <c r="M259" s="72"/>
      <c r="N259" s="29" t="s">
        <v>130</v>
      </c>
      <c r="O259" s="54">
        <v>2</v>
      </c>
      <c r="P259" s="60"/>
      <c r="Q259" s="29" t="s">
        <v>130</v>
      </c>
      <c r="R259" s="60"/>
      <c r="S259" s="60"/>
      <c r="T259" s="54"/>
      <c r="U259" s="60"/>
      <c r="V259" s="54"/>
      <c r="W259" s="54"/>
      <c r="X259" s="54"/>
      <c r="Y259" s="54"/>
      <c r="Z259" s="54"/>
      <c r="AA259" s="54">
        <v>56</v>
      </c>
      <c r="AB259" s="54"/>
      <c r="AC259" s="54">
        <v>56</v>
      </c>
      <c r="AD259" s="54"/>
      <c r="AE259" s="24">
        <f t="shared" si="30"/>
        <v>56</v>
      </c>
      <c r="AF259" s="54">
        <v>1.18</v>
      </c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>
        <v>56</v>
      </c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>
        <v>56</v>
      </c>
      <c r="BM259" s="54"/>
      <c r="BN259" s="54"/>
      <c r="BO259" s="54">
        <v>56</v>
      </c>
      <c r="BP259" s="54"/>
      <c r="BQ259" s="54"/>
      <c r="BR259" s="54"/>
      <c r="BS259" s="54"/>
      <c r="BT259" s="54"/>
      <c r="BU259" s="54"/>
      <c r="BV259" s="54"/>
      <c r="BW259" s="60"/>
      <c r="BX259" s="60"/>
      <c r="BY259" s="60"/>
      <c r="BZ259" s="60"/>
      <c r="CA259" s="29"/>
      <c r="CB259" s="29">
        <v>1.12</v>
      </c>
      <c r="CC259" s="61"/>
      <c r="CD259" s="29"/>
      <c r="CE259" s="29">
        <v>10</v>
      </c>
      <c r="CF259" s="61"/>
      <c r="CG259" s="29"/>
      <c r="CH259" s="60"/>
      <c r="CI259" s="60">
        <v>3.5</v>
      </c>
      <c r="CJ259" s="60"/>
      <c r="CK259" s="54">
        <v>1</v>
      </c>
      <c r="CL259" s="60"/>
      <c r="CM259" s="29" t="s">
        <v>844</v>
      </c>
      <c r="CN259" s="60"/>
      <c r="CO259" s="29" t="s">
        <v>132</v>
      </c>
      <c r="CP259" s="54" t="s">
        <v>892</v>
      </c>
      <c r="CQ259" s="54">
        <v>2</v>
      </c>
      <c r="CR259" s="54">
        <v>30</v>
      </c>
      <c r="CS259" s="54" t="s">
        <v>152</v>
      </c>
      <c r="CT259" s="54">
        <v>15</v>
      </c>
      <c r="CU259" s="29">
        <v>15</v>
      </c>
      <c r="CV259" s="54">
        <v>0.5</v>
      </c>
      <c r="CW259" s="54">
        <v>0.26</v>
      </c>
      <c r="CX259" s="60"/>
      <c r="CY259" s="60">
        <v>2011.8</v>
      </c>
      <c r="CZ259" s="60"/>
      <c r="DA259" s="60">
        <v>2011.8</v>
      </c>
      <c r="DB259" s="60"/>
      <c r="DC259" s="108" t="s">
        <v>130</v>
      </c>
      <c r="DD259" s="112"/>
    </row>
    <row r="260" ht="14.25" spans="1:108">
      <c r="A260" s="92">
        <v>15</v>
      </c>
      <c r="B260" s="92" t="s">
        <v>911</v>
      </c>
      <c r="C260" s="29"/>
      <c r="D260" s="29" t="s">
        <v>912</v>
      </c>
      <c r="E260" s="78"/>
      <c r="F260" s="78"/>
      <c r="G260" s="72"/>
      <c r="H260" s="72"/>
      <c r="I260" s="72"/>
      <c r="J260" s="72"/>
      <c r="K260" s="54"/>
      <c r="L260" s="72"/>
      <c r="M260" s="72"/>
      <c r="N260" s="29" t="s">
        <v>130</v>
      </c>
      <c r="O260" s="54">
        <v>3</v>
      </c>
      <c r="P260" s="60"/>
      <c r="Q260" s="29" t="s">
        <v>130</v>
      </c>
      <c r="R260" s="60"/>
      <c r="S260" s="60"/>
      <c r="T260" s="54"/>
      <c r="U260" s="60"/>
      <c r="V260" s="54">
        <v>41</v>
      </c>
      <c r="W260" s="54"/>
      <c r="X260" s="54"/>
      <c r="Y260" s="54"/>
      <c r="Z260" s="54"/>
      <c r="AA260" s="54"/>
      <c r="AB260" s="54">
        <v>41</v>
      </c>
      <c r="AC260" s="54"/>
      <c r="AD260" s="54">
        <v>41</v>
      </c>
      <c r="AE260" s="24">
        <f t="shared" si="30"/>
        <v>41</v>
      </c>
      <c r="AF260" s="54">
        <v>1.23</v>
      </c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>
        <v>41</v>
      </c>
      <c r="BV260" s="54"/>
      <c r="BW260" s="60"/>
      <c r="BX260" s="60"/>
      <c r="BY260" s="60"/>
      <c r="BZ260" s="60"/>
      <c r="CA260" s="29"/>
      <c r="CB260" s="29">
        <v>4.1</v>
      </c>
      <c r="CC260" s="61"/>
      <c r="CD260" s="29"/>
      <c r="CE260" s="29">
        <v>10</v>
      </c>
      <c r="CF260" s="61"/>
      <c r="CG260" s="29"/>
      <c r="CH260" s="60"/>
      <c r="CI260" s="60"/>
      <c r="CJ260" s="60"/>
      <c r="CK260" s="54"/>
      <c r="CL260" s="60"/>
      <c r="CM260" s="29" t="s">
        <v>844</v>
      </c>
      <c r="CN260" s="60"/>
      <c r="CO260" s="29" t="s">
        <v>132</v>
      </c>
      <c r="CP260" s="54" t="s">
        <v>892</v>
      </c>
      <c r="CQ260" s="54">
        <v>2</v>
      </c>
      <c r="CR260" s="54">
        <v>30</v>
      </c>
      <c r="CS260" s="54" t="s">
        <v>152</v>
      </c>
      <c r="CT260" s="54">
        <v>13</v>
      </c>
      <c r="CU260" s="29">
        <v>27</v>
      </c>
      <c r="CV260" s="54">
        <v>0.5</v>
      </c>
      <c r="CW260" s="54">
        <v>0.76</v>
      </c>
      <c r="CX260" s="60"/>
      <c r="CY260" s="60">
        <v>2011.8</v>
      </c>
      <c r="CZ260" s="60"/>
      <c r="DA260" s="60">
        <v>2011.8</v>
      </c>
      <c r="DB260" s="60"/>
      <c r="DC260" s="111" t="s">
        <v>130</v>
      </c>
      <c r="DD260" s="112"/>
    </row>
    <row r="261" ht="14.25" spans="1:108">
      <c r="A261" s="92">
        <v>16</v>
      </c>
      <c r="B261" s="92" t="s">
        <v>234</v>
      </c>
      <c r="C261" s="29"/>
      <c r="D261" s="29" t="s">
        <v>912</v>
      </c>
      <c r="E261" s="78"/>
      <c r="F261" s="78"/>
      <c r="G261" s="72"/>
      <c r="H261" s="72"/>
      <c r="I261" s="72"/>
      <c r="J261" s="72"/>
      <c r="K261" s="54"/>
      <c r="L261" s="72"/>
      <c r="M261" s="72"/>
      <c r="N261" s="29" t="s">
        <v>130</v>
      </c>
      <c r="O261" s="54">
        <v>3</v>
      </c>
      <c r="P261" s="60"/>
      <c r="Q261" s="29" t="s">
        <v>130</v>
      </c>
      <c r="R261" s="60"/>
      <c r="S261" s="60"/>
      <c r="T261" s="54"/>
      <c r="U261" s="60"/>
      <c r="V261" s="54">
        <v>48</v>
      </c>
      <c r="W261" s="54"/>
      <c r="X261" s="54"/>
      <c r="Y261" s="54"/>
      <c r="Z261" s="54"/>
      <c r="AA261" s="54"/>
      <c r="AB261" s="54">
        <v>48</v>
      </c>
      <c r="AC261" s="54"/>
      <c r="AD261" s="54">
        <v>48</v>
      </c>
      <c r="AE261" s="24">
        <f t="shared" si="30"/>
        <v>48</v>
      </c>
      <c r="AF261" s="54">
        <v>1.48</v>
      </c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>
        <v>48</v>
      </c>
      <c r="BV261" s="54"/>
      <c r="BW261" s="60"/>
      <c r="BX261" s="60"/>
      <c r="BY261" s="60"/>
      <c r="BZ261" s="60"/>
      <c r="CA261" s="29"/>
      <c r="CB261" s="29">
        <v>4.8</v>
      </c>
      <c r="CC261" s="61"/>
      <c r="CD261" s="29"/>
      <c r="CE261" s="29">
        <v>7</v>
      </c>
      <c r="CF261" s="61"/>
      <c r="CG261" s="29"/>
      <c r="CH261" s="60"/>
      <c r="CI261" s="60"/>
      <c r="CJ261" s="60"/>
      <c r="CK261" s="54"/>
      <c r="CL261" s="60"/>
      <c r="CM261" s="29" t="s">
        <v>844</v>
      </c>
      <c r="CN261" s="60"/>
      <c r="CO261" s="29" t="s">
        <v>311</v>
      </c>
      <c r="CP261" s="54" t="s">
        <v>892</v>
      </c>
      <c r="CQ261" s="54">
        <v>4</v>
      </c>
      <c r="CR261" s="54">
        <v>30</v>
      </c>
      <c r="CS261" s="54" t="s">
        <v>152</v>
      </c>
      <c r="CT261" s="54">
        <v>13</v>
      </c>
      <c r="CU261" s="29">
        <v>27</v>
      </c>
      <c r="CV261" s="54">
        <v>0.5</v>
      </c>
      <c r="CW261" s="54">
        <v>0.76</v>
      </c>
      <c r="CX261" s="60"/>
      <c r="CY261" s="60">
        <v>2011.8</v>
      </c>
      <c r="CZ261" s="60"/>
      <c r="DA261" s="60">
        <v>2011.8</v>
      </c>
      <c r="DB261" s="60"/>
      <c r="DC261" s="108" t="s">
        <v>130</v>
      </c>
      <c r="DD261" s="112"/>
    </row>
    <row r="262" ht="14.25" spans="1:108">
      <c r="A262" s="92">
        <v>17</v>
      </c>
      <c r="B262" s="92" t="s">
        <v>913</v>
      </c>
      <c r="C262" s="29"/>
      <c r="D262" s="29" t="s">
        <v>912</v>
      </c>
      <c r="E262" s="78"/>
      <c r="F262" s="78"/>
      <c r="G262" s="72"/>
      <c r="H262" s="72"/>
      <c r="I262" s="72"/>
      <c r="J262" s="72"/>
      <c r="K262" s="54"/>
      <c r="L262" s="72"/>
      <c r="M262" s="72"/>
      <c r="N262" s="29" t="s">
        <v>130</v>
      </c>
      <c r="O262" s="54">
        <v>2</v>
      </c>
      <c r="P262" s="60"/>
      <c r="Q262" s="29" t="s">
        <v>130</v>
      </c>
      <c r="R262" s="60"/>
      <c r="S262" s="60"/>
      <c r="T262" s="54"/>
      <c r="U262" s="60"/>
      <c r="V262" s="54">
        <v>22</v>
      </c>
      <c r="W262" s="54"/>
      <c r="X262" s="54"/>
      <c r="Y262" s="54"/>
      <c r="Z262" s="54"/>
      <c r="AA262" s="54"/>
      <c r="AB262" s="54">
        <v>22</v>
      </c>
      <c r="AC262" s="54"/>
      <c r="AD262" s="54">
        <v>22</v>
      </c>
      <c r="AE262" s="24">
        <f t="shared" si="30"/>
        <v>22</v>
      </c>
      <c r="AF262" s="54">
        <v>0.9</v>
      </c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>
        <v>22</v>
      </c>
      <c r="BV262" s="54"/>
      <c r="BW262" s="60"/>
      <c r="BX262" s="60"/>
      <c r="BY262" s="60"/>
      <c r="BZ262" s="60"/>
      <c r="CA262" s="29"/>
      <c r="CB262" s="29">
        <v>2.2</v>
      </c>
      <c r="CC262" s="61"/>
      <c r="CD262" s="29"/>
      <c r="CE262" s="29">
        <v>7</v>
      </c>
      <c r="CF262" s="61"/>
      <c r="CG262" s="29"/>
      <c r="CH262" s="60"/>
      <c r="CI262" s="60"/>
      <c r="CJ262" s="60"/>
      <c r="CK262" s="54"/>
      <c r="CL262" s="60"/>
      <c r="CM262" s="29" t="s">
        <v>844</v>
      </c>
      <c r="CN262" s="60"/>
      <c r="CO262" s="29" t="s">
        <v>132</v>
      </c>
      <c r="CP262" s="54" t="s">
        <v>892</v>
      </c>
      <c r="CQ262" s="54">
        <v>2</v>
      </c>
      <c r="CR262" s="54">
        <v>30</v>
      </c>
      <c r="CS262" s="54" t="s">
        <v>152</v>
      </c>
      <c r="CT262" s="54">
        <v>13</v>
      </c>
      <c r="CU262" s="29">
        <v>27</v>
      </c>
      <c r="CV262" s="54">
        <v>0.5</v>
      </c>
      <c r="CW262" s="54">
        <v>0.76</v>
      </c>
      <c r="CX262" s="60"/>
      <c r="CY262" s="60">
        <v>2011.8</v>
      </c>
      <c r="CZ262" s="60"/>
      <c r="DA262" s="60">
        <v>2011.8</v>
      </c>
      <c r="DB262" s="60"/>
      <c r="DC262" s="108" t="s">
        <v>130</v>
      </c>
      <c r="DD262" s="112"/>
    </row>
    <row r="263" ht="14.25" spans="1:108">
      <c r="A263" s="92">
        <v>18</v>
      </c>
      <c r="B263" s="92" t="s">
        <v>914</v>
      </c>
      <c r="C263" s="29"/>
      <c r="D263" s="29" t="s">
        <v>915</v>
      </c>
      <c r="E263" s="78"/>
      <c r="F263" s="78"/>
      <c r="G263" s="72"/>
      <c r="H263" s="72"/>
      <c r="I263" s="72"/>
      <c r="J263" s="72"/>
      <c r="K263" s="54"/>
      <c r="L263" s="72"/>
      <c r="M263" s="72"/>
      <c r="N263" s="29" t="s">
        <v>130</v>
      </c>
      <c r="O263" s="54">
        <v>3</v>
      </c>
      <c r="P263" s="60"/>
      <c r="Q263" s="29" t="s">
        <v>130</v>
      </c>
      <c r="R263" s="60"/>
      <c r="S263" s="60"/>
      <c r="T263" s="54"/>
      <c r="U263" s="60"/>
      <c r="V263" s="54">
        <v>66</v>
      </c>
      <c r="W263" s="54"/>
      <c r="X263" s="54"/>
      <c r="Y263" s="54"/>
      <c r="Z263" s="54"/>
      <c r="AA263" s="54"/>
      <c r="AB263" s="54">
        <v>66</v>
      </c>
      <c r="AC263" s="54"/>
      <c r="AD263" s="54">
        <v>66</v>
      </c>
      <c r="AE263" s="24">
        <f t="shared" si="30"/>
        <v>66</v>
      </c>
      <c r="AF263" s="54">
        <v>1.98</v>
      </c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>
        <v>30</v>
      </c>
      <c r="BN263" s="54"/>
      <c r="BO263" s="54"/>
      <c r="BP263" s="54"/>
      <c r="BQ263" s="54"/>
      <c r="BR263" s="54"/>
      <c r="BS263" s="54">
        <v>66</v>
      </c>
      <c r="BT263" s="54"/>
      <c r="BU263" s="54"/>
      <c r="BV263" s="54"/>
      <c r="BW263" s="60"/>
      <c r="BX263" s="60"/>
      <c r="BY263" s="60"/>
      <c r="BZ263" s="60"/>
      <c r="CA263" s="29"/>
      <c r="CB263" s="29">
        <v>5.28</v>
      </c>
      <c r="CC263" s="61"/>
      <c r="CD263" s="29"/>
      <c r="CE263" s="29">
        <v>7</v>
      </c>
      <c r="CF263" s="61"/>
      <c r="CG263" s="29"/>
      <c r="CH263" s="60"/>
      <c r="CI263" s="60"/>
      <c r="CJ263" s="60"/>
      <c r="CK263" s="54"/>
      <c r="CL263" s="60"/>
      <c r="CM263" s="29" t="s">
        <v>844</v>
      </c>
      <c r="CN263" s="60"/>
      <c r="CO263" s="29" t="s">
        <v>132</v>
      </c>
      <c r="CP263" s="54" t="s">
        <v>892</v>
      </c>
      <c r="CQ263" s="54">
        <v>2</v>
      </c>
      <c r="CR263" s="54">
        <v>30</v>
      </c>
      <c r="CS263" s="54" t="s">
        <v>152</v>
      </c>
      <c r="CT263" s="54">
        <v>12</v>
      </c>
      <c r="CU263" s="29">
        <v>18</v>
      </c>
      <c r="CV263" s="54">
        <v>0.5</v>
      </c>
      <c r="CW263" s="54">
        <v>0.6</v>
      </c>
      <c r="CX263" s="60"/>
      <c r="CY263" s="60">
        <v>2011.8</v>
      </c>
      <c r="CZ263" s="60"/>
      <c r="DA263" s="60">
        <v>2011.8</v>
      </c>
      <c r="DB263" s="60"/>
      <c r="DC263" s="108" t="s">
        <v>130</v>
      </c>
      <c r="DD263" s="112"/>
    </row>
    <row r="264" ht="14.25" spans="1:108">
      <c r="A264" s="92">
        <v>19</v>
      </c>
      <c r="B264" s="92" t="s">
        <v>916</v>
      </c>
      <c r="C264" s="29"/>
      <c r="D264" s="29" t="s">
        <v>917</v>
      </c>
      <c r="E264" s="78"/>
      <c r="F264" s="78"/>
      <c r="G264" s="72"/>
      <c r="H264" s="72"/>
      <c r="I264" s="72"/>
      <c r="J264" s="72"/>
      <c r="K264" s="54"/>
      <c r="L264" s="72"/>
      <c r="M264" s="72"/>
      <c r="N264" s="29" t="s">
        <v>130</v>
      </c>
      <c r="O264" s="54">
        <v>2</v>
      </c>
      <c r="P264" s="60"/>
      <c r="Q264" s="29" t="s">
        <v>130</v>
      </c>
      <c r="R264" s="60"/>
      <c r="S264" s="60"/>
      <c r="T264" s="54"/>
      <c r="U264" s="60"/>
      <c r="V264" s="54"/>
      <c r="W264" s="54"/>
      <c r="X264" s="54"/>
      <c r="Y264" s="54"/>
      <c r="Z264" s="54"/>
      <c r="AA264" s="54">
        <v>30</v>
      </c>
      <c r="AB264" s="54"/>
      <c r="AC264" s="54">
        <v>30</v>
      </c>
      <c r="AD264" s="54"/>
      <c r="AE264" s="24">
        <f t="shared" si="30"/>
        <v>30</v>
      </c>
      <c r="AF264" s="54">
        <v>0.6</v>
      </c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>
        <v>30</v>
      </c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60"/>
      <c r="BX264" s="60"/>
      <c r="BY264" s="60"/>
      <c r="BZ264" s="60"/>
      <c r="CA264" s="29"/>
      <c r="CB264" s="29">
        <v>0.96</v>
      </c>
      <c r="CC264" s="61"/>
      <c r="CD264" s="29"/>
      <c r="CE264" s="29"/>
      <c r="CF264" s="61"/>
      <c r="CG264" s="29"/>
      <c r="CH264" s="60"/>
      <c r="CI264" s="60">
        <v>3.5</v>
      </c>
      <c r="CJ264" s="60"/>
      <c r="CK264" s="54"/>
      <c r="CL264" s="60"/>
      <c r="CM264" s="29" t="s">
        <v>844</v>
      </c>
      <c r="CN264" s="60"/>
      <c r="CO264" s="29" t="s">
        <v>132</v>
      </c>
      <c r="CP264" s="54" t="s">
        <v>892</v>
      </c>
      <c r="CQ264" s="54">
        <v>2</v>
      </c>
      <c r="CR264" s="54">
        <v>30</v>
      </c>
      <c r="CS264" s="54" t="s">
        <v>152</v>
      </c>
      <c r="CT264" s="54">
        <v>15</v>
      </c>
      <c r="CU264" s="29">
        <v>15</v>
      </c>
      <c r="CV264" s="54">
        <v>0.5</v>
      </c>
      <c r="CW264" s="54">
        <v>0.26</v>
      </c>
      <c r="CX264" s="60"/>
      <c r="CY264" s="60">
        <v>2011.8</v>
      </c>
      <c r="CZ264" s="60"/>
      <c r="DA264" s="60">
        <v>2011.8</v>
      </c>
      <c r="DB264" s="60"/>
      <c r="DC264" s="111" t="s">
        <v>130</v>
      </c>
      <c r="DD264" s="112"/>
    </row>
    <row r="265" ht="14.25" spans="1:108">
      <c r="A265" s="92">
        <v>20</v>
      </c>
      <c r="B265" s="92" t="s">
        <v>918</v>
      </c>
      <c r="C265" s="29"/>
      <c r="D265" s="29" t="s">
        <v>919</v>
      </c>
      <c r="E265" s="78"/>
      <c r="F265" s="78"/>
      <c r="G265" s="72"/>
      <c r="H265" s="72"/>
      <c r="I265" s="72"/>
      <c r="J265" s="72"/>
      <c r="K265" s="54"/>
      <c r="L265" s="72"/>
      <c r="M265" s="72"/>
      <c r="N265" s="29" t="s">
        <v>130</v>
      </c>
      <c r="O265" s="54">
        <v>2</v>
      </c>
      <c r="P265" s="60"/>
      <c r="Q265" s="29" t="s">
        <v>130</v>
      </c>
      <c r="R265" s="60"/>
      <c r="S265" s="60"/>
      <c r="T265" s="54"/>
      <c r="U265" s="60"/>
      <c r="V265" s="54">
        <v>25</v>
      </c>
      <c r="W265" s="54"/>
      <c r="X265" s="54"/>
      <c r="Y265" s="54"/>
      <c r="Z265" s="54"/>
      <c r="AA265" s="54"/>
      <c r="AB265" s="54">
        <v>25</v>
      </c>
      <c r="AC265" s="54"/>
      <c r="AD265" s="54">
        <v>25</v>
      </c>
      <c r="AE265" s="24">
        <f t="shared" si="30"/>
        <v>25</v>
      </c>
      <c r="AF265" s="54">
        <v>0.75</v>
      </c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>
        <v>25</v>
      </c>
      <c r="BT265" s="54"/>
      <c r="BU265" s="54"/>
      <c r="BV265" s="54"/>
      <c r="BW265" s="60"/>
      <c r="BX265" s="60"/>
      <c r="BY265" s="60"/>
      <c r="BZ265" s="60"/>
      <c r="CA265" s="29"/>
      <c r="CB265" s="29">
        <v>2</v>
      </c>
      <c r="CC265" s="61"/>
      <c r="CD265" s="29"/>
      <c r="CE265" s="29">
        <v>8</v>
      </c>
      <c r="CF265" s="61"/>
      <c r="CG265" s="29"/>
      <c r="CH265" s="60"/>
      <c r="CI265" s="60"/>
      <c r="CJ265" s="60"/>
      <c r="CK265" s="54">
        <v>1</v>
      </c>
      <c r="CL265" s="60"/>
      <c r="CM265" s="29" t="s">
        <v>844</v>
      </c>
      <c r="CN265" s="60"/>
      <c r="CO265" s="29" t="s">
        <v>311</v>
      </c>
      <c r="CP265" s="54" t="s">
        <v>158</v>
      </c>
      <c r="CQ265" s="54">
        <v>2</v>
      </c>
      <c r="CR265" s="54">
        <v>30</v>
      </c>
      <c r="CS265" s="54" t="s">
        <v>152</v>
      </c>
      <c r="CT265" s="54">
        <v>14</v>
      </c>
      <c r="CU265" s="29">
        <v>18</v>
      </c>
      <c r="CV265" s="54">
        <v>0.5</v>
      </c>
      <c r="CW265" s="54">
        <v>0.6</v>
      </c>
      <c r="CX265" s="60"/>
      <c r="CY265" s="60">
        <v>2012.2</v>
      </c>
      <c r="CZ265" s="60"/>
      <c r="DA265" s="60">
        <v>2012.2</v>
      </c>
      <c r="DB265" s="60"/>
      <c r="DC265" s="108" t="s">
        <v>130</v>
      </c>
      <c r="DD265" s="112"/>
    </row>
    <row r="266" ht="14.25" spans="1:108">
      <c r="A266" s="92">
        <v>21</v>
      </c>
      <c r="B266" s="92" t="s">
        <v>920</v>
      </c>
      <c r="C266" s="29"/>
      <c r="D266" s="29" t="s">
        <v>921</v>
      </c>
      <c r="E266" s="78"/>
      <c r="F266" s="78"/>
      <c r="G266" s="72"/>
      <c r="H266" s="72"/>
      <c r="I266" s="72"/>
      <c r="J266" s="72"/>
      <c r="K266" s="54"/>
      <c r="L266" s="72"/>
      <c r="M266" s="72"/>
      <c r="N266" s="29" t="s">
        <v>130</v>
      </c>
      <c r="O266" s="54">
        <v>3</v>
      </c>
      <c r="P266" s="60"/>
      <c r="Q266" s="29" t="s">
        <v>130</v>
      </c>
      <c r="R266" s="60"/>
      <c r="S266" s="60"/>
      <c r="T266" s="54"/>
      <c r="U266" s="60"/>
      <c r="V266" s="54">
        <v>45</v>
      </c>
      <c r="W266" s="54"/>
      <c r="X266" s="54"/>
      <c r="Y266" s="54"/>
      <c r="Z266" s="54"/>
      <c r="AA266" s="54"/>
      <c r="AB266" s="54">
        <v>45</v>
      </c>
      <c r="AC266" s="54"/>
      <c r="AD266" s="54">
        <v>45</v>
      </c>
      <c r="AE266" s="24">
        <f t="shared" si="30"/>
        <v>45</v>
      </c>
      <c r="AF266" s="54">
        <v>2</v>
      </c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>
        <v>45</v>
      </c>
      <c r="BV266" s="54"/>
      <c r="BW266" s="60"/>
      <c r="BX266" s="60"/>
      <c r="BY266" s="60"/>
      <c r="BZ266" s="60"/>
      <c r="CA266" s="29"/>
      <c r="CB266" s="29">
        <v>4.5</v>
      </c>
      <c r="CC266" s="61"/>
      <c r="CD266" s="29"/>
      <c r="CE266" s="29">
        <v>7</v>
      </c>
      <c r="CF266" s="61"/>
      <c r="CG266" s="29"/>
      <c r="CH266" s="60"/>
      <c r="CI266" s="60"/>
      <c r="CJ266" s="60"/>
      <c r="CK266" s="54"/>
      <c r="CL266" s="60"/>
      <c r="CM266" s="29" t="s">
        <v>844</v>
      </c>
      <c r="CN266" s="60"/>
      <c r="CO266" s="29" t="s">
        <v>311</v>
      </c>
      <c r="CP266" s="54" t="s">
        <v>158</v>
      </c>
      <c r="CQ266" s="54">
        <v>2</v>
      </c>
      <c r="CR266" s="54">
        <v>30</v>
      </c>
      <c r="CS266" s="54" t="s">
        <v>152</v>
      </c>
      <c r="CT266" s="54">
        <v>12</v>
      </c>
      <c r="CU266" s="29">
        <v>27</v>
      </c>
      <c r="CV266" s="54">
        <v>0.5</v>
      </c>
      <c r="CW266" s="54">
        <v>0.76</v>
      </c>
      <c r="CX266" s="60"/>
      <c r="CY266" s="60">
        <v>2017.4</v>
      </c>
      <c r="CZ266" s="60"/>
      <c r="DA266" s="60">
        <v>2020.4</v>
      </c>
      <c r="DB266" s="60"/>
      <c r="DC266" s="108" t="s">
        <v>130</v>
      </c>
      <c r="DD266" s="112"/>
    </row>
    <row r="267" ht="14.25" spans="1:108">
      <c r="A267" s="92">
        <v>22</v>
      </c>
      <c r="B267" s="92" t="s">
        <v>492</v>
      </c>
      <c r="C267" s="29"/>
      <c r="D267" s="29" t="s">
        <v>922</v>
      </c>
      <c r="E267" s="78"/>
      <c r="F267" s="78"/>
      <c r="G267" s="72"/>
      <c r="H267" s="72"/>
      <c r="I267" s="72"/>
      <c r="J267" s="72"/>
      <c r="K267" s="54"/>
      <c r="L267" s="72"/>
      <c r="M267" s="72"/>
      <c r="N267" s="29" t="s">
        <v>130</v>
      </c>
      <c r="O267" s="54">
        <v>3</v>
      </c>
      <c r="P267" s="60"/>
      <c r="Q267" s="29" t="s">
        <v>130</v>
      </c>
      <c r="R267" s="60"/>
      <c r="S267" s="60"/>
      <c r="T267" s="54"/>
      <c r="U267" s="60"/>
      <c r="V267" s="54">
        <v>46</v>
      </c>
      <c r="W267" s="54"/>
      <c r="X267" s="54"/>
      <c r="Y267" s="54"/>
      <c r="Z267" s="54"/>
      <c r="AA267" s="54"/>
      <c r="AB267" s="54">
        <v>46</v>
      </c>
      <c r="AC267" s="54"/>
      <c r="AD267" s="54">
        <v>46</v>
      </c>
      <c r="AE267" s="24">
        <f t="shared" si="30"/>
        <v>46</v>
      </c>
      <c r="AF267" s="54">
        <v>1.38</v>
      </c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>
        <v>46</v>
      </c>
      <c r="BV267" s="54"/>
      <c r="BW267" s="60"/>
      <c r="BX267" s="60"/>
      <c r="BY267" s="60"/>
      <c r="BZ267" s="60"/>
      <c r="CA267" s="29"/>
      <c r="CB267" s="29">
        <v>4.6</v>
      </c>
      <c r="CC267" s="61"/>
      <c r="CD267" s="29"/>
      <c r="CE267" s="29">
        <v>8</v>
      </c>
      <c r="CF267" s="61"/>
      <c r="CG267" s="29"/>
      <c r="CH267" s="60"/>
      <c r="CI267" s="60"/>
      <c r="CJ267" s="60"/>
      <c r="CK267" s="54">
        <v>1</v>
      </c>
      <c r="CL267" s="60"/>
      <c r="CM267" s="29" t="s">
        <v>844</v>
      </c>
      <c r="CN267" s="60"/>
      <c r="CO267" s="29" t="s">
        <v>311</v>
      </c>
      <c r="CP267" s="54" t="s">
        <v>158</v>
      </c>
      <c r="CQ267" s="54">
        <v>2</v>
      </c>
      <c r="CR267" s="54">
        <v>30</v>
      </c>
      <c r="CS267" s="54" t="s">
        <v>152</v>
      </c>
      <c r="CT267" s="54">
        <v>13</v>
      </c>
      <c r="CU267" s="29">
        <v>27</v>
      </c>
      <c r="CV267" s="54">
        <v>0.5</v>
      </c>
      <c r="CW267" s="54">
        <v>0.76</v>
      </c>
      <c r="CX267" s="60"/>
      <c r="CY267" s="60">
        <v>2014.2</v>
      </c>
      <c r="CZ267" s="60"/>
      <c r="DA267" s="60">
        <v>2017.2</v>
      </c>
      <c r="DB267" s="60"/>
      <c r="DC267" s="108" t="s">
        <v>130</v>
      </c>
      <c r="DD267" s="112"/>
    </row>
    <row r="268" ht="14.25" spans="1:108">
      <c r="A268" s="92">
        <v>23</v>
      </c>
      <c r="B268" s="92" t="s">
        <v>923</v>
      </c>
      <c r="C268" s="29"/>
      <c r="D268" s="29" t="s">
        <v>902</v>
      </c>
      <c r="E268" s="78"/>
      <c r="F268" s="78"/>
      <c r="G268" s="72"/>
      <c r="H268" s="72"/>
      <c r="I268" s="72"/>
      <c r="J268" s="72"/>
      <c r="K268" s="54"/>
      <c r="L268" s="72"/>
      <c r="M268" s="72"/>
      <c r="N268" s="29" t="s">
        <v>130</v>
      </c>
      <c r="O268" s="54">
        <v>2</v>
      </c>
      <c r="P268" s="60"/>
      <c r="Q268" s="29" t="s">
        <v>130</v>
      </c>
      <c r="R268" s="60"/>
      <c r="S268" s="60"/>
      <c r="T268" s="54"/>
      <c r="U268" s="60"/>
      <c r="V268" s="54">
        <v>24</v>
      </c>
      <c r="W268" s="54"/>
      <c r="X268" s="54"/>
      <c r="Y268" s="54"/>
      <c r="Z268" s="54"/>
      <c r="AA268" s="54"/>
      <c r="AB268" s="54">
        <v>24</v>
      </c>
      <c r="AC268" s="54"/>
      <c r="AD268" s="54">
        <v>24</v>
      </c>
      <c r="AE268" s="24">
        <f t="shared" si="30"/>
        <v>24</v>
      </c>
      <c r="AF268" s="54">
        <v>1</v>
      </c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>
        <v>24</v>
      </c>
      <c r="BV268" s="54"/>
      <c r="BW268" s="60"/>
      <c r="BX268" s="60"/>
      <c r="BY268" s="60"/>
      <c r="BZ268" s="60"/>
      <c r="CA268" s="29"/>
      <c r="CB268" s="29">
        <v>2.4</v>
      </c>
      <c r="CC268" s="61"/>
      <c r="CD268" s="29"/>
      <c r="CE268" s="29">
        <v>8</v>
      </c>
      <c r="CF268" s="61"/>
      <c r="CG268" s="29"/>
      <c r="CH268" s="60"/>
      <c r="CI268" s="60"/>
      <c r="CJ268" s="60"/>
      <c r="CK268" s="54"/>
      <c r="CL268" s="60"/>
      <c r="CM268" s="29" t="s">
        <v>844</v>
      </c>
      <c r="CN268" s="60"/>
      <c r="CO268" s="29" t="s">
        <v>311</v>
      </c>
      <c r="CP268" s="54" t="s">
        <v>158</v>
      </c>
      <c r="CQ268" s="54">
        <v>2</v>
      </c>
      <c r="CR268" s="54">
        <v>30</v>
      </c>
      <c r="CS268" s="54" t="s">
        <v>152</v>
      </c>
      <c r="CT268" s="54">
        <v>12</v>
      </c>
      <c r="CU268" s="29">
        <v>27</v>
      </c>
      <c r="CV268" s="54">
        <v>0.5</v>
      </c>
      <c r="CW268" s="54">
        <v>0.76</v>
      </c>
      <c r="CX268" s="60"/>
      <c r="CY268" s="60">
        <v>2017.4</v>
      </c>
      <c r="CZ268" s="60"/>
      <c r="DA268" s="60">
        <v>2020.4</v>
      </c>
      <c r="DB268" s="60"/>
      <c r="DC268" s="111" t="s">
        <v>130</v>
      </c>
      <c r="DD268" s="112"/>
    </row>
    <row r="269" ht="14.25" spans="1:108">
      <c r="A269" s="92">
        <v>24</v>
      </c>
      <c r="B269" s="92" t="s">
        <v>924</v>
      </c>
      <c r="C269" s="29"/>
      <c r="D269" s="29" t="s">
        <v>925</v>
      </c>
      <c r="E269" s="78"/>
      <c r="F269" s="78"/>
      <c r="G269" s="72"/>
      <c r="H269" s="72"/>
      <c r="I269" s="72"/>
      <c r="J269" s="72"/>
      <c r="K269" s="54"/>
      <c r="L269" s="72"/>
      <c r="M269" s="72"/>
      <c r="N269" s="29" t="s">
        <v>130</v>
      </c>
      <c r="O269" s="54">
        <v>2</v>
      </c>
      <c r="P269" s="60"/>
      <c r="Q269" s="29" t="s">
        <v>130</v>
      </c>
      <c r="R269" s="60"/>
      <c r="S269" s="60"/>
      <c r="T269" s="54"/>
      <c r="U269" s="60"/>
      <c r="V269" s="54">
        <v>18</v>
      </c>
      <c r="W269" s="54"/>
      <c r="X269" s="54"/>
      <c r="Y269" s="54"/>
      <c r="Z269" s="54"/>
      <c r="AA269" s="54"/>
      <c r="AB269" s="54">
        <v>18</v>
      </c>
      <c r="AC269" s="54"/>
      <c r="AD269" s="54">
        <v>18</v>
      </c>
      <c r="AE269" s="24">
        <f t="shared" si="30"/>
        <v>18</v>
      </c>
      <c r="AF269" s="54">
        <v>0.9</v>
      </c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>
        <v>18</v>
      </c>
      <c r="BW269" s="60"/>
      <c r="BX269" s="60"/>
      <c r="BY269" s="60"/>
      <c r="BZ269" s="60"/>
      <c r="CA269" s="29"/>
      <c r="CB269" s="29">
        <v>2.16</v>
      </c>
      <c r="CC269" s="61"/>
      <c r="CD269" s="29"/>
      <c r="CE269" s="29">
        <v>10</v>
      </c>
      <c r="CF269" s="61"/>
      <c r="CG269" s="29"/>
      <c r="CH269" s="60"/>
      <c r="CI269" s="60"/>
      <c r="CJ269" s="60"/>
      <c r="CK269" s="54">
        <v>1</v>
      </c>
      <c r="CL269" s="60"/>
      <c r="CM269" s="29" t="s">
        <v>844</v>
      </c>
      <c r="CN269" s="60"/>
      <c r="CO269" s="29" t="s">
        <v>311</v>
      </c>
      <c r="CP269" s="54" t="s">
        <v>158</v>
      </c>
      <c r="CQ269" s="54">
        <v>4</v>
      </c>
      <c r="CR269" s="54">
        <v>30</v>
      </c>
      <c r="CS269" s="54" t="s">
        <v>388</v>
      </c>
      <c r="CT269" s="54">
        <v>18</v>
      </c>
      <c r="CU269" s="29">
        <v>29</v>
      </c>
      <c r="CV269" s="54">
        <v>0.5</v>
      </c>
      <c r="CW269" s="54">
        <v>0.8</v>
      </c>
      <c r="CX269" s="60"/>
      <c r="CY269" s="60">
        <v>2018.3</v>
      </c>
      <c r="CZ269" s="60"/>
      <c r="DA269" s="60">
        <v>2021.3</v>
      </c>
      <c r="DB269" s="60"/>
      <c r="DC269" s="108" t="s">
        <v>130</v>
      </c>
      <c r="DD269" s="112"/>
    </row>
    <row r="270" ht="14.25" spans="1:108">
      <c r="A270" s="92"/>
      <c r="B270" s="92" t="s">
        <v>926</v>
      </c>
      <c r="C270" s="29" t="s">
        <v>927</v>
      </c>
      <c r="D270" s="113" t="s">
        <v>928</v>
      </c>
      <c r="E270" s="29">
        <v>121.205706</v>
      </c>
      <c r="F270" s="29">
        <v>31.603829</v>
      </c>
      <c r="G270" s="96"/>
      <c r="H270" s="88" t="s">
        <v>929</v>
      </c>
      <c r="I270" s="72"/>
      <c r="J270" s="72"/>
      <c r="K270" s="54" t="s">
        <v>129</v>
      </c>
      <c r="L270" s="100" t="s">
        <v>843</v>
      </c>
      <c r="M270" s="72"/>
      <c r="N270" s="29" t="s">
        <v>130</v>
      </c>
      <c r="O270" s="54">
        <v>2</v>
      </c>
      <c r="P270" s="60"/>
      <c r="Q270" s="29" t="s">
        <v>130</v>
      </c>
      <c r="R270" s="60"/>
      <c r="S270" s="60"/>
      <c r="T270" s="54"/>
      <c r="U270" s="54">
        <v>23</v>
      </c>
      <c r="V270" s="54"/>
      <c r="W270" s="54"/>
      <c r="X270" s="54"/>
      <c r="Y270" s="54"/>
      <c r="Z270" s="54"/>
      <c r="AA270" s="54"/>
      <c r="AB270" s="54"/>
      <c r="AC270" s="54"/>
      <c r="AD270" s="54">
        <v>23</v>
      </c>
      <c r="AE270" s="24">
        <f t="shared" si="30"/>
        <v>23</v>
      </c>
      <c r="AF270" s="54"/>
      <c r="AG270" s="54">
        <v>1</v>
      </c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>
        <v>23</v>
      </c>
      <c r="BR270" s="54"/>
      <c r="BS270" s="54"/>
      <c r="BT270" s="54"/>
      <c r="BU270" s="54"/>
      <c r="BV270" s="54"/>
      <c r="BW270" s="60"/>
      <c r="BX270" s="60"/>
      <c r="BY270" s="60"/>
      <c r="BZ270" s="60"/>
      <c r="CA270" s="29"/>
      <c r="CB270" s="29">
        <v>0.96</v>
      </c>
      <c r="CC270" s="61"/>
      <c r="CD270" s="29"/>
      <c r="CE270" s="29"/>
      <c r="CF270" s="61"/>
      <c r="CG270" s="29"/>
      <c r="CH270" s="60"/>
      <c r="CI270" s="60"/>
      <c r="CJ270" s="60"/>
      <c r="CK270" s="54">
        <v>1</v>
      </c>
      <c r="CL270" s="60"/>
      <c r="CM270" s="29"/>
      <c r="CN270" s="60"/>
      <c r="CO270" s="29" t="s">
        <v>176</v>
      </c>
      <c r="CP270" s="54" t="s">
        <v>158</v>
      </c>
      <c r="CQ270" s="54">
        <v>1</v>
      </c>
      <c r="CR270" s="54">
        <v>30</v>
      </c>
      <c r="CS270" s="54" t="s">
        <v>152</v>
      </c>
      <c r="CT270" s="54">
        <v>10</v>
      </c>
      <c r="CU270" s="29">
        <v>16</v>
      </c>
      <c r="CV270" s="54">
        <v>0.5</v>
      </c>
      <c r="CW270" s="54">
        <v>0.42</v>
      </c>
      <c r="CX270" s="60"/>
      <c r="CY270" s="60">
        <v>2017.6</v>
      </c>
      <c r="CZ270" s="60"/>
      <c r="DA270" s="60">
        <v>2020.6</v>
      </c>
      <c r="DB270" s="60"/>
      <c r="DC270" s="108" t="s">
        <v>130</v>
      </c>
      <c r="DD270" s="112"/>
    </row>
    <row r="271" ht="25.5" spans="1:108">
      <c r="A271" s="92"/>
      <c r="B271" s="114" t="s">
        <v>930</v>
      </c>
      <c r="C271" s="72"/>
      <c r="D271" s="72"/>
      <c r="E271" s="78"/>
      <c r="F271" s="78"/>
      <c r="G271" s="72"/>
      <c r="H271" s="72"/>
      <c r="I271" s="72"/>
      <c r="J271" s="72"/>
      <c r="K271" s="72"/>
      <c r="L271" s="72"/>
      <c r="M271" s="72"/>
      <c r="N271" s="29"/>
      <c r="O271" s="54"/>
      <c r="P271" s="60"/>
      <c r="Q271" s="54"/>
      <c r="R271" s="60"/>
      <c r="S271" s="60"/>
      <c r="T271" s="54"/>
      <c r="U271" s="60"/>
      <c r="V271" s="54"/>
      <c r="W271" s="54"/>
      <c r="X271" s="54"/>
      <c r="Y271" s="54"/>
      <c r="Z271" s="54"/>
      <c r="AA271" s="54"/>
      <c r="AB271" s="54"/>
      <c r="AC271" s="54"/>
      <c r="AD271" s="54"/>
      <c r="AE271" s="24">
        <f t="shared" si="30"/>
        <v>0</v>
      </c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60"/>
      <c r="BX271" s="60"/>
      <c r="BY271" s="60"/>
      <c r="BZ271" s="60"/>
      <c r="CA271" s="61"/>
      <c r="CB271" s="61"/>
      <c r="CC271" s="61"/>
      <c r="CD271" s="29"/>
      <c r="CE271" s="61"/>
      <c r="CF271" s="61"/>
      <c r="CG271" s="29"/>
      <c r="CH271" s="60"/>
      <c r="CI271" s="60"/>
      <c r="CJ271" s="60"/>
      <c r="CK271" s="54"/>
      <c r="CL271" s="60"/>
      <c r="CM271" s="60"/>
      <c r="CN271" s="60"/>
      <c r="CO271" s="29"/>
      <c r="CP271" s="60"/>
      <c r="CQ271" s="54"/>
      <c r="CR271" s="54"/>
      <c r="CS271" s="60"/>
      <c r="CT271" s="54"/>
      <c r="CU271" s="29"/>
      <c r="CV271" s="60"/>
      <c r="CW271" s="60"/>
      <c r="CX271" s="60"/>
      <c r="CY271" s="60"/>
      <c r="CZ271" s="60"/>
      <c r="DA271" s="60"/>
      <c r="DB271" s="60"/>
      <c r="DC271" s="119"/>
      <c r="DD271" s="112"/>
    </row>
    <row r="272" ht="24" spans="1:108">
      <c r="A272" s="92">
        <v>25</v>
      </c>
      <c r="B272" s="92" t="s">
        <v>931</v>
      </c>
      <c r="C272" s="113" t="s">
        <v>932</v>
      </c>
      <c r="D272" s="29" t="s">
        <v>933</v>
      </c>
      <c r="E272" s="29">
        <v>121.11367185</v>
      </c>
      <c r="F272" s="29">
        <v>31.61723436</v>
      </c>
      <c r="G272" s="96" t="s">
        <v>934</v>
      </c>
      <c r="H272" s="88" t="s">
        <v>935</v>
      </c>
      <c r="I272" s="72"/>
      <c r="J272" s="72"/>
      <c r="K272" s="54" t="s">
        <v>129</v>
      </c>
      <c r="L272" s="100" t="s">
        <v>843</v>
      </c>
      <c r="M272" s="78"/>
      <c r="N272" s="29" t="s">
        <v>130</v>
      </c>
      <c r="O272" s="54">
        <v>1</v>
      </c>
      <c r="P272" s="54"/>
      <c r="Q272" s="54" t="s">
        <v>130</v>
      </c>
      <c r="R272" s="54"/>
      <c r="S272" s="54"/>
      <c r="T272" s="54"/>
      <c r="U272" s="54"/>
      <c r="V272" s="54">
        <v>6</v>
      </c>
      <c r="W272" s="54"/>
      <c r="X272" s="54"/>
      <c r="Y272" s="54"/>
      <c r="Z272" s="54"/>
      <c r="AA272" s="54"/>
      <c r="AB272" s="54">
        <v>6</v>
      </c>
      <c r="AC272" s="54"/>
      <c r="AD272" s="54">
        <v>6</v>
      </c>
      <c r="AE272" s="24">
        <f t="shared" si="30"/>
        <v>6</v>
      </c>
      <c r="AF272" s="54">
        <v>0.18</v>
      </c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>
        <v>6</v>
      </c>
      <c r="BV272" s="54"/>
      <c r="BW272" s="54"/>
      <c r="BX272" s="54"/>
      <c r="BY272" s="54"/>
      <c r="BZ272" s="54"/>
      <c r="CA272" s="29"/>
      <c r="CB272" s="29">
        <v>0.6</v>
      </c>
      <c r="CC272" s="29"/>
      <c r="CD272" s="29"/>
      <c r="CE272" s="29">
        <v>10</v>
      </c>
      <c r="CF272" s="29"/>
      <c r="CG272" s="29"/>
      <c r="CH272" s="60"/>
      <c r="CI272" s="54"/>
      <c r="CJ272" s="54"/>
      <c r="CK272" s="29">
        <v>1</v>
      </c>
      <c r="CL272" s="54"/>
      <c r="CM272" s="54" t="s">
        <v>844</v>
      </c>
      <c r="CN272" s="54"/>
      <c r="CO272" s="29" t="s">
        <v>311</v>
      </c>
      <c r="CP272" s="54" t="s">
        <v>158</v>
      </c>
      <c r="CQ272" s="54">
        <v>2</v>
      </c>
      <c r="CR272" s="54">
        <v>30</v>
      </c>
      <c r="CS272" s="54" t="s">
        <v>152</v>
      </c>
      <c r="CT272" s="54">
        <v>10</v>
      </c>
      <c r="CU272" s="29">
        <v>27</v>
      </c>
      <c r="CV272" s="54">
        <v>0.5</v>
      </c>
      <c r="CW272" s="54">
        <v>0.76</v>
      </c>
      <c r="CX272" s="54"/>
      <c r="CY272" s="54">
        <v>2017.4</v>
      </c>
      <c r="CZ272" s="54"/>
      <c r="DA272" s="54">
        <v>2020.4</v>
      </c>
      <c r="DB272" s="54"/>
      <c r="DC272" s="119" t="s">
        <v>130</v>
      </c>
      <c r="DD272" s="112"/>
    </row>
    <row r="273" ht="14.25" spans="1:108">
      <c r="A273" s="92">
        <v>26</v>
      </c>
      <c r="B273" s="92" t="s">
        <v>936</v>
      </c>
      <c r="C273" s="113"/>
      <c r="D273" s="29" t="s">
        <v>937</v>
      </c>
      <c r="E273" s="78"/>
      <c r="F273" s="78"/>
      <c r="G273" s="72"/>
      <c r="H273" s="72"/>
      <c r="I273" s="72"/>
      <c r="J273" s="72"/>
      <c r="K273" s="54"/>
      <c r="L273" s="100"/>
      <c r="M273" s="72"/>
      <c r="N273" s="29" t="s">
        <v>130</v>
      </c>
      <c r="O273" s="54">
        <v>2</v>
      </c>
      <c r="P273" s="60"/>
      <c r="Q273" s="54" t="s">
        <v>130</v>
      </c>
      <c r="R273" s="54"/>
      <c r="S273" s="54"/>
      <c r="T273" s="54"/>
      <c r="U273" s="54"/>
      <c r="V273" s="54">
        <v>18</v>
      </c>
      <c r="W273" s="54"/>
      <c r="X273" s="54"/>
      <c r="Y273" s="119"/>
      <c r="Z273" s="54"/>
      <c r="AA273" s="54"/>
      <c r="AB273" s="54">
        <v>18</v>
      </c>
      <c r="AC273" s="54"/>
      <c r="AD273" s="54">
        <v>18</v>
      </c>
      <c r="AE273" s="24">
        <f t="shared" si="30"/>
        <v>18</v>
      </c>
      <c r="AF273" s="54">
        <v>0.7</v>
      </c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>
        <v>18</v>
      </c>
      <c r="BV273" s="54"/>
      <c r="BW273" s="54"/>
      <c r="BX273" s="54"/>
      <c r="BY273" s="54"/>
      <c r="BZ273" s="54"/>
      <c r="CA273" s="29"/>
      <c r="CB273" s="29">
        <v>1.8</v>
      </c>
      <c r="CC273" s="29"/>
      <c r="CD273" s="29"/>
      <c r="CE273" s="29">
        <v>10</v>
      </c>
      <c r="CF273" s="29"/>
      <c r="CG273" s="29"/>
      <c r="CH273" s="60"/>
      <c r="CI273" s="54"/>
      <c r="CJ273" s="54"/>
      <c r="CK273" s="29">
        <v>1</v>
      </c>
      <c r="CL273" s="54"/>
      <c r="CM273" s="54" t="s">
        <v>844</v>
      </c>
      <c r="CN273" s="54"/>
      <c r="CO273" s="29" t="s">
        <v>311</v>
      </c>
      <c r="CP273" s="54" t="s">
        <v>158</v>
      </c>
      <c r="CQ273" s="54">
        <v>2</v>
      </c>
      <c r="CR273" s="54">
        <v>30</v>
      </c>
      <c r="CS273" s="54" t="s">
        <v>152</v>
      </c>
      <c r="CT273" s="54">
        <v>12</v>
      </c>
      <c r="CU273" s="29">
        <v>27</v>
      </c>
      <c r="CV273" s="54">
        <v>0.5</v>
      </c>
      <c r="CW273" s="54">
        <v>0.76</v>
      </c>
      <c r="CX273" s="54"/>
      <c r="CY273" s="54">
        <v>2017.4</v>
      </c>
      <c r="CZ273" s="54"/>
      <c r="DA273" s="54">
        <v>2020.4</v>
      </c>
      <c r="DB273" s="54"/>
      <c r="DC273" s="119" t="s">
        <v>130</v>
      </c>
      <c r="DD273" s="112"/>
    </row>
    <row r="274" ht="14.25" spans="1:108">
      <c r="A274" s="97">
        <v>27</v>
      </c>
      <c r="B274" s="97" t="s">
        <v>938</v>
      </c>
      <c r="C274" s="115" t="s">
        <v>939</v>
      </c>
      <c r="D274" s="29" t="s">
        <v>940</v>
      </c>
      <c r="E274" s="29">
        <v>121.15227498</v>
      </c>
      <c r="F274" s="29">
        <v>31.61368519</v>
      </c>
      <c r="G274" s="96" t="s">
        <v>941</v>
      </c>
      <c r="H274" s="88" t="s">
        <v>942</v>
      </c>
      <c r="I274" s="72"/>
      <c r="J274" s="72"/>
      <c r="K274" s="54" t="s">
        <v>129</v>
      </c>
      <c r="L274" s="100" t="s">
        <v>843</v>
      </c>
      <c r="M274" s="72"/>
      <c r="N274" s="29" t="s">
        <v>130</v>
      </c>
      <c r="O274" s="54">
        <v>1</v>
      </c>
      <c r="P274" s="60"/>
      <c r="Q274" s="54" t="s">
        <v>130</v>
      </c>
      <c r="R274" s="54"/>
      <c r="S274" s="54"/>
      <c r="T274" s="54"/>
      <c r="U274" s="54"/>
      <c r="V274" s="54">
        <v>11</v>
      </c>
      <c r="W274" s="54"/>
      <c r="X274" s="54"/>
      <c r="Y274" s="54"/>
      <c r="Z274" s="54"/>
      <c r="AA274" s="54"/>
      <c r="AB274" s="54">
        <v>11</v>
      </c>
      <c r="AC274" s="54"/>
      <c r="AD274" s="54">
        <v>11</v>
      </c>
      <c r="AE274" s="24">
        <f t="shared" si="30"/>
        <v>11</v>
      </c>
      <c r="AF274" s="54">
        <v>0.9</v>
      </c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>
        <v>11</v>
      </c>
      <c r="BT274" s="54"/>
      <c r="BU274" s="54"/>
      <c r="BV274" s="54"/>
      <c r="BW274" s="54"/>
      <c r="BX274" s="54"/>
      <c r="BY274" s="54"/>
      <c r="BZ274" s="54"/>
      <c r="CA274" s="29"/>
      <c r="CB274" s="29">
        <v>0.9</v>
      </c>
      <c r="CC274" s="29"/>
      <c r="CD274" s="29"/>
      <c r="CE274" s="29">
        <v>10</v>
      </c>
      <c r="CF274" s="29"/>
      <c r="CG274" s="29"/>
      <c r="CH274" s="60"/>
      <c r="CI274" s="54"/>
      <c r="CJ274" s="54"/>
      <c r="CK274" s="29"/>
      <c r="CL274" s="54"/>
      <c r="CM274" s="54" t="s">
        <v>844</v>
      </c>
      <c r="CN274" s="54"/>
      <c r="CO274" s="29" t="s">
        <v>132</v>
      </c>
      <c r="CP274" s="54" t="s">
        <v>158</v>
      </c>
      <c r="CQ274" s="54">
        <v>2</v>
      </c>
      <c r="CR274" s="54">
        <v>30</v>
      </c>
      <c r="CS274" s="54" t="s">
        <v>152</v>
      </c>
      <c r="CT274" s="54">
        <v>10</v>
      </c>
      <c r="CU274" s="29">
        <v>18</v>
      </c>
      <c r="CV274" s="54">
        <v>0.5</v>
      </c>
      <c r="CW274" s="54">
        <v>0.6</v>
      </c>
      <c r="CX274" s="54"/>
      <c r="CY274" s="54">
        <v>2017.4</v>
      </c>
      <c r="CZ274" s="54"/>
      <c r="DA274" s="54">
        <v>2020.4</v>
      </c>
      <c r="DB274" s="54"/>
      <c r="DC274" s="119" t="s">
        <v>130</v>
      </c>
      <c r="DD274" s="112"/>
    </row>
    <row r="275" ht="24" spans="1:108">
      <c r="A275" s="92">
        <v>28</v>
      </c>
      <c r="B275" s="92" t="s">
        <v>943</v>
      </c>
      <c r="C275" s="113" t="s">
        <v>944</v>
      </c>
      <c r="D275" s="29" t="s">
        <v>945</v>
      </c>
      <c r="E275" s="29">
        <v>121.15047564</v>
      </c>
      <c r="F275" s="29">
        <v>31.6136751</v>
      </c>
      <c r="G275" s="96" t="s">
        <v>946</v>
      </c>
      <c r="H275" s="88" t="s">
        <v>947</v>
      </c>
      <c r="I275" s="72"/>
      <c r="J275" s="72"/>
      <c r="K275" s="54" t="s">
        <v>129</v>
      </c>
      <c r="L275" s="100" t="s">
        <v>843</v>
      </c>
      <c r="M275" s="72"/>
      <c r="N275" s="29" t="s">
        <v>130</v>
      </c>
      <c r="O275" s="54">
        <v>1</v>
      </c>
      <c r="P275" s="60"/>
      <c r="Q275" s="54" t="s">
        <v>130</v>
      </c>
      <c r="R275" s="54"/>
      <c r="S275" s="54"/>
      <c r="T275" s="54"/>
      <c r="U275" s="54"/>
      <c r="V275" s="54">
        <v>5</v>
      </c>
      <c r="W275" s="54"/>
      <c r="X275" s="54"/>
      <c r="Y275" s="119"/>
      <c r="Z275" s="54"/>
      <c r="AA275" s="54"/>
      <c r="AB275" s="54">
        <v>5</v>
      </c>
      <c r="AC275" s="54"/>
      <c r="AD275" s="54">
        <v>5</v>
      </c>
      <c r="AE275" s="24">
        <f t="shared" si="30"/>
        <v>5</v>
      </c>
      <c r="AF275" s="54">
        <v>0.2</v>
      </c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>
        <v>5</v>
      </c>
      <c r="BR275" s="54"/>
      <c r="BS275" s="54"/>
      <c r="BT275" s="54"/>
      <c r="BU275" s="54"/>
      <c r="BV275" s="54"/>
      <c r="BW275" s="54"/>
      <c r="BX275" s="54"/>
      <c r="BY275" s="54"/>
      <c r="BZ275" s="54"/>
      <c r="CA275" s="29"/>
      <c r="CB275" s="29">
        <v>0.3</v>
      </c>
      <c r="CC275" s="29"/>
      <c r="CD275" s="29"/>
      <c r="CE275" s="29">
        <v>10</v>
      </c>
      <c r="CF275" s="29"/>
      <c r="CG275" s="29"/>
      <c r="CH275" s="60"/>
      <c r="CI275" s="54"/>
      <c r="CJ275" s="54"/>
      <c r="CK275" s="29"/>
      <c r="CL275" s="54"/>
      <c r="CM275" s="54" t="s">
        <v>844</v>
      </c>
      <c r="CN275" s="54"/>
      <c r="CO275" s="29" t="s">
        <v>132</v>
      </c>
      <c r="CP275" s="54" t="s">
        <v>158</v>
      </c>
      <c r="CQ275" s="54">
        <v>2</v>
      </c>
      <c r="CR275" s="54">
        <v>30</v>
      </c>
      <c r="CS275" s="54" t="s">
        <v>152</v>
      </c>
      <c r="CT275" s="54">
        <v>10</v>
      </c>
      <c r="CU275" s="29">
        <v>16</v>
      </c>
      <c r="CV275" s="54">
        <v>0.5</v>
      </c>
      <c r="CW275" s="54">
        <v>0.4</v>
      </c>
      <c r="CX275" s="54"/>
      <c r="CY275" s="54">
        <v>2017.4</v>
      </c>
      <c r="CZ275" s="54"/>
      <c r="DA275" s="54">
        <v>2020.4</v>
      </c>
      <c r="DB275" s="54"/>
      <c r="DC275" s="119" t="s">
        <v>130</v>
      </c>
      <c r="DD275" s="112"/>
    </row>
    <row r="276" ht="24" spans="1:108">
      <c r="A276" s="92">
        <v>29</v>
      </c>
      <c r="B276" s="92" t="s">
        <v>948</v>
      </c>
      <c r="C276" s="113" t="s">
        <v>949</v>
      </c>
      <c r="D276" s="29" t="s">
        <v>950</v>
      </c>
      <c r="E276" s="29">
        <v>121.15362039</v>
      </c>
      <c r="F276" s="29">
        <v>31.61507152</v>
      </c>
      <c r="G276" s="96" t="s">
        <v>951</v>
      </c>
      <c r="H276" s="88" t="s">
        <v>952</v>
      </c>
      <c r="I276" s="72"/>
      <c r="J276" s="72"/>
      <c r="K276" s="54" t="s">
        <v>129</v>
      </c>
      <c r="L276" s="100" t="s">
        <v>843</v>
      </c>
      <c r="M276" s="72"/>
      <c r="N276" s="29" t="s">
        <v>130</v>
      </c>
      <c r="O276" s="54">
        <v>2</v>
      </c>
      <c r="P276" s="60"/>
      <c r="Q276" s="54" t="s">
        <v>130</v>
      </c>
      <c r="R276" s="54"/>
      <c r="S276" s="54"/>
      <c r="T276" s="54"/>
      <c r="U276" s="54"/>
      <c r="V276" s="54">
        <v>14</v>
      </c>
      <c r="W276" s="54"/>
      <c r="X276" s="54"/>
      <c r="Y276" s="119"/>
      <c r="Z276" s="54"/>
      <c r="AA276" s="54"/>
      <c r="AB276" s="54">
        <v>14</v>
      </c>
      <c r="AC276" s="54"/>
      <c r="AD276" s="54">
        <v>14</v>
      </c>
      <c r="AE276" s="24">
        <f t="shared" si="30"/>
        <v>14</v>
      </c>
      <c r="AF276" s="54">
        <v>0.5</v>
      </c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>
        <v>14</v>
      </c>
      <c r="BR276" s="54"/>
      <c r="BS276" s="54"/>
      <c r="BT276" s="54"/>
      <c r="BU276" s="54"/>
      <c r="BV276" s="54"/>
      <c r="BW276" s="54"/>
      <c r="BX276" s="54"/>
      <c r="BY276" s="54"/>
      <c r="BZ276" s="54"/>
      <c r="CA276" s="29"/>
      <c r="CB276" s="29">
        <v>0.84</v>
      </c>
      <c r="CC276" s="29"/>
      <c r="CD276" s="29"/>
      <c r="CE276" s="29">
        <v>10</v>
      </c>
      <c r="CF276" s="29"/>
      <c r="CG276" s="29"/>
      <c r="CH276" s="60"/>
      <c r="CI276" s="54"/>
      <c r="CJ276" s="54"/>
      <c r="CK276" s="29">
        <v>1</v>
      </c>
      <c r="CL276" s="54"/>
      <c r="CM276" s="54" t="s">
        <v>844</v>
      </c>
      <c r="CN276" s="54"/>
      <c r="CO276" s="29" t="s">
        <v>311</v>
      </c>
      <c r="CP276" s="54" t="s">
        <v>158</v>
      </c>
      <c r="CQ276" s="54">
        <v>2</v>
      </c>
      <c r="CR276" s="54">
        <v>30</v>
      </c>
      <c r="CS276" s="54" t="s">
        <v>152</v>
      </c>
      <c r="CT276" s="54">
        <v>10</v>
      </c>
      <c r="CU276" s="29">
        <v>16</v>
      </c>
      <c r="CV276" s="54">
        <v>0.5</v>
      </c>
      <c r="CW276" s="54">
        <v>0.4</v>
      </c>
      <c r="CX276" s="54"/>
      <c r="CY276" s="54">
        <v>2017.4</v>
      </c>
      <c r="CZ276" s="54"/>
      <c r="DA276" s="54">
        <v>2020.4</v>
      </c>
      <c r="DB276" s="54"/>
      <c r="DC276" s="119" t="s">
        <v>130</v>
      </c>
      <c r="DD276" s="112"/>
    </row>
    <row r="277" ht="24" spans="1:108">
      <c r="A277" s="95">
        <v>30</v>
      </c>
      <c r="B277" s="95" t="s">
        <v>953</v>
      </c>
      <c r="C277" s="113" t="s">
        <v>954</v>
      </c>
      <c r="D277" s="29" t="s">
        <v>955</v>
      </c>
      <c r="E277" s="29">
        <v>121.1502768</v>
      </c>
      <c r="F277" s="29">
        <v>31.60772287</v>
      </c>
      <c r="G277" s="96" t="s">
        <v>956</v>
      </c>
      <c r="H277" s="88" t="s">
        <v>957</v>
      </c>
      <c r="I277" s="72"/>
      <c r="J277" s="72"/>
      <c r="K277" s="54" t="s">
        <v>129</v>
      </c>
      <c r="L277" s="100" t="s">
        <v>843</v>
      </c>
      <c r="M277" s="72"/>
      <c r="N277" s="29" t="s">
        <v>130</v>
      </c>
      <c r="O277" s="54">
        <v>3</v>
      </c>
      <c r="P277" s="60"/>
      <c r="Q277" s="54" t="s">
        <v>130</v>
      </c>
      <c r="R277" s="54"/>
      <c r="S277" s="54"/>
      <c r="T277" s="54"/>
      <c r="U277" s="54"/>
      <c r="V277" s="54">
        <v>273</v>
      </c>
      <c r="W277" s="54"/>
      <c r="X277" s="54">
        <v>3</v>
      </c>
      <c r="Y277" s="119">
        <v>5</v>
      </c>
      <c r="Z277" s="54"/>
      <c r="AA277" s="54"/>
      <c r="AB277" s="29">
        <v>281</v>
      </c>
      <c r="AC277" s="54"/>
      <c r="AD277" s="101">
        <v>273</v>
      </c>
      <c r="AE277" s="102">
        <f t="shared" si="30"/>
        <v>273</v>
      </c>
      <c r="AF277" s="54">
        <v>8</v>
      </c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>
        <v>273</v>
      </c>
      <c r="BT277" s="54"/>
      <c r="BU277" s="54">
        <v>38</v>
      </c>
      <c r="BV277" s="54"/>
      <c r="BW277" s="54"/>
      <c r="BX277" s="54"/>
      <c r="BY277" s="54"/>
      <c r="BZ277" s="54"/>
      <c r="CA277" s="29"/>
      <c r="CB277" s="29">
        <v>30</v>
      </c>
      <c r="CC277" s="29"/>
      <c r="CD277" s="29"/>
      <c r="CE277" s="29">
        <v>10</v>
      </c>
      <c r="CF277" s="29"/>
      <c r="CG277" s="29">
        <v>12</v>
      </c>
      <c r="CH277" s="60"/>
      <c r="CI277" s="54"/>
      <c r="CJ277" s="54">
        <v>15</v>
      </c>
      <c r="CK277" s="29">
        <v>3</v>
      </c>
      <c r="CL277" s="54"/>
      <c r="CM277" s="54" t="s">
        <v>844</v>
      </c>
      <c r="CN277" s="54"/>
      <c r="CO277" s="29" t="s">
        <v>311</v>
      </c>
      <c r="CP277" s="54" t="s">
        <v>158</v>
      </c>
      <c r="CQ277" s="54">
        <v>2</v>
      </c>
      <c r="CR277" s="54">
        <v>30</v>
      </c>
      <c r="CS277" s="54" t="s">
        <v>152</v>
      </c>
      <c r="CT277" s="54">
        <v>12</v>
      </c>
      <c r="CU277" s="29">
        <v>18</v>
      </c>
      <c r="CV277" s="54">
        <v>0.6</v>
      </c>
      <c r="CW277" s="54">
        <v>0.6</v>
      </c>
      <c r="CX277" s="54"/>
      <c r="CY277" s="54">
        <v>2021.8</v>
      </c>
      <c r="CZ277" s="54"/>
      <c r="DA277" s="54"/>
      <c r="DB277" s="54"/>
      <c r="DC277" s="119" t="s">
        <v>130</v>
      </c>
      <c r="DD277" s="112"/>
    </row>
    <row r="278" ht="24" spans="1:108">
      <c r="A278" s="116"/>
      <c r="B278" s="116"/>
      <c r="C278" s="113" t="s">
        <v>958</v>
      </c>
      <c r="D278" s="29" t="s">
        <v>959</v>
      </c>
      <c r="E278" s="29">
        <v>121.15339277</v>
      </c>
      <c r="F278" s="29">
        <v>31.59430363</v>
      </c>
      <c r="G278" s="96" t="s">
        <v>960</v>
      </c>
      <c r="H278" s="88" t="s">
        <v>961</v>
      </c>
      <c r="I278" s="72"/>
      <c r="J278" s="72"/>
      <c r="K278" s="54" t="s">
        <v>129</v>
      </c>
      <c r="L278" s="100" t="s">
        <v>843</v>
      </c>
      <c r="M278" s="72"/>
      <c r="N278" s="29" t="s">
        <v>130</v>
      </c>
      <c r="O278" s="54"/>
      <c r="P278" s="60"/>
      <c r="Q278" s="54" t="s">
        <v>130</v>
      </c>
      <c r="R278" s="54"/>
      <c r="S278" s="54"/>
      <c r="T278" s="54"/>
      <c r="U278" s="54"/>
      <c r="V278" s="54"/>
      <c r="W278" s="54"/>
      <c r="X278" s="54"/>
      <c r="Y278" s="119"/>
      <c r="Z278" s="54"/>
      <c r="AA278" s="54"/>
      <c r="AB278" s="54"/>
      <c r="AC278" s="54"/>
      <c r="AD278" s="54"/>
      <c r="AE278" s="24">
        <f t="shared" si="30"/>
        <v>0</v>
      </c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29"/>
      <c r="CB278" s="29"/>
      <c r="CC278" s="29"/>
      <c r="CD278" s="29"/>
      <c r="CE278" s="29"/>
      <c r="CF278" s="29"/>
      <c r="CG278" s="29"/>
      <c r="CH278" s="60"/>
      <c r="CI278" s="54"/>
      <c r="CJ278" s="54"/>
      <c r="CK278" s="78"/>
      <c r="CL278" s="54"/>
      <c r="CM278" s="54"/>
      <c r="CN278" s="54"/>
      <c r="CO278" s="29"/>
      <c r="CP278" s="54"/>
      <c r="CQ278" s="54"/>
      <c r="CR278" s="54"/>
      <c r="CS278" s="54"/>
      <c r="CT278" s="54"/>
      <c r="CU278" s="29"/>
      <c r="CV278" s="54"/>
      <c r="CW278" s="54"/>
      <c r="CX278" s="54"/>
      <c r="CY278" s="54"/>
      <c r="CZ278" s="54"/>
      <c r="DA278" s="54"/>
      <c r="DB278" s="54"/>
      <c r="DC278" s="119" t="s">
        <v>130</v>
      </c>
      <c r="DD278" s="112"/>
    </row>
    <row r="279" ht="24" spans="1:108">
      <c r="A279" s="97"/>
      <c r="B279" s="97"/>
      <c r="C279" s="113" t="s">
        <v>962</v>
      </c>
      <c r="D279" s="29" t="s">
        <v>963</v>
      </c>
      <c r="E279" s="29">
        <v>121.17670648</v>
      </c>
      <c r="F279" s="29">
        <v>31.58395917</v>
      </c>
      <c r="G279" s="96" t="s">
        <v>964</v>
      </c>
      <c r="H279" s="88" t="s">
        <v>965</v>
      </c>
      <c r="I279" s="72"/>
      <c r="J279" s="72"/>
      <c r="K279" s="54" t="s">
        <v>129</v>
      </c>
      <c r="L279" s="100" t="s">
        <v>843</v>
      </c>
      <c r="M279" s="72"/>
      <c r="N279" s="29" t="s">
        <v>130</v>
      </c>
      <c r="O279" s="54"/>
      <c r="P279" s="60"/>
      <c r="Q279" s="54" t="s">
        <v>130</v>
      </c>
      <c r="R279" s="54"/>
      <c r="S279" s="54"/>
      <c r="T279" s="54"/>
      <c r="U279" s="54"/>
      <c r="V279" s="54"/>
      <c r="W279" s="54"/>
      <c r="X279" s="54"/>
      <c r="Y279" s="119"/>
      <c r="Z279" s="54"/>
      <c r="AA279" s="54"/>
      <c r="AB279" s="54"/>
      <c r="AC279" s="54"/>
      <c r="AD279" s="54"/>
      <c r="AE279" s="24">
        <f t="shared" si="30"/>
        <v>0</v>
      </c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29"/>
      <c r="CB279" s="29"/>
      <c r="CC279" s="29"/>
      <c r="CD279" s="29"/>
      <c r="CE279" s="29"/>
      <c r="CF279" s="29"/>
      <c r="CG279" s="29"/>
      <c r="CH279" s="60"/>
      <c r="CI279" s="54"/>
      <c r="CJ279" s="54"/>
      <c r="CK279" s="78"/>
      <c r="CL279" s="54"/>
      <c r="CM279" s="54"/>
      <c r="CN279" s="54"/>
      <c r="CO279" s="29"/>
      <c r="CP279" s="54"/>
      <c r="CQ279" s="54"/>
      <c r="CR279" s="54"/>
      <c r="CS279" s="54"/>
      <c r="CT279" s="54"/>
      <c r="CU279" s="29"/>
      <c r="CV279" s="54"/>
      <c r="CW279" s="54"/>
      <c r="CX279" s="54"/>
      <c r="CY279" s="54"/>
      <c r="CZ279" s="54"/>
      <c r="DA279" s="54"/>
      <c r="DB279" s="54"/>
      <c r="DC279" s="119" t="s">
        <v>130</v>
      </c>
      <c r="DD279" s="112"/>
    </row>
    <row r="280" ht="26.25" spans="1:108">
      <c r="A280" s="92">
        <v>31</v>
      </c>
      <c r="B280" s="69" t="s">
        <v>966</v>
      </c>
      <c r="C280" s="113" t="s">
        <v>962</v>
      </c>
      <c r="D280" s="9" t="s">
        <v>967</v>
      </c>
      <c r="E280" s="10">
        <v>121.154269</v>
      </c>
      <c r="F280" s="10">
        <v>31.587969</v>
      </c>
      <c r="G280" s="117" t="s">
        <v>968</v>
      </c>
      <c r="H280" s="10">
        <v>1551663035</v>
      </c>
      <c r="I280" s="72"/>
      <c r="J280" s="72"/>
      <c r="K280" s="54" t="s">
        <v>129</v>
      </c>
      <c r="L280" s="100" t="s">
        <v>843</v>
      </c>
      <c r="M280" s="72"/>
      <c r="N280" s="29" t="s">
        <v>130</v>
      </c>
      <c r="O280" s="54">
        <v>2</v>
      </c>
      <c r="P280" s="60"/>
      <c r="Q280" s="54" t="s">
        <v>130</v>
      </c>
      <c r="R280" s="54"/>
      <c r="S280" s="54"/>
      <c r="T280" s="54"/>
      <c r="U280" s="54"/>
      <c r="V280" s="54">
        <v>24</v>
      </c>
      <c r="W280" s="54"/>
      <c r="X280" s="54"/>
      <c r="Y280" s="119"/>
      <c r="Z280" s="54"/>
      <c r="AA280" s="54"/>
      <c r="AB280" s="54">
        <v>24</v>
      </c>
      <c r="AC280" s="54"/>
      <c r="AD280" s="54">
        <v>24</v>
      </c>
      <c r="AE280" s="24">
        <f t="shared" si="30"/>
        <v>24</v>
      </c>
      <c r="AF280" s="54">
        <v>0.96</v>
      </c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>
        <v>24</v>
      </c>
      <c r="BS280" s="54"/>
      <c r="BT280" s="54"/>
      <c r="BU280" s="54"/>
      <c r="BV280" s="54"/>
      <c r="BW280" s="54"/>
      <c r="BX280" s="54"/>
      <c r="BY280" s="54"/>
      <c r="BZ280" s="54"/>
      <c r="CA280" s="29"/>
      <c r="CB280" s="29">
        <v>1.68</v>
      </c>
      <c r="CC280" s="29"/>
      <c r="CD280" s="29"/>
      <c r="CE280" s="29">
        <v>7</v>
      </c>
      <c r="CF280" s="29"/>
      <c r="CG280" s="29"/>
      <c r="CH280" s="60"/>
      <c r="CI280" s="54"/>
      <c r="CJ280" s="54"/>
      <c r="CK280" s="10">
        <v>1</v>
      </c>
      <c r="CL280" s="54"/>
      <c r="CM280" s="54" t="s">
        <v>844</v>
      </c>
      <c r="CN280" s="54"/>
      <c r="CO280" s="29" t="s">
        <v>311</v>
      </c>
      <c r="CP280" s="54" t="s">
        <v>158</v>
      </c>
      <c r="CQ280" s="54">
        <v>2</v>
      </c>
      <c r="CR280" s="54">
        <v>30</v>
      </c>
      <c r="CS280" s="54" t="s">
        <v>152</v>
      </c>
      <c r="CT280" s="54">
        <v>10</v>
      </c>
      <c r="CU280" s="29">
        <v>17</v>
      </c>
      <c r="CV280" s="54">
        <v>0.5</v>
      </c>
      <c r="CW280" s="54">
        <v>0.55</v>
      </c>
      <c r="CX280" s="54"/>
      <c r="CY280" s="54">
        <v>2017.5</v>
      </c>
      <c r="CZ280" s="54"/>
      <c r="DA280" s="54">
        <v>2020.5</v>
      </c>
      <c r="DB280" s="54"/>
      <c r="DC280" s="119" t="s">
        <v>130</v>
      </c>
      <c r="DD280" s="112"/>
    </row>
    <row r="281" ht="14.25" spans="1:108">
      <c r="A281" s="92">
        <v>32</v>
      </c>
      <c r="B281" s="92" t="s">
        <v>969</v>
      </c>
      <c r="C281" s="113"/>
      <c r="D281" s="29" t="s">
        <v>970</v>
      </c>
      <c r="E281" s="78"/>
      <c r="F281" s="78"/>
      <c r="G281" s="72"/>
      <c r="H281" s="72"/>
      <c r="I281" s="72"/>
      <c r="J281" s="72"/>
      <c r="K281" s="54"/>
      <c r="L281" s="72"/>
      <c r="M281" s="72"/>
      <c r="N281" s="29"/>
      <c r="O281" s="54"/>
      <c r="P281" s="60"/>
      <c r="Q281" s="54"/>
      <c r="R281" s="54"/>
      <c r="S281" s="54"/>
      <c r="T281" s="54"/>
      <c r="U281" s="54"/>
      <c r="V281" s="54"/>
      <c r="W281" s="54"/>
      <c r="X281" s="54"/>
      <c r="Y281" s="119"/>
      <c r="Z281" s="54"/>
      <c r="AA281" s="54"/>
      <c r="AB281" s="54"/>
      <c r="AC281" s="54"/>
      <c r="AD281" s="54"/>
      <c r="AE281" s="24">
        <f t="shared" si="30"/>
        <v>0</v>
      </c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29"/>
      <c r="CB281" s="29"/>
      <c r="CC281" s="29"/>
      <c r="CD281" s="29"/>
      <c r="CE281" s="29"/>
      <c r="CF281" s="29"/>
      <c r="CG281" s="29"/>
      <c r="CH281" s="60"/>
      <c r="CI281" s="54"/>
      <c r="CJ281" s="54"/>
      <c r="CK281" s="29"/>
      <c r="CL281" s="54"/>
      <c r="CM281" s="54"/>
      <c r="CN281" s="54"/>
      <c r="CO281" s="29"/>
      <c r="CP281" s="54" t="s">
        <v>158</v>
      </c>
      <c r="CQ281" s="54"/>
      <c r="CR281" s="54"/>
      <c r="CS281" s="54"/>
      <c r="CT281" s="54"/>
      <c r="CU281" s="29"/>
      <c r="CV281" s="54"/>
      <c r="CW281" s="54"/>
      <c r="CX281" s="54"/>
      <c r="CY281" s="54"/>
      <c r="CZ281" s="54"/>
      <c r="DA281" s="54"/>
      <c r="DB281" s="54"/>
      <c r="DC281" s="119" t="s">
        <v>130</v>
      </c>
      <c r="DD281" s="112"/>
    </row>
    <row r="282" ht="14.25" spans="1:108">
      <c r="A282" s="92">
        <v>33</v>
      </c>
      <c r="B282" s="92" t="s">
        <v>971</v>
      </c>
      <c r="C282" s="113"/>
      <c r="D282" s="29" t="s">
        <v>972</v>
      </c>
      <c r="E282" s="78"/>
      <c r="F282" s="78"/>
      <c r="G282" s="72"/>
      <c r="H282" s="72"/>
      <c r="I282" s="72"/>
      <c r="J282" s="72"/>
      <c r="K282" s="54"/>
      <c r="L282" s="72"/>
      <c r="M282" s="72"/>
      <c r="N282" s="29" t="s">
        <v>130</v>
      </c>
      <c r="O282" s="54">
        <v>2</v>
      </c>
      <c r="P282" s="60"/>
      <c r="Q282" s="54" t="s">
        <v>130</v>
      </c>
      <c r="R282" s="54"/>
      <c r="S282" s="54"/>
      <c r="T282" s="54"/>
      <c r="U282" s="54"/>
      <c r="V282" s="54">
        <v>24</v>
      </c>
      <c r="W282" s="54"/>
      <c r="X282" s="54"/>
      <c r="Y282" s="54"/>
      <c r="Z282" s="54"/>
      <c r="AA282" s="54"/>
      <c r="AB282" s="54">
        <v>24</v>
      </c>
      <c r="AC282" s="54"/>
      <c r="AD282" s="54">
        <v>24</v>
      </c>
      <c r="AE282" s="24">
        <f t="shared" si="30"/>
        <v>24</v>
      </c>
      <c r="AF282" s="54">
        <v>1</v>
      </c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>
        <v>24</v>
      </c>
      <c r="BR282" s="54"/>
      <c r="BS282" s="54"/>
      <c r="BT282" s="54"/>
      <c r="BU282" s="54"/>
      <c r="BV282" s="54"/>
      <c r="BW282" s="54"/>
      <c r="BX282" s="54"/>
      <c r="BY282" s="54"/>
      <c r="BZ282" s="54"/>
      <c r="CA282" s="29"/>
      <c r="CB282" s="29">
        <v>1.44</v>
      </c>
      <c r="CC282" s="29"/>
      <c r="CD282" s="29"/>
      <c r="CE282" s="29">
        <v>10</v>
      </c>
      <c r="CF282" s="29"/>
      <c r="CG282" s="29"/>
      <c r="CH282" s="60"/>
      <c r="CI282" s="54"/>
      <c r="CJ282" s="54"/>
      <c r="CK282" s="29"/>
      <c r="CL282" s="54"/>
      <c r="CM282" s="54" t="s">
        <v>844</v>
      </c>
      <c r="CN282" s="54"/>
      <c r="CO282" s="29" t="s">
        <v>311</v>
      </c>
      <c r="CP282" s="54" t="s">
        <v>158</v>
      </c>
      <c r="CQ282" s="54">
        <v>2</v>
      </c>
      <c r="CR282" s="54">
        <v>30</v>
      </c>
      <c r="CS282" s="54" t="s">
        <v>152</v>
      </c>
      <c r="CT282" s="54">
        <v>12</v>
      </c>
      <c r="CU282" s="29">
        <v>16</v>
      </c>
      <c r="CV282" s="54">
        <v>0.5</v>
      </c>
      <c r="CW282" s="54">
        <v>0.4</v>
      </c>
      <c r="CX282" s="54"/>
      <c r="CY282" s="54">
        <v>2017.5</v>
      </c>
      <c r="CZ282" s="54"/>
      <c r="DA282" s="54">
        <v>2020.5</v>
      </c>
      <c r="DB282" s="54"/>
      <c r="DC282" s="119" t="s">
        <v>130</v>
      </c>
      <c r="DD282" s="112"/>
    </row>
    <row r="283" ht="24" spans="1:108">
      <c r="A283" s="92">
        <v>34</v>
      </c>
      <c r="B283" s="92" t="s">
        <v>973</v>
      </c>
      <c r="C283" s="113" t="s">
        <v>974</v>
      </c>
      <c r="D283" s="29" t="s">
        <v>975</v>
      </c>
      <c r="E283" s="29">
        <v>121.15227498</v>
      </c>
      <c r="F283" s="29">
        <v>31.61368519</v>
      </c>
      <c r="G283" s="96" t="s">
        <v>976</v>
      </c>
      <c r="H283" s="88" t="s">
        <v>942</v>
      </c>
      <c r="I283" s="72"/>
      <c r="J283" s="72"/>
      <c r="K283" s="54" t="s">
        <v>129</v>
      </c>
      <c r="L283" s="100" t="s">
        <v>843</v>
      </c>
      <c r="M283" s="72"/>
      <c r="N283" s="29" t="s">
        <v>130</v>
      </c>
      <c r="O283" s="54">
        <v>2</v>
      </c>
      <c r="P283" s="60"/>
      <c r="Q283" s="54" t="s">
        <v>130</v>
      </c>
      <c r="R283" s="54"/>
      <c r="S283" s="54"/>
      <c r="T283" s="54"/>
      <c r="U283" s="54"/>
      <c r="V283" s="54">
        <v>14</v>
      </c>
      <c r="W283" s="54"/>
      <c r="X283" s="54"/>
      <c r="Y283" s="54"/>
      <c r="Z283" s="54"/>
      <c r="AA283" s="54"/>
      <c r="AB283" s="54">
        <v>14</v>
      </c>
      <c r="AC283" s="54"/>
      <c r="AD283" s="54">
        <v>14</v>
      </c>
      <c r="AE283" s="24">
        <f t="shared" si="30"/>
        <v>14</v>
      </c>
      <c r="AF283" s="54">
        <v>0.6</v>
      </c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>
        <v>14</v>
      </c>
      <c r="BV283" s="54"/>
      <c r="BW283" s="54"/>
      <c r="BX283" s="54"/>
      <c r="BY283" s="54"/>
      <c r="BZ283" s="54"/>
      <c r="CA283" s="29"/>
      <c r="CB283" s="29">
        <v>1.4</v>
      </c>
      <c r="CC283" s="29"/>
      <c r="CD283" s="29"/>
      <c r="CE283" s="29">
        <v>10</v>
      </c>
      <c r="CF283" s="29"/>
      <c r="CG283" s="29"/>
      <c r="CH283" s="60"/>
      <c r="CI283" s="54"/>
      <c r="CJ283" s="54"/>
      <c r="CK283" s="29">
        <v>1</v>
      </c>
      <c r="CL283" s="54"/>
      <c r="CM283" s="54" t="s">
        <v>844</v>
      </c>
      <c r="CN283" s="54"/>
      <c r="CO283" s="29" t="s">
        <v>132</v>
      </c>
      <c r="CP283" s="54" t="s">
        <v>158</v>
      </c>
      <c r="CQ283" s="54">
        <v>2</v>
      </c>
      <c r="CR283" s="54">
        <v>30</v>
      </c>
      <c r="CS283" s="54" t="s">
        <v>152</v>
      </c>
      <c r="CT283" s="54">
        <v>10</v>
      </c>
      <c r="CU283" s="29">
        <v>27</v>
      </c>
      <c r="CV283" s="54">
        <v>0.5</v>
      </c>
      <c r="CW283" s="54">
        <v>0.76</v>
      </c>
      <c r="CX283" s="54"/>
      <c r="CY283" s="54">
        <v>2012.4</v>
      </c>
      <c r="CZ283" s="54"/>
      <c r="DA283" s="54">
        <v>2015.4</v>
      </c>
      <c r="DB283" s="54"/>
      <c r="DC283" s="119" t="s">
        <v>130</v>
      </c>
      <c r="DD283" s="112"/>
    </row>
    <row r="284" ht="14.25" spans="1:108">
      <c r="A284" s="92">
        <v>35</v>
      </c>
      <c r="B284" s="92" t="s">
        <v>977</v>
      </c>
      <c r="C284" s="113"/>
      <c r="D284" s="29" t="s">
        <v>978</v>
      </c>
      <c r="E284" s="78"/>
      <c r="F284" s="78"/>
      <c r="G284" s="72"/>
      <c r="H284" s="72"/>
      <c r="I284" s="72"/>
      <c r="J284" s="72"/>
      <c r="K284" s="54"/>
      <c r="L284" s="72"/>
      <c r="M284" s="72"/>
      <c r="N284" s="29" t="s">
        <v>130</v>
      </c>
      <c r="O284" s="54">
        <v>2</v>
      </c>
      <c r="P284" s="60"/>
      <c r="Q284" s="54" t="s">
        <v>130</v>
      </c>
      <c r="R284" s="54"/>
      <c r="S284" s="54"/>
      <c r="T284" s="54"/>
      <c r="U284" s="54"/>
      <c r="V284" s="54">
        <v>25</v>
      </c>
      <c r="W284" s="54"/>
      <c r="X284" s="54"/>
      <c r="Y284" s="54"/>
      <c r="Z284" s="54"/>
      <c r="AA284" s="54"/>
      <c r="AB284" s="54">
        <v>25</v>
      </c>
      <c r="AC284" s="54"/>
      <c r="AD284" s="54">
        <v>25</v>
      </c>
      <c r="AE284" s="24">
        <f t="shared" si="30"/>
        <v>25</v>
      </c>
      <c r="AF284" s="54">
        <v>1.4</v>
      </c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>
        <v>25</v>
      </c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29"/>
      <c r="CB284" s="29">
        <v>1.25</v>
      </c>
      <c r="CC284" s="29"/>
      <c r="CD284" s="29"/>
      <c r="CE284" s="29">
        <v>10</v>
      </c>
      <c r="CF284" s="29"/>
      <c r="CG284" s="29"/>
      <c r="CH284" s="60"/>
      <c r="CI284" s="54"/>
      <c r="CJ284" s="54"/>
      <c r="CK284" s="29">
        <v>1</v>
      </c>
      <c r="CL284" s="54"/>
      <c r="CM284" s="54" t="s">
        <v>844</v>
      </c>
      <c r="CN284" s="54"/>
      <c r="CO284" s="29" t="s">
        <v>311</v>
      </c>
      <c r="CP284" s="54" t="s">
        <v>158</v>
      </c>
      <c r="CQ284" s="54">
        <v>2</v>
      </c>
      <c r="CR284" s="54">
        <v>30</v>
      </c>
      <c r="CS284" s="54" t="s">
        <v>152</v>
      </c>
      <c r="CT284" s="54">
        <v>15</v>
      </c>
      <c r="CU284" s="29">
        <v>16</v>
      </c>
      <c r="CV284" s="54">
        <v>0.5</v>
      </c>
      <c r="CW284" s="54">
        <v>0.36</v>
      </c>
      <c r="CX284" s="54"/>
      <c r="CY284" s="54">
        <v>2018.6</v>
      </c>
      <c r="CZ284" s="54"/>
      <c r="DA284" s="54">
        <v>2021.6</v>
      </c>
      <c r="DB284" s="54"/>
      <c r="DC284" s="119" t="s">
        <v>130</v>
      </c>
      <c r="DD284" s="112"/>
    </row>
    <row r="285" ht="14.25" spans="1:108">
      <c r="A285" s="92">
        <v>36</v>
      </c>
      <c r="B285" s="92" t="s">
        <v>979</v>
      </c>
      <c r="C285" s="113"/>
      <c r="D285" s="29" t="s">
        <v>980</v>
      </c>
      <c r="E285" s="78"/>
      <c r="F285" s="78"/>
      <c r="G285" s="72"/>
      <c r="H285" s="72"/>
      <c r="I285" s="72"/>
      <c r="J285" s="72"/>
      <c r="K285" s="54"/>
      <c r="L285" s="72"/>
      <c r="M285" s="72"/>
      <c r="N285" s="29" t="s">
        <v>130</v>
      </c>
      <c r="O285" s="54">
        <v>1</v>
      </c>
      <c r="P285" s="60"/>
      <c r="Q285" s="54" t="s">
        <v>130</v>
      </c>
      <c r="R285" s="54"/>
      <c r="S285" s="54"/>
      <c r="T285" s="54"/>
      <c r="U285" s="54"/>
      <c r="V285" s="54">
        <v>3</v>
      </c>
      <c r="W285" s="54"/>
      <c r="X285" s="54"/>
      <c r="Y285" s="54"/>
      <c r="Z285" s="54"/>
      <c r="AA285" s="54"/>
      <c r="AB285" s="54">
        <v>3</v>
      </c>
      <c r="AC285" s="54"/>
      <c r="AD285" s="54">
        <v>3</v>
      </c>
      <c r="AE285" s="24">
        <f t="shared" si="30"/>
        <v>3</v>
      </c>
      <c r="AF285" s="54">
        <v>0.13</v>
      </c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>
        <v>3</v>
      </c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29"/>
      <c r="CB285" s="29">
        <v>0.15</v>
      </c>
      <c r="CC285" s="29"/>
      <c r="CD285" s="29"/>
      <c r="CE285" s="29">
        <v>7</v>
      </c>
      <c r="CF285" s="29"/>
      <c r="CG285" s="29"/>
      <c r="CH285" s="60"/>
      <c r="CI285" s="54"/>
      <c r="CJ285" s="54"/>
      <c r="CK285" s="29"/>
      <c r="CL285" s="54"/>
      <c r="CM285" s="54" t="s">
        <v>844</v>
      </c>
      <c r="CN285" s="54"/>
      <c r="CO285" s="29" t="s">
        <v>311</v>
      </c>
      <c r="CP285" s="54" t="s">
        <v>158</v>
      </c>
      <c r="CQ285" s="54">
        <v>2</v>
      </c>
      <c r="CR285" s="54">
        <v>30</v>
      </c>
      <c r="CS285" s="54" t="s">
        <v>152</v>
      </c>
      <c r="CT285" s="54">
        <v>12</v>
      </c>
      <c r="CU285" s="29">
        <v>16</v>
      </c>
      <c r="CV285" s="54">
        <v>0.5</v>
      </c>
      <c r="CW285" s="54">
        <v>0.36</v>
      </c>
      <c r="CX285" s="54"/>
      <c r="CY285" s="54">
        <v>2017.5</v>
      </c>
      <c r="CZ285" s="54"/>
      <c r="DA285" s="54">
        <v>2020.5</v>
      </c>
      <c r="DB285" s="54"/>
      <c r="DC285" s="119" t="s">
        <v>130</v>
      </c>
      <c r="DD285" s="112"/>
    </row>
    <row r="286" ht="24" spans="1:108">
      <c r="A286" s="92">
        <v>37</v>
      </c>
      <c r="B286" s="92" t="s">
        <v>981</v>
      </c>
      <c r="C286" s="113" t="s">
        <v>982</v>
      </c>
      <c r="D286" s="29" t="s">
        <v>983</v>
      </c>
      <c r="E286" s="29">
        <v>121.11367185</v>
      </c>
      <c r="F286" s="29">
        <v>31.61723436</v>
      </c>
      <c r="G286" s="96" t="s">
        <v>984</v>
      </c>
      <c r="H286" s="88" t="s">
        <v>985</v>
      </c>
      <c r="I286" s="72"/>
      <c r="J286" s="72"/>
      <c r="K286" s="54" t="s">
        <v>129</v>
      </c>
      <c r="L286" s="100" t="s">
        <v>843</v>
      </c>
      <c r="M286" s="72"/>
      <c r="N286" s="29" t="s">
        <v>130</v>
      </c>
      <c r="O286" s="54">
        <v>2</v>
      </c>
      <c r="P286" s="60"/>
      <c r="Q286" s="54" t="s">
        <v>130</v>
      </c>
      <c r="R286" s="54"/>
      <c r="S286" s="54"/>
      <c r="T286" s="54"/>
      <c r="U286" s="54"/>
      <c r="V286" s="54">
        <v>39</v>
      </c>
      <c r="W286" s="54"/>
      <c r="X286" s="54"/>
      <c r="Y286" s="54"/>
      <c r="Z286" s="54"/>
      <c r="AA286" s="54"/>
      <c r="AB286" s="54">
        <v>39</v>
      </c>
      <c r="AC286" s="54"/>
      <c r="AD286" s="54">
        <v>39</v>
      </c>
      <c r="AE286" s="24">
        <f t="shared" si="30"/>
        <v>39</v>
      </c>
      <c r="AF286" s="54">
        <v>1.56</v>
      </c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>
        <v>39</v>
      </c>
      <c r="BT286" s="54"/>
      <c r="BU286" s="54"/>
      <c r="BV286" s="54"/>
      <c r="BW286" s="54"/>
      <c r="BX286" s="54"/>
      <c r="BY286" s="54"/>
      <c r="BZ286" s="54"/>
      <c r="CA286" s="29"/>
      <c r="CB286" s="29">
        <v>3.12</v>
      </c>
      <c r="CC286" s="29"/>
      <c r="CD286" s="29"/>
      <c r="CE286" s="29">
        <v>10</v>
      </c>
      <c r="CF286" s="29"/>
      <c r="CG286" s="29"/>
      <c r="CH286" s="60"/>
      <c r="CI286" s="54"/>
      <c r="CJ286" s="54"/>
      <c r="CK286" s="29">
        <v>1</v>
      </c>
      <c r="CL286" s="54"/>
      <c r="CM286" s="54" t="s">
        <v>844</v>
      </c>
      <c r="CN286" s="54"/>
      <c r="CO286" s="29" t="s">
        <v>311</v>
      </c>
      <c r="CP286" s="54" t="s">
        <v>158</v>
      </c>
      <c r="CQ286" s="54">
        <v>2</v>
      </c>
      <c r="CR286" s="54">
        <v>30</v>
      </c>
      <c r="CS286" s="54" t="s">
        <v>152</v>
      </c>
      <c r="CT286" s="54">
        <v>12</v>
      </c>
      <c r="CU286" s="29">
        <v>18</v>
      </c>
      <c r="CV286" s="54">
        <v>0.5</v>
      </c>
      <c r="CW286" s="54">
        <v>0.6</v>
      </c>
      <c r="CX286" s="54"/>
      <c r="CY286" s="54">
        <v>2017.5</v>
      </c>
      <c r="CZ286" s="54"/>
      <c r="DA286" s="54">
        <v>2020.5</v>
      </c>
      <c r="DB286" s="54"/>
      <c r="DC286" s="119" t="s">
        <v>130</v>
      </c>
      <c r="DD286" s="112"/>
    </row>
    <row r="287" ht="24" spans="1:108">
      <c r="A287" s="92">
        <v>38</v>
      </c>
      <c r="B287" s="92" t="s">
        <v>986</v>
      </c>
      <c r="C287" s="113" t="s">
        <v>987</v>
      </c>
      <c r="D287" s="29" t="s">
        <v>988</v>
      </c>
      <c r="E287" s="10">
        <v>121.1591</v>
      </c>
      <c r="F287" s="10">
        <v>31.5847</v>
      </c>
      <c r="G287" s="96" t="s">
        <v>989</v>
      </c>
      <c r="H287" s="10">
        <v>1551664308</v>
      </c>
      <c r="I287" s="72"/>
      <c r="J287" s="72"/>
      <c r="K287" s="54" t="s">
        <v>129</v>
      </c>
      <c r="L287" s="100" t="s">
        <v>843</v>
      </c>
      <c r="M287" s="72"/>
      <c r="N287" s="29" t="s">
        <v>130</v>
      </c>
      <c r="O287" s="54">
        <v>2</v>
      </c>
      <c r="P287" s="60"/>
      <c r="Q287" s="54" t="s">
        <v>130</v>
      </c>
      <c r="R287" s="54"/>
      <c r="S287" s="54"/>
      <c r="T287" s="54"/>
      <c r="U287" s="54"/>
      <c r="V287" s="54">
        <v>25</v>
      </c>
      <c r="W287" s="54"/>
      <c r="X287" s="54"/>
      <c r="Y287" s="54"/>
      <c r="Z287" s="54"/>
      <c r="AA287" s="54"/>
      <c r="AB287" s="54">
        <v>25</v>
      </c>
      <c r="AC287" s="54"/>
      <c r="AD287" s="54">
        <v>25</v>
      </c>
      <c r="AE287" s="24">
        <f t="shared" si="30"/>
        <v>25</v>
      </c>
      <c r="AF287" s="54">
        <v>0.96</v>
      </c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>
        <v>25</v>
      </c>
      <c r="BS287" s="54"/>
      <c r="BT287" s="54"/>
      <c r="BU287" s="54"/>
      <c r="BV287" s="54"/>
      <c r="BW287" s="54"/>
      <c r="BX287" s="54"/>
      <c r="BY287" s="54"/>
      <c r="BZ287" s="54"/>
      <c r="CA287" s="29"/>
      <c r="CB287" s="29">
        <v>1.75</v>
      </c>
      <c r="CC287" s="29"/>
      <c r="CD287" s="29"/>
      <c r="CE287" s="29">
        <v>7</v>
      </c>
      <c r="CF287" s="29"/>
      <c r="CG287" s="29"/>
      <c r="CH287" s="60"/>
      <c r="CI287" s="54"/>
      <c r="CJ287" s="54"/>
      <c r="CK287" s="54">
        <v>1</v>
      </c>
      <c r="CL287" s="54"/>
      <c r="CM287" s="54" t="s">
        <v>844</v>
      </c>
      <c r="CN287" s="54"/>
      <c r="CO287" s="29" t="s">
        <v>311</v>
      </c>
      <c r="CP287" s="54" t="s">
        <v>158</v>
      </c>
      <c r="CQ287" s="54">
        <v>2</v>
      </c>
      <c r="CR287" s="54">
        <v>30</v>
      </c>
      <c r="CS287" s="54" t="s">
        <v>152</v>
      </c>
      <c r="CT287" s="54">
        <v>10</v>
      </c>
      <c r="CU287" s="29">
        <v>17</v>
      </c>
      <c r="CV287" s="54">
        <v>0.5</v>
      </c>
      <c r="CW287" s="54">
        <v>0.55</v>
      </c>
      <c r="CX287" s="54"/>
      <c r="CY287" s="54">
        <v>2021.8</v>
      </c>
      <c r="CZ287" s="54"/>
      <c r="DA287" s="54"/>
      <c r="DB287" s="54"/>
      <c r="DC287" s="119" t="s">
        <v>130</v>
      </c>
      <c r="DD287" s="112"/>
    </row>
    <row r="288" ht="34.05" customHeight="1" spans="1:108">
      <c r="A288" s="92"/>
      <c r="B288" s="114" t="s">
        <v>990</v>
      </c>
      <c r="C288" s="113"/>
      <c r="D288" s="105"/>
      <c r="E288" s="78"/>
      <c r="F288" s="78"/>
      <c r="G288" s="72"/>
      <c r="H288" s="72"/>
      <c r="I288" s="72"/>
      <c r="J288" s="72"/>
      <c r="K288" s="72"/>
      <c r="L288" s="72"/>
      <c r="M288" s="72"/>
      <c r="N288" s="77"/>
      <c r="O288" s="54"/>
      <c r="P288" s="60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24">
        <f t="shared" si="30"/>
        <v>0</v>
      </c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29"/>
      <c r="CB288" s="29"/>
      <c r="CC288" s="29"/>
      <c r="CD288" s="29"/>
      <c r="CE288" s="29"/>
      <c r="CF288" s="29"/>
      <c r="CG288" s="29"/>
      <c r="CH288" s="60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29"/>
      <c r="CV288" s="54"/>
      <c r="CW288" s="54"/>
      <c r="CX288" s="54"/>
      <c r="CY288" s="54"/>
      <c r="CZ288" s="54"/>
      <c r="DA288" s="54"/>
      <c r="DB288" s="54"/>
      <c r="DC288" s="119"/>
      <c r="DD288" s="112"/>
    </row>
    <row r="289" ht="15" customHeight="1" spans="1:108">
      <c r="A289" s="92"/>
      <c r="B289" s="92" t="s">
        <v>991</v>
      </c>
      <c r="C289" s="113"/>
      <c r="D289" s="29" t="s">
        <v>812</v>
      </c>
      <c r="E289" s="78"/>
      <c r="F289" s="78"/>
      <c r="G289" s="72"/>
      <c r="H289" s="72"/>
      <c r="I289" s="72"/>
      <c r="J289" s="72"/>
      <c r="K289" s="72"/>
      <c r="L289" s="72"/>
      <c r="M289" s="72"/>
      <c r="N289" s="77"/>
      <c r="O289" s="54"/>
      <c r="P289" s="60"/>
      <c r="Q289" s="54"/>
      <c r="R289" s="54"/>
      <c r="S289" s="54"/>
      <c r="T289" s="54"/>
      <c r="U289" s="54"/>
      <c r="V289" s="54">
        <v>26</v>
      </c>
      <c r="W289" s="54"/>
      <c r="X289" s="54"/>
      <c r="Y289" s="54"/>
      <c r="Z289" s="54"/>
      <c r="AA289" s="54"/>
      <c r="AB289" s="54">
        <v>26</v>
      </c>
      <c r="AC289" s="54"/>
      <c r="AD289" s="54">
        <v>26</v>
      </c>
      <c r="AE289" s="24">
        <f t="shared" si="30"/>
        <v>26</v>
      </c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29"/>
      <c r="CB289" s="29"/>
      <c r="CC289" s="29"/>
      <c r="CD289" s="29"/>
      <c r="CE289" s="29"/>
      <c r="CF289" s="29"/>
      <c r="CG289" s="29"/>
      <c r="CH289" s="60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29"/>
      <c r="CV289" s="54"/>
      <c r="CW289" s="54"/>
      <c r="CX289" s="54"/>
      <c r="CY289" s="54"/>
      <c r="CZ289" s="54"/>
      <c r="DA289" s="54"/>
      <c r="DB289" s="54"/>
      <c r="DC289" s="119"/>
      <c r="DD289" s="112"/>
    </row>
    <row r="290" ht="14.25" spans="1:108">
      <c r="A290" s="92">
        <v>39</v>
      </c>
      <c r="B290" s="92" t="s">
        <v>992</v>
      </c>
      <c r="C290" s="113"/>
      <c r="D290" s="29" t="s">
        <v>812</v>
      </c>
      <c r="E290" s="78"/>
      <c r="F290" s="78"/>
      <c r="G290" s="72"/>
      <c r="H290" s="72"/>
      <c r="I290" s="72"/>
      <c r="J290" s="72"/>
      <c r="K290" s="72"/>
      <c r="L290" s="72"/>
      <c r="M290" s="72"/>
      <c r="N290" s="77"/>
      <c r="O290" s="54"/>
      <c r="P290" s="60"/>
      <c r="Q290" s="54"/>
      <c r="R290" s="54"/>
      <c r="S290" s="54"/>
      <c r="T290" s="54"/>
      <c r="U290" s="54"/>
      <c r="V290" s="54">
        <v>58</v>
      </c>
      <c r="W290" s="54"/>
      <c r="X290" s="54"/>
      <c r="Y290" s="54"/>
      <c r="Z290" s="54"/>
      <c r="AA290" s="54"/>
      <c r="AB290" s="54">
        <v>58</v>
      </c>
      <c r="AC290" s="54"/>
      <c r="AD290" s="54">
        <v>58</v>
      </c>
      <c r="AE290" s="24">
        <f t="shared" si="30"/>
        <v>58</v>
      </c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29"/>
      <c r="CB290" s="29"/>
      <c r="CC290" s="29"/>
      <c r="CD290" s="29"/>
      <c r="CE290" s="29"/>
      <c r="CF290" s="29"/>
      <c r="CG290" s="29"/>
      <c r="CH290" s="60"/>
      <c r="CI290" s="54"/>
      <c r="CJ290" s="54"/>
      <c r="CK290" s="78"/>
      <c r="CL290" s="54"/>
      <c r="CM290" s="54"/>
      <c r="CN290" s="54"/>
      <c r="CO290" s="54"/>
      <c r="CP290" s="54"/>
      <c r="CQ290" s="54"/>
      <c r="CR290" s="54"/>
      <c r="CS290" s="54"/>
      <c r="CT290" s="54"/>
      <c r="CU290" s="29"/>
      <c r="CV290" s="54"/>
      <c r="CW290" s="54"/>
      <c r="CX290" s="54"/>
      <c r="CY290" s="54"/>
      <c r="CZ290" s="54"/>
      <c r="DA290" s="54"/>
      <c r="DB290" s="54"/>
      <c r="DC290" s="119"/>
      <c r="DD290" s="112"/>
    </row>
    <row r="291" ht="24" spans="1:108">
      <c r="A291" s="92">
        <v>40</v>
      </c>
      <c r="B291" s="29" t="s">
        <v>993</v>
      </c>
      <c r="C291" s="113" t="s">
        <v>994</v>
      </c>
      <c r="D291" s="105" t="s">
        <v>993</v>
      </c>
      <c r="E291" s="29">
        <v>121.11256146</v>
      </c>
      <c r="F291" s="29">
        <v>31.60318493</v>
      </c>
      <c r="G291" s="96" t="s">
        <v>995</v>
      </c>
      <c r="H291" s="88" t="s">
        <v>996</v>
      </c>
      <c r="I291" s="72"/>
      <c r="J291" s="72"/>
      <c r="K291" s="54" t="s">
        <v>129</v>
      </c>
      <c r="L291" s="100" t="s">
        <v>843</v>
      </c>
      <c r="M291" s="72"/>
      <c r="N291" s="29" t="s">
        <v>130</v>
      </c>
      <c r="O291" s="54">
        <v>2</v>
      </c>
      <c r="P291" s="60"/>
      <c r="Q291" s="54" t="s">
        <v>130</v>
      </c>
      <c r="R291" s="54"/>
      <c r="S291" s="54"/>
      <c r="T291" s="54"/>
      <c r="U291" s="54"/>
      <c r="V291" s="54">
        <v>22</v>
      </c>
      <c r="W291" s="54"/>
      <c r="X291" s="54"/>
      <c r="Y291" s="54"/>
      <c r="Z291" s="54"/>
      <c r="AA291" s="54"/>
      <c r="AB291" s="54">
        <v>22</v>
      </c>
      <c r="AC291" s="54"/>
      <c r="AD291" s="54">
        <v>22</v>
      </c>
      <c r="AE291" s="24">
        <f t="shared" si="30"/>
        <v>22</v>
      </c>
      <c r="AF291" s="54">
        <v>0.66</v>
      </c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>
        <v>22</v>
      </c>
      <c r="BS291" s="54"/>
      <c r="BT291" s="54"/>
      <c r="BU291" s="54"/>
      <c r="BV291" s="54"/>
      <c r="BW291" s="54"/>
      <c r="BX291" s="54"/>
      <c r="BY291" s="54"/>
      <c r="BZ291" s="54"/>
      <c r="CA291" s="29"/>
      <c r="CB291" s="29">
        <v>1.54</v>
      </c>
      <c r="CC291" s="29"/>
      <c r="CD291" s="29"/>
      <c r="CE291" s="29">
        <v>10</v>
      </c>
      <c r="CF291" s="29"/>
      <c r="CG291" s="29"/>
      <c r="CH291" s="60"/>
      <c r="CI291" s="54"/>
      <c r="CJ291" s="54"/>
      <c r="CK291" s="29">
        <v>1</v>
      </c>
      <c r="CL291" s="54"/>
      <c r="CM291" s="54" t="s">
        <v>844</v>
      </c>
      <c r="CN291" s="54"/>
      <c r="CO291" s="54" t="s">
        <v>311</v>
      </c>
      <c r="CP291" s="54" t="s">
        <v>158</v>
      </c>
      <c r="CQ291" s="54">
        <v>2</v>
      </c>
      <c r="CR291" s="54">
        <v>30</v>
      </c>
      <c r="CS291" s="54" t="s">
        <v>152</v>
      </c>
      <c r="CT291" s="54">
        <v>10</v>
      </c>
      <c r="CU291" s="29">
        <v>17</v>
      </c>
      <c r="CV291" s="54">
        <v>0.5</v>
      </c>
      <c r="CW291" s="54">
        <v>0.55</v>
      </c>
      <c r="CX291" s="54"/>
      <c r="CY291" s="54">
        <v>2012.4</v>
      </c>
      <c r="CZ291" s="54"/>
      <c r="DA291" s="54">
        <v>2015.4</v>
      </c>
      <c r="DB291" s="54"/>
      <c r="DC291" s="119" t="s">
        <v>130</v>
      </c>
      <c r="DD291" s="112"/>
    </row>
    <row r="292" ht="24" spans="1:108">
      <c r="A292" s="95">
        <v>41</v>
      </c>
      <c r="B292" s="95" t="s">
        <v>997</v>
      </c>
      <c r="C292" s="113" t="s">
        <v>962</v>
      </c>
      <c r="D292" s="29" t="s">
        <v>998</v>
      </c>
      <c r="E292" s="29">
        <v>121.11778379</v>
      </c>
      <c r="F292" s="29">
        <v>31.60401555</v>
      </c>
      <c r="G292" s="96" t="s">
        <v>999</v>
      </c>
      <c r="H292" s="88" t="s">
        <v>1000</v>
      </c>
      <c r="I292" s="72"/>
      <c r="J292" s="72"/>
      <c r="K292" s="54" t="s">
        <v>129</v>
      </c>
      <c r="L292" s="100" t="s">
        <v>843</v>
      </c>
      <c r="M292" s="72"/>
      <c r="N292" s="29" t="s">
        <v>130</v>
      </c>
      <c r="O292" s="54">
        <v>2</v>
      </c>
      <c r="P292" s="60"/>
      <c r="Q292" s="54" t="s">
        <v>130</v>
      </c>
      <c r="R292" s="54"/>
      <c r="S292" s="54"/>
      <c r="T292" s="54"/>
      <c r="U292" s="54"/>
      <c r="V292" s="29">
        <v>35</v>
      </c>
      <c r="W292" s="29"/>
      <c r="X292" s="29"/>
      <c r="Y292" s="105"/>
      <c r="Z292" s="29"/>
      <c r="AA292" s="54"/>
      <c r="AB292" s="54">
        <v>35</v>
      </c>
      <c r="AC292" s="54"/>
      <c r="AD292" s="54">
        <v>35</v>
      </c>
      <c r="AE292" s="24">
        <f t="shared" si="30"/>
        <v>35</v>
      </c>
      <c r="AF292" s="54">
        <v>1.26</v>
      </c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>
        <v>35</v>
      </c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29"/>
      <c r="CB292" s="29">
        <v>1.75</v>
      </c>
      <c r="CC292" s="29"/>
      <c r="CD292" s="29"/>
      <c r="CE292" s="29">
        <v>10</v>
      </c>
      <c r="CF292" s="29"/>
      <c r="CG292" s="29"/>
      <c r="CH292" s="60"/>
      <c r="CI292" s="54"/>
      <c r="CJ292" s="54"/>
      <c r="CK292" s="29">
        <v>2</v>
      </c>
      <c r="CL292" s="54"/>
      <c r="CM292" s="54" t="s">
        <v>844</v>
      </c>
      <c r="CN292" s="54"/>
      <c r="CO292" s="54" t="s">
        <v>311</v>
      </c>
      <c r="CP292" s="54" t="s">
        <v>158</v>
      </c>
      <c r="CQ292" s="54">
        <v>2</v>
      </c>
      <c r="CR292" s="54">
        <v>30</v>
      </c>
      <c r="CS292" s="54" t="s">
        <v>152</v>
      </c>
      <c r="CT292" s="54">
        <v>12</v>
      </c>
      <c r="CU292" s="29">
        <v>15</v>
      </c>
      <c r="CV292" s="54">
        <v>0.5</v>
      </c>
      <c r="CW292" s="54">
        <v>0.36</v>
      </c>
      <c r="CX292" s="54"/>
      <c r="CY292" s="54">
        <v>2017.5</v>
      </c>
      <c r="CZ292" s="54"/>
      <c r="DA292" s="54">
        <v>2020.5</v>
      </c>
      <c r="DB292" s="54"/>
      <c r="DC292" s="119" t="s">
        <v>130</v>
      </c>
      <c r="DD292" s="112"/>
    </row>
    <row r="293" ht="24" spans="1:108">
      <c r="A293" s="97"/>
      <c r="B293" s="97"/>
      <c r="C293" s="113" t="s">
        <v>962</v>
      </c>
      <c r="D293" s="29"/>
      <c r="E293" s="29">
        <v>121.11815155</v>
      </c>
      <c r="F293" s="29">
        <v>31.60999772</v>
      </c>
      <c r="G293" s="96" t="s">
        <v>1001</v>
      </c>
      <c r="H293" s="88" t="s">
        <v>1002</v>
      </c>
      <c r="I293" s="72"/>
      <c r="J293" s="72"/>
      <c r="K293" s="54" t="s">
        <v>129</v>
      </c>
      <c r="L293" s="100" t="s">
        <v>843</v>
      </c>
      <c r="M293" s="72"/>
      <c r="N293" s="29" t="s">
        <v>130</v>
      </c>
      <c r="O293" s="54"/>
      <c r="P293" s="60"/>
      <c r="Q293" s="54" t="s">
        <v>130</v>
      </c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24">
        <f t="shared" si="30"/>
        <v>0</v>
      </c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29"/>
      <c r="CB293" s="77"/>
      <c r="CC293" s="29"/>
      <c r="CD293" s="29"/>
      <c r="CE293" s="29"/>
      <c r="CF293" s="29"/>
      <c r="CG293" s="29"/>
      <c r="CH293" s="60"/>
      <c r="CI293" s="54"/>
      <c r="CJ293" s="54"/>
      <c r="CK293" s="78"/>
      <c r="CL293" s="54"/>
      <c r="CM293" s="54"/>
      <c r="CN293" s="54"/>
      <c r="CO293" s="54"/>
      <c r="CP293" s="54"/>
      <c r="CQ293" s="54"/>
      <c r="CR293" s="54"/>
      <c r="CS293" s="54"/>
      <c r="CT293" s="54"/>
      <c r="CU293" s="29"/>
      <c r="CV293" s="54"/>
      <c r="CW293" s="54"/>
      <c r="CX293" s="54"/>
      <c r="CY293" s="54"/>
      <c r="CZ293" s="54"/>
      <c r="DA293" s="54"/>
      <c r="DB293" s="54"/>
      <c r="DC293" s="119" t="s">
        <v>130</v>
      </c>
      <c r="DD293" s="112"/>
    </row>
    <row r="294" ht="24" spans="1:108">
      <c r="A294" s="92">
        <v>42</v>
      </c>
      <c r="B294" s="29" t="s">
        <v>1003</v>
      </c>
      <c r="C294" s="113" t="s">
        <v>994</v>
      </c>
      <c r="D294" s="105" t="s">
        <v>1004</v>
      </c>
      <c r="E294" s="29">
        <v>121.11595431</v>
      </c>
      <c r="F294" s="29">
        <v>31.59429246</v>
      </c>
      <c r="G294" s="96" t="s">
        <v>1005</v>
      </c>
      <c r="H294" s="88" t="s">
        <v>1006</v>
      </c>
      <c r="I294" s="72"/>
      <c r="J294" s="72"/>
      <c r="K294" s="54" t="s">
        <v>129</v>
      </c>
      <c r="L294" s="100" t="s">
        <v>843</v>
      </c>
      <c r="M294" s="72"/>
      <c r="N294" s="29" t="s">
        <v>130</v>
      </c>
      <c r="O294" s="54"/>
      <c r="P294" s="60"/>
      <c r="Q294" s="54" t="s">
        <v>130</v>
      </c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29">
        <v>62</v>
      </c>
      <c r="AE294" s="24">
        <f t="shared" si="30"/>
        <v>62</v>
      </c>
      <c r="AF294" s="29">
        <v>2.7</v>
      </c>
      <c r="AG294" s="29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>
        <v>62</v>
      </c>
      <c r="BR294" s="54"/>
      <c r="BS294" s="54"/>
      <c r="BT294" s="54"/>
      <c r="BU294" s="54"/>
      <c r="BV294" s="54"/>
      <c r="BW294" s="54"/>
      <c r="BX294" s="54"/>
      <c r="BY294" s="54"/>
      <c r="BZ294" s="54"/>
      <c r="CA294" s="29"/>
      <c r="CB294" s="29">
        <v>3.72</v>
      </c>
      <c r="CC294" s="29"/>
      <c r="CD294" s="29"/>
      <c r="CE294" s="29">
        <v>10</v>
      </c>
      <c r="CF294" s="29"/>
      <c r="CG294" s="29"/>
      <c r="CH294" s="60"/>
      <c r="CI294" s="54"/>
      <c r="CJ294" s="54"/>
      <c r="CK294" s="29">
        <v>1</v>
      </c>
      <c r="CL294" s="54"/>
      <c r="CM294" s="54" t="s">
        <v>844</v>
      </c>
      <c r="CN294" s="54"/>
      <c r="CO294" s="54" t="s">
        <v>311</v>
      </c>
      <c r="CP294" s="54" t="s">
        <v>158</v>
      </c>
      <c r="CQ294" s="54">
        <v>2</v>
      </c>
      <c r="CR294" s="54">
        <v>30</v>
      </c>
      <c r="CS294" s="54" t="s">
        <v>152</v>
      </c>
      <c r="CT294" s="54">
        <v>12</v>
      </c>
      <c r="CU294" s="29">
        <v>16</v>
      </c>
      <c r="CV294" s="54">
        <v>0.5</v>
      </c>
      <c r="CW294" s="54">
        <v>0.4</v>
      </c>
      <c r="CX294" s="54"/>
      <c r="CY294" s="54">
        <v>2017.12</v>
      </c>
      <c r="CZ294" s="54"/>
      <c r="DA294" s="54">
        <v>2020.12</v>
      </c>
      <c r="DB294" s="54"/>
      <c r="DC294" s="119" t="s">
        <v>130</v>
      </c>
      <c r="DD294" s="112"/>
    </row>
    <row r="295" ht="14.25" spans="1:108">
      <c r="A295" s="92">
        <v>43</v>
      </c>
      <c r="B295" s="29" t="s">
        <v>1007</v>
      </c>
      <c r="C295" s="113"/>
      <c r="D295" s="105"/>
      <c r="E295" s="54"/>
      <c r="F295" s="54"/>
      <c r="G295" s="96"/>
      <c r="H295" s="60"/>
      <c r="I295" s="60"/>
      <c r="J295" s="72"/>
      <c r="K295" s="54"/>
      <c r="L295" s="72"/>
      <c r="M295" s="72"/>
      <c r="N295" s="29" t="s">
        <v>130</v>
      </c>
      <c r="O295" s="54">
        <v>1</v>
      </c>
      <c r="P295" s="60"/>
      <c r="Q295" s="54" t="s">
        <v>130</v>
      </c>
      <c r="R295" s="54"/>
      <c r="S295" s="54">
        <v>3</v>
      </c>
      <c r="T295" s="54"/>
      <c r="U295" s="54"/>
      <c r="V295" s="54">
        <v>8</v>
      </c>
      <c r="W295" s="54"/>
      <c r="X295" s="54"/>
      <c r="Y295" s="119"/>
      <c r="Z295" s="54"/>
      <c r="AA295" s="54"/>
      <c r="AB295" s="29">
        <v>8</v>
      </c>
      <c r="AC295" s="54"/>
      <c r="AD295" s="29">
        <v>11</v>
      </c>
      <c r="AE295" s="24">
        <f t="shared" si="30"/>
        <v>11</v>
      </c>
      <c r="AF295" s="29"/>
      <c r="AG295" s="29">
        <v>0.6</v>
      </c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29"/>
      <c r="CB295" s="29">
        <v>0.36</v>
      </c>
      <c r="CC295" s="29"/>
      <c r="CD295" s="29"/>
      <c r="CE295" s="29">
        <v>10</v>
      </c>
      <c r="CF295" s="29"/>
      <c r="CG295" s="29"/>
      <c r="CH295" s="60"/>
      <c r="CI295" s="54"/>
      <c r="CJ295" s="54"/>
      <c r="CK295" s="29"/>
      <c r="CL295" s="54"/>
      <c r="CM295" s="54" t="s">
        <v>844</v>
      </c>
      <c r="CN295" s="54"/>
      <c r="CO295" s="54" t="s">
        <v>311</v>
      </c>
      <c r="CP295" s="54" t="s">
        <v>158</v>
      </c>
      <c r="CQ295" s="54">
        <v>2</v>
      </c>
      <c r="CR295" s="54">
        <v>30</v>
      </c>
      <c r="CS295" s="54" t="s">
        <v>152</v>
      </c>
      <c r="CT295" s="54">
        <v>12</v>
      </c>
      <c r="CU295" s="29">
        <v>15</v>
      </c>
      <c r="CV295" s="54">
        <v>0.5</v>
      </c>
      <c r="CW295" s="54">
        <v>0.26</v>
      </c>
      <c r="CX295" s="54"/>
      <c r="CY295" s="54">
        <v>2017.12</v>
      </c>
      <c r="CZ295" s="54"/>
      <c r="DA295" s="54">
        <v>2020.12</v>
      </c>
      <c r="DB295" s="54"/>
      <c r="DC295" s="119" t="s">
        <v>130</v>
      </c>
      <c r="DD295" s="112"/>
    </row>
    <row r="296" ht="14.25" spans="1:108">
      <c r="A296" s="92">
        <v>44</v>
      </c>
      <c r="B296" s="29" t="s">
        <v>1008</v>
      </c>
      <c r="C296" s="113"/>
      <c r="D296" s="105" t="s">
        <v>1009</v>
      </c>
      <c r="E296" s="54"/>
      <c r="F296" s="54"/>
      <c r="G296" s="96"/>
      <c r="H296" s="60"/>
      <c r="I296" s="60"/>
      <c r="J296" s="72"/>
      <c r="K296" s="54"/>
      <c r="L296" s="72"/>
      <c r="M296" s="72"/>
      <c r="N296" s="29" t="s">
        <v>130</v>
      </c>
      <c r="O296" s="54">
        <v>1</v>
      </c>
      <c r="P296" s="60"/>
      <c r="Q296" s="54" t="s">
        <v>130</v>
      </c>
      <c r="R296" s="54"/>
      <c r="S296" s="54"/>
      <c r="T296" s="54"/>
      <c r="U296" s="54"/>
      <c r="V296" s="54">
        <v>5</v>
      </c>
      <c r="W296" s="54"/>
      <c r="X296" s="54"/>
      <c r="Y296" s="119"/>
      <c r="Z296" s="54"/>
      <c r="AA296" s="54"/>
      <c r="AB296" s="54">
        <v>5</v>
      </c>
      <c r="AC296" s="54"/>
      <c r="AD296" s="29">
        <v>5</v>
      </c>
      <c r="AE296" s="24">
        <f t="shared" si="30"/>
        <v>5</v>
      </c>
      <c r="AF296" s="29"/>
      <c r="AG296" s="29">
        <v>0.3</v>
      </c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>
        <v>5</v>
      </c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29"/>
      <c r="CB296" s="29">
        <v>0.25</v>
      </c>
      <c r="CC296" s="29"/>
      <c r="CD296" s="29"/>
      <c r="CE296" s="29">
        <v>10</v>
      </c>
      <c r="CF296" s="29"/>
      <c r="CG296" s="29"/>
      <c r="CH296" s="60"/>
      <c r="CI296" s="54"/>
      <c r="CJ296" s="54"/>
      <c r="CK296" s="29"/>
      <c r="CL296" s="54"/>
      <c r="CM296" s="54" t="s">
        <v>844</v>
      </c>
      <c r="CN296" s="54"/>
      <c r="CO296" s="54" t="s">
        <v>132</v>
      </c>
      <c r="CP296" s="54" t="s">
        <v>158</v>
      </c>
      <c r="CQ296" s="54">
        <v>2</v>
      </c>
      <c r="CR296" s="54">
        <v>30</v>
      </c>
      <c r="CS296" s="54" t="s">
        <v>152</v>
      </c>
      <c r="CT296" s="54">
        <v>10</v>
      </c>
      <c r="CU296" s="29">
        <v>15</v>
      </c>
      <c r="CV296" s="54">
        <v>0.5</v>
      </c>
      <c r="CW296" s="54">
        <v>0.36</v>
      </c>
      <c r="CX296" s="54"/>
      <c r="CY296" s="54">
        <v>2017.12</v>
      </c>
      <c r="CZ296" s="54"/>
      <c r="DA296" s="54">
        <v>2020.12</v>
      </c>
      <c r="DB296" s="54"/>
      <c r="DC296" s="119" t="s">
        <v>130</v>
      </c>
      <c r="DD296" s="112"/>
    </row>
    <row r="297" ht="14.25" spans="1:108">
      <c r="A297" s="92">
        <v>45</v>
      </c>
      <c r="B297" s="29" t="s">
        <v>1010</v>
      </c>
      <c r="C297" s="113"/>
      <c r="D297" s="105" t="s">
        <v>1011</v>
      </c>
      <c r="E297" s="54"/>
      <c r="F297" s="54"/>
      <c r="G297" s="96"/>
      <c r="H297" s="60"/>
      <c r="I297" s="60"/>
      <c r="J297" s="72"/>
      <c r="K297" s="54"/>
      <c r="L297" s="72"/>
      <c r="M297" s="72"/>
      <c r="N297" s="29" t="s">
        <v>130</v>
      </c>
      <c r="O297" s="54">
        <v>1</v>
      </c>
      <c r="P297" s="60"/>
      <c r="Q297" s="54" t="s">
        <v>130</v>
      </c>
      <c r="R297" s="54"/>
      <c r="S297" s="54"/>
      <c r="T297" s="54"/>
      <c r="U297" s="54"/>
      <c r="V297" s="54">
        <v>5</v>
      </c>
      <c r="W297" s="54"/>
      <c r="X297" s="54"/>
      <c r="Y297" s="119"/>
      <c r="Z297" s="54"/>
      <c r="AA297" s="54"/>
      <c r="AB297" s="54">
        <v>5</v>
      </c>
      <c r="AC297" s="54"/>
      <c r="AD297" s="29">
        <v>5</v>
      </c>
      <c r="AE297" s="24">
        <f t="shared" si="30"/>
        <v>5</v>
      </c>
      <c r="AF297" s="29"/>
      <c r="AG297" s="29">
        <v>0.3</v>
      </c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>
        <v>16</v>
      </c>
      <c r="BM297" s="54"/>
      <c r="BN297" s="54"/>
      <c r="BO297" s="54">
        <v>16</v>
      </c>
      <c r="BP297" s="54"/>
      <c r="BQ297" s="54"/>
      <c r="BR297" s="54">
        <v>5</v>
      </c>
      <c r="BS297" s="54"/>
      <c r="BT297" s="54"/>
      <c r="BU297" s="54"/>
      <c r="BV297" s="54"/>
      <c r="BW297" s="54"/>
      <c r="BX297" s="54"/>
      <c r="BY297" s="54"/>
      <c r="BZ297" s="54"/>
      <c r="CA297" s="29"/>
      <c r="CB297" s="29">
        <v>0.35</v>
      </c>
      <c r="CC297" s="29"/>
      <c r="CD297" s="29"/>
      <c r="CE297" s="29">
        <v>10</v>
      </c>
      <c r="CF297" s="29"/>
      <c r="CG297" s="29"/>
      <c r="CH297" s="60"/>
      <c r="CI297" s="54"/>
      <c r="CJ297" s="54"/>
      <c r="CK297" s="29"/>
      <c r="CL297" s="54"/>
      <c r="CM297" s="54" t="s">
        <v>844</v>
      </c>
      <c r="CN297" s="54"/>
      <c r="CO297" s="54" t="s">
        <v>311</v>
      </c>
      <c r="CP297" s="54" t="s">
        <v>158</v>
      </c>
      <c r="CQ297" s="54">
        <v>2</v>
      </c>
      <c r="CR297" s="54">
        <v>30</v>
      </c>
      <c r="CS297" s="54" t="s">
        <v>152</v>
      </c>
      <c r="CT297" s="54">
        <v>10</v>
      </c>
      <c r="CU297" s="29">
        <v>17</v>
      </c>
      <c r="CV297" s="54">
        <v>0.5</v>
      </c>
      <c r="CW297" s="54">
        <v>0.55</v>
      </c>
      <c r="CX297" s="54"/>
      <c r="CY297" s="54">
        <v>2017.12</v>
      </c>
      <c r="CZ297" s="54"/>
      <c r="DA297" s="54">
        <v>2020.12</v>
      </c>
      <c r="DB297" s="54"/>
      <c r="DC297" s="119" t="s">
        <v>130</v>
      </c>
      <c r="DD297" s="112"/>
    </row>
    <row r="298" ht="24" spans="1:108">
      <c r="A298" s="92">
        <v>46</v>
      </c>
      <c r="B298" s="29" t="s">
        <v>1012</v>
      </c>
      <c r="C298" s="113" t="s">
        <v>962</v>
      </c>
      <c r="D298" s="105"/>
      <c r="E298" s="54">
        <v>121.119711</v>
      </c>
      <c r="F298" s="54">
        <v>31.581421</v>
      </c>
      <c r="G298" s="96" t="s">
        <v>1013</v>
      </c>
      <c r="H298" s="60">
        <v>1548196822</v>
      </c>
      <c r="I298" s="60"/>
      <c r="J298" s="72"/>
      <c r="K298" s="54" t="s">
        <v>129</v>
      </c>
      <c r="L298" s="100" t="s">
        <v>843</v>
      </c>
      <c r="M298" s="72"/>
      <c r="N298" s="29" t="s">
        <v>130</v>
      </c>
      <c r="O298" s="54">
        <v>3</v>
      </c>
      <c r="P298" s="60"/>
      <c r="Q298" s="54" t="s">
        <v>130</v>
      </c>
      <c r="R298" s="54"/>
      <c r="S298" s="54"/>
      <c r="T298" s="54">
        <v>16</v>
      </c>
      <c r="U298" s="54"/>
      <c r="V298" s="54">
        <v>76</v>
      </c>
      <c r="W298" s="54"/>
      <c r="X298" s="54"/>
      <c r="Y298" s="119"/>
      <c r="Z298" s="54"/>
      <c r="AA298" s="54">
        <v>11</v>
      </c>
      <c r="AB298" s="54">
        <v>76</v>
      </c>
      <c r="AC298" s="29">
        <v>11</v>
      </c>
      <c r="AD298" s="29">
        <v>76</v>
      </c>
      <c r="AE298" s="24">
        <f>AC298+AD298+T298</f>
        <v>103</v>
      </c>
      <c r="AF298" s="29">
        <v>3.1</v>
      </c>
      <c r="AG298" s="29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>
        <v>16</v>
      </c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>
        <v>11</v>
      </c>
      <c r="BQ298" s="54"/>
      <c r="BR298" s="54"/>
      <c r="BS298" s="54">
        <v>76</v>
      </c>
      <c r="BT298" s="54"/>
      <c r="BU298" s="54"/>
      <c r="BV298" s="54"/>
      <c r="BW298" s="54"/>
      <c r="BX298" s="54"/>
      <c r="BY298" s="54"/>
      <c r="BZ298" s="54"/>
      <c r="CA298" s="29"/>
      <c r="CB298" s="29">
        <v>6.95</v>
      </c>
      <c r="CC298" s="29"/>
      <c r="CD298" s="29"/>
      <c r="CE298" s="29">
        <v>10</v>
      </c>
      <c r="CF298" s="29"/>
      <c r="CG298" s="29"/>
      <c r="CH298" s="60"/>
      <c r="CI298" s="54"/>
      <c r="CJ298" s="54"/>
      <c r="CK298" s="29">
        <v>1</v>
      </c>
      <c r="CL298" s="54"/>
      <c r="CM298" s="54" t="s">
        <v>844</v>
      </c>
      <c r="CN298" s="54"/>
      <c r="CO298" s="54" t="s">
        <v>311</v>
      </c>
      <c r="CP298" s="54" t="s">
        <v>158</v>
      </c>
      <c r="CQ298" s="54">
        <v>2</v>
      </c>
      <c r="CR298" s="54">
        <v>30</v>
      </c>
      <c r="CS298" s="54" t="s">
        <v>152</v>
      </c>
      <c r="CT298" s="54">
        <v>12</v>
      </c>
      <c r="CU298" s="29">
        <v>16</v>
      </c>
      <c r="CV298" s="54">
        <v>0.5</v>
      </c>
      <c r="CW298" s="54">
        <v>0.4</v>
      </c>
      <c r="CX298" s="54"/>
      <c r="CY298" s="54">
        <v>2014.8</v>
      </c>
      <c r="CZ298" s="54"/>
      <c r="DA298" s="54">
        <v>2017.8</v>
      </c>
      <c r="DB298" s="54"/>
      <c r="DC298" s="119" t="s">
        <v>130</v>
      </c>
      <c r="DD298" s="112"/>
    </row>
    <row r="299" ht="14.25" spans="1:108">
      <c r="A299" s="92">
        <v>47</v>
      </c>
      <c r="B299" s="29" t="s">
        <v>1014</v>
      </c>
      <c r="C299" s="113" t="s">
        <v>1015</v>
      </c>
      <c r="D299" s="105" t="s">
        <v>1016</v>
      </c>
      <c r="E299" s="54">
        <v>121.116671</v>
      </c>
      <c r="F299" s="54">
        <v>31.588278</v>
      </c>
      <c r="G299" s="96"/>
      <c r="H299" s="60">
        <v>1539112898</v>
      </c>
      <c r="I299" s="60"/>
      <c r="J299" s="72"/>
      <c r="K299" s="54" t="s">
        <v>129</v>
      </c>
      <c r="L299" s="100" t="s">
        <v>843</v>
      </c>
      <c r="M299" s="72"/>
      <c r="N299" s="29" t="s">
        <v>130</v>
      </c>
      <c r="O299" s="54">
        <v>2</v>
      </c>
      <c r="P299" s="60"/>
      <c r="Q299" s="54" t="s">
        <v>130</v>
      </c>
      <c r="R299" s="54"/>
      <c r="S299" s="54"/>
      <c r="T299" s="54"/>
      <c r="U299" s="54"/>
      <c r="V299" s="54">
        <v>39</v>
      </c>
      <c r="W299" s="54"/>
      <c r="X299" s="54"/>
      <c r="Y299" s="119"/>
      <c r="Z299" s="54"/>
      <c r="AA299" s="54"/>
      <c r="AB299" s="54">
        <v>39</v>
      </c>
      <c r="AC299" s="54"/>
      <c r="AD299" s="29">
        <v>39</v>
      </c>
      <c r="AE299" s="24">
        <f t="shared" ref="AE299:AE362" si="31">AC299+AD299</f>
        <v>39</v>
      </c>
      <c r="AF299" s="29">
        <v>2</v>
      </c>
      <c r="AG299" s="29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>
        <v>39</v>
      </c>
      <c r="BS299" s="54"/>
      <c r="BT299" s="54"/>
      <c r="BU299" s="54"/>
      <c r="BV299" s="54"/>
      <c r="BW299" s="54"/>
      <c r="BX299" s="54"/>
      <c r="BY299" s="54"/>
      <c r="BZ299" s="54"/>
      <c r="CA299" s="29"/>
      <c r="CB299" s="29">
        <v>2.73</v>
      </c>
      <c r="CC299" s="29"/>
      <c r="CD299" s="29"/>
      <c r="CE299" s="29">
        <v>10</v>
      </c>
      <c r="CF299" s="29"/>
      <c r="CG299" s="29"/>
      <c r="CH299" s="60"/>
      <c r="CI299" s="54"/>
      <c r="CJ299" s="54"/>
      <c r="CK299" s="29">
        <v>1</v>
      </c>
      <c r="CL299" s="54"/>
      <c r="CM299" s="54" t="s">
        <v>844</v>
      </c>
      <c r="CN299" s="54"/>
      <c r="CO299" s="54" t="s">
        <v>311</v>
      </c>
      <c r="CP299" s="54" t="s">
        <v>158</v>
      </c>
      <c r="CQ299" s="54">
        <v>2</v>
      </c>
      <c r="CR299" s="54">
        <v>30</v>
      </c>
      <c r="CS299" s="54" t="s">
        <v>152</v>
      </c>
      <c r="CT299" s="54">
        <v>12</v>
      </c>
      <c r="CU299" s="29">
        <v>17</v>
      </c>
      <c r="CV299" s="54">
        <v>0.5</v>
      </c>
      <c r="CW299" s="54">
        <v>0.55</v>
      </c>
      <c r="CX299" s="54"/>
      <c r="CY299" s="54">
        <v>2014.8</v>
      </c>
      <c r="CZ299" s="54"/>
      <c r="DA299" s="54">
        <v>2017.8</v>
      </c>
      <c r="DB299" s="54"/>
      <c r="DC299" s="119" t="s">
        <v>130</v>
      </c>
      <c r="DD299" s="112"/>
    </row>
    <row r="300" ht="14.25" spans="1:108">
      <c r="A300" s="92">
        <v>48</v>
      </c>
      <c r="B300" s="29" t="s">
        <v>1017</v>
      </c>
      <c r="C300" s="113"/>
      <c r="D300" s="105" t="s">
        <v>1018</v>
      </c>
      <c r="E300" s="54"/>
      <c r="F300" s="54"/>
      <c r="G300" s="96"/>
      <c r="H300" s="60"/>
      <c r="I300" s="60"/>
      <c r="J300" s="72"/>
      <c r="K300" s="54" t="s">
        <v>129</v>
      </c>
      <c r="L300" s="100" t="s">
        <v>843</v>
      </c>
      <c r="M300" s="72"/>
      <c r="N300" s="29" t="s">
        <v>130</v>
      </c>
      <c r="O300" s="54">
        <v>2</v>
      </c>
      <c r="P300" s="60"/>
      <c r="Q300" s="54" t="s">
        <v>130</v>
      </c>
      <c r="R300" s="54"/>
      <c r="S300" s="54"/>
      <c r="T300" s="54"/>
      <c r="U300" s="54"/>
      <c r="V300" s="54">
        <v>21</v>
      </c>
      <c r="W300" s="54"/>
      <c r="X300" s="54"/>
      <c r="Y300" s="119"/>
      <c r="Z300" s="54"/>
      <c r="AA300" s="54"/>
      <c r="AB300" s="54">
        <v>21</v>
      </c>
      <c r="AC300" s="54"/>
      <c r="AD300" s="29">
        <v>21</v>
      </c>
      <c r="AE300" s="24">
        <f t="shared" si="31"/>
        <v>21</v>
      </c>
      <c r="AF300" s="29">
        <v>0.8</v>
      </c>
      <c r="AG300" s="29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>
        <v>15</v>
      </c>
      <c r="BM300" s="54"/>
      <c r="BN300" s="54"/>
      <c r="BO300" s="54">
        <v>15</v>
      </c>
      <c r="BP300" s="54"/>
      <c r="BQ300" s="54"/>
      <c r="BR300" s="54">
        <v>21</v>
      </c>
      <c r="BS300" s="54"/>
      <c r="BT300" s="54"/>
      <c r="BU300" s="54"/>
      <c r="BV300" s="54"/>
      <c r="BW300" s="54"/>
      <c r="BX300" s="54"/>
      <c r="BY300" s="54"/>
      <c r="BZ300" s="54"/>
      <c r="CA300" s="29"/>
      <c r="CB300" s="29">
        <v>1.47</v>
      </c>
      <c r="CC300" s="29"/>
      <c r="CD300" s="29"/>
      <c r="CE300" s="29">
        <v>10</v>
      </c>
      <c r="CF300" s="29"/>
      <c r="CG300" s="29"/>
      <c r="CH300" s="60"/>
      <c r="CI300" s="54"/>
      <c r="CJ300" s="54"/>
      <c r="CK300" s="29">
        <v>1</v>
      </c>
      <c r="CL300" s="54"/>
      <c r="CM300" s="54" t="s">
        <v>844</v>
      </c>
      <c r="CN300" s="54"/>
      <c r="CO300" s="54" t="s">
        <v>132</v>
      </c>
      <c r="CP300" s="54" t="s">
        <v>158</v>
      </c>
      <c r="CQ300" s="54">
        <v>2</v>
      </c>
      <c r="CR300" s="54">
        <v>30</v>
      </c>
      <c r="CS300" s="54" t="s">
        <v>152</v>
      </c>
      <c r="CT300" s="54">
        <v>10</v>
      </c>
      <c r="CU300" s="29">
        <v>17</v>
      </c>
      <c r="CV300" s="54">
        <v>0.5</v>
      </c>
      <c r="CW300" s="54">
        <v>0.55</v>
      </c>
      <c r="CX300" s="54"/>
      <c r="CY300" s="120" t="s">
        <v>1019</v>
      </c>
      <c r="CZ300" s="54"/>
      <c r="DA300" s="120" t="s">
        <v>1020</v>
      </c>
      <c r="DB300" s="54"/>
      <c r="DC300" s="119" t="s">
        <v>130</v>
      </c>
      <c r="DD300" s="112"/>
    </row>
    <row r="301" ht="24" spans="1:108">
      <c r="A301" s="92">
        <v>49</v>
      </c>
      <c r="B301" s="93" t="s">
        <v>1021</v>
      </c>
      <c r="C301" s="113" t="s">
        <v>1022</v>
      </c>
      <c r="D301" s="105" t="s">
        <v>1023</v>
      </c>
      <c r="E301" s="29">
        <v>121.1333</v>
      </c>
      <c r="F301" s="29">
        <v>31.5824</v>
      </c>
      <c r="G301" s="96" t="s">
        <v>1024</v>
      </c>
      <c r="H301" s="88" t="s">
        <v>1025</v>
      </c>
      <c r="I301" s="60"/>
      <c r="J301" s="72"/>
      <c r="K301" s="54" t="s">
        <v>129</v>
      </c>
      <c r="L301" s="100" t="s">
        <v>843</v>
      </c>
      <c r="M301" s="72"/>
      <c r="N301" s="29" t="s">
        <v>130</v>
      </c>
      <c r="O301" s="54">
        <v>3</v>
      </c>
      <c r="P301" s="60"/>
      <c r="Q301" s="54" t="s">
        <v>130</v>
      </c>
      <c r="R301" s="54"/>
      <c r="S301" s="54"/>
      <c r="T301" s="54">
        <v>15</v>
      </c>
      <c r="U301" s="54"/>
      <c r="V301" s="29">
        <v>84</v>
      </c>
      <c r="W301" s="54"/>
      <c r="X301" s="54"/>
      <c r="Y301" s="119"/>
      <c r="Z301" s="54"/>
      <c r="AA301" s="54"/>
      <c r="AB301" s="29">
        <v>84</v>
      </c>
      <c r="AC301" s="54"/>
      <c r="AD301" s="29">
        <v>99</v>
      </c>
      <c r="AE301" s="24">
        <f t="shared" si="31"/>
        <v>99</v>
      </c>
      <c r="AF301" s="29">
        <v>3</v>
      </c>
      <c r="AG301" s="29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>
        <v>15</v>
      </c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>
        <v>84</v>
      </c>
      <c r="BS301" s="54"/>
      <c r="BT301" s="54"/>
      <c r="BU301" s="54"/>
      <c r="BV301" s="54"/>
      <c r="BW301" s="54"/>
      <c r="BX301" s="54"/>
      <c r="BY301" s="54"/>
      <c r="BZ301" s="54"/>
      <c r="CA301" s="29"/>
      <c r="CB301" s="29">
        <v>6.1</v>
      </c>
      <c r="CC301" s="29"/>
      <c r="CD301" s="29"/>
      <c r="CE301" s="29">
        <v>10</v>
      </c>
      <c r="CF301" s="29"/>
      <c r="CG301" s="29"/>
      <c r="CH301" s="60"/>
      <c r="CI301" s="54"/>
      <c r="CJ301" s="54"/>
      <c r="CK301" s="29">
        <v>1</v>
      </c>
      <c r="CL301" s="54"/>
      <c r="CM301" s="54" t="s">
        <v>844</v>
      </c>
      <c r="CN301" s="54"/>
      <c r="CO301" s="54" t="s">
        <v>132</v>
      </c>
      <c r="CP301" s="54" t="s">
        <v>158</v>
      </c>
      <c r="CQ301" s="54">
        <v>2</v>
      </c>
      <c r="CR301" s="54">
        <v>30</v>
      </c>
      <c r="CS301" s="54" t="s">
        <v>152</v>
      </c>
      <c r="CT301" s="54">
        <v>12</v>
      </c>
      <c r="CU301" s="29">
        <v>17</v>
      </c>
      <c r="CV301" s="54">
        <v>0.5</v>
      </c>
      <c r="CW301" s="54">
        <v>0.55</v>
      </c>
      <c r="CX301" s="54"/>
      <c r="CY301" s="120" t="s">
        <v>1019</v>
      </c>
      <c r="CZ301" s="54"/>
      <c r="DA301" s="120" t="s">
        <v>1020</v>
      </c>
      <c r="DB301" s="54"/>
      <c r="DC301" s="119" t="s">
        <v>130</v>
      </c>
      <c r="DD301" s="112"/>
    </row>
    <row r="302" ht="14.25" spans="1:108">
      <c r="A302" s="92"/>
      <c r="B302" s="31"/>
      <c r="C302" s="113"/>
      <c r="D302" s="29" t="s">
        <v>812</v>
      </c>
      <c r="E302" s="29"/>
      <c r="F302" s="29"/>
      <c r="G302" s="96"/>
      <c r="H302" s="88"/>
      <c r="I302" s="60"/>
      <c r="J302" s="72"/>
      <c r="K302" s="54"/>
      <c r="L302" s="100"/>
      <c r="M302" s="72"/>
      <c r="N302" s="29"/>
      <c r="O302" s="54"/>
      <c r="P302" s="60"/>
      <c r="Q302" s="54"/>
      <c r="R302" s="54"/>
      <c r="S302" s="54"/>
      <c r="T302" s="54"/>
      <c r="U302" s="54"/>
      <c r="V302" s="29">
        <v>21</v>
      </c>
      <c r="W302" s="54"/>
      <c r="X302" s="54"/>
      <c r="Y302" s="119"/>
      <c r="Z302" s="54"/>
      <c r="AA302" s="54"/>
      <c r="AB302" s="29">
        <v>21</v>
      </c>
      <c r="AC302" s="54"/>
      <c r="AD302" s="29">
        <v>21</v>
      </c>
      <c r="AE302" s="24">
        <f t="shared" si="31"/>
        <v>21</v>
      </c>
      <c r="AF302" s="29"/>
      <c r="AG302" s="29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29"/>
      <c r="CB302" s="29"/>
      <c r="CC302" s="29"/>
      <c r="CD302" s="29"/>
      <c r="CE302" s="29"/>
      <c r="CF302" s="29"/>
      <c r="CG302" s="29"/>
      <c r="CH302" s="60"/>
      <c r="CI302" s="54"/>
      <c r="CJ302" s="54"/>
      <c r="CK302" s="29"/>
      <c r="CL302" s="54"/>
      <c r="CM302" s="54"/>
      <c r="CN302" s="54"/>
      <c r="CO302" s="54"/>
      <c r="CP302" s="54"/>
      <c r="CQ302" s="54"/>
      <c r="CR302" s="54"/>
      <c r="CS302" s="54"/>
      <c r="CT302" s="54"/>
      <c r="CU302" s="29"/>
      <c r="CV302" s="54"/>
      <c r="CW302" s="54"/>
      <c r="CX302" s="54"/>
      <c r="CY302" s="120"/>
      <c r="CZ302" s="54"/>
      <c r="DA302" s="120"/>
      <c r="DB302" s="54"/>
      <c r="DC302" s="119"/>
      <c r="DD302" s="112"/>
    </row>
    <row r="303" ht="14.25" spans="1:108">
      <c r="A303" s="92">
        <v>50</v>
      </c>
      <c r="B303" s="29" t="s">
        <v>1026</v>
      </c>
      <c r="C303" s="113" t="s">
        <v>1022</v>
      </c>
      <c r="D303" s="105" t="s">
        <v>1027</v>
      </c>
      <c r="E303" s="54">
        <v>121.136395</v>
      </c>
      <c r="F303" s="54">
        <v>31.589469</v>
      </c>
      <c r="G303" s="96"/>
      <c r="H303" s="60">
        <v>1554963621</v>
      </c>
      <c r="I303" s="60"/>
      <c r="J303" s="72"/>
      <c r="K303" s="54" t="s">
        <v>129</v>
      </c>
      <c r="L303" s="100" t="s">
        <v>843</v>
      </c>
      <c r="M303" s="72"/>
      <c r="N303" s="29" t="s">
        <v>130</v>
      </c>
      <c r="O303" s="54">
        <v>2</v>
      </c>
      <c r="P303" s="60"/>
      <c r="Q303" s="54" t="s">
        <v>130</v>
      </c>
      <c r="R303" s="54"/>
      <c r="S303" s="54"/>
      <c r="T303" s="54"/>
      <c r="U303" s="54"/>
      <c r="V303" s="29">
        <v>18</v>
      </c>
      <c r="W303" s="54"/>
      <c r="X303" s="54"/>
      <c r="Y303" s="54"/>
      <c r="Z303" s="54"/>
      <c r="AA303" s="54"/>
      <c r="AB303" s="29">
        <v>18</v>
      </c>
      <c r="AC303" s="54"/>
      <c r="AD303" s="29">
        <v>18</v>
      </c>
      <c r="AE303" s="24">
        <f t="shared" si="31"/>
        <v>18</v>
      </c>
      <c r="AF303" s="29">
        <v>0.72</v>
      </c>
      <c r="AG303" s="29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>
        <v>18</v>
      </c>
      <c r="BS303" s="54"/>
      <c r="BT303" s="54"/>
      <c r="BU303" s="54"/>
      <c r="BV303" s="54"/>
      <c r="BW303" s="54"/>
      <c r="BX303" s="54"/>
      <c r="BY303" s="54"/>
      <c r="BZ303" s="54"/>
      <c r="CA303" s="29"/>
      <c r="CB303" s="29">
        <v>1.26</v>
      </c>
      <c r="CC303" s="29"/>
      <c r="CD303" s="29"/>
      <c r="CE303" s="29">
        <v>10</v>
      </c>
      <c r="CF303" s="29"/>
      <c r="CG303" s="29"/>
      <c r="CH303" s="60"/>
      <c r="CI303" s="54"/>
      <c r="CJ303" s="54"/>
      <c r="CK303" s="29">
        <v>1</v>
      </c>
      <c r="CL303" s="54"/>
      <c r="CM303" s="54" t="s">
        <v>844</v>
      </c>
      <c r="CN303" s="54"/>
      <c r="CO303" s="54" t="s">
        <v>132</v>
      </c>
      <c r="CP303" s="54" t="s">
        <v>158</v>
      </c>
      <c r="CQ303" s="54">
        <v>2</v>
      </c>
      <c r="CR303" s="54">
        <v>30</v>
      </c>
      <c r="CS303" s="54" t="s">
        <v>152</v>
      </c>
      <c r="CT303" s="54">
        <v>10</v>
      </c>
      <c r="CU303" s="29">
        <v>17</v>
      </c>
      <c r="CV303" s="54">
        <v>0.5</v>
      </c>
      <c r="CW303" s="54">
        <v>0.55</v>
      </c>
      <c r="CX303" s="54"/>
      <c r="CY303" s="120" t="s">
        <v>1028</v>
      </c>
      <c r="CZ303" s="54"/>
      <c r="DA303" s="120" t="s">
        <v>1029</v>
      </c>
      <c r="DB303" s="54"/>
      <c r="DC303" s="119" t="s">
        <v>130</v>
      </c>
      <c r="DD303" s="112"/>
    </row>
    <row r="304" ht="14.25" spans="1:108">
      <c r="A304" s="92">
        <v>51</v>
      </c>
      <c r="B304" s="29" t="s">
        <v>1030</v>
      </c>
      <c r="C304" s="113" t="s">
        <v>901</v>
      </c>
      <c r="D304" s="105" t="s">
        <v>1031</v>
      </c>
      <c r="E304" s="54">
        <v>121.128837</v>
      </c>
      <c r="F304" s="54">
        <v>31.577778</v>
      </c>
      <c r="G304" s="96"/>
      <c r="H304" s="60">
        <v>1541228199</v>
      </c>
      <c r="I304" s="60"/>
      <c r="J304" s="72"/>
      <c r="K304" s="54" t="s">
        <v>129</v>
      </c>
      <c r="L304" s="100" t="s">
        <v>843</v>
      </c>
      <c r="M304" s="72"/>
      <c r="N304" s="29" t="s">
        <v>130</v>
      </c>
      <c r="O304" s="54">
        <v>2</v>
      </c>
      <c r="P304" s="60"/>
      <c r="Q304" s="54" t="s">
        <v>130</v>
      </c>
      <c r="R304" s="54"/>
      <c r="S304" s="54"/>
      <c r="T304" s="54"/>
      <c r="U304" s="54"/>
      <c r="V304" s="29">
        <v>22</v>
      </c>
      <c r="W304" s="54"/>
      <c r="X304" s="54"/>
      <c r="Y304" s="54"/>
      <c r="Z304" s="54"/>
      <c r="AA304" s="54"/>
      <c r="AB304" s="29">
        <v>22</v>
      </c>
      <c r="AC304" s="54"/>
      <c r="AD304" s="29">
        <v>22</v>
      </c>
      <c r="AE304" s="24">
        <f t="shared" si="31"/>
        <v>22</v>
      </c>
      <c r="AF304" s="29">
        <v>0.84</v>
      </c>
      <c r="AG304" s="29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>
        <v>22</v>
      </c>
      <c r="BS304" s="54"/>
      <c r="BT304" s="54"/>
      <c r="BU304" s="54"/>
      <c r="BV304" s="54"/>
      <c r="BW304" s="54"/>
      <c r="BX304" s="54"/>
      <c r="BY304" s="54"/>
      <c r="BZ304" s="54"/>
      <c r="CA304" s="29"/>
      <c r="CB304" s="29">
        <v>1.54</v>
      </c>
      <c r="CC304" s="29"/>
      <c r="CD304" s="29"/>
      <c r="CE304" s="29">
        <v>10</v>
      </c>
      <c r="CF304" s="29"/>
      <c r="CG304" s="29"/>
      <c r="CH304" s="60"/>
      <c r="CI304" s="54"/>
      <c r="CJ304" s="54"/>
      <c r="CK304" s="29">
        <v>1</v>
      </c>
      <c r="CL304" s="54"/>
      <c r="CM304" s="54" t="s">
        <v>844</v>
      </c>
      <c r="CN304" s="54"/>
      <c r="CO304" s="54" t="s">
        <v>132</v>
      </c>
      <c r="CP304" s="54" t="s">
        <v>158</v>
      </c>
      <c r="CQ304" s="54">
        <v>2</v>
      </c>
      <c r="CR304" s="54">
        <v>30</v>
      </c>
      <c r="CS304" s="54" t="s">
        <v>152</v>
      </c>
      <c r="CT304" s="54">
        <v>10</v>
      </c>
      <c r="CU304" s="29">
        <v>17</v>
      </c>
      <c r="CV304" s="54">
        <v>0.5</v>
      </c>
      <c r="CW304" s="54">
        <v>0.55</v>
      </c>
      <c r="CX304" s="54"/>
      <c r="CY304" s="120" t="s">
        <v>1032</v>
      </c>
      <c r="CZ304" s="54"/>
      <c r="DA304" s="120" t="s">
        <v>1033</v>
      </c>
      <c r="DB304" s="54"/>
      <c r="DC304" s="119" t="s">
        <v>130</v>
      </c>
      <c r="DD304" s="112"/>
    </row>
    <row r="305" ht="14.25" spans="1:108">
      <c r="A305" s="92">
        <v>52</v>
      </c>
      <c r="B305" s="29" t="s">
        <v>1034</v>
      </c>
      <c r="C305" s="113"/>
      <c r="D305" s="105" t="s">
        <v>1035</v>
      </c>
      <c r="E305" s="54"/>
      <c r="F305" s="54"/>
      <c r="G305" s="96"/>
      <c r="H305" s="60"/>
      <c r="I305" s="60"/>
      <c r="J305" s="72"/>
      <c r="K305" s="54" t="s">
        <v>129</v>
      </c>
      <c r="L305" s="100" t="s">
        <v>843</v>
      </c>
      <c r="M305" s="72"/>
      <c r="N305" s="29" t="s">
        <v>130</v>
      </c>
      <c r="O305" s="54">
        <v>2</v>
      </c>
      <c r="P305" s="60"/>
      <c r="Q305" s="54" t="s">
        <v>130</v>
      </c>
      <c r="R305" s="54"/>
      <c r="S305" s="54"/>
      <c r="T305" s="54"/>
      <c r="U305" s="54"/>
      <c r="V305" s="29">
        <v>36</v>
      </c>
      <c r="W305" s="54"/>
      <c r="X305" s="54"/>
      <c r="Y305" s="54"/>
      <c r="Z305" s="54"/>
      <c r="AA305" s="54"/>
      <c r="AB305" s="29">
        <v>36</v>
      </c>
      <c r="AC305" s="54"/>
      <c r="AD305" s="29">
        <v>36</v>
      </c>
      <c r="AE305" s="24">
        <f t="shared" si="31"/>
        <v>36</v>
      </c>
      <c r="AF305" s="29">
        <v>1.15</v>
      </c>
      <c r="AG305" s="29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>
        <v>36</v>
      </c>
      <c r="BS305" s="54"/>
      <c r="BT305" s="54"/>
      <c r="BU305" s="54"/>
      <c r="BV305" s="54"/>
      <c r="BW305" s="54"/>
      <c r="BX305" s="54"/>
      <c r="BY305" s="54"/>
      <c r="BZ305" s="54"/>
      <c r="CA305" s="29"/>
      <c r="CB305" s="29">
        <v>2.52</v>
      </c>
      <c r="CC305" s="29"/>
      <c r="CD305" s="29"/>
      <c r="CE305" s="29">
        <v>10</v>
      </c>
      <c r="CF305" s="29"/>
      <c r="CG305" s="29"/>
      <c r="CH305" s="60"/>
      <c r="CI305" s="54"/>
      <c r="CJ305" s="54"/>
      <c r="CK305" s="29"/>
      <c r="CL305" s="54"/>
      <c r="CM305" s="54" t="s">
        <v>844</v>
      </c>
      <c r="CN305" s="54"/>
      <c r="CO305" s="54" t="s">
        <v>132</v>
      </c>
      <c r="CP305" s="54" t="s">
        <v>158</v>
      </c>
      <c r="CQ305" s="54">
        <v>2</v>
      </c>
      <c r="CR305" s="54">
        <v>30</v>
      </c>
      <c r="CS305" s="54" t="s">
        <v>152</v>
      </c>
      <c r="CT305" s="54">
        <v>10</v>
      </c>
      <c r="CU305" s="29">
        <v>17</v>
      </c>
      <c r="CV305" s="54">
        <v>0.5</v>
      </c>
      <c r="CW305" s="54">
        <v>0.55</v>
      </c>
      <c r="CX305" s="54"/>
      <c r="CY305" s="120" t="s">
        <v>1032</v>
      </c>
      <c r="CZ305" s="54"/>
      <c r="DA305" s="120" t="s">
        <v>1033</v>
      </c>
      <c r="DB305" s="54"/>
      <c r="DC305" s="119" t="s">
        <v>130</v>
      </c>
      <c r="DD305" s="112"/>
    </row>
    <row r="306" ht="25.5" spans="1:108">
      <c r="A306" s="92"/>
      <c r="B306" s="118" t="s">
        <v>1036</v>
      </c>
      <c r="C306" s="113"/>
      <c r="D306" s="105"/>
      <c r="E306" s="54"/>
      <c r="F306" s="54"/>
      <c r="G306" s="96"/>
      <c r="H306" s="60"/>
      <c r="I306" s="60"/>
      <c r="J306" s="72"/>
      <c r="K306" s="72"/>
      <c r="L306" s="72"/>
      <c r="M306" s="72"/>
      <c r="N306" s="77"/>
      <c r="O306" s="54"/>
      <c r="P306" s="60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24">
        <f t="shared" si="31"/>
        <v>0</v>
      </c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29"/>
      <c r="CB306" s="29"/>
      <c r="CC306" s="29"/>
      <c r="CD306" s="29"/>
      <c r="CE306" s="29"/>
      <c r="CF306" s="29"/>
      <c r="CG306" s="29"/>
      <c r="CH306" s="60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29"/>
      <c r="CV306" s="54"/>
      <c r="CW306" s="54"/>
      <c r="CX306" s="54"/>
      <c r="CY306" s="54"/>
      <c r="CZ306" s="54"/>
      <c r="DA306" s="54"/>
      <c r="DB306" s="54"/>
      <c r="DC306" s="119"/>
      <c r="DD306" s="112"/>
    </row>
    <row r="307" ht="14.25" spans="1:108">
      <c r="A307" s="92">
        <v>53</v>
      </c>
      <c r="B307" s="29" t="s">
        <v>1037</v>
      </c>
      <c r="C307" s="113" t="s">
        <v>1038</v>
      </c>
      <c r="D307" s="105" t="s">
        <v>1037</v>
      </c>
      <c r="E307" s="54">
        <v>121.232788</v>
      </c>
      <c r="F307" s="54">
        <v>31.557891</v>
      </c>
      <c r="G307" s="96"/>
      <c r="H307" s="60">
        <v>1541752380</v>
      </c>
      <c r="I307" s="60"/>
      <c r="J307" s="72"/>
      <c r="K307" s="54" t="s">
        <v>129</v>
      </c>
      <c r="L307" s="100" t="s">
        <v>843</v>
      </c>
      <c r="M307" s="72"/>
      <c r="N307" s="29" t="s">
        <v>130</v>
      </c>
      <c r="O307" s="54">
        <v>2</v>
      </c>
      <c r="P307" s="60"/>
      <c r="Q307" s="54" t="s">
        <v>130</v>
      </c>
      <c r="R307" s="54"/>
      <c r="S307" s="54"/>
      <c r="T307" s="54"/>
      <c r="U307" s="54"/>
      <c r="V307" s="54">
        <v>34</v>
      </c>
      <c r="W307" s="54"/>
      <c r="X307" s="54"/>
      <c r="Y307" s="54"/>
      <c r="Z307" s="54"/>
      <c r="AA307" s="54"/>
      <c r="AB307" s="54">
        <v>34</v>
      </c>
      <c r="AC307" s="54"/>
      <c r="AD307" s="54">
        <v>34</v>
      </c>
      <c r="AE307" s="24">
        <f t="shared" si="31"/>
        <v>34</v>
      </c>
      <c r="AF307" s="54">
        <v>1.5</v>
      </c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>
        <v>34</v>
      </c>
      <c r="BS307" s="54"/>
      <c r="BT307" s="54"/>
      <c r="BU307" s="54"/>
      <c r="BV307" s="54"/>
      <c r="BW307" s="54"/>
      <c r="BX307" s="54"/>
      <c r="BY307" s="54"/>
      <c r="BZ307" s="54"/>
      <c r="CA307" s="29"/>
      <c r="CB307" s="29">
        <v>2.38</v>
      </c>
      <c r="CC307" s="29"/>
      <c r="CD307" s="29"/>
      <c r="CE307" s="29">
        <v>10</v>
      </c>
      <c r="CF307" s="29"/>
      <c r="CG307" s="29"/>
      <c r="CH307" s="60"/>
      <c r="CI307" s="54"/>
      <c r="CJ307" s="54"/>
      <c r="CK307" s="54">
        <v>1</v>
      </c>
      <c r="CL307" s="54"/>
      <c r="CM307" s="54" t="s">
        <v>844</v>
      </c>
      <c r="CN307" s="54"/>
      <c r="CO307" s="54" t="s">
        <v>132</v>
      </c>
      <c r="CP307" s="54" t="s">
        <v>892</v>
      </c>
      <c r="CQ307" s="54">
        <v>2</v>
      </c>
      <c r="CR307" s="54">
        <v>30</v>
      </c>
      <c r="CS307" s="54" t="s">
        <v>152</v>
      </c>
      <c r="CT307" s="54">
        <v>10</v>
      </c>
      <c r="CU307" s="29">
        <v>17</v>
      </c>
      <c r="CV307" s="54">
        <v>0.5</v>
      </c>
      <c r="CW307" s="54">
        <v>0.55</v>
      </c>
      <c r="CX307" s="54"/>
      <c r="CY307" s="54">
        <v>2015.6</v>
      </c>
      <c r="CZ307" s="54"/>
      <c r="DA307" s="54">
        <v>2018.6</v>
      </c>
      <c r="DB307" s="54"/>
      <c r="DC307" s="119" t="s">
        <v>130</v>
      </c>
      <c r="DD307" s="112"/>
    </row>
    <row r="308" ht="14.25" spans="1:108">
      <c r="A308" s="95">
        <v>54</v>
      </c>
      <c r="B308" s="93" t="s">
        <v>1039</v>
      </c>
      <c r="C308" s="113" t="s">
        <v>1040</v>
      </c>
      <c r="D308" s="105" t="s">
        <v>1039</v>
      </c>
      <c r="E308" s="54">
        <v>121.239662</v>
      </c>
      <c r="F308" s="54">
        <v>31.540439</v>
      </c>
      <c r="G308" s="96"/>
      <c r="H308" s="60">
        <v>1548780287</v>
      </c>
      <c r="I308" s="60"/>
      <c r="J308" s="72"/>
      <c r="K308" s="54" t="s">
        <v>129</v>
      </c>
      <c r="L308" s="100" t="s">
        <v>843</v>
      </c>
      <c r="M308" s="72"/>
      <c r="N308" s="29" t="s">
        <v>130</v>
      </c>
      <c r="O308" s="54">
        <v>3</v>
      </c>
      <c r="P308" s="60"/>
      <c r="Q308" s="54" t="s">
        <v>130</v>
      </c>
      <c r="R308" s="54"/>
      <c r="S308" s="54"/>
      <c r="T308" s="54"/>
      <c r="U308" s="54"/>
      <c r="V308" s="54">
        <v>44</v>
      </c>
      <c r="W308" s="54"/>
      <c r="X308" s="54"/>
      <c r="Y308" s="54"/>
      <c r="Z308" s="54"/>
      <c r="AA308" s="54"/>
      <c r="AB308" s="54">
        <v>44</v>
      </c>
      <c r="AC308" s="54"/>
      <c r="AD308" s="54">
        <v>44</v>
      </c>
      <c r="AE308" s="24">
        <f t="shared" si="31"/>
        <v>44</v>
      </c>
      <c r="AF308" s="54">
        <v>2</v>
      </c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>
        <v>44</v>
      </c>
      <c r="BR308" s="54"/>
      <c r="BS308" s="54"/>
      <c r="BT308" s="54"/>
      <c r="BU308" s="54"/>
      <c r="BV308" s="54"/>
      <c r="BW308" s="54"/>
      <c r="BX308" s="54"/>
      <c r="BY308" s="54"/>
      <c r="BZ308" s="54"/>
      <c r="CA308" s="29"/>
      <c r="CB308" s="29">
        <v>2.64</v>
      </c>
      <c r="CC308" s="29"/>
      <c r="CD308" s="29"/>
      <c r="CE308" s="29">
        <v>7</v>
      </c>
      <c r="CF308" s="29"/>
      <c r="CG308" s="29"/>
      <c r="CH308" s="60"/>
      <c r="CI308" s="54"/>
      <c r="CJ308" s="54"/>
      <c r="CK308" s="54">
        <v>1</v>
      </c>
      <c r="CL308" s="54"/>
      <c r="CM308" s="54" t="s">
        <v>844</v>
      </c>
      <c r="CN308" s="54"/>
      <c r="CO308" s="54" t="s">
        <v>132</v>
      </c>
      <c r="CP308" s="54" t="s">
        <v>158</v>
      </c>
      <c r="CQ308" s="54">
        <v>2</v>
      </c>
      <c r="CR308" s="54">
        <v>30</v>
      </c>
      <c r="CS308" s="54" t="s">
        <v>152</v>
      </c>
      <c r="CT308" s="54">
        <v>12</v>
      </c>
      <c r="CU308" s="29">
        <v>16</v>
      </c>
      <c r="CV308" s="54">
        <v>0.5</v>
      </c>
      <c r="CW308" s="54">
        <v>0.5</v>
      </c>
      <c r="CX308" s="54"/>
      <c r="CY308" s="54">
        <v>2017.8</v>
      </c>
      <c r="CZ308" s="54"/>
      <c r="DA308" s="54">
        <v>2020.8</v>
      </c>
      <c r="DB308" s="54"/>
      <c r="DC308" s="119" t="s">
        <v>130</v>
      </c>
      <c r="DD308" s="112"/>
    </row>
    <row r="309" ht="14.25" spans="1:108">
      <c r="A309" s="97"/>
      <c r="B309" s="31"/>
      <c r="C309" s="113" t="s">
        <v>1041</v>
      </c>
      <c r="D309" s="105"/>
      <c r="E309" s="54">
        <v>121.237577</v>
      </c>
      <c r="F309" s="54">
        <v>31.548132</v>
      </c>
      <c r="G309" s="96"/>
      <c r="H309" s="60">
        <v>1551553702</v>
      </c>
      <c r="I309" s="60"/>
      <c r="J309" s="72"/>
      <c r="K309" s="54"/>
      <c r="L309" s="72"/>
      <c r="M309" s="72"/>
      <c r="N309" s="29"/>
      <c r="O309" s="54"/>
      <c r="P309" s="60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24">
        <f t="shared" si="31"/>
        <v>0</v>
      </c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29"/>
      <c r="CB309" s="29"/>
      <c r="CC309" s="29"/>
      <c r="CD309" s="29"/>
      <c r="CE309" s="29"/>
      <c r="CF309" s="29"/>
      <c r="CG309" s="29"/>
      <c r="CH309" s="60"/>
      <c r="CI309" s="54"/>
      <c r="CJ309" s="54"/>
      <c r="CK309" s="54">
        <v>1</v>
      </c>
      <c r="CL309" s="54"/>
      <c r="CM309" s="54"/>
      <c r="CN309" s="54"/>
      <c r="CO309" s="54"/>
      <c r="CP309" s="54"/>
      <c r="CQ309" s="54"/>
      <c r="CR309" s="54"/>
      <c r="CS309" s="54"/>
      <c r="CT309" s="54"/>
      <c r="CU309" s="29"/>
      <c r="CV309" s="54"/>
      <c r="CW309" s="54"/>
      <c r="CX309" s="54"/>
      <c r="CY309" s="54"/>
      <c r="CZ309" s="54"/>
      <c r="DA309" s="54"/>
      <c r="DB309" s="54"/>
      <c r="DC309" s="119" t="s">
        <v>130</v>
      </c>
      <c r="DD309" s="112"/>
    </row>
    <row r="310" ht="24" spans="1:108">
      <c r="A310" s="95">
        <v>55</v>
      </c>
      <c r="B310" s="93" t="s">
        <v>305</v>
      </c>
      <c r="C310" s="113" t="s">
        <v>1042</v>
      </c>
      <c r="D310" s="105" t="s">
        <v>1043</v>
      </c>
      <c r="E310" s="29">
        <v>121.251612</v>
      </c>
      <c r="F310" s="29">
        <v>31.559421</v>
      </c>
      <c r="G310" s="96" t="s">
        <v>1044</v>
      </c>
      <c r="H310" s="88" t="s">
        <v>1045</v>
      </c>
      <c r="I310" s="60"/>
      <c r="J310" s="29"/>
      <c r="K310" s="100" t="s">
        <v>129</v>
      </c>
      <c r="L310" s="100" t="s">
        <v>843</v>
      </c>
      <c r="M310" s="72"/>
      <c r="N310" s="29" t="s">
        <v>130</v>
      </c>
      <c r="O310" s="54">
        <v>3</v>
      </c>
      <c r="P310" s="60"/>
      <c r="Q310" s="54" t="s">
        <v>130</v>
      </c>
      <c r="R310" s="54"/>
      <c r="S310" s="54"/>
      <c r="T310" s="54"/>
      <c r="U310" s="54"/>
      <c r="V310" s="54">
        <v>150</v>
      </c>
      <c r="W310" s="54"/>
      <c r="X310" s="54"/>
      <c r="Y310" s="54">
        <v>6</v>
      </c>
      <c r="Z310" s="54"/>
      <c r="AA310" s="54"/>
      <c r="AB310" s="54">
        <v>150</v>
      </c>
      <c r="AC310" s="54"/>
      <c r="AD310" s="54">
        <v>150</v>
      </c>
      <c r="AE310" s="24">
        <f t="shared" si="31"/>
        <v>150</v>
      </c>
      <c r="AF310" s="54">
        <v>5.6</v>
      </c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>
        <v>150</v>
      </c>
      <c r="BT310" s="54"/>
      <c r="BU310" s="54">
        <v>20</v>
      </c>
      <c r="BV310" s="54"/>
      <c r="BW310" s="54"/>
      <c r="BX310" s="54"/>
      <c r="BY310" s="54"/>
      <c r="BZ310" s="54"/>
      <c r="CA310" s="29"/>
      <c r="CB310" s="29">
        <v>14</v>
      </c>
      <c r="CC310" s="29"/>
      <c r="CD310" s="29"/>
      <c r="CE310" s="29">
        <v>10</v>
      </c>
      <c r="CF310" s="29"/>
      <c r="CG310" s="29"/>
      <c r="CH310" s="60"/>
      <c r="CI310" s="54"/>
      <c r="CJ310" s="54">
        <v>15</v>
      </c>
      <c r="CK310" s="54">
        <v>1</v>
      </c>
      <c r="CL310" s="54"/>
      <c r="CM310" s="54" t="s">
        <v>844</v>
      </c>
      <c r="CN310" s="54"/>
      <c r="CO310" s="54" t="s">
        <v>311</v>
      </c>
      <c r="CP310" s="54" t="s">
        <v>158</v>
      </c>
      <c r="CQ310" s="54">
        <v>4</v>
      </c>
      <c r="CR310" s="54">
        <v>30</v>
      </c>
      <c r="CS310" s="54" t="s">
        <v>388</v>
      </c>
      <c r="CT310" s="54">
        <v>15</v>
      </c>
      <c r="CU310" s="29">
        <v>18</v>
      </c>
      <c r="CV310" s="54">
        <v>0.5</v>
      </c>
      <c r="CW310" s="54">
        <v>0.55</v>
      </c>
      <c r="CX310" s="54"/>
      <c r="CY310" s="54">
        <v>2010.6</v>
      </c>
      <c r="CZ310" s="54"/>
      <c r="DA310" s="54">
        <v>2013.6</v>
      </c>
      <c r="DB310" s="54"/>
      <c r="DC310" s="119" t="s">
        <v>130</v>
      </c>
      <c r="DD310" s="112"/>
    </row>
    <row r="311" ht="24" spans="1:108">
      <c r="A311" s="97"/>
      <c r="B311" s="31"/>
      <c r="C311" s="113" t="s">
        <v>1046</v>
      </c>
      <c r="D311" s="105" t="s">
        <v>1047</v>
      </c>
      <c r="E311" s="29">
        <v>121.25496801</v>
      </c>
      <c r="F311" s="29">
        <v>31.54825914</v>
      </c>
      <c r="G311" s="96" t="s">
        <v>1048</v>
      </c>
      <c r="H311" s="88" t="s">
        <v>1049</v>
      </c>
      <c r="I311" s="72" t="s">
        <v>1050</v>
      </c>
      <c r="J311" s="29" t="s">
        <v>1051</v>
      </c>
      <c r="K311" s="100" t="s">
        <v>184</v>
      </c>
      <c r="L311" s="100" t="s">
        <v>843</v>
      </c>
      <c r="M311" s="72"/>
      <c r="N311" s="29"/>
      <c r="O311" s="54"/>
      <c r="P311" s="60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24">
        <f t="shared" si="31"/>
        <v>0</v>
      </c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29"/>
      <c r="CB311" s="29"/>
      <c r="CC311" s="29"/>
      <c r="CD311" s="29"/>
      <c r="CE311" s="29"/>
      <c r="CF311" s="29"/>
      <c r="CG311" s="29"/>
      <c r="CH311" s="60"/>
      <c r="CI311" s="54"/>
      <c r="CJ311" s="54"/>
      <c r="CK311" s="54">
        <v>1</v>
      </c>
      <c r="CL311" s="54"/>
      <c r="CM311" s="54"/>
      <c r="CN311" s="54"/>
      <c r="CO311" s="54"/>
      <c r="CP311" s="54"/>
      <c r="CQ311" s="54"/>
      <c r="CR311" s="54"/>
      <c r="CS311" s="54"/>
      <c r="CT311" s="54"/>
      <c r="CU311" s="29"/>
      <c r="CV311" s="54"/>
      <c r="CW311" s="54"/>
      <c r="CX311" s="54"/>
      <c r="CY311" s="54"/>
      <c r="CZ311" s="54"/>
      <c r="DA311" s="54"/>
      <c r="DB311" s="54"/>
      <c r="DC311" s="119" t="s">
        <v>130</v>
      </c>
      <c r="DD311" s="112"/>
    </row>
    <row r="312" ht="24" spans="1:108">
      <c r="A312" s="92">
        <v>56</v>
      </c>
      <c r="B312" s="29" t="s">
        <v>1052</v>
      </c>
      <c r="C312" s="113" t="s">
        <v>1053</v>
      </c>
      <c r="D312" s="105" t="s">
        <v>1054</v>
      </c>
      <c r="E312" s="29">
        <v>121.255366</v>
      </c>
      <c r="F312" s="29">
        <v>31.558436</v>
      </c>
      <c r="G312" s="96" t="s">
        <v>1055</v>
      </c>
      <c r="H312" s="88" t="s">
        <v>1056</v>
      </c>
      <c r="I312" s="72"/>
      <c r="J312" s="72"/>
      <c r="K312" s="54" t="s">
        <v>129</v>
      </c>
      <c r="L312" s="100" t="s">
        <v>843</v>
      </c>
      <c r="M312" s="72"/>
      <c r="N312" s="29" t="s">
        <v>130</v>
      </c>
      <c r="O312" s="54">
        <v>3</v>
      </c>
      <c r="P312" s="60"/>
      <c r="Q312" s="54" t="s">
        <v>130</v>
      </c>
      <c r="R312" s="54"/>
      <c r="S312" s="54"/>
      <c r="T312" s="54"/>
      <c r="U312" s="54"/>
      <c r="V312" s="54">
        <v>52</v>
      </c>
      <c r="W312" s="54"/>
      <c r="X312" s="54"/>
      <c r="Y312" s="54"/>
      <c r="Z312" s="54"/>
      <c r="AA312" s="54"/>
      <c r="AB312" s="54">
        <v>52</v>
      </c>
      <c r="AC312" s="54"/>
      <c r="AD312" s="54">
        <v>52</v>
      </c>
      <c r="AE312" s="24">
        <f t="shared" si="31"/>
        <v>52</v>
      </c>
      <c r="AF312" s="54">
        <v>1.56</v>
      </c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>
        <v>52</v>
      </c>
      <c r="BY312" s="54"/>
      <c r="BZ312" s="54"/>
      <c r="CA312" s="29"/>
      <c r="CB312" s="29">
        <v>7.8</v>
      </c>
      <c r="CC312" s="29"/>
      <c r="CD312" s="29"/>
      <c r="CE312" s="29">
        <v>6</v>
      </c>
      <c r="CF312" s="29"/>
      <c r="CG312" s="29"/>
      <c r="CH312" s="60"/>
      <c r="CI312" s="54"/>
      <c r="CJ312" s="54"/>
      <c r="CK312" s="54">
        <v>1</v>
      </c>
      <c r="CL312" s="54"/>
      <c r="CM312" s="54" t="s">
        <v>844</v>
      </c>
      <c r="CN312" s="54"/>
      <c r="CO312" s="54" t="s">
        <v>176</v>
      </c>
      <c r="CP312" s="54" t="s">
        <v>158</v>
      </c>
      <c r="CQ312" s="54">
        <v>1</v>
      </c>
      <c r="CR312" s="54">
        <v>30</v>
      </c>
      <c r="CS312" s="54" t="s">
        <v>152</v>
      </c>
      <c r="CT312" s="54">
        <v>10</v>
      </c>
      <c r="CU312" s="29">
        <v>28</v>
      </c>
      <c r="CV312" s="54">
        <v>0.6</v>
      </c>
      <c r="CW312" s="54">
        <v>0.76</v>
      </c>
      <c r="CX312" s="54"/>
      <c r="CY312" s="54">
        <v>2017.8</v>
      </c>
      <c r="CZ312" s="54"/>
      <c r="DA312" s="54">
        <v>2020.8</v>
      </c>
      <c r="DB312" s="54"/>
      <c r="DC312" s="119" t="s">
        <v>130</v>
      </c>
      <c r="DD312" s="112"/>
    </row>
    <row r="313" ht="24" spans="1:108">
      <c r="A313" s="92">
        <v>57</v>
      </c>
      <c r="B313" s="29" t="s">
        <v>1057</v>
      </c>
      <c r="C313" s="113" t="s">
        <v>901</v>
      </c>
      <c r="D313" s="105" t="s">
        <v>1058</v>
      </c>
      <c r="E313" s="29">
        <v>121.255294</v>
      </c>
      <c r="F313" s="29">
        <v>31.558621</v>
      </c>
      <c r="G313" s="96" t="s">
        <v>1059</v>
      </c>
      <c r="H313" s="88" t="s">
        <v>1060</v>
      </c>
      <c r="I313" s="72"/>
      <c r="J313" s="72"/>
      <c r="K313" s="54" t="s">
        <v>129</v>
      </c>
      <c r="L313" s="100" t="s">
        <v>843</v>
      </c>
      <c r="M313" s="72"/>
      <c r="N313" s="29" t="s">
        <v>130</v>
      </c>
      <c r="O313" s="54">
        <v>3</v>
      </c>
      <c r="P313" s="60"/>
      <c r="Q313" s="54" t="s">
        <v>130</v>
      </c>
      <c r="R313" s="54"/>
      <c r="S313" s="54"/>
      <c r="T313" s="54"/>
      <c r="U313" s="54"/>
      <c r="V313" s="54">
        <v>58</v>
      </c>
      <c r="W313" s="54"/>
      <c r="X313" s="54"/>
      <c r="Y313" s="54"/>
      <c r="Z313" s="54"/>
      <c r="AA313" s="54"/>
      <c r="AB313" s="54">
        <v>58</v>
      </c>
      <c r="AC313" s="54"/>
      <c r="AD313" s="54">
        <v>58</v>
      </c>
      <c r="AE313" s="24">
        <f t="shared" si="31"/>
        <v>58</v>
      </c>
      <c r="AF313" s="54">
        <v>1.077</v>
      </c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>
        <v>58</v>
      </c>
      <c r="BY313" s="54"/>
      <c r="BZ313" s="54"/>
      <c r="CA313" s="29"/>
      <c r="CB313" s="29">
        <v>8.7</v>
      </c>
      <c r="CC313" s="29"/>
      <c r="CD313" s="29"/>
      <c r="CE313" s="29">
        <v>6</v>
      </c>
      <c r="CF313" s="29"/>
      <c r="CG313" s="29"/>
      <c r="CH313" s="60"/>
      <c r="CI313" s="54"/>
      <c r="CJ313" s="54"/>
      <c r="CK313" s="54">
        <v>1</v>
      </c>
      <c r="CL313" s="54"/>
      <c r="CM313" s="54" t="s">
        <v>844</v>
      </c>
      <c r="CN313" s="54"/>
      <c r="CO313" s="54" t="s">
        <v>176</v>
      </c>
      <c r="CP313" s="54" t="s">
        <v>158</v>
      </c>
      <c r="CQ313" s="54">
        <v>1</v>
      </c>
      <c r="CR313" s="54">
        <v>30</v>
      </c>
      <c r="CS313" s="54" t="s">
        <v>152</v>
      </c>
      <c r="CT313" s="54">
        <v>10</v>
      </c>
      <c r="CU313" s="29">
        <v>28</v>
      </c>
      <c r="CV313" s="54">
        <v>0.6</v>
      </c>
      <c r="CW313" s="54">
        <v>0.76</v>
      </c>
      <c r="CX313" s="54"/>
      <c r="CY313" s="54">
        <v>2019.6</v>
      </c>
      <c r="CZ313" s="54"/>
      <c r="DA313" s="54">
        <v>2022.6</v>
      </c>
      <c r="DB313" s="54"/>
      <c r="DC313" s="119" t="s">
        <v>130</v>
      </c>
      <c r="DD313" s="112"/>
    </row>
    <row r="314" ht="24" spans="1:108">
      <c r="A314" s="92">
        <v>58</v>
      </c>
      <c r="B314" s="29" t="s">
        <v>1061</v>
      </c>
      <c r="C314" s="113" t="s">
        <v>1062</v>
      </c>
      <c r="D314" s="105" t="s">
        <v>1063</v>
      </c>
      <c r="E314" s="29">
        <v>121.2582</v>
      </c>
      <c r="F314" s="29">
        <v>31.55482</v>
      </c>
      <c r="G314" s="96" t="s">
        <v>1064</v>
      </c>
      <c r="H314" s="88" t="s">
        <v>1065</v>
      </c>
      <c r="I314" s="72"/>
      <c r="J314" s="72"/>
      <c r="K314" s="54" t="s">
        <v>129</v>
      </c>
      <c r="L314" s="100" t="s">
        <v>843</v>
      </c>
      <c r="M314" s="72"/>
      <c r="N314" s="29" t="s">
        <v>130</v>
      </c>
      <c r="O314" s="54">
        <v>2</v>
      </c>
      <c r="P314" s="60"/>
      <c r="Q314" s="54" t="s">
        <v>130</v>
      </c>
      <c r="R314" s="54"/>
      <c r="S314" s="54"/>
      <c r="T314" s="54"/>
      <c r="U314" s="54"/>
      <c r="V314" s="54"/>
      <c r="W314" s="54">
        <v>24</v>
      </c>
      <c r="X314" s="54"/>
      <c r="Y314" s="54"/>
      <c r="Z314" s="54"/>
      <c r="AA314" s="54"/>
      <c r="AB314" s="54">
        <v>24</v>
      </c>
      <c r="AC314" s="54"/>
      <c r="AD314" s="54">
        <v>48</v>
      </c>
      <c r="AE314" s="24">
        <f t="shared" si="31"/>
        <v>48</v>
      </c>
      <c r="AF314" s="54">
        <v>1</v>
      </c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>
        <v>48</v>
      </c>
      <c r="BV314" s="54"/>
      <c r="BW314" s="54"/>
      <c r="BX314" s="54"/>
      <c r="BY314" s="54"/>
      <c r="BZ314" s="54"/>
      <c r="CA314" s="29"/>
      <c r="CB314" s="29">
        <v>4.8</v>
      </c>
      <c r="CC314" s="29"/>
      <c r="CD314" s="29"/>
      <c r="CE314" s="29">
        <v>10</v>
      </c>
      <c r="CF314" s="29"/>
      <c r="CG314" s="29"/>
      <c r="CH314" s="60"/>
      <c r="CI314" s="54"/>
      <c r="CJ314" s="54"/>
      <c r="CK314" s="54">
        <v>1</v>
      </c>
      <c r="CL314" s="54"/>
      <c r="CM314" s="54" t="s">
        <v>844</v>
      </c>
      <c r="CN314" s="54"/>
      <c r="CO314" s="54" t="s">
        <v>132</v>
      </c>
      <c r="CP314" s="54" t="s">
        <v>158</v>
      </c>
      <c r="CQ314" s="54">
        <v>2</v>
      </c>
      <c r="CR314" s="54">
        <v>30</v>
      </c>
      <c r="CS314" s="54" t="s">
        <v>152</v>
      </c>
      <c r="CT314" s="54">
        <v>12</v>
      </c>
      <c r="CU314" s="29">
        <v>27</v>
      </c>
      <c r="CV314" s="54">
        <v>0.6</v>
      </c>
      <c r="CW314" s="54">
        <v>0.75</v>
      </c>
      <c r="CX314" s="54"/>
      <c r="CY314" s="54">
        <v>2015.8</v>
      </c>
      <c r="CZ314" s="54"/>
      <c r="DA314" s="54">
        <v>2019.8</v>
      </c>
      <c r="DB314" s="54"/>
      <c r="DC314" s="119" t="s">
        <v>130</v>
      </c>
      <c r="DD314" s="112"/>
    </row>
    <row r="315" ht="14.25" spans="1:108">
      <c r="A315" s="92">
        <v>59</v>
      </c>
      <c r="B315" s="29" t="s">
        <v>1066</v>
      </c>
      <c r="C315" s="113"/>
      <c r="D315" s="105" t="s">
        <v>1063</v>
      </c>
      <c r="E315" s="78"/>
      <c r="F315" s="78"/>
      <c r="G315" s="96"/>
      <c r="H315" s="72"/>
      <c r="I315" s="72"/>
      <c r="J315" s="72"/>
      <c r="K315" s="54"/>
      <c r="L315" s="72"/>
      <c r="M315" s="72"/>
      <c r="N315" s="29" t="s">
        <v>130</v>
      </c>
      <c r="O315" s="54">
        <v>2</v>
      </c>
      <c r="P315" s="60"/>
      <c r="Q315" s="54" t="s">
        <v>130</v>
      </c>
      <c r="R315" s="54"/>
      <c r="S315" s="54"/>
      <c r="T315" s="54"/>
      <c r="U315" s="54"/>
      <c r="V315" s="54">
        <v>17</v>
      </c>
      <c r="W315" s="54"/>
      <c r="X315" s="54"/>
      <c r="Y315" s="54"/>
      <c r="Z315" s="54"/>
      <c r="AA315" s="54"/>
      <c r="AB315" s="54">
        <v>17</v>
      </c>
      <c r="AC315" s="54"/>
      <c r="AD315" s="54">
        <v>17</v>
      </c>
      <c r="AE315" s="24">
        <f t="shared" si="31"/>
        <v>17</v>
      </c>
      <c r="AF315" s="54"/>
      <c r="AG315" s="54">
        <v>0.7</v>
      </c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>
        <v>17</v>
      </c>
      <c r="BS315" s="54"/>
      <c r="BT315" s="54"/>
      <c r="BU315" s="54"/>
      <c r="BV315" s="54"/>
      <c r="BW315" s="54"/>
      <c r="BX315" s="54"/>
      <c r="BY315" s="54"/>
      <c r="BZ315" s="54"/>
      <c r="CA315" s="29"/>
      <c r="CB315" s="29">
        <v>1.19</v>
      </c>
      <c r="CC315" s="29"/>
      <c r="CD315" s="29"/>
      <c r="CE315" s="29">
        <v>7</v>
      </c>
      <c r="CF315" s="29"/>
      <c r="CG315" s="29"/>
      <c r="CH315" s="60"/>
      <c r="CI315" s="54"/>
      <c r="CJ315" s="54"/>
      <c r="CK315" s="54"/>
      <c r="CL315" s="54"/>
      <c r="CM315" s="54" t="s">
        <v>844</v>
      </c>
      <c r="CN315" s="54"/>
      <c r="CO315" s="54" t="s">
        <v>132</v>
      </c>
      <c r="CP315" s="54" t="s">
        <v>158</v>
      </c>
      <c r="CQ315" s="54">
        <v>1</v>
      </c>
      <c r="CR315" s="54">
        <v>30</v>
      </c>
      <c r="CS315" s="54" t="s">
        <v>152</v>
      </c>
      <c r="CT315" s="54">
        <v>10</v>
      </c>
      <c r="CU315" s="29">
        <v>17</v>
      </c>
      <c r="CV315" s="54">
        <v>0.5</v>
      </c>
      <c r="CW315" s="54">
        <v>0.55</v>
      </c>
      <c r="CX315" s="54"/>
      <c r="CY315" s="54">
        <v>2017.8</v>
      </c>
      <c r="CZ315" s="54"/>
      <c r="DA315" s="54">
        <v>2020.8</v>
      </c>
      <c r="DB315" s="54"/>
      <c r="DC315" s="119" t="s">
        <v>130</v>
      </c>
      <c r="DD315" s="112"/>
    </row>
    <row r="316" ht="14.25" spans="1:108">
      <c r="A316" s="92">
        <v>60</v>
      </c>
      <c r="B316" s="29" t="s">
        <v>1067</v>
      </c>
      <c r="C316" s="113"/>
      <c r="D316" s="105" t="s">
        <v>1068</v>
      </c>
      <c r="E316" s="78"/>
      <c r="F316" s="78"/>
      <c r="G316" s="60"/>
      <c r="H316" s="72"/>
      <c r="I316" s="72"/>
      <c r="J316" s="72"/>
      <c r="K316" s="54"/>
      <c r="L316" s="72"/>
      <c r="M316" s="72"/>
      <c r="N316" s="29" t="s">
        <v>130</v>
      </c>
      <c r="O316" s="54">
        <v>1</v>
      </c>
      <c r="P316" s="60"/>
      <c r="Q316" s="54" t="s">
        <v>130</v>
      </c>
      <c r="R316" s="54"/>
      <c r="S316" s="54"/>
      <c r="T316" s="54"/>
      <c r="U316" s="54"/>
      <c r="V316" s="54">
        <v>10</v>
      </c>
      <c r="W316" s="54"/>
      <c r="X316" s="54"/>
      <c r="Y316" s="54"/>
      <c r="Z316" s="54"/>
      <c r="AA316" s="54"/>
      <c r="AB316" s="54">
        <v>10</v>
      </c>
      <c r="AC316" s="54"/>
      <c r="AD316" s="54">
        <v>10</v>
      </c>
      <c r="AE316" s="24">
        <f t="shared" si="31"/>
        <v>10</v>
      </c>
      <c r="AF316" s="54">
        <v>0.5</v>
      </c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>
        <v>10</v>
      </c>
      <c r="BV316" s="54"/>
      <c r="BW316" s="54"/>
      <c r="BX316" s="54"/>
      <c r="BY316" s="54"/>
      <c r="BZ316" s="54"/>
      <c r="CA316" s="29"/>
      <c r="CB316" s="29">
        <v>1</v>
      </c>
      <c r="CC316" s="29"/>
      <c r="CD316" s="29"/>
      <c r="CE316" s="29">
        <v>10</v>
      </c>
      <c r="CF316" s="29"/>
      <c r="CG316" s="29"/>
      <c r="CH316" s="60"/>
      <c r="CI316" s="54"/>
      <c r="CJ316" s="54"/>
      <c r="CK316" s="54"/>
      <c r="CL316" s="54"/>
      <c r="CM316" s="54" t="s">
        <v>844</v>
      </c>
      <c r="CN316" s="54"/>
      <c r="CO316" s="54" t="s">
        <v>311</v>
      </c>
      <c r="CP316" s="54" t="s">
        <v>158</v>
      </c>
      <c r="CQ316" s="54">
        <v>2</v>
      </c>
      <c r="CR316" s="54">
        <v>30</v>
      </c>
      <c r="CS316" s="54" t="s">
        <v>152</v>
      </c>
      <c r="CT316" s="54">
        <v>12</v>
      </c>
      <c r="CU316" s="29">
        <v>27</v>
      </c>
      <c r="CV316" s="54">
        <v>0.6</v>
      </c>
      <c r="CW316" s="54">
        <v>0.75</v>
      </c>
      <c r="CX316" s="54"/>
      <c r="CY316" s="54">
        <v>2014.6</v>
      </c>
      <c r="CZ316" s="54"/>
      <c r="DA316" s="54">
        <v>2017.6</v>
      </c>
      <c r="DB316" s="54"/>
      <c r="DC316" s="119" t="s">
        <v>130</v>
      </c>
      <c r="DD316" s="112"/>
    </row>
    <row r="317" ht="24" spans="1:108">
      <c r="A317" s="92">
        <v>61</v>
      </c>
      <c r="B317" s="29" t="s">
        <v>1069</v>
      </c>
      <c r="C317" s="113" t="s">
        <v>962</v>
      </c>
      <c r="D317" s="105" t="s">
        <v>1063</v>
      </c>
      <c r="E317" s="29">
        <v>121.26366247</v>
      </c>
      <c r="F317" s="29">
        <v>31.55900803</v>
      </c>
      <c r="G317" s="96" t="s">
        <v>1070</v>
      </c>
      <c r="H317" s="88" t="s">
        <v>1071</v>
      </c>
      <c r="I317" s="72"/>
      <c r="J317" s="72"/>
      <c r="K317" s="54" t="s">
        <v>129</v>
      </c>
      <c r="L317" s="100" t="s">
        <v>843</v>
      </c>
      <c r="M317" s="72"/>
      <c r="N317" s="29" t="s">
        <v>130</v>
      </c>
      <c r="O317" s="54">
        <v>2</v>
      </c>
      <c r="P317" s="60"/>
      <c r="Q317" s="54" t="s">
        <v>130</v>
      </c>
      <c r="R317" s="54"/>
      <c r="S317" s="54"/>
      <c r="T317" s="54"/>
      <c r="U317" s="54"/>
      <c r="V317" s="54">
        <v>23</v>
      </c>
      <c r="W317" s="54"/>
      <c r="X317" s="54"/>
      <c r="Y317" s="54"/>
      <c r="Z317" s="54"/>
      <c r="AA317" s="54"/>
      <c r="AB317" s="54">
        <v>23</v>
      </c>
      <c r="AC317" s="54"/>
      <c r="AD317" s="54">
        <v>23</v>
      </c>
      <c r="AE317" s="24">
        <f t="shared" si="31"/>
        <v>23</v>
      </c>
      <c r="AF317" s="54">
        <v>0.79</v>
      </c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>
        <v>23</v>
      </c>
      <c r="BT317" s="54"/>
      <c r="BU317" s="54"/>
      <c r="BV317" s="54"/>
      <c r="BW317" s="54"/>
      <c r="BX317" s="54"/>
      <c r="BY317" s="54"/>
      <c r="BZ317" s="54"/>
      <c r="CA317" s="29"/>
      <c r="CB317" s="29">
        <v>1.84</v>
      </c>
      <c r="CC317" s="29"/>
      <c r="CD317" s="29"/>
      <c r="CE317" s="29">
        <v>10</v>
      </c>
      <c r="CF317" s="29"/>
      <c r="CG317" s="29"/>
      <c r="CH317" s="60"/>
      <c r="CI317" s="54"/>
      <c r="CJ317" s="54"/>
      <c r="CK317" s="54">
        <v>1</v>
      </c>
      <c r="CL317" s="54"/>
      <c r="CM317" s="54" t="s">
        <v>844</v>
      </c>
      <c r="CN317" s="54"/>
      <c r="CO317" s="54" t="s">
        <v>132</v>
      </c>
      <c r="CP317" s="54" t="s">
        <v>892</v>
      </c>
      <c r="CQ317" s="54">
        <v>1</v>
      </c>
      <c r="CR317" s="54">
        <v>30</v>
      </c>
      <c r="CS317" s="54" t="s">
        <v>152</v>
      </c>
      <c r="CT317" s="54">
        <v>8</v>
      </c>
      <c r="CU317" s="29">
        <v>18</v>
      </c>
      <c r="CV317" s="54">
        <v>0.5</v>
      </c>
      <c r="CW317" s="54">
        <v>0.6</v>
      </c>
      <c r="CX317" s="54"/>
      <c r="CY317" s="54">
        <v>2017.8</v>
      </c>
      <c r="CZ317" s="54"/>
      <c r="DA317" s="54">
        <v>2020.8</v>
      </c>
      <c r="DB317" s="54"/>
      <c r="DC317" s="119" t="s">
        <v>130</v>
      </c>
      <c r="DD317" s="112"/>
    </row>
    <row r="318" ht="24" spans="1:108">
      <c r="A318" s="92">
        <v>62</v>
      </c>
      <c r="B318" s="29" t="s">
        <v>1072</v>
      </c>
      <c r="C318" s="113" t="s">
        <v>1073</v>
      </c>
      <c r="D318" s="105" t="s">
        <v>1074</v>
      </c>
      <c r="E318" s="29">
        <v>121.25275955</v>
      </c>
      <c r="F318" s="29">
        <v>31.5611834</v>
      </c>
      <c r="G318" s="96" t="s">
        <v>1075</v>
      </c>
      <c r="H318" s="88" t="s">
        <v>1076</v>
      </c>
      <c r="I318" s="72"/>
      <c r="J318" s="72"/>
      <c r="K318" s="54" t="s">
        <v>129</v>
      </c>
      <c r="L318" s="100" t="s">
        <v>843</v>
      </c>
      <c r="M318" s="72"/>
      <c r="N318" s="29" t="s">
        <v>130</v>
      </c>
      <c r="O318" s="54">
        <v>2</v>
      </c>
      <c r="P318" s="60"/>
      <c r="Q318" s="54" t="s">
        <v>130</v>
      </c>
      <c r="R318" s="54"/>
      <c r="S318" s="54"/>
      <c r="T318" s="54"/>
      <c r="U318" s="54"/>
      <c r="V318" s="54">
        <v>11</v>
      </c>
      <c r="W318" s="54"/>
      <c r="X318" s="54"/>
      <c r="Y318" s="54"/>
      <c r="Z318" s="54"/>
      <c r="AA318" s="54"/>
      <c r="AB318" s="54">
        <v>11</v>
      </c>
      <c r="AC318" s="54"/>
      <c r="AD318" s="54">
        <v>11</v>
      </c>
      <c r="AE318" s="24">
        <f t="shared" si="31"/>
        <v>11</v>
      </c>
      <c r="AF318" s="54">
        <v>1.65</v>
      </c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>
        <v>11</v>
      </c>
      <c r="BY318" s="54"/>
      <c r="BZ318" s="54"/>
      <c r="CA318" s="29"/>
      <c r="CB318" s="29">
        <v>1.65</v>
      </c>
      <c r="CC318" s="29"/>
      <c r="CD318" s="29"/>
      <c r="CE318" s="29">
        <v>7</v>
      </c>
      <c r="CF318" s="29"/>
      <c r="CG318" s="29"/>
      <c r="CH318" s="60"/>
      <c r="CI318" s="54"/>
      <c r="CJ318" s="54"/>
      <c r="CK318" s="54">
        <v>1</v>
      </c>
      <c r="CL318" s="54"/>
      <c r="CM318" s="54" t="s">
        <v>844</v>
      </c>
      <c r="CN318" s="54"/>
      <c r="CO318" s="54" t="s">
        <v>132</v>
      </c>
      <c r="CP318" s="54" t="s">
        <v>892</v>
      </c>
      <c r="CQ318" s="54">
        <v>1</v>
      </c>
      <c r="CR318" s="54">
        <v>30</v>
      </c>
      <c r="CS318" s="54" t="s">
        <v>152</v>
      </c>
      <c r="CT318" s="54">
        <v>10</v>
      </c>
      <c r="CU318" s="29">
        <v>28</v>
      </c>
      <c r="CV318" s="54">
        <v>0.6</v>
      </c>
      <c r="CW318" s="54">
        <v>0.76</v>
      </c>
      <c r="CX318" s="54"/>
      <c r="CY318" s="54">
        <v>2016.5</v>
      </c>
      <c r="CZ318" s="54"/>
      <c r="DA318" s="54">
        <v>2019.5</v>
      </c>
      <c r="DB318" s="54"/>
      <c r="DC318" s="119" t="s">
        <v>130</v>
      </c>
      <c r="DD318" s="112"/>
    </row>
    <row r="319" ht="24" spans="1:108">
      <c r="A319" s="95">
        <v>63</v>
      </c>
      <c r="B319" s="93" t="s">
        <v>144</v>
      </c>
      <c r="C319" s="113" t="s">
        <v>1077</v>
      </c>
      <c r="D319" s="105" t="s">
        <v>1078</v>
      </c>
      <c r="E319" s="29">
        <v>121.2637542</v>
      </c>
      <c r="F319" s="29">
        <v>31.56235287</v>
      </c>
      <c r="G319" s="96" t="s">
        <v>1079</v>
      </c>
      <c r="H319" s="88" t="s">
        <v>1080</v>
      </c>
      <c r="I319" s="72" t="s">
        <v>1050</v>
      </c>
      <c r="J319" s="29" t="s">
        <v>1051</v>
      </c>
      <c r="K319" s="100" t="s">
        <v>184</v>
      </c>
      <c r="L319" s="100" t="s">
        <v>843</v>
      </c>
      <c r="M319" s="72"/>
      <c r="N319" s="29" t="s">
        <v>130</v>
      </c>
      <c r="O319" s="54">
        <v>3</v>
      </c>
      <c r="P319" s="60"/>
      <c r="Q319" s="54" t="s">
        <v>130</v>
      </c>
      <c r="R319" s="54"/>
      <c r="S319" s="54"/>
      <c r="T319" s="54"/>
      <c r="U319" s="54"/>
      <c r="V319" s="54">
        <v>63</v>
      </c>
      <c r="W319" s="54"/>
      <c r="X319" s="54"/>
      <c r="Y319" s="54">
        <v>2</v>
      </c>
      <c r="Z319" s="54"/>
      <c r="AA319" s="54"/>
      <c r="AB319" s="29">
        <v>65</v>
      </c>
      <c r="AC319" s="54"/>
      <c r="AD319" s="101">
        <v>63</v>
      </c>
      <c r="AE319" s="102">
        <f t="shared" si="31"/>
        <v>63</v>
      </c>
      <c r="AF319" s="54">
        <v>2</v>
      </c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>
        <v>63</v>
      </c>
      <c r="BS319" s="54"/>
      <c r="BT319" s="54"/>
      <c r="BU319" s="54">
        <v>8</v>
      </c>
      <c r="BV319" s="54"/>
      <c r="BW319" s="54"/>
      <c r="BX319" s="54"/>
      <c r="BY319" s="54"/>
      <c r="BZ319" s="54"/>
      <c r="CA319" s="29"/>
      <c r="CB319" s="29">
        <v>5.21</v>
      </c>
      <c r="CC319" s="29"/>
      <c r="CD319" s="29"/>
      <c r="CE319" s="29">
        <v>7</v>
      </c>
      <c r="CF319" s="29"/>
      <c r="CG319" s="29"/>
      <c r="CH319" s="60"/>
      <c r="CI319" s="54"/>
      <c r="CJ319" s="54">
        <v>15</v>
      </c>
      <c r="CK319" s="54">
        <v>1</v>
      </c>
      <c r="CL319" s="54"/>
      <c r="CM319" s="54" t="s">
        <v>844</v>
      </c>
      <c r="CN319" s="54"/>
      <c r="CO319" s="54" t="s">
        <v>311</v>
      </c>
      <c r="CP319" s="54" t="s">
        <v>158</v>
      </c>
      <c r="CQ319" s="54">
        <v>2</v>
      </c>
      <c r="CR319" s="54">
        <v>30</v>
      </c>
      <c r="CS319" s="54" t="s">
        <v>388</v>
      </c>
      <c r="CT319" s="54">
        <v>16</v>
      </c>
      <c r="CU319" s="29">
        <v>17</v>
      </c>
      <c r="CV319" s="54">
        <v>0.5</v>
      </c>
      <c r="CW319" s="54">
        <v>0.55</v>
      </c>
      <c r="CX319" s="54"/>
      <c r="CY319" s="54">
        <v>2010.5</v>
      </c>
      <c r="CZ319" s="54"/>
      <c r="DA319" s="54">
        <v>2013.5</v>
      </c>
      <c r="DB319" s="54"/>
      <c r="DC319" s="119" t="s">
        <v>130</v>
      </c>
      <c r="DD319" s="112"/>
    </row>
    <row r="320" ht="24" spans="1:108">
      <c r="A320" s="97"/>
      <c r="B320" s="31"/>
      <c r="C320" s="113" t="s">
        <v>1081</v>
      </c>
      <c r="D320" s="105" t="s">
        <v>1082</v>
      </c>
      <c r="E320" s="29">
        <v>121.26375812</v>
      </c>
      <c r="F320" s="29">
        <v>31.56235372</v>
      </c>
      <c r="G320" s="96" t="s">
        <v>1083</v>
      </c>
      <c r="H320" s="88" t="s">
        <v>1084</v>
      </c>
      <c r="I320" s="72"/>
      <c r="J320" s="72"/>
      <c r="K320" s="54" t="s">
        <v>129</v>
      </c>
      <c r="L320" s="100" t="s">
        <v>843</v>
      </c>
      <c r="M320" s="72"/>
      <c r="N320" s="29" t="s">
        <v>130</v>
      </c>
      <c r="O320" s="54">
        <v>2</v>
      </c>
      <c r="P320" s="60"/>
      <c r="Q320" s="54" t="s">
        <v>130</v>
      </c>
      <c r="R320" s="54"/>
      <c r="S320" s="54"/>
      <c r="T320" s="54"/>
      <c r="U320" s="54"/>
      <c r="V320" s="54">
        <v>14</v>
      </c>
      <c r="W320" s="54"/>
      <c r="X320" s="54"/>
      <c r="Y320" s="54"/>
      <c r="Z320" s="54"/>
      <c r="AA320" s="54"/>
      <c r="AB320" s="54">
        <v>14</v>
      </c>
      <c r="AC320" s="54"/>
      <c r="AD320" s="54">
        <v>14</v>
      </c>
      <c r="AE320" s="24">
        <f t="shared" si="31"/>
        <v>14</v>
      </c>
      <c r="AF320" s="54">
        <v>0.42</v>
      </c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>
        <v>14</v>
      </c>
      <c r="BS320" s="54"/>
      <c r="BT320" s="54"/>
      <c r="BU320" s="54"/>
      <c r="BV320" s="54"/>
      <c r="BW320" s="54"/>
      <c r="BX320" s="54"/>
      <c r="BY320" s="54"/>
      <c r="BZ320" s="54"/>
      <c r="CA320" s="29"/>
      <c r="CB320" s="29">
        <v>0.98</v>
      </c>
      <c r="CC320" s="29"/>
      <c r="CD320" s="29"/>
      <c r="CE320" s="29">
        <v>7</v>
      </c>
      <c r="CF320" s="29"/>
      <c r="CG320" s="29"/>
      <c r="CH320" s="60"/>
      <c r="CI320" s="54"/>
      <c r="CJ320" s="54"/>
      <c r="CK320" s="54">
        <v>1</v>
      </c>
      <c r="CL320" s="54"/>
      <c r="CM320" s="54" t="s">
        <v>844</v>
      </c>
      <c r="CN320" s="54"/>
      <c r="CO320" s="54" t="s">
        <v>311</v>
      </c>
      <c r="CP320" s="54" t="s">
        <v>158</v>
      </c>
      <c r="CQ320" s="54">
        <v>2</v>
      </c>
      <c r="CR320" s="54">
        <v>30</v>
      </c>
      <c r="CS320" s="54" t="s">
        <v>388</v>
      </c>
      <c r="CT320" s="54">
        <v>16</v>
      </c>
      <c r="CU320" s="29">
        <v>17</v>
      </c>
      <c r="CV320" s="54">
        <v>0.5</v>
      </c>
      <c r="CW320" s="54">
        <v>0.55</v>
      </c>
      <c r="CX320" s="54"/>
      <c r="CY320" s="54">
        <v>2018.5</v>
      </c>
      <c r="CZ320" s="54"/>
      <c r="DA320" s="54">
        <v>2021.5</v>
      </c>
      <c r="DB320" s="54"/>
      <c r="DC320" s="119" t="s">
        <v>130</v>
      </c>
      <c r="DD320" s="112"/>
    </row>
    <row r="321" ht="24" spans="1:108">
      <c r="A321" s="92">
        <v>64</v>
      </c>
      <c r="B321" s="25" t="s">
        <v>1085</v>
      </c>
      <c r="C321" s="113" t="s">
        <v>1086</v>
      </c>
      <c r="D321" s="105" t="s">
        <v>1087</v>
      </c>
      <c r="E321" s="29">
        <v>121.253343</v>
      </c>
      <c r="F321" s="29">
        <v>31.556653</v>
      </c>
      <c r="G321" s="96" t="s">
        <v>1088</v>
      </c>
      <c r="H321" s="88" t="s">
        <v>1089</v>
      </c>
      <c r="I321" s="72"/>
      <c r="J321" s="72"/>
      <c r="K321" s="54" t="s">
        <v>129</v>
      </c>
      <c r="L321" s="100" t="s">
        <v>843</v>
      </c>
      <c r="M321" s="72"/>
      <c r="N321" s="29" t="s">
        <v>130</v>
      </c>
      <c r="O321" s="54">
        <v>2</v>
      </c>
      <c r="P321" s="60"/>
      <c r="Q321" s="54" t="s">
        <v>130</v>
      </c>
      <c r="R321" s="54"/>
      <c r="S321" s="54"/>
      <c r="T321" s="54"/>
      <c r="U321" s="54"/>
      <c r="V321" s="54">
        <v>17</v>
      </c>
      <c r="W321" s="54"/>
      <c r="X321" s="54"/>
      <c r="Y321" s="54"/>
      <c r="Z321" s="54"/>
      <c r="AA321" s="54">
        <v>7</v>
      </c>
      <c r="AB321" s="54">
        <v>17</v>
      </c>
      <c r="AC321" s="54">
        <v>7</v>
      </c>
      <c r="AD321" s="54">
        <v>17</v>
      </c>
      <c r="AE321" s="24">
        <f t="shared" si="31"/>
        <v>24</v>
      </c>
      <c r="AF321" s="54">
        <v>0.54</v>
      </c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>
        <v>24</v>
      </c>
      <c r="BY321" s="54"/>
      <c r="BZ321" s="54"/>
      <c r="CA321" s="29"/>
      <c r="CB321" s="29">
        <v>3.6</v>
      </c>
      <c r="CC321" s="29"/>
      <c r="CD321" s="29"/>
      <c r="CE321" s="29">
        <v>6</v>
      </c>
      <c r="CF321" s="29"/>
      <c r="CG321" s="29"/>
      <c r="CH321" s="60"/>
      <c r="CI321" s="54">
        <v>3.5</v>
      </c>
      <c r="CJ321" s="54"/>
      <c r="CK321" s="54">
        <v>1</v>
      </c>
      <c r="CL321" s="54"/>
      <c r="CM321" s="54" t="s">
        <v>844</v>
      </c>
      <c r="CN321" s="54"/>
      <c r="CO321" s="54" t="s">
        <v>176</v>
      </c>
      <c r="CP321" s="54" t="s">
        <v>158</v>
      </c>
      <c r="CQ321" s="54">
        <v>1</v>
      </c>
      <c r="CR321" s="54">
        <v>30</v>
      </c>
      <c r="CS321" s="54" t="s">
        <v>152</v>
      </c>
      <c r="CT321" s="54">
        <v>10</v>
      </c>
      <c r="CU321" s="29">
        <v>28</v>
      </c>
      <c r="CV321" s="54">
        <v>0.6</v>
      </c>
      <c r="CW321" s="54">
        <v>0.76</v>
      </c>
      <c r="CX321" s="54"/>
      <c r="CY321" s="54">
        <v>2020.4</v>
      </c>
      <c r="CZ321" s="54"/>
      <c r="DA321" s="54"/>
      <c r="DB321" s="54"/>
      <c r="DC321" s="119" t="s">
        <v>130</v>
      </c>
      <c r="DD321" s="112"/>
    </row>
    <row r="322" ht="14.25" spans="1:108">
      <c r="A322" s="92">
        <v>65</v>
      </c>
      <c r="B322" s="25" t="s">
        <v>1090</v>
      </c>
      <c r="C322" s="113"/>
      <c r="D322" s="105"/>
      <c r="E322" s="54"/>
      <c r="F322" s="54"/>
      <c r="G322" s="60"/>
      <c r="H322" s="60"/>
      <c r="I322" s="72"/>
      <c r="J322" s="72"/>
      <c r="K322" s="54"/>
      <c r="L322" s="72"/>
      <c r="M322" s="72"/>
      <c r="N322" s="29" t="s">
        <v>130</v>
      </c>
      <c r="O322" s="54">
        <v>1</v>
      </c>
      <c r="P322" s="60"/>
      <c r="Q322" s="54" t="s">
        <v>130</v>
      </c>
      <c r="R322" s="54"/>
      <c r="S322" s="54"/>
      <c r="T322" s="54"/>
      <c r="U322" s="54"/>
      <c r="V322" s="54">
        <v>5</v>
      </c>
      <c r="W322" s="54"/>
      <c r="X322" s="54"/>
      <c r="Y322" s="54"/>
      <c r="Z322" s="54"/>
      <c r="AA322" s="54">
        <v>27</v>
      </c>
      <c r="AB322" s="54">
        <v>5</v>
      </c>
      <c r="AC322" s="54">
        <v>27</v>
      </c>
      <c r="AD322" s="54">
        <v>5</v>
      </c>
      <c r="AE322" s="24">
        <f t="shared" si="31"/>
        <v>32</v>
      </c>
      <c r="AF322" s="54">
        <v>0.78</v>
      </c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>
        <v>32</v>
      </c>
      <c r="BY322" s="54"/>
      <c r="BZ322" s="54"/>
      <c r="CA322" s="29"/>
      <c r="CB322" s="29">
        <v>4.8</v>
      </c>
      <c r="CC322" s="29"/>
      <c r="CD322" s="29"/>
      <c r="CE322" s="29">
        <v>9</v>
      </c>
      <c r="CF322" s="29"/>
      <c r="CG322" s="29"/>
      <c r="CH322" s="60"/>
      <c r="CI322" s="54">
        <v>3.5</v>
      </c>
      <c r="CJ322" s="54"/>
      <c r="CK322" s="54"/>
      <c r="CL322" s="54"/>
      <c r="CM322" s="54" t="s">
        <v>844</v>
      </c>
      <c r="CN322" s="54"/>
      <c r="CO322" s="54" t="s">
        <v>176</v>
      </c>
      <c r="CP322" s="54" t="s">
        <v>158</v>
      </c>
      <c r="CQ322" s="54">
        <v>1</v>
      </c>
      <c r="CR322" s="54">
        <v>30</v>
      </c>
      <c r="CS322" s="54" t="s">
        <v>152</v>
      </c>
      <c r="CT322" s="54">
        <v>10</v>
      </c>
      <c r="CU322" s="29">
        <v>28</v>
      </c>
      <c r="CV322" s="54">
        <v>0.6</v>
      </c>
      <c r="CW322" s="54">
        <v>0.76</v>
      </c>
      <c r="CX322" s="54"/>
      <c r="CY322" s="54">
        <v>2020.4</v>
      </c>
      <c r="CZ322" s="54"/>
      <c r="DA322" s="54"/>
      <c r="DB322" s="54"/>
      <c r="DC322" s="119" t="s">
        <v>130</v>
      </c>
      <c r="DD322" s="112"/>
    </row>
    <row r="323" ht="14.25" spans="1:108">
      <c r="A323" s="92">
        <v>66</v>
      </c>
      <c r="B323" s="29" t="s">
        <v>1091</v>
      </c>
      <c r="C323" s="113" t="s">
        <v>1092</v>
      </c>
      <c r="D323" s="105" t="s">
        <v>1091</v>
      </c>
      <c r="E323" s="54">
        <v>121.239604</v>
      </c>
      <c r="F323" s="54">
        <v>31.546797</v>
      </c>
      <c r="G323" s="60"/>
      <c r="H323" s="60">
        <v>1547351914</v>
      </c>
      <c r="I323" s="72"/>
      <c r="J323" s="72"/>
      <c r="K323" s="54" t="s">
        <v>129</v>
      </c>
      <c r="L323" s="100" t="s">
        <v>843</v>
      </c>
      <c r="M323" s="72"/>
      <c r="N323" s="29" t="s">
        <v>130</v>
      </c>
      <c r="O323" s="54">
        <v>2</v>
      </c>
      <c r="P323" s="60"/>
      <c r="Q323" s="54" t="s">
        <v>130</v>
      </c>
      <c r="R323" s="54"/>
      <c r="S323" s="54"/>
      <c r="T323" s="54"/>
      <c r="U323" s="54"/>
      <c r="V323" s="54">
        <v>28</v>
      </c>
      <c r="W323" s="54"/>
      <c r="X323" s="54"/>
      <c r="Y323" s="54"/>
      <c r="Z323" s="54"/>
      <c r="AA323" s="54"/>
      <c r="AB323" s="54">
        <v>28</v>
      </c>
      <c r="AC323" s="54"/>
      <c r="AD323" s="54">
        <v>28</v>
      </c>
      <c r="AE323" s="24">
        <f t="shared" si="31"/>
        <v>28</v>
      </c>
      <c r="AF323" s="54">
        <v>0.84</v>
      </c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>
        <v>28</v>
      </c>
      <c r="BS323" s="54"/>
      <c r="BT323" s="54"/>
      <c r="BU323" s="54"/>
      <c r="BV323" s="54"/>
      <c r="BW323" s="54"/>
      <c r="BX323" s="54"/>
      <c r="BY323" s="54"/>
      <c r="BZ323" s="54"/>
      <c r="CA323" s="29"/>
      <c r="CB323" s="29">
        <v>1.96</v>
      </c>
      <c r="CC323" s="29"/>
      <c r="CD323" s="29"/>
      <c r="CE323" s="29">
        <v>9</v>
      </c>
      <c r="CF323" s="29"/>
      <c r="CG323" s="29"/>
      <c r="CH323" s="60"/>
      <c r="CI323" s="54"/>
      <c r="CJ323" s="54"/>
      <c r="CK323" s="54">
        <v>1</v>
      </c>
      <c r="CL323" s="54"/>
      <c r="CM323" s="54" t="s">
        <v>844</v>
      </c>
      <c r="CN323" s="54"/>
      <c r="CO323" s="54" t="s">
        <v>132</v>
      </c>
      <c r="CP323" s="54" t="s">
        <v>892</v>
      </c>
      <c r="CQ323" s="54">
        <v>2</v>
      </c>
      <c r="CR323" s="54">
        <v>30</v>
      </c>
      <c r="CS323" s="54" t="s">
        <v>152</v>
      </c>
      <c r="CT323" s="54">
        <v>12</v>
      </c>
      <c r="CU323" s="29">
        <v>17</v>
      </c>
      <c r="CV323" s="54">
        <v>0.5</v>
      </c>
      <c r="CW323" s="54">
        <v>0.55</v>
      </c>
      <c r="CX323" s="54"/>
      <c r="CY323" s="54">
        <v>2017.9</v>
      </c>
      <c r="CZ323" s="54"/>
      <c r="DA323" s="54">
        <v>2020.9</v>
      </c>
      <c r="DB323" s="54"/>
      <c r="DC323" s="119" t="s">
        <v>130</v>
      </c>
      <c r="DD323" s="112"/>
    </row>
    <row r="324" ht="25.5" spans="1:108">
      <c r="A324" s="92"/>
      <c r="B324" s="118" t="s">
        <v>1093</v>
      </c>
      <c r="C324" s="113"/>
      <c r="D324" s="105"/>
      <c r="E324" s="78"/>
      <c r="F324" s="78"/>
      <c r="G324" s="72"/>
      <c r="H324" s="72"/>
      <c r="I324" s="72"/>
      <c r="J324" s="72"/>
      <c r="K324" s="72"/>
      <c r="L324" s="72"/>
      <c r="M324" s="72"/>
      <c r="N324" s="77"/>
      <c r="O324" s="54"/>
      <c r="P324" s="60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24">
        <f t="shared" si="31"/>
        <v>0</v>
      </c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29"/>
      <c r="CB324" s="29"/>
      <c r="CC324" s="29"/>
      <c r="CD324" s="29"/>
      <c r="CE324" s="29"/>
      <c r="CF324" s="29"/>
      <c r="CG324" s="29"/>
      <c r="CH324" s="60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29"/>
      <c r="CV324" s="54"/>
      <c r="CW324" s="54"/>
      <c r="CX324" s="54"/>
      <c r="CY324" s="54"/>
      <c r="CZ324" s="54"/>
      <c r="DA324" s="54"/>
      <c r="DB324" s="54"/>
      <c r="DC324" s="119"/>
      <c r="DD324" s="112"/>
    </row>
    <row r="325" ht="14.25" spans="1:108">
      <c r="A325" s="92">
        <v>67</v>
      </c>
      <c r="B325" s="29" t="s">
        <v>1094</v>
      </c>
      <c r="C325" s="113"/>
      <c r="D325" s="105" t="s">
        <v>1095</v>
      </c>
      <c r="E325" s="78"/>
      <c r="F325" s="78"/>
      <c r="G325" s="72"/>
      <c r="H325" s="72"/>
      <c r="I325" s="72"/>
      <c r="J325" s="72"/>
      <c r="K325" s="54"/>
      <c r="L325" s="72"/>
      <c r="M325" s="72"/>
      <c r="N325" s="127" t="s">
        <v>130</v>
      </c>
      <c r="O325" s="54"/>
      <c r="P325" s="54"/>
      <c r="Q325" s="54" t="s">
        <v>130</v>
      </c>
      <c r="R325" s="54"/>
      <c r="S325" s="54">
        <v>64</v>
      </c>
      <c r="T325" s="54"/>
      <c r="U325" s="54"/>
      <c r="V325" s="54"/>
      <c r="W325" s="54"/>
      <c r="X325" s="54"/>
      <c r="Y325" s="54"/>
      <c r="Z325" s="54"/>
      <c r="AA325" s="54"/>
      <c r="AB325" s="29">
        <v>0</v>
      </c>
      <c r="AC325" s="54"/>
      <c r="AD325" s="29">
        <v>64</v>
      </c>
      <c r="AE325" s="24">
        <f t="shared" si="31"/>
        <v>64</v>
      </c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>
        <v>7</v>
      </c>
      <c r="CA325" s="29"/>
      <c r="CB325" s="29"/>
      <c r="CC325" s="29"/>
      <c r="CD325" s="29"/>
      <c r="CE325" s="29"/>
      <c r="CF325" s="29"/>
      <c r="CG325" s="29"/>
      <c r="CH325" s="60"/>
      <c r="CI325" s="54"/>
      <c r="CJ325" s="54"/>
      <c r="CK325" s="54"/>
      <c r="CL325" s="54"/>
      <c r="CM325" s="54" t="s">
        <v>844</v>
      </c>
      <c r="CN325" s="54"/>
      <c r="CO325" s="54" t="s">
        <v>176</v>
      </c>
      <c r="CP325" s="54" t="s">
        <v>158</v>
      </c>
      <c r="CQ325" s="54">
        <v>1</v>
      </c>
      <c r="CR325" s="54">
        <v>30</v>
      </c>
      <c r="CS325" s="54" t="s">
        <v>152</v>
      </c>
      <c r="CT325" s="54">
        <v>7</v>
      </c>
      <c r="CU325" s="29">
        <v>15</v>
      </c>
      <c r="CV325" s="54">
        <v>0.5</v>
      </c>
      <c r="CW325" s="54">
        <v>0.3</v>
      </c>
      <c r="CX325" s="54"/>
      <c r="CY325" s="54">
        <v>2018.5</v>
      </c>
      <c r="CZ325" s="54"/>
      <c r="DA325" s="54">
        <v>2021.5</v>
      </c>
      <c r="DB325" s="54"/>
      <c r="DC325" s="119" t="s">
        <v>130</v>
      </c>
      <c r="DD325" s="112"/>
    </row>
    <row r="326" ht="24" spans="1:108">
      <c r="A326" s="95">
        <v>68</v>
      </c>
      <c r="B326" s="93" t="s">
        <v>1096</v>
      </c>
      <c r="C326" s="113" t="s">
        <v>1097</v>
      </c>
      <c r="D326" s="105" t="s">
        <v>1098</v>
      </c>
      <c r="E326" s="29">
        <v>121.18291988</v>
      </c>
      <c r="F326" s="29">
        <v>31.56287202</v>
      </c>
      <c r="G326" s="96" t="s">
        <v>1099</v>
      </c>
      <c r="H326" s="88" t="s">
        <v>1100</v>
      </c>
      <c r="I326" s="72"/>
      <c r="J326" s="72"/>
      <c r="K326" s="54" t="s">
        <v>129</v>
      </c>
      <c r="L326" s="100" t="s">
        <v>843</v>
      </c>
      <c r="M326" s="72"/>
      <c r="N326" s="127" t="s">
        <v>130</v>
      </c>
      <c r="O326" s="54">
        <v>3</v>
      </c>
      <c r="P326" s="60"/>
      <c r="Q326" s="54" t="s">
        <v>130</v>
      </c>
      <c r="R326" s="54"/>
      <c r="S326" s="54"/>
      <c r="T326" s="54"/>
      <c r="U326" s="54"/>
      <c r="V326" s="54">
        <v>65</v>
      </c>
      <c r="W326" s="54"/>
      <c r="X326" s="54"/>
      <c r="Y326" s="54"/>
      <c r="Z326" s="54"/>
      <c r="AA326" s="54"/>
      <c r="AB326" s="54">
        <v>65</v>
      </c>
      <c r="AC326" s="54"/>
      <c r="AD326" s="54">
        <v>65</v>
      </c>
      <c r="AE326" s="24">
        <f t="shared" si="31"/>
        <v>65</v>
      </c>
      <c r="AF326" s="54">
        <v>2.3</v>
      </c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>
        <v>65</v>
      </c>
      <c r="BT326" s="54"/>
      <c r="BU326" s="54"/>
      <c r="BV326" s="54"/>
      <c r="BW326" s="54"/>
      <c r="BX326" s="54"/>
      <c r="BY326" s="54"/>
      <c r="BZ326" s="54"/>
      <c r="CA326" s="29"/>
      <c r="CB326" s="29">
        <v>5.2</v>
      </c>
      <c r="CC326" s="29"/>
      <c r="CD326" s="29"/>
      <c r="CE326" s="29">
        <v>10</v>
      </c>
      <c r="CF326" s="29"/>
      <c r="CG326" s="29"/>
      <c r="CH326" s="60"/>
      <c r="CI326" s="54"/>
      <c r="CJ326" s="54"/>
      <c r="CK326" s="54">
        <v>1</v>
      </c>
      <c r="CL326" s="54"/>
      <c r="CM326" s="54" t="s">
        <v>844</v>
      </c>
      <c r="CN326" s="54"/>
      <c r="CO326" s="54" t="s">
        <v>311</v>
      </c>
      <c r="CP326" s="54" t="s">
        <v>158</v>
      </c>
      <c r="CQ326" s="54">
        <v>2</v>
      </c>
      <c r="CR326" s="54">
        <v>30</v>
      </c>
      <c r="CS326" s="54" t="s">
        <v>152</v>
      </c>
      <c r="CT326" s="54">
        <v>8</v>
      </c>
      <c r="CU326" s="29">
        <v>18</v>
      </c>
      <c r="CV326" s="54">
        <v>0.5</v>
      </c>
      <c r="CW326" s="54">
        <v>0.6</v>
      </c>
      <c r="CX326" s="54"/>
      <c r="CY326" s="54">
        <v>2016.3</v>
      </c>
      <c r="CZ326" s="54"/>
      <c r="DA326" s="54">
        <v>2019.3</v>
      </c>
      <c r="DB326" s="54"/>
      <c r="DC326" s="119" t="s">
        <v>130</v>
      </c>
      <c r="DD326" s="112"/>
    </row>
    <row r="327" ht="14.25" spans="1:108">
      <c r="A327" s="92">
        <v>69</v>
      </c>
      <c r="B327" s="29" t="s">
        <v>1101</v>
      </c>
      <c r="C327" s="113"/>
      <c r="D327" s="105" t="s">
        <v>1102</v>
      </c>
      <c r="E327" s="78"/>
      <c r="F327" s="78"/>
      <c r="G327" s="72"/>
      <c r="H327" s="72"/>
      <c r="I327" s="72"/>
      <c r="J327" s="72"/>
      <c r="K327" s="54"/>
      <c r="L327" s="72"/>
      <c r="M327" s="72"/>
      <c r="N327" s="127" t="s">
        <v>130</v>
      </c>
      <c r="O327" s="54">
        <v>2</v>
      </c>
      <c r="P327" s="60"/>
      <c r="Q327" s="54" t="s">
        <v>130</v>
      </c>
      <c r="R327" s="54"/>
      <c r="S327" s="54"/>
      <c r="T327" s="54"/>
      <c r="U327" s="54"/>
      <c r="V327" s="54">
        <v>29</v>
      </c>
      <c r="W327" s="54"/>
      <c r="X327" s="54"/>
      <c r="Y327" s="54"/>
      <c r="Z327" s="54"/>
      <c r="AA327" s="54"/>
      <c r="AB327" s="54">
        <v>29</v>
      </c>
      <c r="AC327" s="54"/>
      <c r="AD327" s="54">
        <v>29</v>
      </c>
      <c r="AE327" s="24">
        <f t="shared" si="31"/>
        <v>29</v>
      </c>
      <c r="AF327" s="54">
        <v>1.16</v>
      </c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>
        <v>29</v>
      </c>
      <c r="BS327" s="54"/>
      <c r="BT327" s="54"/>
      <c r="BU327" s="54"/>
      <c r="BV327" s="54"/>
      <c r="BW327" s="54"/>
      <c r="BX327" s="54"/>
      <c r="BY327" s="54"/>
      <c r="BZ327" s="54"/>
      <c r="CA327" s="29"/>
      <c r="CB327" s="29">
        <v>2.03</v>
      </c>
      <c r="CC327" s="29"/>
      <c r="CD327" s="29"/>
      <c r="CE327" s="29">
        <v>7</v>
      </c>
      <c r="CF327" s="29"/>
      <c r="CG327" s="29"/>
      <c r="CH327" s="60"/>
      <c r="CI327" s="54"/>
      <c r="CJ327" s="54"/>
      <c r="CK327" s="54"/>
      <c r="CL327" s="54"/>
      <c r="CM327" s="54" t="s">
        <v>844</v>
      </c>
      <c r="CN327" s="54"/>
      <c r="CO327" s="54" t="s">
        <v>176</v>
      </c>
      <c r="CP327" s="54" t="s">
        <v>133</v>
      </c>
      <c r="CQ327" s="54">
        <v>1</v>
      </c>
      <c r="CR327" s="54">
        <v>30</v>
      </c>
      <c r="CS327" s="54" t="s">
        <v>152</v>
      </c>
      <c r="CT327" s="54">
        <v>6</v>
      </c>
      <c r="CU327" s="29">
        <v>17</v>
      </c>
      <c r="CV327" s="54">
        <v>0.5</v>
      </c>
      <c r="CW327" s="54">
        <v>0.55</v>
      </c>
      <c r="CX327" s="54"/>
      <c r="CY327" s="54">
        <v>2018.6</v>
      </c>
      <c r="CZ327" s="54"/>
      <c r="DA327" s="54">
        <v>2018.6</v>
      </c>
      <c r="DB327" s="54"/>
      <c r="DC327" s="119" t="s">
        <v>130</v>
      </c>
      <c r="DD327" s="112"/>
    </row>
    <row r="328" ht="24" spans="1:108">
      <c r="A328" s="95">
        <v>70</v>
      </c>
      <c r="B328" s="29" t="s">
        <v>1103</v>
      </c>
      <c r="C328" s="113" t="s">
        <v>1104</v>
      </c>
      <c r="D328" s="105" t="s">
        <v>1105</v>
      </c>
      <c r="E328" s="29">
        <v>121.19284981</v>
      </c>
      <c r="F328" s="29">
        <v>31.555153</v>
      </c>
      <c r="G328" s="96" t="s">
        <v>1106</v>
      </c>
      <c r="H328" s="88">
        <v>1548781134</v>
      </c>
      <c r="I328" s="72"/>
      <c r="J328" s="72"/>
      <c r="K328" s="54" t="s">
        <v>129</v>
      </c>
      <c r="L328" s="100" t="s">
        <v>843</v>
      </c>
      <c r="M328" s="72"/>
      <c r="N328" s="127" t="s">
        <v>130</v>
      </c>
      <c r="O328" s="54">
        <v>3</v>
      </c>
      <c r="P328" s="60"/>
      <c r="Q328" s="54" t="s">
        <v>130</v>
      </c>
      <c r="R328" s="54"/>
      <c r="S328" s="54">
        <v>17</v>
      </c>
      <c r="T328" s="54"/>
      <c r="U328" s="54"/>
      <c r="V328" s="54">
        <v>60</v>
      </c>
      <c r="W328" s="54"/>
      <c r="X328" s="54"/>
      <c r="Y328" s="54"/>
      <c r="Z328" s="54"/>
      <c r="AA328" s="54">
        <v>6</v>
      </c>
      <c r="AB328" s="29">
        <v>60</v>
      </c>
      <c r="AC328" s="54">
        <v>6</v>
      </c>
      <c r="AD328" s="29">
        <v>77</v>
      </c>
      <c r="AE328" s="24">
        <f t="shared" si="31"/>
        <v>83</v>
      </c>
      <c r="AF328" s="54">
        <v>1.43</v>
      </c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>
        <v>60</v>
      </c>
      <c r="BS328" s="54"/>
      <c r="BT328" s="54"/>
      <c r="BU328" s="54"/>
      <c r="BV328" s="54"/>
      <c r="BW328" s="54"/>
      <c r="BX328" s="54"/>
      <c r="BY328" s="54"/>
      <c r="BZ328" s="54">
        <v>7</v>
      </c>
      <c r="CA328" s="29"/>
      <c r="CB328" s="29">
        <v>4.47</v>
      </c>
      <c r="CC328" s="29"/>
      <c r="CD328" s="29"/>
      <c r="CE328" s="29">
        <v>7</v>
      </c>
      <c r="CF328" s="29"/>
      <c r="CG328" s="29"/>
      <c r="CH328" s="60"/>
      <c r="CI328" s="54"/>
      <c r="CJ328" s="54"/>
      <c r="CK328" s="54">
        <v>1</v>
      </c>
      <c r="CL328" s="54"/>
      <c r="CM328" s="54" t="s">
        <v>844</v>
      </c>
      <c r="CN328" s="54"/>
      <c r="CO328" s="54" t="s">
        <v>311</v>
      </c>
      <c r="CP328" s="54" t="s">
        <v>158</v>
      </c>
      <c r="CQ328" s="54">
        <v>2</v>
      </c>
      <c r="CR328" s="54">
        <v>30</v>
      </c>
      <c r="CS328" s="54" t="s">
        <v>152</v>
      </c>
      <c r="CT328" s="54">
        <v>10</v>
      </c>
      <c r="CU328" s="29">
        <v>17</v>
      </c>
      <c r="CV328" s="54">
        <v>0.5</v>
      </c>
      <c r="CW328" s="54">
        <v>0.55</v>
      </c>
      <c r="CX328" s="54"/>
      <c r="CY328" s="54">
        <v>2016.4</v>
      </c>
      <c r="CZ328" s="54"/>
      <c r="DA328" s="54">
        <v>2019.4</v>
      </c>
      <c r="DB328" s="54"/>
      <c r="DC328" s="119" t="s">
        <v>130</v>
      </c>
      <c r="DD328" s="112"/>
    </row>
    <row r="329" ht="14.25" spans="1:108">
      <c r="A329" s="92">
        <v>71</v>
      </c>
      <c r="B329" s="29" t="s">
        <v>1107</v>
      </c>
      <c r="C329" s="113"/>
      <c r="D329" s="105" t="s">
        <v>1108</v>
      </c>
      <c r="E329" s="78"/>
      <c r="F329" s="78"/>
      <c r="G329" s="72"/>
      <c r="H329" s="72"/>
      <c r="I329" s="72"/>
      <c r="J329" s="72"/>
      <c r="K329" s="54"/>
      <c r="L329" s="72"/>
      <c r="M329" s="72"/>
      <c r="N329" s="127" t="s">
        <v>130</v>
      </c>
      <c r="O329" s="54">
        <v>1</v>
      </c>
      <c r="P329" s="60"/>
      <c r="Q329" s="54" t="s">
        <v>130</v>
      </c>
      <c r="R329" s="54"/>
      <c r="S329" s="54"/>
      <c r="T329" s="54"/>
      <c r="U329" s="54"/>
      <c r="V329" s="54">
        <v>10</v>
      </c>
      <c r="W329" s="54"/>
      <c r="X329" s="54"/>
      <c r="Y329" s="54"/>
      <c r="Z329" s="54"/>
      <c r="AA329" s="54"/>
      <c r="AB329" s="54">
        <v>10</v>
      </c>
      <c r="AC329" s="54"/>
      <c r="AD329" s="54">
        <v>10</v>
      </c>
      <c r="AE329" s="24">
        <f t="shared" si="31"/>
        <v>10</v>
      </c>
      <c r="AF329" s="54">
        <v>0.5</v>
      </c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>
        <v>10</v>
      </c>
      <c r="BS329" s="54"/>
      <c r="BT329" s="54"/>
      <c r="BU329" s="54"/>
      <c r="BV329" s="54"/>
      <c r="BW329" s="54"/>
      <c r="BX329" s="54"/>
      <c r="BY329" s="54"/>
      <c r="BZ329" s="54"/>
      <c r="CA329" s="29"/>
      <c r="CB329" s="29">
        <v>0.7</v>
      </c>
      <c r="CC329" s="29"/>
      <c r="CD329" s="29"/>
      <c r="CE329" s="29">
        <v>7</v>
      </c>
      <c r="CF329" s="29"/>
      <c r="CG329" s="29"/>
      <c r="CH329" s="60"/>
      <c r="CI329" s="54"/>
      <c r="CJ329" s="54"/>
      <c r="CK329" s="54"/>
      <c r="CL329" s="54"/>
      <c r="CM329" s="54" t="s">
        <v>844</v>
      </c>
      <c r="CN329" s="54"/>
      <c r="CO329" s="54" t="s">
        <v>176</v>
      </c>
      <c r="CP329" s="54" t="s">
        <v>158</v>
      </c>
      <c r="CQ329" s="54">
        <v>1</v>
      </c>
      <c r="CR329" s="54">
        <v>30</v>
      </c>
      <c r="CS329" s="54" t="s">
        <v>152</v>
      </c>
      <c r="CT329" s="54">
        <v>5</v>
      </c>
      <c r="CU329" s="29">
        <v>17</v>
      </c>
      <c r="CV329" s="54">
        <v>0.5</v>
      </c>
      <c r="CW329" s="54">
        <v>0.55</v>
      </c>
      <c r="CX329" s="54"/>
      <c r="CY329" s="54">
        <v>2016.4</v>
      </c>
      <c r="CZ329" s="54"/>
      <c r="DA329" s="54">
        <v>2019.4</v>
      </c>
      <c r="DB329" s="54"/>
      <c r="DC329" s="119" t="s">
        <v>130</v>
      </c>
      <c r="DD329" s="112"/>
    </row>
    <row r="330" ht="14.25" spans="1:108">
      <c r="A330" s="95">
        <v>72</v>
      </c>
      <c r="B330" s="29" t="s">
        <v>1109</v>
      </c>
      <c r="C330" s="113" t="s">
        <v>901</v>
      </c>
      <c r="D330" s="105" t="s">
        <v>1108</v>
      </c>
      <c r="E330" s="29">
        <v>121.2034</v>
      </c>
      <c r="F330" s="29">
        <v>31.5654</v>
      </c>
      <c r="G330" s="88" t="s">
        <v>1110</v>
      </c>
      <c r="H330" s="88" t="s">
        <v>1111</v>
      </c>
      <c r="I330" s="72"/>
      <c r="J330" s="72"/>
      <c r="K330" s="54" t="s">
        <v>129</v>
      </c>
      <c r="L330" s="100" t="s">
        <v>843</v>
      </c>
      <c r="M330" s="72"/>
      <c r="N330" s="127" t="s">
        <v>130</v>
      </c>
      <c r="O330" s="54">
        <v>2</v>
      </c>
      <c r="P330" s="60"/>
      <c r="Q330" s="54" t="s">
        <v>130</v>
      </c>
      <c r="R330" s="54"/>
      <c r="S330" s="54"/>
      <c r="T330" s="54"/>
      <c r="U330" s="54"/>
      <c r="V330" s="54">
        <v>36</v>
      </c>
      <c r="W330" s="54"/>
      <c r="X330" s="54"/>
      <c r="Y330" s="54"/>
      <c r="Z330" s="54"/>
      <c r="AA330" s="54"/>
      <c r="AB330" s="54">
        <v>36</v>
      </c>
      <c r="AC330" s="54"/>
      <c r="AD330" s="54">
        <v>36</v>
      </c>
      <c r="AE330" s="24">
        <f t="shared" si="31"/>
        <v>36</v>
      </c>
      <c r="AF330" s="54">
        <v>1.08</v>
      </c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>
        <v>36</v>
      </c>
      <c r="BS330" s="54"/>
      <c r="BT330" s="54"/>
      <c r="BU330" s="54"/>
      <c r="BV330" s="54"/>
      <c r="BW330" s="54"/>
      <c r="BX330" s="54"/>
      <c r="BY330" s="54"/>
      <c r="BZ330" s="54"/>
      <c r="CA330" s="29"/>
      <c r="CB330" s="29">
        <v>2.52</v>
      </c>
      <c r="CC330" s="29"/>
      <c r="CD330" s="29"/>
      <c r="CE330" s="29">
        <v>7</v>
      </c>
      <c r="CF330" s="29"/>
      <c r="CG330" s="29"/>
      <c r="CH330" s="60"/>
      <c r="CI330" s="54"/>
      <c r="CJ330" s="54"/>
      <c r="CK330" s="54">
        <v>1</v>
      </c>
      <c r="CL330" s="54"/>
      <c r="CM330" s="54" t="s">
        <v>844</v>
      </c>
      <c r="CN330" s="54"/>
      <c r="CO330" s="54" t="s">
        <v>176</v>
      </c>
      <c r="CP330" s="54" t="s">
        <v>133</v>
      </c>
      <c r="CQ330" s="54">
        <v>1</v>
      </c>
      <c r="CR330" s="54">
        <v>30</v>
      </c>
      <c r="CS330" s="54" t="s">
        <v>152</v>
      </c>
      <c r="CT330" s="54">
        <v>5</v>
      </c>
      <c r="CU330" s="29">
        <v>17</v>
      </c>
      <c r="CV330" s="54">
        <v>0.5</v>
      </c>
      <c r="CW330" s="54">
        <v>0.55</v>
      </c>
      <c r="CX330" s="54"/>
      <c r="CY330" s="54">
        <v>2020.6</v>
      </c>
      <c r="CZ330" s="54"/>
      <c r="DA330" s="54"/>
      <c r="DB330" s="54"/>
      <c r="DC330" s="119" t="s">
        <v>130</v>
      </c>
      <c r="DD330" s="112"/>
    </row>
    <row r="331" ht="14.25" spans="1:108">
      <c r="A331" s="95">
        <v>75</v>
      </c>
      <c r="B331" s="93" t="s">
        <v>1112</v>
      </c>
      <c r="C331" s="113" t="s">
        <v>1113</v>
      </c>
      <c r="D331" s="105" t="s">
        <v>1114</v>
      </c>
      <c r="E331" s="54">
        <v>121.203803</v>
      </c>
      <c r="F331" s="54">
        <v>31.554203</v>
      </c>
      <c r="G331" s="60"/>
      <c r="H331" s="60">
        <v>1540916686</v>
      </c>
      <c r="I331" s="72"/>
      <c r="J331" s="72"/>
      <c r="K331" s="54" t="s">
        <v>129</v>
      </c>
      <c r="L331" s="100" t="s">
        <v>843</v>
      </c>
      <c r="M331" s="72"/>
      <c r="N331" s="127" t="s">
        <v>130</v>
      </c>
      <c r="O331" s="54">
        <v>2</v>
      </c>
      <c r="P331" s="60"/>
      <c r="Q331" s="54" t="s">
        <v>130</v>
      </c>
      <c r="R331" s="54"/>
      <c r="S331" s="54"/>
      <c r="T331" s="54"/>
      <c r="U331" s="54"/>
      <c r="V331" s="54">
        <v>52</v>
      </c>
      <c r="W331" s="54"/>
      <c r="X331" s="54"/>
      <c r="Y331" s="54"/>
      <c r="Z331" s="54"/>
      <c r="AA331" s="54"/>
      <c r="AB331" s="54">
        <v>52</v>
      </c>
      <c r="AC331" s="54"/>
      <c r="AD331" s="54">
        <v>52</v>
      </c>
      <c r="AE331" s="24">
        <f t="shared" si="31"/>
        <v>52</v>
      </c>
      <c r="AF331" s="54">
        <v>2.08</v>
      </c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>
        <v>52</v>
      </c>
      <c r="BS331" s="54"/>
      <c r="BT331" s="54"/>
      <c r="BU331" s="54"/>
      <c r="BV331" s="54"/>
      <c r="BW331" s="54"/>
      <c r="BX331" s="54"/>
      <c r="BY331" s="54"/>
      <c r="BZ331" s="54"/>
      <c r="CA331" s="29"/>
      <c r="CB331" s="29">
        <v>3.64</v>
      </c>
      <c r="CC331" s="29"/>
      <c r="CD331" s="29"/>
      <c r="CE331" s="29">
        <v>7</v>
      </c>
      <c r="CF331" s="29"/>
      <c r="CG331" s="29"/>
      <c r="CH331" s="60"/>
      <c r="CI331" s="54"/>
      <c r="CJ331" s="54"/>
      <c r="CK331" s="54">
        <v>1</v>
      </c>
      <c r="CL331" s="54"/>
      <c r="CM331" s="54" t="s">
        <v>844</v>
      </c>
      <c r="CN331" s="54"/>
      <c r="CO331" s="54" t="s">
        <v>176</v>
      </c>
      <c r="CP331" s="54" t="s">
        <v>133</v>
      </c>
      <c r="CQ331" s="54">
        <v>1</v>
      </c>
      <c r="CR331" s="54">
        <v>30</v>
      </c>
      <c r="CS331" s="54" t="s">
        <v>152</v>
      </c>
      <c r="CT331" s="54">
        <v>5</v>
      </c>
      <c r="CU331" s="29">
        <v>17</v>
      </c>
      <c r="CV331" s="54">
        <v>0.5</v>
      </c>
      <c r="CW331" s="54">
        <v>0.55</v>
      </c>
      <c r="CX331" s="54"/>
      <c r="CY331" s="54">
        <v>2017.11</v>
      </c>
      <c r="CZ331" s="54"/>
      <c r="DA331" s="54">
        <v>2020.11</v>
      </c>
      <c r="DB331" s="54"/>
      <c r="DC331" s="119" t="s">
        <v>130</v>
      </c>
      <c r="DD331" s="112"/>
    </row>
    <row r="332" ht="14.25" spans="1:108">
      <c r="A332" s="97"/>
      <c r="B332" s="31"/>
      <c r="C332" s="113" t="s">
        <v>1115</v>
      </c>
      <c r="D332" s="105"/>
      <c r="E332" s="54">
        <v>121.206722</v>
      </c>
      <c r="F332" s="54">
        <v>31.549259</v>
      </c>
      <c r="G332" s="60"/>
      <c r="H332" s="60">
        <v>1537959914</v>
      </c>
      <c r="I332" s="72"/>
      <c r="J332" s="72"/>
      <c r="K332" s="54" t="s">
        <v>129</v>
      </c>
      <c r="L332" s="100" t="s">
        <v>843</v>
      </c>
      <c r="M332" s="72"/>
      <c r="N332" s="127" t="s">
        <v>130</v>
      </c>
      <c r="O332" s="54"/>
      <c r="P332" s="60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24">
        <f t="shared" si="31"/>
        <v>0</v>
      </c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29"/>
      <c r="CB332" s="29"/>
      <c r="CC332" s="29"/>
      <c r="CD332" s="29"/>
      <c r="CE332" s="29"/>
      <c r="CF332" s="29"/>
      <c r="CG332" s="29"/>
      <c r="CH332" s="60"/>
      <c r="CI332" s="54"/>
      <c r="CJ332" s="54"/>
      <c r="CK332" s="54">
        <v>1</v>
      </c>
      <c r="CL332" s="54"/>
      <c r="CM332" s="54"/>
      <c r="CN332" s="54"/>
      <c r="CO332" s="54"/>
      <c r="CP332" s="54"/>
      <c r="CQ332" s="54"/>
      <c r="CR332" s="54"/>
      <c r="CS332" s="54"/>
      <c r="CT332" s="54"/>
      <c r="CU332" s="29"/>
      <c r="CV332" s="54"/>
      <c r="CW332" s="54"/>
      <c r="CX332" s="54"/>
      <c r="CY332" s="54"/>
      <c r="CZ332" s="54"/>
      <c r="DA332" s="54"/>
      <c r="DB332" s="54"/>
      <c r="DC332" s="119"/>
      <c r="DD332" s="112"/>
    </row>
    <row r="333" ht="14.25" spans="1:108">
      <c r="A333" s="92">
        <v>76</v>
      </c>
      <c r="B333" s="29" t="s">
        <v>1116</v>
      </c>
      <c r="C333" s="113" t="s">
        <v>1117</v>
      </c>
      <c r="D333" s="105" t="s">
        <v>1118</v>
      </c>
      <c r="E333" s="60"/>
      <c r="F333" s="60"/>
      <c r="G333" s="60"/>
      <c r="H333" s="60">
        <v>1500872721</v>
      </c>
      <c r="I333" s="72"/>
      <c r="J333" s="72"/>
      <c r="K333" s="54" t="s">
        <v>129</v>
      </c>
      <c r="L333" s="100" t="s">
        <v>843</v>
      </c>
      <c r="M333" s="72"/>
      <c r="N333" s="127" t="s">
        <v>130</v>
      </c>
      <c r="O333" s="54">
        <v>2</v>
      </c>
      <c r="P333" s="60"/>
      <c r="Q333" s="54" t="s">
        <v>130</v>
      </c>
      <c r="R333" s="54"/>
      <c r="S333" s="54"/>
      <c r="T333" s="54"/>
      <c r="U333" s="54"/>
      <c r="V333" s="54">
        <v>49</v>
      </c>
      <c r="W333" s="54"/>
      <c r="X333" s="54"/>
      <c r="Y333" s="54"/>
      <c r="Z333" s="54"/>
      <c r="AA333" s="54"/>
      <c r="AB333" s="54">
        <v>49</v>
      </c>
      <c r="AC333" s="54"/>
      <c r="AD333" s="54">
        <v>49</v>
      </c>
      <c r="AE333" s="24">
        <f t="shared" si="31"/>
        <v>49</v>
      </c>
      <c r="AF333" s="54">
        <v>1.9</v>
      </c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>
        <v>49</v>
      </c>
      <c r="BS333" s="54"/>
      <c r="BT333" s="54"/>
      <c r="BU333" s="54"/>
      <c r="BV333" s="54"/>
      <c r="BW333" s="54"/>
      <c r="BX333" s="54"/>
      <c r="BY333" s="54"/>
      <c r="BZ333" s="54"/>
      <c r="CA333" s="29"/>
      <c r="CB333" s="29">
        <v>3.43</v>
      </c>
      <c r="CC333" s="29"/>
      <c r="CD333" s="29"/>
      <c r="CE333" s="29">
        <v>7</v>
      </c>
      <c r="CF333" s="29"/>
      <c r="CG333" s="29"/>
      <c r="CH333" s="60"/>
      <c r="CI333" s="54"/>
      <c r="CJ333" s="54"/>
      <c r="CK333" s="54">
        <v>1</v>
      </c>
      <c r="CL333" s="54"/>
      <c r="CM333" s="54" t="s">
        <v>844</v>
      </c>
      <c r="CN333" s="54"/>
      <c r="CO333" s="54" t="s">
        <v>176</v>
      </c>
      <c r="CP333" s="54" t="s">
        <v>133</v>
      </c>
      <c r="CQ333" s="54">
        <v>1</v>
      </c>
      <c r="CR333" s="54">
        <v>30</v>
      </c>
      <c r="CS333" s="54" t="s">
        <v>152</v>
      </c>
      <c r="CT333" s="54">
        <v>6</v>
      </c>
      <c r="CU333" s="29">
        <v>17</v>
      </c>
      <c r="CV333" s="54">
        <v>0.5</v>
      </c>
      <c r="CW333" s="54">
        <v>0.55</v>
      </c>
      <c r="CX333" s="54"/>
      <c r="CY333" s="54">
        <v>2018.3</v>
      </c>
      <c r="CZ333" s="54"/>
      <c r="DA333" s="54">
        <v>2021.3</v>
      </c>
      <c r="DB333" s="54"/>
      <c r="DC333" s="119" t="s">
        <v>130</v>
      </c>
      <c r="DD333" s="112"/>
    </row>
    <row r="334" ht="14.25" spans="1:108">
      <c r="A334" s="92">
        <v>77</v>
      </c>
      <c r="B334" s="29" t="s">
        <v>1119</v>
      </c>
      <c r="C334" s="113" t="s">
        <v>1120</v>
      </c>
      <c r="D334" s="105" t="s">
        <v>1121</v>
      </c>
      <c r="E334" s="54">
        <v>121.172406</v>
      </c>
      <c r="F334" s="54">
        <v>31.556167</v>
      </c>
      <c r="G334" s="60"/>
      <c r="H334" s="60">
        <v>1548780297</v>
      </c>
      <c r="I334" s="72"/>
      <c r="J334" s="72"/>
      <c r="K334" s="54" t="s">
        <v>129</v>
      </c>
      <c r="L334" s="100" t="s">
        <v>843</v>
      </c>
      <c r="M334" s="72"/>
      <c r="N334" s="127" t="s">
        <v>130</v>
      </c>
      <c r="O334" s="54">
        <v>1</v>
      </c>
      <c r="P334" s="60"/>
      <c r="Q334" s="54" t="s">
        <v>130</v>
      </c>
      <c r="R334" s="54"/>
      <c r="S334" s="54"/>
      <c r="T334" s="54"/>
      <c r="U334" s="54"/>
      <c r="V334" s="54">
        <v>14</v>
      </c>
      <c r="W334" s="54"/>
      <c r="X334" s="54"/>
      <c r="Y334" s="54"/>
      <c r="Z334" s="54"/>
      <c r="AA334" s="54"/>
      <c r="AB334" s="54">
        <v>14</v>
      </c>
      <c r="AC334" s="54"/>
      <c r="AD334" s="54">
        <v>14</v>
      </c>
      <c r="AE334" s="24">
        <f t="shared" si="31"/>
        <v>14</v>
      </c>
      <c r="AF334" s="54">
        <v>0.56</v>
      </c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29"/>
      <c r="CB334" s="29">
        <v>0.63</v>
      </c>
      <c r="CC334" s="29"/>
      <c r="CD334" s="29"/>
      <c r="CE334" s="29"/>
      <c r="CF334" s="29"/>
      <c r="CG334" s="29"/>
      <c r="CH334" s="60"/>
      <c r="CI334" s="54">
        <v>3.5</v>
      </c>
      <c r="CJ334" s="54"/>
      <c r="CK334" s="54">
        <v>1</v>
      </c>
      <c r="CL334" s="54"/>
      <c r="CM334" s="54" t="s">
        <v>844</v>
      </c>
      <c r="CN334" s="54"/>
      <c r="CO334" s="54" t="s">
        <v>176</v>
      </c>
      <c r="CP334" s="54" t="s">
        <v>133</v>
      </c>
      <c r="CQ334" s="54">
        <v>1</v>
      </c>
      <c r="CR334" s="54">
        <v>30</v>
      </c>
      <c r="CS334" s="54" t="s">
        <v>152</v>
      </c>
      <c r="CT334" s="54">
        <v>6</v>
      </c>
      <c r="CU334" s="29">
        <v>15</v>
      </c>
      <c r="CV334" s="54">
        <v>0.5</v>
      </c>
      <c r="CW334" s="54">
        <v>0.3</v>
      </c>
      <c r="CX334" s="54"/>
      <c r="CY334" s="54">
        <v>2016.2</v>
      </c>
      <c r="CZ334" s="54"/>
      <c r="DA334" s="54">
        <v>2016.2</v>
      </c>
      <c r="DB334" s="54"/>
      <c r="DC334" s="119" t="s">
        <v>130</v>
      </c>
      <c r="DD334" s="112"/>
    </row>
    <row r="335" ht="14.25" spans="1:108">
      <c r="A335" s="92">
        <v>78</v>
      </c>
      <c r="B335" s="29" t="s">
        <v>1122</v>
      </c>
      <c r="C335" s="113" t="s">
        <v>1123</v>
      </c>
      <c r="D335" s="105" t="s">
        <v>1124</v>
      </c>
      <c r="E335" s="54">
        <v>121.179469</v>
      </c>
      <c r="F335" s="54">
        <v>31.560774</v>
      </c>
      <c r="G335" s="60"/>
      <c r="H335" s="88" t="s">
        <v>803</v>
      </c>
      <c r="I335" s="72"/>
      <c r="J335" s="72"/>
      <c r="K335" s="54" t="s">
        <v>129</v>
      </c>
      <c r="L335" s="100" t="s">
        <v>843</v>
      </c>
      <c r="M335" s="72"/>
      <c r="N335" s="127" t="s">
        <v>130</v>
      </c>
      <c r="O335" s="54">
        <v>2</v>
      </c>
      <c r="P335" s="60"/>
      <c r="Q335" s="54" t="s">
        <v>130</v>
      </c>
      <c r="R335" s="54"/>
      <c r="S335" s="54"/>
      <c r="T335" s="54"/>
      <c r="U335" s="54"/>
      <c r="V335" s="54">
        <v>28</v>
      </c>
      <c r="W335" s="54"/>
      <c r="X335" s="54"/>
      <c r="Y335" s="54"/>
      <c r="Z335" s="54"/>
      <c r="AA335" s="54"/>
      <c r="AB335" s="54">
        <v>28</v>
      </c>
      <c r="AC335" s="54"/>
      <c r="AD335" s="54">
        <v>28</v>
      </c>
      <c r="AE335" s="24">
        <f t="shared" si="31"/>
        <v>28</v>
      </c>
      <c r="AF335" s="54">
        <v>1.12</v>
      </c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>
        <v>28</v>
      </c>
      <c r="BT335" s="54"/>
      <c r="BU335" s="54"/>
      <c r="BV335" s="54"/>
      <c r="BW335" s="54"/>
      <c r="BX335" s="54"/>
      <c r="BY335" s="54"/>
      <c r="BZ335" s="54"/>
      <c r="CA335" s="29"/>
      <c r="CB335" s="29">
        <v>2.24</v>
      </c>
      <c r="CC335" s="29"/>
      <c r="CD335" s="29"/>
      <c r="CE335" s="29">
        <v>7</v>
      </c>
      <c r="CF335" s="29"/>
      <c r="CG335" s="29"/>
      <c r="CH335" s="60"/>
      <c r="CI335" s="54"/>
      <c r="CJ335" s="54"/>
      <c r="CK335" s="54">
        <v>1</v>
      </c>
      <c r="CL335" s="54"/>
      <c r="CM335" s="54" t="s">
        <v>844</v>
      </c>
      <c r="CN335" s="54"/>
      <c r="CO335" s="54" t="s">
        <v>311</v>
      </c>
      <c r="CP335" s="54" t="s">
        <v>133</v>
      </c>
      <c r="CQ335" s="54">
        <v>2</v>
      </c>
      <c r="CR335" s="54">
        <v>30</v>
      </c>
      <c r="CS335" s="54" t="s">
        <v>152</v>
      </c>
      <c r="CT335" s="54">
        <v>10</v>
      </c>
      <c r="CU335" s="29">
        <v>18</v>
      </c>
      <c r="CV335" s="54">
        <v>0.5</v>
      </c>
      <c r="CW335" s="54">
        <v>0.6</v>
      </c>
      <c r="CX335" s="54"/>
      <c r="CY335" s="54">
        <v>2018.3</v>
      </c>
      <c r="CZ335" s="54"/>
      <c r="DA335" s="54">
        <v>2021.3</v>
      </c>
      <c r="DB335" s="54"/>
      <c r="DC335" s="119" t="s">
        <v>130</v>
      </c>
      <c r="DD335" s="112"/>
    </row>
    <row r="336" ht="14.25" spans="1:108">
      <c r="A336" s="92">
        <v>79</v>
      </c>
      <c r="B336" s="29" t="s">
        <v>1125</v>
      </c>
      <c r="C336" s="113"/>
      <c r="D336" s="105" t="s">
        <v>1126</v>
      </c>
      <c r="E336" s="78"/>
      <c r="F336" s="78"/>
      <c r="G336" s="72"/>
      <c r="H336" s="72"/>
      <c r="I336" s="72"/>
      <c r="J336" s="72"/>
      <c r="K336" s="54"/>
      <c r="L336" s="72"/>
      <c r="M336" s="72"/>
      <c r="N336" s="127" t="s">
        <v>130</v>
      </c>
      <c r="O336" s="54"/>
      <c r="P336" s="60"/>
      <c r="Q336" s="54" t="s">
        <v>130</v>
      </c>
      <c r="R336" s="54"/>
      <c r="S336" s="54">
        <v>86</v>
      </c>
      <c r="T336" s="54"/>
      <c r="U336" s="54"/>
      <c r="V336" s="54"/>
      <c r="W336" s="54"/>
      <c r="X336" s="54"/>
      <c r="Y336" s="54"/>
      <c r="Z336" s="54"/>
      <c r="AA336" s="54"/>
      <c r="AB336" s="29">
        <v>0</v>
      </c>
      <c r="AC336" s="54"/>
      <c r="AD336" s="29">
        <v>86</v>
      </c>
      <c r="AE336" s="24">
        <f t="shared" si="31"/>
        <v>86</v>
      </c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>
        <v>7</v>
      </c>
      <c r="CA336" s="29"/>
      <c r="CB336" s="29"/>
      <c r="CC336" s="29"/>
      <c r="CD336" s="29"/>
      <c r="CE336" s="29"/>
      <c r="CF336" s="29"/>
      <c r="CG336" s="29"/>
      <c r="CH336" s="60"/>
      <c r="CI336" s="54"/>
      <c r="CJ336" s="54"/>
      <c r="CK336" s="54"/>
      <c r="CL336" s="54"/>
      <c r="CM336" s="54" t="s">
        <v>844</v>
      </c>
      <c r="CN336" s="54"/>
      <c r="CO336" s="54" t="s">
        <v>176</v>
      </c>
      <c r="CP336" s="54" t="s">
        <v>133</v>
      </c>
      <c r="CQ336" s="54">
        <v>1</v>
      </c>
      <c r="CR336" s="54">
        <v>30</v>
      </c>
      <c r="CS336" s="54" t="s">
        <v>152</v>
      </c>
      <c r="CT336" s="54">
        <v>6</v>
      </c>
      <c r="CU336" s="29">
        <v>15</v>
      </c>
      <c r="CV336" s="54">
        <v>0.5</v>
      </c>
      <c r="CW336" s="54">
        <v>0.3</v>
      </c>
      <c r="CX336" s="54"/>
      <c r="CY336" s="54">
        <v>2017.12</v>
      </c>
      <c r="CZ336" s="54"/>
      <c r="DA336" s="54">
        <v>2020.12</v>
      </c>
      <c r="DB336" s="54"/>
      <c r="DC336" s="119" t="s">
        <v>130</v>
      </c>
      <c r="DD336" s="112"/>
    </row>
    <row r="337" ht="14.25" spans="1:108">
      <c r="A337" s="92">
        <v>80</v>
      </c>
      <c r="B337" s="29" t="s">
        <v>1127</v>
      </c>
      <c r="C337" s="113" t="s">
        <v>901</v>
      </c>
      <c r="D337" s="105" t="s">
        <v>1128</v>
      </c>
      <c r="E337" s="54">
        <v>121.183118</v>
      </c>
      <c r="F337" s="54">
        <v>31.581357</v>
      </c>
      <c r="G337" s="60"/>
      <c r="H337" s="60">
        <v>1534433812</v>
      </c>
      <c r="I337" s="72"/>
      <c r="J337" s="72"/>
      <c r="K337" s="54" t="s">
        <v>129</v>
      </c>
      <c r="L337" s="100" t="s">
        <v>843</v>
      </c>
      <c r="M337" s="72"/>
      <c r="N337" s="127" t="s">
        <v>130</v>
      </c>
      <c r="O337" s="54">
        <v>2</v>
      </c>
      <c r="P337" s="60"/>
      <c r="Q337" s="54" t="s">
        <v>130</v>
      </c>
      <c r="R337" s="54"/>
      <c r="S337" s="54"/>
      <c r="T337" s="54"/>
      <c r="U337" s="54"/>
      <c r="V337" s="54">
        <v>18</v>
      </c>
      <c r="W337" s="54"/>
      <c r="X337" s="54"/>
      <c r="Y337" s="54"/>
      <c r="Z337" s="54"/>
      <c r="AA337" s="54"/>
      <c r="AB337" s="54">
        <v>18</v>
      </c>
      <c r="AC337" s="54"/>
      <c r="AD337" s="54">
        <v>18</v>
      </c>
      <c r="AE337" s="24">
        <f t="shared" si="31"/>
        <v>18</v>
      </c>
      <c r="AF337" s="54">
        <v>1.26</v>
      </c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>
        <v>18</v>
      </c>
      <c r="BS337" s="54"/>
      <c r="BT337" s="54"/>
      <c r="BU337" s="54"/>
      <c r="BV337" s="54"/>
      <c r="BW337" s="54"/>
      <c r="BX337" s="54"/>
      <c r="BY337" s="54"/>
      <c r="BZ337" s="54"/>
      <c r="CA337" s="29"/>
      <c r="CB337" s="29">
        <v>0.68</v>
      </c>
      <c r="CC337" s="29"/>
      <c r="CD337" s="29"/>
      <c r="CE337" s="29">
        <v>7</v>
      </c>
      <c r="CF337" s="29"/>
      <c r="CG337" s="29"/>
      <c r="CH337" s="60"/>
      <c r="CI337" s="54"/>
      <c r="CJ337" s="54"/>
      <c r="CK337" s="54">
        <v>1</v>
      </c>
      <c r="CL337" s="54"/>
      <c r="CM337" s="54" t="s">
        <v>844</v>
      </c>
      <c r="CN337" s="54"/>
      <c r="CO337" s="54" t="s">
        <v>176</v>
      </c>
      <c r="CP337" s="54" t="s">
        <v>133</v>
      </c>
      <c r="CQ337" s="54">
        <v>1</v>
      </c>
      <c r="CR337" s="54">
        <v>30</v>
      </c>
      <c r="CS337" s="54" t="s">
        <v>152</v>
      </c>
      <c r="CT337" s="54">
        <v>5</v>
      </c>
      <c r="CU337" s="29">
        <v>17</v>
      </c>
      <c r="CV337" s="54">
        <v>0.5</v>
      </c>
      <c r="CW337" s="54">
        <v>0.55</v>
      </c>
      <c r="CX337" s="54"/>
      <c r="CY337" s="54">
        <v>2016.12</v>
      </c>
      <c r="CZ337" s="54"/>
      <c r="DA337" s="54">
        <v>2019.12</v>
      </c>
      <c r="DB337" s="54"/>
      <c r="DC337" s="119" t="s">
        <v>130</v>
      </c>
      <c r="DD337" s="112"/>
    </row>
    <row r="338" ht="25.5" spans="1:108">
      <c r="A338" s="92"/>
      <c r="B338" s="118" t="s">
        <v>1129</v>
      </c>
      <c r="C338" s="113"/>
      <c r="D338" s="105"/>
      <c r="E338" s="78"/>
      <c r="F338" s="78"/>
      <c r="G338" s="72"/>
      <c r="H338" s="72"/>
      <c r="I338" s="72"/>
      <c r="J338" s="72"/>
      <c r="K338" s="54"/>
      <c r="L338" s="72"/>
      <c r="M338" s="72"/>
      <c r="N338" s="77"/>
      <c r="O338" s="54"/>
      <c r="P338" s="60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24">
        <f t="shared" si="31"/>
        <v>0</v>
      </c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29"/>
      <c r="CB338" s="29"/>
      <c r="CC338" s="29"/>
      <c r="CD338" s="29"/>
      <c r="CE338" s="29"/>
      <c r="CF338" s="29"/>
      <c r="CG338" s="29"/>
      <c r="CH338" s="60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29"/>
      <c r="CV338" s="54"/>
      <c r="CW338" s="54"/>
      <c r="CX338" s="54"/>
      <c r="CY338" s="54"/>
      <c r="CZ338" s="54"/>
      <c r="DA338" s="54"/>
      <c r="DB338" s="54"/>
      <c r="DC338" s="119"/>
      <c r="DD338" s="112"/>
    </row>
    <row r="339" ht="24" spans="1:108">
      <c r="A339" s="95">
        <v>81</v>
      </c>
      <c r="B339" s="93" t="s">
        <v>1130</v>
      </c>
      <c r="C339" s="113" t="s">
        <v>1131</v>
      </c>
      <c r="D339" s="105" t="s">
        <v>1132</v>
      </c>
      <c r="E339" s="29">
        <v>121.14861216</v>
      </c>
      <c r="F339" s="29">
        <v>31.64907216</v>
      </c>
      <c r="G339" s="96" t="s">
        <v>1133</v>
      </c>
      <c r="H339" s="88" t="s">
        <v>1134</v>
      </c>
      <c r="I339" s="72"/>
      <c r="J339" s="72"/>
      <c r="K339" s="54" t="s">
        <v>129</v>
      </c>
      <c r="L339" s="100" t="s">
        <v>843</v>
      </c>
      <c r="M339" s="72"/>
      <c r="N339" s="127" t="s">
        <v>130</v>
      </c>
      <c r="O339" s="54">
        <v>3</v>
      </c>
      <c r="P339" s="60"/>
      <c r="Q339" s="54" t="s">
        <v>130</v>
      </c>
      <c r="R339" s="54"/>
      <c r="S339" s="54"/>
      <c r="T339" s="54"/>
      <c r="U339" s="54"/>
      <c r="V339" s="54">
        <v>78</v>
      </c>
      <c r="W339" s="54"/>
      <c r="X339" s="54"/>
      <c r="Y339" s="54"/>
      <c r="Z339" s="54"/>
      <c r="AA339" s="54"/>
      <c r="AB339" s="54">
        <v>78</v>
      </c>
      <c r="AC339" s="54"/>
      <c r="AD339" s="54">
        <v>78</v>
      </c>
      <c r="AE339" s="24">
        <f t="shared" si="31"/>
        <v>78</v>
      </c>
      <c r="AF339" s="54">
        <v>3.16</v>
      </c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>
        <v>78</v>
      </c>
      <c r="BT339" s="54"/>
      <c r="BU339" s="54"/>
      <c r="BV339" s="54"/>
      <c r="BW339" s="54"/>
      <c r="BX339" s="54"/>
      <c r="BY339" s="54"/>
      <c r="BZ339" s="54"/>
      <c r="CA339" s="29"/>
      <c r="CB339" s="29">
        <v>6.24</v>
      </c>
      <c r="CC339" s="29"/>
      <c r="CD339" s="29"/>
      <c r="CE339" s="29">
        <v>7</v>
      </c>
      <c r="CF339" s="29"/>
      <c r="CG339" s="29"/>
      <c r="CH339" s="60"/>
      <c r="CI339" s="54"/>
      <c r="CJ339" s="54"/>
      <c r="CK339" s="54">
        <v>1</v>
      </c>
      <c r="CL339" s="54"/>
      <c r="CM339" s="54" t="s">
        <v>844</v>
      </c>
      <c r="CN339" s="54"/>
      <c r="CO339" s="54" t="s">
        <v>311</v>
      </c>
      <c r="CP339" s="54" t="s">
        <v>158</v>
      </c>
      <c r="CQ339" s="54">
        <v>2</v>
      </c>
      <c r="CR339" s="54">
        <v>30</v>
      </c>
      <c r="CS339" s="54" t="s">
        <v>152</v>
      </c>
      <c r="CT339" s="54">
        <v>10</v>
      </c>
      <c r="CU339" s="29">
        <v>18</v>
      </c>
      <c r="CV339" s="54">
        <v>0.5</v>
      </c>
      <c r="CW339" s="54">
        <v>0.6</v>
      </c>
      <c r="CX339" s="54"/>
      <c r="CY339" s="54">
        <v>2017.9</v>
      </c>
      <c r="CZ339" s="54"/>
      <c r="DA339" s="54">
        <v>2020.9</v>
      </c>
      <c r="DB339" s="54"/>
      <c r="DC339" s="119" t="s">
        <v>130</v>
      </c>
      <c r="DD339" s="112"/>
    </row>
    <row r="340" ht="14.25" spans="1:108">
      <c r="A340" s="95"/>
      <c r="B340" s="121"/>
      <c r="C340" s="113"/>
      <c r="D340" s="29" t="s">
        <v>812</v>
      </c>
      <c r="E340" s="29"/>
      <c r="F340" s="29"/>
      <c r="G340" s="96"/>
      <c r="H340" s="88"/>
      <c r="I340" s="72"/>
      <c r="J340" s="72"/>
      <c r="K340" s="54"/>
      <c r="L340" s="100"/>
      <c r="M340" s="72"/>
      <c r="N340" s="127"/>
      <c r="O340" s="54"/>
      <c r="P340" s="60"/>
      <c r="Q340" s="54"/>
      <c r="R340" s="54"/>
      <c r="S340" s="54"/>
      <c r="T340" s="54"/>
      <c r="U340" s="54"/>
      <c r="V340" s="54">
        <v>65</v>
      </c>
      <c r="W340" s="54"/>
      <c r="X340" s="54"/>
      <c r="Y340" s="54"/>
      <c r="Z340" s="54"/>
      <c r="AA340" s="54"/>
      <c r="AB340" s="54">
        <v>65</v>
      </c>
      <c r="AC340" s="54"/>
      <c r="AD340" s="54">
        <v>65</v>
      </c>
      <c r="AE340" s="24">
        <f t="shared" si="31"/>
        <v>65</v>
      </c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29"/>
      <c r="CB340" s="29"/>
      <c r="CC340" s="29"/>
      <c r="CD340" s="29"/>
      <c r="CE340" s="29"/>
      <c r="CF340" s="29"/>
      <c r="CG340" s="29"/>
      <c r="CH340" s="60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29"/>
      <c r="CV340" s="54"/>
      <c r="CW340" s="54"/>
      <c r="CX340" s="54"/>
      <c r="CY340" s="54"/>
      <c r="CZ340" s="54"/>
      <c r="DA340" s="54"/>
      <c r="DB340" s="54"/>
      <c r="DC340" s="119"/>
      <c r="DD340" s="112"/>
    </row>
    <row r="341" ht="14.25" spans="1:108">
      <c r="A341" s="92">
        <v>82</v>
      </c>
      <c r="B341" s="29" t="s">
        <v>1135</v>
      </c>
      <c r="C341" s="113"/>
      <c r="D341" s="105" t="s">
        <v>1136</v>
      </c>
      <c r="E341" s="78"/>
      <c r="F341" s="78"/>
      <c r="G341" s="72"/>
      <c r="H341" s="72"/>
      <c r="I341" s="72"/>
      <c r="J341" s="72"/>
      <c r="K341" s="54"/>
      <c r="L341" s="72"/>
      <c r="M341" s="72"/>
      <c r="N341" s="127"/>
      <c r="O341" s="54"/>
      <c r="P341" s="60"/>
      <c r="Q341" s="54" t="s">
        <v>130</v>
      </c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24">
        <f t="shared" si="31"/>
        <v>0</v>
      </c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29"/>
      <c r="CB341" s="29"/>
      <c r="CC341" s="29"/>
      <c r="CD341" s="29"/>
      <c r="CE341" s="29"/>
      <c r="CF341" s="29"/>
      <c r="CG341" s="29"/>
      <c r="CH341" s="60"/>
      <c r="CI341" s="54"/>
      <c r="CJ341" s="54"/>
      <c r="CK341" s="54"/>
      <c r="CL341" s="54"/>
      <c r="CM341" s="54"/>
      <c r="CN341" s="54"/>
      <c r="CO341" s="54"/>
      <c r="CP341" s="54" t="s">
        <v>158</v>
      </c>
      <c r="CQ341" s="54"/>
      <c r="CR341" s="54"/>
      <c r="CS341" s="54"/>
      <c r="CT341" s="54"/>
      <c r="CU341" s="29"/>
      <c r="CV341" s="54"/>
      <c r="CW341" s="54"/>
      <c r="CX341" s="54"/>
      <c r="CY341" s="54"/>
      <c r="CZ341" s="54"/>
      <c r="DA341" s="54"/>
      <c r="DB341" s="54"/>
      <c r="DC341" s="119" t="s">
        <v>130</v>
      </c>
      <c r="DD341" s="112"/>
    </row>
    <row r="342" ht="24" spans="1:108">
      <c r="A342" s="92">
        <v>83</v>
      </c>
      <c r="B342" s="29" t="s">
        <v>1137</v>
      </c>
      <c r="C342" s="113" t="s">
        <v>1138</v>
      </c>
      <c r="D342" s="105" t="s">
        <v>1139</v>
      </c>
      <c r="E342" s="29">
        <v>121.15302791</v>
      </c>
      <c r="F342" s="29">
        <v>31.64207956</v>
      </c>
      <c r="G342" s="96" t="s">
        <v>1140</v>
      </c>
      <c r="H342" s="88" t="s">
        <v>1141</v>
      </c>
      <c r="I342" s="72"/>
      <c r="J342" s="72"/>
      <c r="K342" s="54" t="s">
        <v>129</v>
      </c>
      <c r="L342" s="100" t="s">
        <v>843</v>
      </c>
      <c r="M342" s="72"/>
      <c r="N342" s="127" t="s">
        <v>130</v>
      </c>
      <c r="O342" s="54">
        <v>2</v>
      </c>
      <c r="P342" s="60"/>
      <c r="Q342" s="54" t="s">
        <v>130</v>
      </c>
      <c r="R342" s="54"/>
      <c r="S342" s="54"/>
      <c r="T342" s="54"/>
      <c r="U342" s="54"/>
      <c r="V342" s="54">
        <v>26</v>
      </c>
      <c r="W342" s="54"/>
      <c r="X342" s="54"/>
      <c r="Y342" s="54"/>
      <c r="Z342" s="54"/>
      <c r="AA342" s="54"/>
      <c r="AB342" s="54">
        <v>26</v>
      </c>
      <c r="AC342" s="54"/>
      <c r="AD342" s="54">
        <v>26</v>
      </c>
      <c r="AE342" s="24">
        <f t="shared" si="31"/>
        <v>26</v>
      </c>
      <c r="AF342" s="54">
        <v>1.2</v>
      </c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>
        <v>26</v>
      </c>
      <c r="BV342" s="54"/>
      <c r="BW342" s="54"/>
      <c r="BX342" s="54"/>
      <c r="BY342" s="54"/>
      <c r="BZ342" s="54"/>
      <c r="CA342" s="29"/>
      <c r="CB342" s="29">
        <v>2.6</v>
      </c>
      <c r="CC342" s="29"/>
      <c r="CD342" s="29"/>
      <c r="CE342" s="29">
        <v>10</v>
      </c>
      <c r="CF342" s="29"/>
      <c r="CG342" s="29"/>
      <c r="CH342" s="60"/>
      <c r="CI342" s="54"/>
      <c r="CJ342" s="54"/>
      <c r="CK342" s="54">
        <v>1</v>
      </c>
      <c r="CL342" s="54"/>
      <c r="CM342" s="54" t="s">
        <v>844</v>
      </c>
      <c r="CN342" s="54"/>
      <c r="CO342" s="54" t="s">
        <v>311</v>
      </c>
      <c r="CP342" s="54" t="s">
        <v>158</v>
      </c>
      <c r="CQ342" s="54">
        <v>2</v>
      </c>
      <c r="CR342" s="54">
        <v>30</v>
      </c>
      <c r="CS342" s="54" t="s">
        <v>862</v>
      </c>
      <c r="CT342" s="54">
        <v>12</v>
      </c>
      <c r="CU342" s="29">
        <v>27</v>
      </c>
      <c r="CV342" s="54">
        <v>0.6</v>
      </c>
      <c r="CW342" s="54">
        <v>0.76</v>
      </c>
      <c r="CX342" s="54"/>
      <c r="CY342" s="54">
        <v>2018.3</v>
      </c>
      <c r="CZ342" s="54"/>
      <c r="DA342" s="54">
        <v>2021.3</v>
      </c>
      <c r="DB342" s="54"/>
      <c r="DC342" s="119" t="s">
        <v>130</v>
      </c>
      <c r="DD342" s="112"/>
    </row>
    <row r="343" ht="24" spans="1:108">
      <c r="A343" s="95">
        <v>84</v>
      </c>
      <c r="B343" s="93" t="s">
        <v>240</v>
      </c>
      <c r="C343" s="113" t="s">
        <v>1142</v>
      </c>
      <c r="D343" s="105" t="s">
        <v>1143</v>
      </c>
      <c r="E343" s="29">
        <v>121.16080536</v>
      </c>
      <c r="F343" s="29">
        <v>31.63822745</v>
      </c>
      <c r="G343" s="96" t="s">
        <v>1144</v>
      </c>
      <c r="H343" s="88" t="s">
        <v>1145</v>
      </c>
      <c r="I343" s="72"/>
      <c r="J343" s="72"/>
      <c r="K343" s="54" t="s">
        <v>129</v>
      </c>
      <c r="L343" s="100" t="s">
        <v>843</v>
      </c>
      <c r="M343" s="72"/>
      <c r="N343" s="127" t="s">
        <v>130</v>
      </c>
      <c r="O343" s="54">
        <v>3</v>
      </c>
      <c r="P343" s="60"/>
      <c r="Q343" s="54" t="s">
        <v>130</v>
      </c>
      <c r="R343" s="54"/>
      <c r="S343" s="54"/>
      <c r="T343" s="54"/>
      <c r="U343" s="54"/>
      <c r="V343" s="54">
        <v>88</v>
      </c>
      <c r="W343" s="54">
        <v>30</v>
      </c>
      <c r="X343" s="54"/>
      <c r="Y343" s="54"/>
      <c r="Z343" s="54"/>
      <c r="AA343" s="54"/>
      <c r="AB343" s="54">
        <v>118</v>
      </c>
      <c r="AC343" s="54"/>
      <c r="AD343" s="54">
        <v>148</v>
      </c>
      <c r="AE343" s="24">
        <f t="shared" si="31"/>
        <v>148</v>
      </c>
      <c r="AF343" s="54">
        <v>4.32</v>
      </c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>
        <v>148</v>
      </c>
      <c r="BT343" s="54"/>
      <c r="BU343" s="54"/>
      <c r="BV343" s="54"/>
      <c r="BW343" s="54"/>
      <c r="BX343" s="54"/>
      <c r="BY343" s="54"/>
      <c r="BZ343" s="54"/>
      <c r="CA343" s="29"/>
      <c r="CB343" s="29">
        <v>11.84</v>
      </c>
      <c r="CC343" s="29"/>
      <c r="CD343" s="29"/>
      <c r="CE343" s="29">
        <v>10</v>
      </c>
      <c r="CF343" s="29">
        <v>10</v>
      </c>
      <c r="CG343" s="29"/>
      <c r="CH343" s="60"/>
      <c r="CI343" s="54"/>
      <c r="CJ343" s="54"/>
      <c r="CK343" s="54">
        <v>1</v>
      </c>
      <c r="CL343" s="54"/>
      <c r="CM343" s="54" t="s">
        <v>844</v>
      </c>
      <c r="CN343" s="54"/>
      <c r="CO343" s="54" t="s">
        <v>311</v>
      </c>
      <c r="CP343" s="54" t="s">
        <v>158</v>
      </c>
      <c r="CQ343" s="54">
        <v>4</v>
      </c>
      <c r="CR343" s="54">
        <v>30</v>
      </c>
      <c r="CS343" s="54" t="s">
        <v>862</v>
      </c>
      <c r="CT343" s="54">
        <v>15</v>
      </c>
      <c r="CU343" s="29">
        <v>18</v>
      </c>
      <c r="CV343" s="54">
        <v>0.5</v>
      </c>
      <c r="CW343" s="54">
        <v>0.6</v>
      </c>
      <c r="CX343" s="54"/>
      <c r="CY343" s="54">
        <v>2017.11</v>
      </c>
      <c r="CZ343" s="54"/>
      <c r="DA343" s="54">
        <v>2020.11</v>
      </c>
      <c r="DB343" s="54"/>
      <c r="DC343" s="119" t="s">
        <v>130</v>
      </c>
      <c r="DD343" s="112"/>
    </row>
    <row r="344" ht="24" spans="1:108">
      <c r="A344" s="116"/>
      <c r="B344" s="121"/>
      <c r="C344" s="113" t="s">
        <v>1146</v>
      </c>
      <c r="D344" s="105"/>
      <c r="E344" s="29">
        <v>121.15699649</v>
      </c>
      <c r="F344" s="29">
        <v>31.64240259</v>
      </c>
      <c r="G344" s="96" t="s">
        <v>1147</v>
      </c>
      <c r="H344" s="88" t="s">
        <v>1148</v>
      </c>
      <c r="I344" s="72"/>
      <c r="J344" s="72"/>
      <c r="K344" s="54" t="s">
        <v>129</v>
      </c>
      <c r="L344" s="100" t="s">
        <v>843</v>
      </c>
      <c r="M344" s="72"/>
      <c r="N344" s="127"/>
      <c r="O344" s="54"/>
      <c r="P344" s="60"/>
      <c r="Q344" s="54" t="s">
        <v>130</v>
      </c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24">
        <f t="shared" si="31"/>
        <v>0</v>
      </c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29"/>
      <c r="CB344" s="29"/>
      <c r="CC344" s="29"/>
      <c r="CD344" s="29"/>
      <c r="CE344" s="29"/>
      <c r="CF344" s="29"/>
      <c r="CG344" s="29"/>
      <c r="CH344" s="60"/>
      <c r="CI344" s="54"/>
      <c r="CJ344" s="54"/>
      <c r="CK344" s="54">
        <v>1</v>
      </c>
      <c r="CL344" s="54"/>
      <c r="CM344" s="54"/>
      <c r="CN344" s="54"/>
      <c r="CO344" s="54"/>
      <c r="CP344" s="54"/>
      <c r="CQ344" s="54"/>
      <c r="CR344" s="54"/>
      <c r="CS344" s="54"/>
      <c r="CT344" s="54"/>
      <c r="CU344" s="29"/>
      <c r="CV344" s="54"/>
      <c r="CW344" s="54"/>
      <c r="CX344" s="54"/>
      <c r="CY344" s="54"/>
      <c r="CZ344" s="54"/>
      <c r="DA344" s="54"/>
      <c r="DB344" s="54"/>
      <c r="DC344" s="119"/>
      <c r="DD344" s="112"/>
    </row>
    <row r="345" ht="24" spans="1:108">
      <c r="A345" s="116"/>
      <c r="B345" s="121"/>
      <c r="C345" s="113" t="s">
        <v>1149</v>
      </c>
      <c r="D345" s="105"/>
      <c r="E345" s="29">
        <v>121.15459761</v>
      </c>
      <c r="F345" s="29">
        <v>31.64529738</v>
      </c>
      <c r="G345" s="96" t="s">
        <v>1150</v>
      </c>
      <c r="H345" s="88" t="s">
        <v>1151</v>
      </c>
      <c r="I345" s="72"/>
      <c r="J345" s="72"/>
      <c r="K345" s="54" t="s">
        <v>129</v>
      </c>
      <c r="L345" s="100" t="s">
        <v>843</v>
      </c>
      <c r="M345" s="72"/>
      <c r="N345" s="127" t="s">
        <v>130</v>
      </c>
      <c r="O345" s="54"/>
      <c r="P345" s="60"/>
      <c r="Q345" s="54" t="s">
        <v>130</v>
      </c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24">
        <f t="shared" si="31"/>
        <v>0</v>
      </c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29"/>
      <c r="CB345" s="29"/>
      <c r="CC345" s="29"/>
      <c r="CD345" s="29"/>
      <c r="CE345" s="29"/>
      <c r="CF345" s="29"/>
      <c r="CG345" s="29"/>
      <c r="CH345" s="60"/>
      <c r="CI345" s="54"/>
      <c r="CJ345" s="54"/>
      <c r="CK345" s="54">
        <v>1</v>
      </c>
      <c r="CL345" s="54"/>
      <c r="CM345" s="54"/>
      <c r="CN345" s="54"/>
      <c r="CO345" s="54"/>
      <c r="CP345" s="54"/>
      <c r="CQ345" s="54"/>
      <c r="CR345" s="54"/>
      <c r="CS345" s="54"/>
      <c r="CT345" s="54"/>
      <c r="CU345" s="29"/>
      <c r="CV345" s="54"/>
      <c r="CW345" s="54"/>
      <c r="CX345" s="54"/>
      <c r="CY345" s="54"/>
      <c r="CZ345" s="54"/>
      <c r="DA345" s="54"/>
      <c r="DB345" s="54"/>
      <c r="DC345" s="119"/>
      <c r="DD345" s="112"/>
    </row>
    <row r="346" ht="24" spans="1:108">
      <c r="A346" s="97"/>
      <c r="B346" s="31"/>
      <c r="C346" s="113"/>
      <c r="D346" s="105"/>
      <c r="E346" s="29">
        <v>121.15084524</v>
      </c>
      <c r="F346" s="29">
        <v>31.64896593</v>
      </c>
      <c r="G346" s="96" t="s">
        <v>1152</v>
      </c>
      <c r="H346" s="88" t="s">
        <v>1153</v>
      </c>
      <c r="I346" s="72"/>
      <c r="J346" s="72"/>
      <c r="K346" s="54" t="s">
        <v>129</v>
      </c>
      <c r="L346" s="100" t="s">
        <v>843</v>
      </c>
      <c r="M346" s="72"/>
      <c r="N346" s="127" t="s">
        <v>130</v>
      </c>
      <c r="O346" s="54"/>
      <c r="P346" s="60"/>
      <c r="Q346" s="54" t="s">
        <v>130</v>
      </c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24">
        <f t="shared" si="31"/>
        <v>0</v>
      </c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29"/>
      <c r="CB346" s="29"/>
      <c r="CC346" s="29"/>
      <c r="CD346" s="29"/>
      <c r="CE346" s="29"/>
      <c r="CF346" s="29"/>
      <c r="CG346" s="29"/>
      <c r="CH346" s="60"/>
      <c r="CI346" s="54"/>
      <c r="CJ346" s="54"/>
      <c r="CK346" s="54">
        <v>1</v>
      </c>
      <c r="CL346" s="54"/>
      <c r="CM346" s="54"/>
      <c r="CN346" s="54"/>
      <c r="CO346" s="54"/>
      <c r="CP346" s="54"/>
      <c r="CQ346" s="54"/>
      <c r="CR346" s="54"/>
      <c r="CS346" s="54"/>
      <c r="CT346" s="54"/>
      <c r="CU346" s="29"/>
      <c r="CV346" s="54"/>
      <c r="CW346" s="54"/>
      <c r="CX346" s="54"/>
      <c r="CY346" s="54"/>
      <c r="CZ346" s="54"/>
      <c r="DA346" s="54"/>
      <c r="DB346" s="54"/>
      <c r="DC346" s="119"/>
      <c r="DD346" s="112"/>
    </row>
    <row r="347" ht="14.25" spans="1:108">
      <c r="A347" s="92">
        <v>85</v>
      </c>
      <c r="B347" s="29" t="s">
        <v>1154</v>
      </c>
      <c r="C347" s="113"/>
      <c r="D347" s="105" t="s">
        <v>1155</v>
      </c>
      <c r="E347" s="78"/>
      <c r="F347" s="78"/>
      <c r="G347" s="72"/>
      <c r="H347" s="72"/>
      <c r="I347" s="72"/>
      <c r="J347" s="72"/>
      <c r="K347" s="54"/>
      <c r="L347" s="72"/>
      <c r="M347" s="72"/>
      <c r="N347" s="127"/>
      <c r="O347" s="54">
        <v>2</v>
      </c>
      <c r="P347" s="60"/>
      <c r="Q347" s="54" t="s">
        <v>130</v>
      </c>
      <c r="R347" s="54"/>
      <c r="S347" s="54"/>
      <c r="T347" s="54"/>
      <c r="U347" s="54"/>
      <c r="V347" s="54">
        <v>16</v>
      </c>
      <c r="W347" s="54"/>
      <c r="X347" s="54"/>
      <c r="Y347" s="54"/>
      <c r="Z347" s="54"/>
      <c r="AA347" s="54"/>
      <c r="AB347" s="54">
        <v>16</v>
      </c>
      <c r="AC347" s="54"/>
      <c r="AD347" s="54">
        <v>16</v>
      </c>
      <c r="AE347" s="24">
        <f t="shared" si="31"/>
        <v>16</v>
      </c>
      <c r="AF347" s="54">
        <v>0.6</v>
      </c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>
        <v>16</v>
      </c>
      <c r="BS347" s="54"/>
      <c r="BT347" s="54"/>
      <c r="BU347" s="54"/>
      <c r="BV347" s="54"/>
      <c r="BW347" s="54"/>
      <c r="BX347" s="54"/>
      <c r="BY347" s="54"/>
      <c r="BZ347" s="54"/>
      <c r="CA347" s="29"/>
      <c r="CB347" s="29">
        <v>1.12</v>
      </c>
      <c r="CC347" s="29"/>
      <c r="CD347" s="29"/>
      <c r="CE347" s="29">
        <v>7</v>
      </c>
      <c r="CF347" s="29"/>
      <c r="CG347" s="29"/>
      <c r="CH347" s="60"/>
      <c r="CI347" s="54"/>
      <c r="CJ347" s="54"/>
      <c r="CK347" s="54"/>
      <c r="CL347" s="54"/>
      <c r="CM347" s="54" t="s">
        <v>844</v>
      </c>
      <c r="CN347" s="54"/>
      <c r="CO347" s="54" t="s">
        <v>132</v>
      </c>
      <c r="CP347" s="54" t="s">
        <v>133</v>
      </c>
      <c r="CQ347" s="54">
        <v>2</v>
      </c>
      <c r="CR347" s="54">
        <v>30</v>
      </c>
      <c r="CS347" s="54" t="s">
        <v>152</v>
      </c>
      <c r="CT347" s="54">
        <v>10</v>
      </c>
      <c r="CU347" s="29">
        <v>17</v>
      </c>
      <c r="CV347" s="54">
        <v>0.5</v>
      </c>
      <c r="CW347" s="54">
        <v>0.55</v>
      </c>
      <c r="CX347" s="54"/>
      <c r="CY347" s="54">
        <v>2017.11</v>
      </c>
      <c r="CZ347" s="54"/>
      <c r="DA347" s="54">
        <v>2020.11</v>
      </c>
      <c r="DB347" s="54"/>
      <c r="DC347" s="119" t="s">
        <v>130</v>
      </c>
      <c r="DD347" s="112"/>
    </row>
    <row r="348" ht="14.25" spans="1:108">
      <c r="A348" s="95">
        <v>86</v>
      </c>
      <c r="B348" s="93" t="s">
        <v>1156</v>
      </c>
      <c r="C348" s="113"/>
      <c r="D348" s="105" t="s">
        <v>1157</v>
      </c>
      <c r="E348" s="78"/>
      <c r="F348" s="78"/>
      <c r="G348" s="72"/>
      <c r="H348" s="72"/>
      <c r="I348" s="72"/>
      <c r="J348" s="72"/>
      <c r="K348" s="54"/>
      <c r="L348" s="72"/>
      <c r="M348" s="72"/>
      <c r="N348" s="127" t="s">
        <v>130</v>
      </c>
      <c r="O348" s="54">
        <v>2</v>
      </c>
      <c r="P348" s="60"/>
      <c r="Q348" s="54" t="s">
        <v>130</v>
      </c>
      <c r="R348" s="54"/>
      <c r="S348" s="54"/>
      <c r="T348" s="54"/>
      <c r="U348" s="54"/>
      <c r="V348" s="54">
        <v>18</v>
      </c>
      <c r="W348" s="54"/>
      <c r="X348" s="54"/>
      <c r="Y348" s="54"/>
      <c r="Z348" s="54"/>
      <c r="AA348" s="54"/>
      <c r="AB348" s="54">
        <v>18</v>
      </c>
      <c r="AC348" s="54"/>
      <c r="AD348" s="54">
        <v>18</v>
      </c>
      <c r="AE348" s="24">
        <f t="shared" si="31"/>
        <v>18</v>
      </c>
      <c r="AF348" s="54"/>
      <c r="AG348" s="54">
        <v>0.79</v>
      </c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>
        <v>18</v>
      </c>
      <c r="BS348" s="54"/>
      <c r="BT348" s="54"/>
      <c r="BU348" s="54"/>
      <c r="BV348" s="54"/>
      <c r="BW348" s="54"/>
      <c r="BX348" s="54"/>
      <c r="BY348" s="54"/>
      <c r="BZ348" s="54"/>
      <c r="CA348" s="29"/>
      <c r="CB348" s="29">
        <v>1.26</v>
      </c>
      <c r="CC348" s="29"/>
      <c r="CD348" s="29"/>
      <c r="CE348" s="29">
        <v>7</v>
      </c>
      <c r="CF348" s="29"/>
      <c r="CG348" s="29"/>
      <c r="CH348" s="60"/>
      <c r="CI348" s="54"/>
      <c r="CJ348" s="54"/>
      <c r="CK348" s="54"/>
      <c r="CL348" s="54"/>
      <c r="CM348" s="54" t="s">
        <v>844</v>
      </c>
      <c r="CN348" s="54"/>
      <c r="CO348" s="54" t="s">
        <v>311</v>
      </c>
      <c r="CP348" s="54" t="s">
        <v>158</v>
      </c>
      <c r="CQ348" s="54">
        <v>2</v>
      </c>
      <c r="CR348" s="54">
        <v>30</v>
      </c>
      <c r="CS348" s="54" t="s">
        <v>152</v>
      </c>
      <c r="CT348" s="54">
        <v>12</v>
      </c>
      <c r="CU348" s="29">
        <v>17</v>
      </c>
      <c r="CV348" s="54">
        <v>0.5</v>
      </c>
      <c r="CW348" s="54">
        <v>0.55</v>
      </c>
      <c r="CX348" s="54"/>
      <c r="CY348" s="54">
        <v>2017.11</v>
      </c>
      <c r="CZ348" s="54"/>
      <c r="DA348" s="54">
        <v>2020.11</v>
      </c>
      <c r="DB348" s="54"/>
      <c r="DC348" s="119" t="s">
        <v>130</v>
      </c>
      <c r="DD348" s="112"/>
    </row>
    <row r="349" ht="14.25" spans="1:108">
      <c r="A349" s="95"/>
      <c r="B349" s="31"/>
      <c r="C349" s="113"/>
      <c r="D349" s="29" t="s">
        <v>812</v>
      </c>
      <c r="E349" s="78"/>
      <c r="F349" s="78"/>
      <c r="G349" s="72"/>
      <c r="H349" s="72"/>
      <c r="I349" s="72"/>
      <c r="J349" s="72"/>
      <c r="K349" s="54"/>
      <c r="L349" s="72"/>
      <c r="M349" s="72"/>
      <c r="N349" s="127"/>
      <c r="O349" s="54"/>
      <c r="P349" s="60"/>
      <c r="Q349" s="54"/>
      <c r="R349" s="54"/>
      <c r="S349" s="54"/>
      <c r="T349" s="54"/>
      <c r="U349" s="54"/>
      <c r="V349" s="54">
        <v>43</v>
      </c>
      <c r="W349" s="54"/>
      <c r="X349" s="54"/>
      <c r="Y349" s="54"/>
      <c r="Z349" s="54"/>
      <c r="AA349" s="54"/>
      <c r="AB349" s="54">
        <v>43</v>
      </c>
      <c r="AC349" s="54"/>
      <c r="AD349" s="54">
        <v>43</v>
      </c>
      <c r="AE349" s="24">
        <f t="shared" si="31"/>
        <v>43</v>
      </c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78"/>
      <c r="BM349" s="54"/>
      <c r="BN349" s="54"/>
      <c r="BO349" s="78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29"/>
      <c r="CB349" s="29"/>
      <c r="CC349" s="29"/>
      <c r="CD349" s="29"/>
      <c r="CE349" s="29"/>
      <c r="CF349" s="29"/>
      <c r="CG349" s="29"/>
      <c r="CH349" s="60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29"/>
      <c r="CV349" s="54"/>
      <c r="CW349" s="54"/>
      <c r="CX349" s="54"/>
      <c r="CY349" s="54"/>
      <c r="CZ349" s="54"/>
      <c r="DA349" s="54"/>
      <c r="DB349" s="54"/>
      <c r="DC349" s="119"/>
      <c r="DD349" s="112"/>
    </row>
    <row r="350" ht="24" spans="1:108">
      <c r="A350" s="92">
        <v>87</v>
      </c>
      <c r="B350" s="29" t="s">
        <v>1158</v>
      </c>
      <c r="C350" s="113" t="s">
        <v>901</v>
      </c>
      <c r="D350" s="105" t="s">
        <v>1155</v>
      </c>
      <c r="E350" s="29">
        <v>121.15503679</v>
      </c>
      <c r="F350" s="29">
        <v>31.64134908</v>
      </c>
      <c r="G350" s="96" t="s">
        <v>1159</v>
      </c>
      <c r="H350" s="88" t="s">
        <v>1160</v>
      </c>
      <c r="I350" s="72"/>
      <c r="J350" s="72"/>
      <c r="K350" s="54" t="s">
        <v>129</v>
      </c>
      <c r="L350" s="100" t="s">
        <v>843</v>
      </c>
      <c r="M350" s="72"/>
      <c r="N350" s="127" t="s">
        <v>130</v>
      </c>
      <c r="O350" s="54">
        <v>1</v>
      </c>
      <c r="P350" s="60"/>
      <c r="Q350" s="54" t="s">
        <v>130</v>
      </c>
      <c r="R350" s="54"/>
      <c r="S350" s="54"/>
      <c r="T350" s="54"/>
      <c r="U350" s="54"/>
      <c r="V350" s="54">
        <v>12</v>
      </c>
      <c r="W350" s="54"/>
      <c r="X350" s="54"/>
      <c r="Y350" s="54"/>
      <c r="Z350" s="54"/>
      <c r="AA350" s="54"/>
      <c r="AB350" s="54">
        <v>12</v>
      </c>
      <c r="AC350" s="54"/>
      <c r="AD350" s="54">
        <v>12</v>
      </c>
      <c r="AE350" s="24">
        <f t="shared" si="31"/>
        <v>12</v>
      </c>
      <c r="AF350" s="54"/>
      <c r="AG350" s="54">
        <v>0.6</v>
      </c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78"/>
      <c r="BM350" s="113"/>
      <c r="BN350" s="113"/>
      <c r="BO350" s="78"/>
      <c r="BP350" s="113"/>
      <c r="BQ350" s="113"/>
      <c r="BR350" s="113">
        <v>12</v>
      </c>
      <c r="BS350" s="113"/>
      <c r="BT350" s="113"/>
      <c r="BU350" s="113"/>
      <c r="BV350" s="113"/>
      <c r="BW350" s="113"/>
      <c r="BX350" s="113"/>
      <c r="BY350" s="54"/>
      <c r="BZ350" s="54"/>
      <c r="CA350" s="29"/>
      <c r="CB350" s="127">
        <v>0.84</v>
      </c>
      <c r="CC350" s="29"/>
      <c r="CD350" s="29"/>
      <c r="CE350" s="29">
        <v>7</v>
      </c>
      <c r="CF350" s="29"/>
      <c r="CG350" s="29"/>
      <c r="CH350" s="60"/>
      <c r="CI350" s="54"/>
      <c r="CJ350" s="54"/>
      <c r="CK350" s="54">
        <v>1</v>
      </c>
      <c r="CL350" s="54"/>
      <c r="CM350" s="54" t="s">
        <v>844</v>
      </c>
      <c r="CN350" s="54"/>
      <c r="CO350" s="54" t="s">
        <v>311</v>
      </c>
      <c r="CP350" s="54" t="s">
        <v>158</v>
      </c>
      <c r="CQ350" s="54">
        <v>2</v>
      </c>
      <c r="CR350" s="54">
        <v>30</v>
      </c>
      <c r="CS350" s="54" t="s">
        <v>152</v>
      </c>
      <c r="CT350" s="54">
        <v>12</v>
      </c>
      <c r="CU350" s="29">
        <v>17</v>
      </c>
      <c r="CV350" s="54">
        <v>0.5</v>
      </c>
      <c r="CW350" s="54">
        <v>0.55</v>
      </c>
      <c r="CX350" s="54"/>
      <c r="CY350" s="54">
        <v>2017.11</v>
      </c>
      <c r="CZ350" s="54"/>
      <c r="DA350" s="54">
        <v>2020.11</v>
      </c>
      <c r="DB350" s="54"/>
      <c r="DC350" s="119" t="s">
        <v>130</v>
      </c>
      <c r="DD350" s="112"/>
    </row>
    <row r="351" ht="14.25" spans="1:108">
      <c r="A351" s="95">
        <v>88</v>
      </c>
      <c r="B351" s="29" t="s">
        <v>1161</v>
      </c>
      <c r="C351" s="113"/>
      <c r="D351" s="105" t="s">
        <v>1155</v>
      </c>
      <c r="E351" s="78"/>
      <c r="F351" s="78"/>
      <c r="G351" s="72"/>
      <c r="H351" s="72"/>
      <c r="I351" s="72"/>
      <c r="J351" s="72"/>
      <c r="K351" s="54"/>
      <c r="L351" s="72"/>
      <c r="M351" s="72"/>
      <c r="N351" s="127"/>
      <c r="O351" s="54">
        <v>2</v>
      </c>
      <c r="P351" s="60"/>
      <c r="Q351" s="54" t="s">
        <v>130</v>
      </c>
      <c r="R351" s="54"/>
      <c r="S351" s="54"/>
      <c r="T351" s="54"/>
      <c r="U351" s="54"/>
      <c r="V351" s="54">
        <v>31</v>
      </c>
      <c r="W351" s="54"/>
      <c r="X351" s="54"/>
      <c r="Y351" s="54"/>
      <c r="Z351" s="54"/>
      <c r="AA351" s="54"/>
      <c r="AB351" s="54">
        <v>31</v>
      </c>
      <c r="AC351" s="54"/>
      <c r="AD351" s="54">
        <v>31</v>
      </c>
      <c r="AE351" s="24">
        <f t="shared" si="31"/>
        <v>31</v>
      </c>
      <c r="AF351" s="54">
        <v>1</v>
      </c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78"/>
      <c r="BM351" s="113"/>
      <c r="BN351" s="113"/>
      <c r="BO351" s="78"/>
      <c r="BP351" s="113"/>
      <c r="BQ351" s="113"/>
      <c r="BR351" s="113"/>
      <c r="BS351" s="113">
        <v>31</v>
      </c>
      <c r="BT351" s="113"/>
      <c r="BU351" s="113"/>
      <c r="BV351" s="113"/>
      <c r="BW351" s="113"/>
      <c r="BX351" s="113"/>
      <c r="BY351" s="54"/>
      <c r="BZ351" s="54"/>
      <c r="CA351" s="29"/>
      <c r="CB351" s="127">
        <v>2.48</v>
      </c>
      <c r="CC351" s="29"/>
      <c r="CD351" s="29"/>
      <c r="CE351" s="29">
        <v>7</v>
      </c>
      <c r="CF351" s="29"/>
      <c r="CG351" s="29"/>
      <c r="CH351" s="60"/>
      <c r="CI351" s="54"/>
      <c r="CJ351" s="54"/>
      <c r="CK351" s="54"/>
      <c r="CL351" s="54"/>
      <c r="CM351" s="54" t="s">
        <v>844</v>
      </c>
      <c r="CN351" s="54"/>
      <c r="CO351" s="54" t="s">
        <v>311</v>
      </c>
      <c r="CP351" s="54" t="s">
        <v>158</v>
      </c>
      <c r="CQ351" s="54">
        <v>2</v>
      </c>
      <c r="CR351" s="54">
        <v>30</v>
      </c>
      <c r="CS351" s="54" t="s">
        <v>152</v>
      </c>
      <c r="CT351" s="54">
        <v>12</v>
      </c>
      <c r="CU351" s="29">
        <v>18</v>
      </c>
      <c r="CV351" s="54">
        <v>0.5</v>
      </c>
      <c r="CW351" s="54">
        <v>0.6</v>
      </c>
      <c r="CX351" s="54"/>
      <c r="CY351" s="54">
        <v>2018.5</v>
      </c>
      <c r="CZ351" s="54"/>
      <c r="DA351" s="54">
        <v>2021.5</v>
      </c>
      <c r="DB351" s="54"/>
      <c r="DC351" s="119" t="s">
        <v>130</v>
      </c>
      <c r="DD351" s="112"/>
    </row>
    <row r="352" ht="24" spans="1:108">
      <c r="A352" s="92">
        <v>89</v>
      </c>
      <c r="B352" s="29" t="s">
        <v>1162</v>
      </c>
      <c r="C352" s="113" t="s">
        <v>962</v>
      </c>
      <c r="D352" s="105" t="s">
        <v>1163</v>
      </c>
      <c r="E352" s="29">
        <v>121.14493168</v>
      </c>
      <c r="F352" s="29">
        <v>31.63783692</v>
      </c>
      <c r="G352" s="96" t="s">
        <v>1164</v>
      </c>
      <c r="H352" s="88" t="s">
        <v>1165</v>
      </c>
      <c r="I352" s="72"/>
      <c r="J352" s="72"/>
      <c r="K352" s="54" t="s">
        <v>129</v>
      </c>
      <c r="L352" s="100" t="s">
        <v>843</v>
      </c>
      <c r="M352" s="72"/>
      <c r="N352" s="127" t="s">
        <v>130</v>
      </c>
      <c r="O352" s="54">
        <v>3</v>
      </c>
      <c r="P352" s="60"/>
      <c r="Q352" s="54" t="s">
        <v>130</v>
      </c>
      <c r="R352" s="54"/>
      <c r="S352" s="54"/>
      <c r="T352" s="54"/>
      <c r="U352" s="54"/>
      <c r="V352" s="54">
        <v>97</v>
      </c>
      <c r="W352" s="54"/>
      <c r="X352" s="54"/>
      <c r="Y352" s="54"/>
      <c r="Z352" s="54"/>
      <c r="AA352" s="54"/>
      <c r="AB352" s="54">
        <v>97</v>
      </c>
      <c r="AC352" s="54"/>
      <c r="AD352" s="54">
        <v>97</v>
      </c>
      <c r="AE352" s="24">
        <f t="shared" si="31"/>
        <v>97</v>
      </c>
      <c r="AF352" s="54">
        <v>3</v>
      </c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78">
        <v>8</v>
      </c>
      <c r="BM352" s="113"/>
      <c r="BN352" s="113"/>
      <c r="BO352" s="78">
        <v>8</v>
      </c>
      <c r="BP352" s="113"/>
      <c r="BQ352" s="113"/>
      <c r="BR352" s="113"/>
      <c r="BS352" s="113">
        <v>97</v>
      </c>
      <c r="BT352" s="113"/>
      <c r="BU352" s="113"/>
      <c r="BV352" s="113"/>
      <c r="BW352" s="113"/>
      <c r="BX352" s="113"/>
      <c r="BY352" s="54"/>
      <c r="BZ352" s="54"/>
      <c r="CA352" s="29"/>
      <c r="CB352" s="127">
        <v>7.76</v>
      </c>
      <c r="CC352" s="29"/>
      <c r="CD352" s="29"/>
      <c r="CE352" s="29">
        <v>10</v>
      </c>
      <c r="CF352" s="29"/>
      <c r="CG352" s="29"/>
      <c r="CH352" s="60"/>
      <c r="CI352" s="54"/>
      <c r="CJ352" s="54"/>
      <c r="CK352" s="54">
        <v>1</v>
      </c>
      <c r="CL352" s="54"/>
      <c r="CM352" s="54" t="s">
        <v>844</v>
      </c>
      <c r="CN352" s="54"/>
      <c r="CO352" s="54" t="s">
        <v>311</v>
      </c>
      <c r="CP352" s="54" t="s">
        <v>158</v>
      </c>
      <c r="CQ352" s="54">
        <v>2</v>
      </c>
      <c r="CR352" s="54">
        <v>30</v>
      </c>
      <c r="CS352" s="54" t="s">
        <v>152</v>
      </c>
      <c r="CT352" s="54">
        <v>10</v>
      </c>
      <c r="CU352" s="29">
        <v>18</v>
      </c>
      <c r="CV352" s="54">
        <v>0.5</v>
      </c>
      <c r="CW352" s="54">
        <v>0.6</v>
      </c>
      <c r="CX352" s="54"/>
      <c r="CY352" s="54">
        <v>2016.11</v>
      </c>
      <c r="CZ352" s="54"/>
      <c r="DA352" s="54">
        <v>2019.11</v>
      </c>
      <c r="DB352" s="54"/>
      <c r="DC352" s="119" t="s">
        <v>130</v>
      </c>
      <c r="DD352" s="112"/>
    </row>
    <row r="353" ht="14.25" spans="1:108">
      <c r="A353" s="95">
        <v>90</v>
      </c>
      <c r="B353" s="29" t="s">
        <v>1166</v>
      </c>
      <c r="C353" s="113"/>
      <c r="D353" s="105" t="s">
        <v>1167</v>
      </c>
      <c r="E353" s="78"/>
      <c r="F353" s="78"/>
      <c r="G353" s="72"/>
      <c r="H353" s="72"/>
      <c r="I353" s="72"/>
      <c r="J353" s="72"/>
      <c r="K353" s="54"/>
      <c r="L353" s="72"/>
      <c r="M353" s="72"/>
      <c r="N353" s="127" t="s">
        <v>130</v>
      </c>
      <c r="O353" s="78">
        <v>1</v>
      </c>
      <c r="P353" s="72"/>
      <c r="Q353" s="54" t="s">
        <v>130</v>
      </c>
      <c r="R353" s="78"/>
      <c r="S353" s="54"/>
      <c r="T353" s="54"/>
      <c r="U353" s="54"/>
      <c r="V353" s="54">
        <v>5</v>
      </c>
      <c r="W353" s="54"/>
      <c r="X353" s="54"/>
      <c r="Y353" s="54"/>
      <c r="Z353" s="54"/>
      <c r="AA353" s="54"/>
      <c r="AB353" s="54">
        <v>5</v>
      </c>
      <c r="AC353" s="54"/>
      <c r="AD353" s="54">
        <v>5</v>
      </c>
      <c r="AE353" s="24">
        <f t="shared" si="31"/>
        <v>5</v>
      </c>
      <c r="AF353" s="54">
        <v>0.2</v>
      </c>
      <c r="AG353" s="54"/>
      <c r="AH353" s="54"/>
      <c r="AI353" s="78"/>
      <c r="AJ353" s="78"/>
      <c r="AK353" s="78"/>
      <c r="AL353" s="78"/>
      <c r="AM353" s="78"/>
      <c r="AN353" s="78"/>
      <c r="AO353" s="78"/>
      <c r="AP353" s="78"/>
      <c r="AQ353" s="78"/>
      <c r="AR353" s="78"/>
      <c r="AS353" s="78"/>
      <c r="AT353" s="78"/>
      <c r="AU353" s="78"/>
      <c r="AV353" s="78"/>
      <c r="AW353" s="78"/>
      <c r="AX353" s="78"/>
      <c r="AY353" s="78"/>
      <c r="AZ353" s="78"/>
      <c r="BA353" s="78"/>
      <c r="BB353" s="78"/>
      <c r="BC353" s="78"/>
      <c r="BD353" s="78"/>
      <c r="BE353" s="78"/>
      <c r="BF353" s="78"/>
      <c r="BG353" s="78"/>
      <c r="BH353" s="78"/>
      <c r="BI353" s="78"/>
      <c r="BJ353" s="78"/>
      <c r="BK353" s="78"/>
      <c r="BL353" s="78"/>
      <c r="BM353" s="113"/>
      <c r="BN353" s="113"/>
      <c r="BO353" s="78"/>
      <c r="BP353" s="113"/>
      <c r="BQ353" s="113"/>
      <c r="BR353" s="113"/>
      <c r="BS353" s="113"/>
      <c r="BT353" s="113"/>
      <c r="BU353" s="113">
        <v>5</v>
      </c>
      <c r="BV353" s="113"/>
      <c r="BW353" s="113"/>
      <c r="BX353" s="113"/>
      <c r="BY353" s="78"/>
      <c r="BZ353" s="78"/>
      <c r="CA353" s="133"/>
      <c r="CB353" s="127">
        <v>0.5</v>
      </c>
      <c r="CC353" s="133"/>
      <c r="CD353" s="133"/>
      <c r="CE353" s="133">
        <v>7</v>
      </c>
      <c r="CF353" s="133"/>
      <c r="CG353" s="133"/>
      <c r="CH353" s="60"/>
      <c r="CI353" s="78"/>
      <c r="CJ353" s="78"/>
      <c r="CK353" s="78"/>
      <c r="CL353" s="78"/>
      <c r="CM353" s="54" t="s">
        <v>844</v>
      </c>
      <c r="CN353" s="78"/>
      <c r="CO353" s="54" t="s">
        <v>311</v>
      </c>
      <c r="CP353" s="54" t="s">
        <v>158</v>
      </c>
      <c r="CQ353" s="78">
        <v>2</v>
      </c>
      <c r="CR353" s="54">
        <v>30</v>
      </c>
      <c r="CS353" s="54" t="s">
        <v>152</v>
      </c>
      <c r="CT353" s="113">
        <v>12</v>
      </c>
      <c r="CU353" s="127">
        <v>27</v>
      </c>
      <c r="CV353" s="113">
        <v>0.6</v>
      </c>
      <c r="CW353" s="113">
        <v>0.76</v>
      </c>
      <c r="CX353" s="78"/>
      <c r="CY353" s="113">
        <v>2018.8</v>
      </c>
      <c r="CZ353" s="113"/>
      <c r="DA353" s="113">
        <v>2021.8</v>
      </c>
      <c r="DB353" s="78"/>
      <c r="DC353" s="119" t="s">
        <v>130</v>
      </c>
      <c r="DD353" s="112"/>
    </row>
    <row r="354" ht="24" spans="1:108">
      <c r="A354" s="92">
        <v>91</v>
      </c>
      <c r="B354" s="29" t="s">
        <v>1168</v>
      </c>
      <c r="C354" s="113" t="s">
        <v>901</v>
      </c>
      <c r="D354" s="105" t="s">
        <v>1155</v>
      </c>
      <c r="E354" s="29">
        <v>121.15052606</v>
      </c>
      <c r="F354" s="29">
        <v>31.64426928</v>
      </c>
      <c r="G354" s="96" t="s">
        <v>1169</v>
      </c>
      <c r="H354" s="88" t="s">
        <v>1170</v>
      </c>
      <c r="I354" s="72"/>
      <c r="J354" s="72"/>
      <c r="K354" s="54" t="s">
        <v>129</v>
      </c>
      <c r="L354" s="100" t="s">
        <v>843</v>
      </c>
      <c r="M354" s="72"/>
      <c r="N354" s="127" t="s">
        <v>130</v>
      </c>
      <c r="O354" s="78">
        <v>1</v>
      </c>
      <c r="P354" s="72"/>
      <c r="Q354" s="54" t="s">
        <v>130</v>
      </c>
      <c r="R354" s="78"/>
      <c r="S354" s="54"/>
      <c r="T354" s="54"/>
      <c r="U354" s="54"/>
      <c r="V354" s="54">
        <v>8</v>
      </c>
      <c r="W354" s="54"/>
      <c r="X354" s="54"/>
      <c r="Y354" s="54"/>
      <c r="Z354" s="54"/>
      <c r="AA354" s="54"/>
      <c r="AB354" s="54">
        <v>8</v>
      </c>
      <c r="AC354" s="54"/>
      <c r="AD354" s="54">
        <v>8</v>
      </c>
      <c r="AE354" s="24">
        <f t="shared" si="31"/>
        <v>8</v>
      </c>
      <c r="AF354" s="54">
        <v>0.4</v>
      </c>
      <c r="AG354" s="54"/>
      <c r="AH354" s="54"/>
      <c r="AI354" s="78"/>
      <c r="AJ354" s="78"/>
      <c r="AK354" s="78"/>
      <c r="AL354" s="78"/>
      <c r="AM354" s="78"/>
      <c r="AN354" s="78"/>
      <c r="AO354" s="78"/>
      <c r="AP354" s="78"/>
      <c r="AQ354" s="78"/>
      <c r="AR354" s="78"/>
      <c r="AS354" s="78"/>
      <c r="AT354" s="78"/>
      <c r="AU354" s="78"/>
      <c r="AV354" s="78"/>
      <c r="AW354" s="78"/>
      <c r="AX354" s="78"/>
      <c r="AY354" s="78"/>
      <c r="AZ354" s="78"/>
      <c r="BA354" s="78"/>
      <c r="BB354" s="78"/>
      <c r="BC354" s="78"/>
      <c r="BD354" s="78"/>
      <c r="BE354" s="78"/>
      <c r="BF354" s="78"/>
      <c r="BG354" s="78"/>
      <c r="BH354" s="78"/>
      <c r="BI354" s="78"/>
      <c r="BJ354" s="78"/>
      <c r="BK354" s="78"/>
      <c r="BL354" s="78"/>
      <c r="BM354" s="113"/>
      <c r="BN354" s="113"/>
      <c r="BO354" s="78"/>
      <c r="BP354" s="113"/>
      <c r="BQ354" s="113"/>
      <c r="BR354" s="113">
        <v>8</v>
      </c>
      <c r="BS354" s="113"/>
      <c r="BT354" s="113"/>
      <c r="BU354" s="113"/>
      <c r="BV354" s="113"/>
      <c r="BW354" s="113"/>
      <c r="BX354" s="113"/>
      <c r="BY354" s="78"/>
      <c r="BZ354" s="78"/>
      <c r="CA354" s="133"/>
      <c r="CB354" s="127">
        <v>0.56</v>
      </c>
      <c r="CC354" s="133"/>
      <c r="CD354" s="133"/>
      <c r="CE354" s="133">
        <v>7</v>
      </c>
      <c r="CF354" s="133"/>
      <c r="CG354" s="133"/>
      <c r="CH354" s="60"/>
      <c r="CI354" s="78"/>
      <c r="CJ354" s="78"/>
      <c r="CK354" s="78"/>
      <c r="CL354" s="78"/>
      <c r="CM354" s="54" t="s">
        <v>844</v>
      </c>
      <c r="CN354" s="78"/>
      <c r="CO354" s="54" t="s">
        <v>311</v>
      </c>
      <c r="CP354" s="54" t="s">
        <v>158</v>
      </c>
      <c r="CQ354" s="78">
        <v>2</v>
      </c>
      <c r="CR354" s="54">
        <v>30</v>
      </c>
      <c r="CS354" s="54" t="s">
        <v>152</v>
      </c>
      <c r="CT354" s="113">
        <v>10</v>
      </c>
      <c r="CU354" s="127">
        <v>17</v>
      </c>
      <c r="CV354" s="113">
        <v>0.5</v>
      </c>
      <c r="CW354" s="113">
        <v>0.55</v>
      </c>
      <c r="CX354" s="78"/>
      <c r="CY354" s="113">
        <v>2018.8</v>
      </c>
      <c r="CZ354" s="113"/>
      <c r="DA354" s="113">
        <v>2021.8</v>
      </c>
      <c r="DB354" s="78"/>
      <c r="DC354" s="119" t="s">
        <v>130</v>
      </c>
      <c r="DD354" s="112"/>
    </row>
    <row r="355" ht="25.5" spans="1:108">
      <c r="A355" s="92"/>
      <c r="B355" s="118" t="s">
        <v>1171</v>
      </c>
      <c r="C355" s="105"/>
      <c r="D355" s="72"/>
      <c r="E355" s="78"/>
      <c r="F355" s="78"/>
      <c r="G355" s="72"/>
      <c r="H355" s="72"/>
      <c r="I355" s="72"/>
      <c r="J355" s="72"/>
      <c r="K355" s="54"/>
      <c r="L355" s="72"/>
      <c r="M355" s="72"/>
      <c r="N355" s="127"/>
      <c r="O355" s="78"/>
      <c r="P355" s="72"/>
      <c r="Q355" s="78"/>
      <c r="R355" s="78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24">
        <f t="shared" si="31"/>
        <v>0</v>
      </c>
      <c r="AF355" s="54"/>
      <c r="AG355" s="54"/>
      <c r="AH355" s="54"/>
      <c r="AI355" s="78"/>
      <c r="AJ355" s="78"/>
      <c r="AK355" s="78"/>
      <c r="AL355" s="78"/>
      <c r="AM355" s="78"/>
      <c r="AN355" s="78"/>
      <c r="AO355" s="78"/>
      <c r="AP355" s="78"/>
      <c r="AQ355" s="78"/>
      <c r="AR355" s="78"/>
      <c r="AS355" s="78"/>
      <c r="AT355" s="78"/>
      <c r="AU355" s="78"/>
      <c r="AV355" s="78"/>
      <c r="AW355" s="78"/>
      <c r="AX355" s="78"/>
      <c r="AY355" s="78"/>
      <c r="AZ355" s="78"/>
      <c r="BA355" s="78"/>
      <c r="BB355" s="78"/>
      <c r="BC355" s="78"/>
      <c r="BD355" s="78"/>
      <c r="BE355" s="78"/>
      <c r="BF355" s="78"/>
      <c r="BG355" s="78"/>
      <c r="BH355" s="78"/>
      <c r="BI355" s="78"/>
      <c r="BJ355" s="78"/>
      <c r="BK355" s="78"/>
      <c r="BL355" s="78"/>
      <c r="BM355" s="78"/>
      <c r="BN355" s="78"/>
      <c r="BO355" s="78"/>
      <c r="BP355" s="78"/>
      <c r="BQ355" s="78"/>
      <c r="BR355" s="78"/>
      <c r="BS355" s="78"/>
      <c r="BT355" s="78"/>
      <c r="BU355" s="78"/>
      <c r="BV355" s="78"/>
      <c r="BW355" s="78"/>
      <c r="BX355" s="78"/>
      <c r="BY355" s="78"/>
      <c r="BZ355" s="78"/>
      <c r="CA355" s="133"/>
      <c r="CB355" s="133"/>
      <c r="CC355" s="133"/>
      <c r="CD355" s="133"/>
      <c r="CE355" s="133"/>
      <c r="CF355" s="133"/>
      <c r="CG355" s="133"/>
      <c r="CH355" s="60"/>
      <c r="CI355" s="78"/>
      <c r="CJ355" s="78"/>
      <c r="CK355" s="78"/>
      <c r="CL355" s="78"/>
      <c r="CM355" s="78"/>
      <c r="CN355" s="78"/>
      <c r="CO355" s="78"/>
      <c r="CP355" s="78"/>
      <c r="CQ355" s="78"/>
      <c r="CR355" s="78"/>
      <c r="CS355" s="78"/>
      <c r="CT355" s="113"/>
      <c r="CU355" s="127"/>
      <c r="CV355" s="113"/>
      <c r="CW355" s="113"/>
      <c r="CX355" s="78"/>
      <c r="CY355" s="78"/>
      <c r="CZ355" s="78"/>
      <c r="DA355" s="78"/>
      <c r="DB355" s="78"/>
      <c r="DC355" s="87"/>
      <c r="DD355" s="112"/>
    </row>
    <row r="356" ht="24" spans="1:108">
      <c r="A356" s="92">
        <v>1</v>
      </c>
      <c r="B356" s="29" t="s">
        <v>1172</v>
      </c>
      <c r="C356" s="105" t="s">
        <v>1173</v>
      </c>
      <c r="D356" s="105" t="s">
        <v>1172</v>
      </c>
      <c r="E356" s="29">
        <v>121.20808435</v>
      </c>
      <c r="F356" s="29">
        <v>31.60510554</v>
      </c>
      <c r="G356" s="96" t="s">
        <v>865</v>
      </c>
      <c r="H356" s="88" t="s">
        <v>866</v>
      </c>
      <c r="I356" s="72"/>
      <c r="J356" s="72"/>
      <c r="K356" s="54" t="s">
        <v>129</v>
      </c>
      <c r="L356" s="100" t="s">
        <v>843</v>
      </c>
      <c r="M356" s="60"/>
      <c r="N356" s="127" t="s">
        <v>130</v>
      </c>
      <c r="O356" s="54">
        <v>1</v>
      </c>
      <c r="P356" s="60"/>
      <c r="Q356" s="54" t="s">
        <v>130</v>
      </c>
      <c r="R356" s="54"/>
      <c r="S356" s="54"/>
      <c r="T356" s="54"/>
      <c r="U356" s="54"/>
      <c r="V356" s="54">
        <v>10</v>
      </c>
      <c r="W356" s="54"/>
      <c r="X356" s="54">
        <v>2</v>
      </c>
      <c r="Y356" s="54"/>
      <c r="Z356" s="54"/>
      <c r="AA356" s="54">
        <v>12</v>
      </c>
      <c r="AB356" s="29">
        <v>12</v>
      </c>
      <c r="AC356" s="54">
        <v>12</v>
      </c>
      <c r="AD356" s="101">
        <v>23</v>
      </c>
      <c r="AE356" s="102">
        <f t="shared" si="31"/>
        <v>35</v>
      </c>
      <c r="AF356" s="54">
        <v>0.3</v>
      </c>
      <c r="AG356" s="54"/>
      <c r="AH356" s="54"/>
      <c r="AI356" s="78"/>
      <c r="AJ356" s="78"/>
      <c r="AK356" s="78"/>
      <c r="AL356" s="78"/>
      <c r="AM356" s="78"/>
      <c r="AN356" s="78"/>
      <c r="AO356" s="78"/>
      <c r="AP356" s="78"/>
      <c r="AQ356" s="78"/>
      <c r="AR356" s="78"/>
      <c r="AS356" s="78"/>
      <c r="AT356" s="78"/>
      <c r="AU356" s="78">
        <v>8</v>
      </c>
      <c r="AV356" s="78"/>
      <c r="AW356" s="78"/>
      <c r="AX356" s="78"/>
      <c r="AY356" s="78"/>
      <c r="AZ356" s="78"/>
      <c r="BA356" s="78"/>
      <c r="BB356" s="78"/>
      <c r="BC356" s="78"/>
      <c r="BD356" s="78"/>
      <c r="BE356" s="78"/>
      <c r="BF356" s="78"/>
      <c r="BG356" s="78"/>
      <c r="BH356" s="78"/>
      <c r="BI356" s="78"/>
      <c r="BJ356" s="78"/>
      <c r="BK356" s="78"/>
      <c r="BL356" s="78"/>
      <c r="BM356" s="78"/>
      <c r="BN356" s="78"/>
      <c r="BO356" s="78"/>
      <c r="BP356" s="78"/>
      <c r="BQ356" s="78">
        <v>10</v>
      </c>
      <c r="BR356" s="78"/>
      <c r="BS356" s="78"/>
      <c r="BT356" s="78"/>
      <c r="BU356" s="78">
        <v>5</v>
      </c>
      <c r="BV356" s="78"/>
      <c r="BW356" s="78"/>
      <c r="BX356" s="78"/>
      <c r="BY356" s="78"/>
      <c r="BZ356" s="78"/>
      <c r="CA356" s="133"/>
      <c r="CB356" s="133">
        <v>1.8</v>
      </c>
      <c r="CC356" s="133"/>
      <c r="CD356" s="127"/>
      <c r="CE356" s="133">
        <v>3</v>
      </c>
      <c r="CF356" s="133"/>
      <c r="CG356" s="127">
        <v>12</v>
      </c>
      <c r="CH356" s="60"/>
      <c r="CI356" s="78">
        <v>3</v>
      </c>
      <c r="CJ356" s="78"/>
      <c r="CK356" s="29">
        <v>1</v>
      </c>
      <c r="CL356" s="78"/>
      <c r="CM356" s="78"/>
      <c r="CN356" s="78"/>
      <c r="CO356" s="78"/>
      <c r="CP356" s="78"/>
      <c r="CQ356" s="78"/>
      <c r="CR356" s="78"/>
      <c r="CS356" s="78"/>
      <c r="CT356" s="78"/>
      <c r="CU356" s="133">
        <v>16</v>
      </c>
      <c r="CV356" s="78">
        <v>0.5</v>
      </c>
      <c r="CW356" s="78">
        <v>0.7</v>
      </c>
      <c r="CX356" s="78"/>
      <c r="CY356" s="78">
        <v>2017.11</v>
      </c>
      <c r="CZ356" s="78"/>
      <c r="DA356" s="78">
        <v>2020.11</v>
      </c>
      <c r="DB356" s="78"/>
      <c r="DC356" s="87" t="s">
        <v>130</v>
      </c>
      <c r="DD356" s="112"/>
    </row>
    <row r="357" ht="14.25" spans="1:108">
      <c r="A357" s="92">
        <v>2</v>
      </c>
      <c r="B357" s="29" t="s">
        <v>1174</v>
      </c>
      <c r="C357" s="105" t="s">
        <v>1175</v>
      </c>
      <c r="D357" s="105" t="s">
        <v>1174</v>
      </c>
      <c r="E357" s="78"/>
      <c r="F357" s="78"/>
      <c r="G357" s="72"/>
      <c r="H357" s="72"/>
      <c r="I357" s="72"/>
      <c r="J357" s="72"/>
      <c r="K357" s="54"/>
      <c r="L357" s="72"/>
      <c r="M357" s="60"/>
      <c r="N357" s="127" t="s">
        <v>130</v>
      </c>
      <c r="O357" s="54">
        <v>1</v>
      </c>
      <c r="P357" s="60"/>
      <c r="Q357" s="54" t="s">
        <v>130</v>
      </c>
      <c r="R357" s="54"/>
      <c r="S357" s="54"/>
      <c r="T357" s="54"/>
      <c r="U357" s="54"/>
      <c r="V357" s="54"/>
      <c r="W357" s="54"/>
      <c r="X357" s="54"/>
      <c r="Y357" s="54"/>
      <c r="Z357" s="54"/>
      <c r="AA357" s="54">
        <v>6</v>
      </c>
      <c r="AB357" s="54"/>
      <c r="AC357" s="54">
        <v>6</v>
      </c>
      <c r="AD357" s="29"/>
      <c r="AE357" s="24">
        <f t="shared" si="31"/>
        <v>6</v>
      </c>
      <c r="AF357" s="29">
        <v>0.24</v>
      </c>
      <c r="AG357" s="29"/>
      <c r="AH357" s="54"/>
      <c r="AI357" s="78"/>
      <c r="AJ357" s="78"/>
      <c r="AK357" s="78"/>
      <c r="AL357" s="78"/>
      <c r="AM357" s="78"/>
      <c r="AN357" s="78"/>
      <c r="AO357" s="78"/>
      <c r="AP357" s="78"/>
      <c r="AQ357" s="78"/>
      <c r="AR357" s="78"/>
      <c r="AS357" s="78"/>
      <c r="AT357" s="78"/>
      <c r="AU357" s="78"/>
      <c r="AV357" s="78"/>
      <c r="AW357" s="78"/>
      <c r="AX357" s="78"/>
      <c r="AY357" s="78"/>
      <c r="AZ357" s="78"/>
      <c r="BA357" s="78"/>
      <c r="BB357" s="78"/>
      <c r="BC357" s="78"/>
      <c r="BD357" s="78"/>
      <c r="BE357" s="78"/>
      <c r="BF357" s="78"/>
      <c r="BG357" s="78"/>
      <c r="BH357" s="78"/>
      <c r="BI357" s="78"/>
      <c r="BJ357" s="78"/>
      <c r="BK357" s="78"/>
      <c r="BL357" s="78"/>
      <c r="BM357" s="78"/>
      <c r="BN357" s="78"/>
      <c r="BO357" s="78"/>
      <c r="BP357" s="78">
        <v>6</v>
      </c>
      <c r="BQ357" s="78"/>
      <c r="BR357" s="78"/>
      <c r="BS357" s="78"/>
      <c r="BT357" s="78"/>
      <c r="BU357" s="78"/>
      <c r="BV357" s="78"/>
      <c r="BW357" s="78"/>
      <c r="BX357" s="78"/>
      <c r="BY357" s="78"/>
      <c r="BZ357" s="78"/>
      <c r="CA357" s="133"/>
      <c r="CB357" s="133">
        <v>0.3</v>
      </c>
      <c r="CC357" s="133"/>
      <c r="CD357" s="133"/>
      <c r="CE357" s="133">
        <v>3</v>
      </c>
      <c r="CF357" s="133"/>
      <c r="CG357" s="133"/>
      <c r="CH357" s="60"/>
      <c r="CI357" s="78"/>
      <c r="CJ357" s="78"/>
      <c r="CK357" s="29"/>
      <c r="CL357" s="78"/>
      <c r="CM357" s="78"/>
      <c r="CN357" s="78"/>
      <c r="CO357" s="78"/>
      <c r="CP357" s="78"/>
      <c r="CQ357" s="78"/>
      <c r="CR357" s="78"/>
      <c r="CS357" s="78"/>
      <c r="CT357" s="78"/>
      <c r="CU357" s="133">
        <v>16</v>
      </c>
      <c r="CV357" s="78">
        <v>0.5</v>
      </c>
      <c r="CW357" s="78">
        <v>0.4</v>
      </c>
      <c r="CX357" s="78"/>
      <c r="CY357" s="78">
        <v>2017.11</v>
      </c>
      <c r="CZ357" s="78"/>
      <c r="DA357" s="78">
        <v>2020.11</v>
      </c>
      <c r="DB357" s="78"/>
      <c r="DC357" s="87" t="s">
        <v>130</v>
      </c>
      <c r="DD357" s="112"/>
    </row>
    <row r="358" ht="24" spans="1:108">
      <c r="A358" s="92">
        <v>3</v>
      </c>
      <c r="B358" s="29" t="s">
        <v>1176</v>
      </c>
      <c r="C358" s="105" t="s">
        <v>1177</v>
      </c>
      <c r="D358" s="105" t="s">
        <v>1176</v>
      </c>
      <c r="E358" s="29">
        <v>121.20699176</v>
      </c>
      <c r="F358" s="29">
        <v>31.60425402</v>
      </c>
      <c r="G358" s="96" t="s">
        <v>1178</v>
      </c>
      <c r="H358" s="88" t="s">
        <v>1179</v>
      </c>
      <c r="I358" s="72"/>
      <c r="J358" s="72"/>
      <c r="K358" s="54" t="s">
        <v>129</v>
      </c>
      <c r="L358" s="100" t="s">
        <v>843</v>
      </c>
      <c r="M358" s="60"/>
      <c r="N358" s="127" t="s">
        <v>130</v>
      </c>
      <c r="O358" s="54">
        <v>2</v>
      </c>
      <c r="P358" s="60"/>
      <c r="Q358" s="54" t="s">
        <v>130</v>
      </c>
      <c r="R358" s="54"/>
      <c r="S358" s="54"/>
      <c r="T358" s="54"/>
      <c r="U358" s="54"/>
      <c r="V358" s="54">
        <v>11</v>
      </c>
      <c r="W358" s="54"/>
      <c r="X358" s="54"/>
      <c r="Y358" s="54">
        <v>1</v>
      </c>
      <c r="Z358" s="54"/>
      <c r="AA358" s="54"/>
      <c r="AB358" s="29">
        <v>12</v>
      </c>
      <c r="AC358" s="54"/>
      <c r="AD358" s="101">
        <v>11</v>
      </c>
      <c r="AE358" s="102">
        <f t="shared" si="31"/>
        <v>11</v>
      </c>
      <c r="AF358" s="29">
        <v>0.5</v>
      </c>
      <c r="AG358" s="29"/>
      <c r="AH358" s="78"/>
      <c r="AI358" s="78"/>
      <c r="AJ358" s="78"/>
      <c r="AK358" s="78"/>
      <c r="AL358" s="78"/>
      <c r="AM358" s="78"/>
      <c r="AN358" s="78"/>
      <c r="AO358" s="78"/>
      <c r="AP358" s="78"/>
      <c r="AQ358" s="78"/>
      <c r="AR358" s="78"/>
      <c r="AS358" s="78"/>
      <c r="AT358" s="78"/>
      <c r="AU358" s="78"/>
      <c r="AV358" s="78"/>
      <c r="AW358" s="78"/>
      <c r="AX358" s="78"/>
      <c r="AY358" s="78"/>
      <c r="AZ358" s="78"/>
      <c r="BA358" s="78"/>
      <c r="BB358" s="78"/>
      <c r="BC358" s="78"/>
      <c r="BD358" s="78"/>
      <c r="BE358" s="78"/>
      <c r="BF358" s="78"/>
      <c r="BG358" s="78"/>
      <c r="BH358" s="78"/>
      <c r="BI358" s="78"/>
      <c r="BJ358" s="78"/>
      <c r="BK358" s="78"/>
      <c r="BL358" s="78"/>
      <c r="BM358" s="78"/>
      <c r="BN358" s="78"/>
      <c r="BO358" s="78"/>
      <c r="BP358" s="78"/>
      <c r="BQ358" s="78"/>
      <c r="BR358" s="78">
        <v>11</v>
      </c>
      <c r="BS358" s="78"/>
      <c r="BT358" s="78"/>
      <c r="BU358" s="78">
        <v>6</v>
      </c>
      <c r="BV358" s="78"/>
      <c r="BW358" s="78"/>
      <c r="BX358" s="78"/>
      <c r="BY358" s="78"/>
      <c r="BZ358" s="78"/>
      <c r="CA358" s="133"/>
      <c r="CB358" s="133">
        <v>1.37</v>
      </c>
      <c r="CC358" s="133"/>
      <c r="CD358" s="133"/>
      <c r="CE358" s="133">
        <v>7</v>
      </c>
      <c r="CF358" s="133"/>
      <c r="CG358" s="133"/>
      <c r="CH358" s="60"/>
      <c r="CI358" s="78"/>
      <c r="CJ358" s="78">
        <v>15</v>
      </c>
      <c r="CK358" s="29">
        <v>1</v>
      </c>
      <c r="CL358" s="78"/>
      <c r="CM358" s="78"/>
      <c r="CN358" s="78"/>
      <c r="CO358" s="78"/>
      <c r="CP358" s="78"/>
      <c r="CQ358" s="78"/>
      <c r="CR358" s="78"/>
      <c r="CS358" s="78"/>
      <c r="CT358" s="78"/>
      <c r="CU358" s="133">
        <v>17</v>
      </c>
      <c r="CV358" s="78">
        <v>0.5</v>
      </c>
      <c r="CW358" s="78">
        <v>0.55</v>
      </c>
      <c r="CX358" s="78"/>
      <c r="CY358" s="78">
        <v>2019.3</v>
      </c>
      <c r="CZ358" s="78"/>
      <c r="DA358" s="78">
        <v>2021.3</v>
      </c>
      <c r="DB358" s="78"/>
      <c r="DC358" s="87" t="s">
        <v>130</v>
      </c>
      <c r="DD358" s="112"/>
    </row>
    <row r="359" ht="14.25" spans="1:108">
      <c r="A359" s="92">
        <v>4</v>
      </c>
      <c r="B359" s="29" t="s">
        <v>1180</v>
      </c>
      <c r="C359" s="105"/>
      <c r="D359" s="105" t="s">
        <v>1180</v>
      </c>
      <c r="E359" s="78"/>
      <c r="F359" s="78"/>
      <c r="G359" s="72"/>
      <c r="H359" s="72"/>
      <c r="I359" s="72"/>
      <c r="J359" s="72"/>
      <c r="K359" s="54"/>
      <c r="L359" s="72"/>
      <c r="M359" s="60"/>
      <c r="N359" s="127" t="s">
        <v>130</v>
      </c>
      <c r="O359" s="54">
        <v>1</v>
      </c>
      <c r="P359" s="60"/>
      <c r="Q359" s="54" t="s">
        <v>130</v>
      </c>
      <c r="R359" s="54"/>
      <c r="S359" s="54"/>
      <c r="T359" s="54"/>
      <c r="U359" s="54"/>
      <c r="V359" s="54"/>
      <c r="W359" s="54"/>
      <c r="X359" s="54"/>
      <c r="Y359" s="54">
        <v>2</v>
      </c>
      <c r="Z359" s="54"/>
      <c r="AA359" s="54"/>
      <c r="AB359" s="54"/>
      <c r="AC359" s="54"/>
      <c r="AD359" s="29"/>
      <c r="AE359" s="24">
        <f t="shared" si="31"/>
        <v>0</v>
      </c>
      <c r="AF359" s="29"/>
      <c r="AG359" s="29"/>
      <c r="AH359" s="78"/>
      <c r="AI359" s="78"/>
      <c r="AJ359" s="78"/>
      <c r="AK359" s="78"/>
      <c r="AL359" s="78"/>
      <c r="AM359" s="78"/>
      <c r="AN359" s="78"/>
      <c r="AO359" s="78"/>
      <c r="AP359" s="78"/>
      <c r="AQ359" s="78"/>
      <c r="AR359" s="78"/>
      <c r="AS359" s="78"/>
      <c r="AT359" s="78"/>
      <c r="AU359" s="78"/>
      <c r="AV359" s="78"/>
      <c r="AW359" s="78"/>
      <c r="AX359" s="78"/>
      <c r="AY359" s="78"/>
      <c r="AZ359" s="78"/>
      <c r="BA359" s="78"/>
      <c r="BB359" s="78"/>
      <c r="BC359" s="78"/>
      <c r="BD359" s="78"/>
      <c r="BE359" s="78"/>
      <c r="BF359" s="78"/>
      <c r="BG359" s="78"/>
      <c r="BH359" s="78"/>
      <c r="BI359" s="78"/>
      <c r="BJ359" s="78"/>
      <c r="BK359" s="78"/>
      <c r="BL359" s="78"/>
      <c r="BM359" s="78"/>
      <c r="BN359" s="78"/>
      <c r="BO359" s="78"/>
      <c r="BP359" s="78"/>
      <c r="BQ359" s="78"/>
      <c r="BR359" s="78"/>
      <c r="BS359" s="78"/>
      <c r="BT359" s="78"/>
      <c r="BU359" s="78">
        <v>12</v>
      </c>
      <c r="BV359" s="78"/>
      <c r="BW359" s="78"/>
      <c r="BX359" s="78"/>
      <c r="BY359" s="78"/>
      <c r="BZ359" s="78"/>
      <c r="CA359" s="133"/>
      <c r="CB359" s="133">
        <v>1.2</v>
      </c>
      <c r="CC359" s="133"/>
      <c r="CD359" s="133"/>
      <c r="CE359" s="133"/>
      <c r="CF359" s="133"/>
      <c r="CG359" s="133"/>
      <c r="CH359" s="60"/>
      <c r="CI359" s="78"/>
      <c r="CJ359" s="78">
        <v>15</v>
      </c>
      <c r="CK359" s="29"/>
      <c r="CL359" s="78"/>
      <c r="CM359" s="78"/>
      <c r="CN359" s="78"/>
      <c r="CO359" s="78"/>
      <c r="CP359" s="78"/>
      <c r="CQ359" s="78"/>
      <c r="CR359" s="78"/>
      <c r="CS359" s="78"/>
      <c r="CT359" s="78"/>
      <c r="CU359" s="133">
        <v>27</v>
      </c>
      <c r="CV359" s="78">
        <v>0.6</v>
      </c>
      <c r="CW359" s="78">
        <v>0.76</v>
      </c>
      <c r="CX359" s="78"/>
      <c r="CY359" s="78">
        <v>2019.3</v>
      </c>
      <c r="CZ359" s="78"/>
      <c r="DA359" s="78">
        <v>2021.3</v>
      </c>
      <c r="DB359" s="78"/>
      <c r="DC359" s="87" t="s">
        <v>130</v>
      </c>
      <c r="DD359" s="112"/>
    </row>
    <row r="360" ht="24" spans="1:108">
      <c r="A360" s="105">
        <v>5</v>
      </c>
      <c r="B360" s="29" t="s">
        <v>1181</v>
      </c>
      <c r="C360" s="105" t="s">
        <v>1182</v>
      </c>
      <c r="D360" s="105" t="s">
        <v>1181</v>
      </c>
      <c r="E360" s="29">
        <v>121.20543751</v>
      </c>
      <c r="F360" s="29">
        <v>31.60238982</v>
      </c>
      <c r="G360" s="96" t="s">
        <v>1183</v>
      </c>
      <c r="H360" s="88" t="s">
        <v>1184</v>
      </c>
      <c r="I360" s="72"/>
      <c r="J360" s="72"/>
      <c r="K360" s="54" t="s">
        <v>129</v>
      </c>
      <c r="L360" s="100" t="s">
        <v>843</v>
      </c>
      <c r="M360" s="60"/>
      <c r="N360" s="127" t="s">
        <v>130</v>
      </c>
      <c r="O360" s="54">
        <v>2</v>
      </c>
      <c r="P360" s="60"/>
      <c r="Q360" s="54" t="s">
        <v>130</v>
      </c>
      <c r="R360" s="54"/>
      <c r="S360" s="54"/>
      <c r="T360" s="54"/>
      <c r="U360" s="54"/>
      <c r="V360" s="54"/>
      <c r="W360" s="54"/>
      <c r="X360" s="54"/>
      <c r="Y360" s="54"/>
      <c r="Z360" s="54"/>
      <c r="AA360" s="101">
        <v>21</v>
      </c>
      <c r="AB360" s="54"/>
      <c r="AC360" s="101">
        <v>66</v>
      </c>
      <c r="AD360" s="29"/>
      <c r="AE360" s="102">
        <f t="shared" si="31"/>
        <v>66</v>
      </c>
      <c r="AF360" s="29">
        <v>0.57</v>
      </c>
      <c r="AG360" s="29"/>
      <c r="AH360" s="78"/>
      <c r="AI360" s="78"/>
      <c r="AJ360" s="78"/>
      <c r="AK360" s="78"/>
      <c r="AL360" s="78"/>
      <c r="AM360" s="78"/>
      <c r="AN360" s="78"/>
      <c r="AO360" s="78"/>
      <c r="AP360" s="78"/>
      <c r="AQ360" s="78"/>
      <c r="AR360" s="78"/>
      <c r="AS360" s="78"/>
      <c r="AT360" s="78"/>
      <c r="AU360" s="78"/>
      <c r="AV360" s="78"/>
      <c r="AW360" s="78"/>
      <c r="AX360" s="78"/>
      <c r="AY360" s="78"/>
      <c r="AZ360" s="78"/>
      <c r="BA360" s="78"/>
      <c r="BB360" s="78"/>
      <c r="BC360" s="78"/>
      <c r="BD360" s="78"/>
      <c r="BE360" s="78"/>
      <c r="BF360" s="78"/>
      <c r="BG360" s="78"/>
      <c r="BH360" s="78"/>
      <c r="BI360" s="78"/>
      <c r="BJ360" s="78"/>
      <c r="BK360" s="78"/>
      <c r="BL360" s="78"/>
      <c r="BM360" s="78"/>
      <c r="BN360" s="78"/>
      <c r="BO360" s="78"/>
      <c r="BP360" s="78"/>
      <c r="BQ360" s="78"/>
      <c r="BR360" s="78"/>
      <c r="BS360" s="78"/>
      <c r="BT360" s="78"/>
      <c r="BU360" s="78"/>
      <c r="BV360" s="78"/>
      <c r="BW360" s="78"/>
      <c r="BX360" s="78"/>
      <c r="BY360" s="78"/>
      <c r="BZ360" s="78"/>
      <c r="CA360" s="133"/>
      <c r="CB360" s="133">
        <v>2.97</v>
      </c>
      <c r="CC360" s="133"/>
      <c r="CD360" s="133"/>
      <c r="CE360" s="133">
        <v>3</v>
      </c>
      <c r="CF360" s="133"/>
      <c r="CG360" s="133"/>
      <c r="CH360" s="60"/>
      <c r="CI360" s="78"/>
      <c r="CJ360" s="78"/>
      <c r="CK360" s="29">
        <v>1</v>
      </c>
      <c r="CL360" s="78"/>
      <c r="CM360" s="78"/>
      <c r="CN360" s="78"/>
      <c r="CO360" s="78"/>
      <c r="CP360" s="78"/>
      <c r="CQ360" s="78"/>
      <c r="CR360" s="78"/>
      <c r="CS360" s="78"/>
      <c r="CT360" s="78"/>
      <c r="CU360" s="133">
        <v>15</v>
      </c>
      <c r="CV360" s="78">
        <v>0.5</v>
      </c>
      <c r="CW360" s="78">
        <v>0.26</v>
      </c>
      <c r="CX360" s="78"/>
      <c r="CY360" s="78">
        <v>2019.3</v>
      </c>
      <c r="CZ360" s="78"/>
      <c r="DA360" s="78">
        <v>2021.3</v>
      </c>
      <c r="DB360" s="78"/>
      <c r="DC360" s="87" t="s">
        <v>130</v>
      </c>
      <c r="DD360" s="112"/>
    </row>
    <row r="361" ht="14.25" spans="1:108">
      <c r="A361" s="92">
        <v>6</v>
      </c>
      <c r="B361" s="29" t="s">
        <v>1086</v>
      </c>
      <c r="C361" s="105"/>
      <c r="D361" s="105" t="s">
        <v>1086</v>
      </c>
      <c r="E361" s="78"/>
      <c r="F361" s="78"/>
      <c r="G361" s="72"/>
      <c r="H361" s="72"/>
      <c r="I361" s="72"/>
      <c r="J361" s="72"/>
      <c r="K361" s="54"/>
      <c r="L361" s="72"/>
      <c r="M361" s="60"/>
      <c r="N361" s="127" t="s">
        <v>130</v>
      </c>
      <c r="O361" s="54">
        <v>1</v>
      </c>
      <c r="P361" s="60"/>
      <c r="Q361" s="54" t="s">
        <v>130</v>
      </c>
      <c r="R361" s="54"/>
      <c r="S361" s="54"/>
      <c r="T361" s="54"/>
      <c r="U361" s="54"/>
      <c r="V361" s="54">
        <v>1</v>
      </c>
      <c r="W361" s="54"/>
      <c r="X361" s="54"/>
      <c r="Y361" s="54">
        <v>3</v>
      </c>
      <c r="Z361" s="54"/>
      <c r="AA361" s="54"/>
      <c r="AB361" s="29">
        <v>4</v>
      </c>
      <c r="AC361" s="54"/>
      <c r="AD361" s="130">
        <v>2</v>
      </c>
      <c r="AE361" s="102">
        <f t="shared" si="31"/>
        <v>2</v>
      </c>
      <c r="AF361" s="105"/>
      <c r="AG361" s="105"/>
      <c r="AH361" s="78"/>
      <c r="AI361" s="78"/>
      <c r="AJ361" s="78"/>
      <c r="AK361" s="78"/>
      <c r="AL361" s="78"/>
      <c r="AM361" s="78"/>
      <c r="AN361" s="78"/>
      <c r="AO361" s="78"/>
      <c r="AP361" s="78"/>
      <c r="AQ361" s="78"/>
      <c r="AR361" s="78"/>
      <c r="AS361" s="78"/>
      <c r="AT361" s="78"/>
      <c r="AU361" s="78"/>
      <c r="AV361" s="78"/>
      <c r="AW361" s="78"/>
      <c r="AX361" s="78"/>
      <c r="AY361" s="78"/>
      <c r="AZ361" s="78"/>
      <c r="BA361" s="78"/>
      <c r="BB361" s="78"/>
      <c r="BC361" s="78"/>
      <c r="BD361" s="78"/>
      <c r="BE361" s="78"/>
      <c r="BF361" s="78"/>
      <c r="BG361" s="78"/>
      <c r="BH361" s="78"/>
      <c r="BI361" s="78"/>
      <c r="BJ361" s="78"/>
      <c r="BK361" s="78"/>
      <c r="BL361" s="78">
        <v>4</v>
      </c>
      <c r="BM361" s="78"/>
      <c r="BN361" s="78"/>
      <c r="BO361" s="78">
        <v>4</v>
      </c>
      <c r="BP361" s="78"/>
      <c r="BQ361" s="78">
        <v>2</v>
      </c>
      <c r="BR361" s="78"/>
      <c r="BS361" s="78"/>
      <c r="BT361" s="78"/>
      <c r="BU361" s="78">
        <v>18</v>
      </c>
      <c r="BV361" s="78"/>
      <c r="BW361" s="78"/>
      <c r="BX361" s="78"/>
      <c r="BY361" s="78"/>
      <c r="BZ361" s="78"/>
      <c r="CA361" s="133"/>
      <c r="CB361" s="133">
        <v>1.92</v>
      </c>
      <c r="CC361" s="133"/>
      <c r="CD361" s="133"/>
      <c r="CE361" s="133"/>
      <c r="CF361" s="133"/>
      <c r="CG361" s="133"/>
      <c r="CH361" s="60"/>
      <c r="CI361" s="78"/>
      <c r="CJ361" s="78">
        <v>15</v>
      </c>
      <c r="CK361" s="105"/>
      <c r="CL361" s="78"/>
      <c r="CM361" s="78"/>
      <c r="CN361" s="78"/>
      <c r="CO361" s="78"/>
      <c r="CP361" s="78"/>
      <c r="CQ361" s="78"/>
      <c r="CR361" s="78"/>
      <c r="CS361" s="78"/>
      <c r="CT361" s="78"/>
      <c r="CU361" s="133">
        <v>27</v>
      </c>
      <c r="CV361" s="78">
        <v>0.6</v>
      </c>
      <c r="CW361" s="78">
        <v>0.76</v>
      </c>
      <c r="CX361" s="78"/>
      <c r="CY361" s="78">
        <v>2019.3</v>
      </c>
      <c r="CZ361" s="78"/>
      <c r="DA361" s="78">
        <v>2021.3</v>
      </c>
      <c r="DB361" s="78"/>
      <c r="DC361" s="87" t="s">
        <v>130</v>
      </c>
      <c r="DD361" s="112"/>
    </row>
    <row r="362" ht="14.25" spans="1:108">
      <c r="A362" s="92">
        <v>7</v>
      </c>
      <c r="B362" s="29" t="s">
        <v>1185</v>
      </c>
      <c r="C362" s="105" t="s">
        <v>1186</v>
      </c>
      <c r="D362" s="105" t="s">
        <v>1185</v>
      </c>
      <c r="E362" s="29">
        <v>121.207527</v>
      </c>
      <c r="F362" s="29">
        <v>31.5972</v>
      </c>
      <c r="G362" s="96"/>
      <c r="H362" s="88">
        <v>1546426721</v>
      </c>
      <c r="I362" s="72"/>
      <c r="J362" s="72"/>
      <c r="K362" s="54" t="s">
        <v>129</v>
      </c>
      <c r="L362" s="100" t="s">
        <v>843</v>
      </c>
      <c r="M362" s="60"/>
      <c r="N362" s="127" t="s">
        <v>130</v>
      </c>
      <c r="O362" s="54">
        <v>2</v>
      </c>
      <c r="P362" s="60"/>
      <c r="Q362" s="54" t="s">
        <v>130</v>
      </c>
      <c r="R362" s="54"/>
      <c r="S362" s="54"/>
      <c r="T362" s="54"/>
      <c r="U362" s="54"/>
      <c r="V362" s="54">
        <v>7</v>
      </c>
      <c r="W362" s="54"/>
      <c r="X362" s="54"/>
      <c r="Y362" s="54"/>
      <c r="Z362" s="54"/>
      <c r="AA362" s="54">
        <v>16</v>
      </c>
      <c r="AB362" s="54">
        <v>7</v>
      </c>
      <c r="AC362" s="101">
        <v>32</v>
      </c>
      <c r="AD362" s="29">
        <v>7</v>
      </c>
      <c r="AE362" s="102">
        <f t="shared" si="31"/>
        <v>39</v>
      </c>
      <c r="AF362" s="29">
        <v>0.69</v>
      </c>
      <c r="AG362" s="29"/>
      <c r="AH362" s="78"/>
      <c r="AI362" s="78"/>
      <c r="AJ362" s="78"/>
      <c r="AK362" s="78"/>
      <c r="AL362" s="78"/>
      <c r="AM362" s="78"/>
      <c r="AN362" s="78"/>
      <c r="AO362" s="78"/>
      <c r="AP362" s="78"/>
      <c r="AQ362" s="78"/>
      <c r="AR362" s="78"/>
      <c r="AS362" s="78"/>
      <c r="AT362" s="78"/>
      <c r="AU362" s="78"/>
      <c r="AV362" s="78"/>
      <c r="AW362" s="78"/>
      <c r="AX362" s="78"/>
      <c r="AY362" s="78"/>
      <c r="AZ362" s="78"/>
      <c r="BA362" s="78"/>
      <c r="BB362" s="78"/>
      <c r="BC362" s="78"/>
      <c r="BD362" s="78"/>
      <c r="BE362" s="78"/>
      <c r="BF362" s="78"/>
      <c r="BG362" s="78"/>
      <c r="BH362" s="78"/>
      <c r="BI362" s="78"/>
      <c r="BJ362" s="78"/>
      <c r="BK362" s="78"/>
      <c r="BL362" s="78">
        <v>4</v>
      </c>
      <c r="BM362" s="78"/>
      <c r="BN362" s="78"/>
      <c r="BO362" s="78">
        <v>4</v>
      </c>
      <c r="BP362" s="78"/>
      <c r="BQ362" s="78"/>
      <c r="BR362" s="78">
        <v>7</v>
      </c>
      <c r="BS362" s="78"/>
      <c r="BT362" s="78"/>
      <c r="BU362" s="78"/>
      <c r="BV362" s="78"/>
      <c r="BW362" s="78"/>
      <c r="BX362" s="78"/>
      <c r="BY362" s="78"/>
      <c r="BZ362" s="78"/>
      <c r="CA362" s="133"/>
      <c r="CB362" s="133">
        <v>1.93</v>
      </c>
      <c r="CC362" s="133"/>
      <c r="CD362" s="133"/>
      <c r="CE362" s="133">
        <v>7</v>
      </c>
      <c r="CF362" s="133"/>
      <c r="CG362" s="133"/>
      <c r="CH362" s="60"/>
      <c r="CI362" s="78">
        <v>3.5</v>
      </c>
      <c r="CJ362" s="78"/>
      <c r="CK362" s="29">
        <v>1</v>
      </c>
      <c r="CL362" s="78"/>
      <c r="CM362" s="78"/>
      <c r="CN362" s="78"/>
      <c r="CO362" s="78"/>
      <c r="CP362" s="78"/>
      <c r="CQ362" s="78"/>
      <c r="CR362" s="78"/>
      <c r="CS362" s="78"/>
      <c r="CT362" s="78"/>
      <c r="CU362" s="133">
        <v>15</v>
      </c>
      <c r="CV362" s="78">
        <v>0.5</v>
      </c>
      <c r="CW362" s="78">
        <v>0.4</v>
      </c>
      <c r="CX362" s="78"/>
      <c r="CY362" s="78">
        <v>2019.3</v>
      </c>
      <c r="CZ362" s="78"/>
      <c r="DA362" s="78">
        <v>2021.3</v>
      </c>
      <c r="DB362" s="78"/>
      <c r="DC362" s="87" t="s">
        <v>130</v>
      </c>
      <c r="DD362" s="112"/>
    </row>
    <row r="363" ht="14.25" spans="1:108">
      <c r="A363" s="92">
        <v>8</v>
      </c>
      <c r="B363" s="29" t="s">
        <v>1187</v>
      </c>
      <c r="C363" s="105" t="s">
        <v>1188</v>
      </c>
      <c r="D363" s="105" t="s">
        <v>1187</v>
      </c>
      <c r="E363" s="29"/>
      <c r="F363" s="29"/>
      <c r="G363" s="96"/>
      <c r="H363" s="88"/>
      <c r="I363" s="72"/>
      <c r="J363" s="72"/>
      <c r="K363" s="54"/>
      <c r="L363" s="72"/>
      <c r="M363" s="60"/>
      <c r="N363" s="127" t="s">
        <v>130</v>
      </c>
      <c r="O363" s="54">
        <v>2</v>
      </c>
      <c r="P363" s="60"/>
      <c r="Q363" s="54" t="s">
        <v>130</v>
      </c>
      <c r="R363" s="54"/>
      <c r="S363" s="54"/>
      <c r="T363" s="54"/>
      <c r="U363" s="54"/>
      <c r="V363" s="54">
        <v>18</v>
      </c>
      <c r="W363" s="54"/>
      <c r="X363" s="54"/>
      <c r="Y363" s="54"/>
      <c r="Z363" s="54"/>
      <c r="AA363" s="54">
        <v>18</v>
      </c>
      <c r="AB363" s="29">
        <v>18</v>
      </c>
      <c r="AC363" s="54">
        <v>18</v>
      </c>
      <c r="AD363" s="29">
        <v>18</v>
      </c>
      <c r="AE363" s="24">
        <f t="shared" ref="AE363:AE378" si="32">AC363+AD363</f>
        <v>36</v>
      </c>
      <c r="AF363" s="105">
        <v>18</v>
      </c>
      <c r="AG363" s="29">
        <v>1</v>
      </c>
      <c r="AH363" s="78"/>
      <c r="AI363" s="78"/>
      <c r="AJ363" s="78"/>
      <c r="AK363" s="78"/>
      <c r="AL363" s="78"/>
      <c r="AM363" s="78"/>
      <c r="AN363" s="78"/>
      <c r="AO363" s="78"/>
      <c r="AP363" s="78"/>
      <c r="AQ363" s="78"/>
      <c r="AR363" s="78"/>
      <c r="AS363" s="78"/>
      <c r="AT363" s="78"/>
      <c r="AU363" s="78"/>
      <c r="AV363" s="78"/>
      <c r="AW363" s="78"/>
      <c r="AX363" s="78"/>
      <c r="AY363" s="78"/>
      <c r="AZ363" s="78"/>
      <c r="BA363" s="78"/>
      <c r="BB363" s="78"/>
      <c r="BC363" s="78"/>
      <c r="BD363" s="78"/>
      <c r="BE363" s="78"/>
      <c r="BF363" s="78"/>
      <c r="BG363" s="78"/>
      <c r="BH363" s="78"/>
      <c r="BI363" s="78"/>
      <c r="BJ363" s="78"/>
      <c r="BK363" s="78"/>
      <c r="BL363" s="78"/>
      <c r="BM363" s="78"/>
      <c r="BN363" s="78"/>
      <c r="BO363" s="78"/>
      <c r="BP363" s="78"/>
      <c r="BQ363" s="78"/>
      <c r="BR363" s="78"/>
      <c r="BS363" s="78"/>
      <c r="BT363" s="78"/>
      <c r="BU363" s="78"/>
      <c r="BV363" s="78"/>
      <c r="BW363" s="78"/>
      <c r="BX363" s="78"/>
      <c r="BY363" s="78"/>
      <c r="BZ363" s="78"/>
      <c r="CA363" s="133"/>
      <c r="CB363" s="133">
        <v>0.81</v>
      </c>
      <c r="CC363" s="133"/>
      <c r="CD363" s="133"/>
      <c r="CE363" s="133"/>
      <c r="CF363" s="133"/>
      <c r="CG363" s="133"/>
      <c r="CH363" s="60"/>
      <c r="CI363" s="78">
        <v>3.5</v>
      </c>
      <c r="CJ363" s="78"/>
      <c r="CK363" s="135"/>
      <c r="CL363" s="78"/>
      <c r="CM363" s="78"/>
      <c r="CN363" s="78"/>
      <c r="CO363" s="78"/>
      <c r="CP363" s="78"/>
      <c r="CQ363" s="78"/>
      <c r="CR363" s="78"/>
      <c r="CS363" s="78"/>
      <c r="CT363" s="78"/>
      <c r="CU363" s="133">
        <v>15</v>
      </c>
      <c r="CV363" s="78">
        <v>0.5</v>
      </c>
      <c r="CW363" s="78">
        <v>0.26</v>
      </c>
      <c r="CX363" s="78"/>
      <c r="CY363" s="78">
        <v>2017.6</v>
      </c>
      <c r="CZ363" s="78"/>
      <c r="DA363" s="78">
        <v>2020.6</v>
      </c>
      <c r="DB363" s="78"/>
      <c r="DC363" s="87" t="s">
        <v>130</v>
      </c>
      <c r="DD363" s="112"/>
    </row>
    <row r="364" ht="24" spans="1:108">
      <c r="A364" s="92">
        <v>9</v>
      </c>
      <c r="B364" s="29" t="s">
        <v>1189</v>
      </c>
      <c r="C364" s="105" t="s">
        <v>1190</v>
      </c>
      <c r="D364" s="105" t="s">
        <v>1189</v>
      </c>
      <c r="E364" s="29">
        <v>121.1995</v>
      </c>
      <c r="F364" s="29">
        <v>31.596</v>
      </c>
      <c r="G364" s="96" t="s">
        <v>665</v>
      </c>
      <c r="H364" s="88" t="s">
        <v>1191</v>
      </c>
      <c r="I364" s="72"/>
      <c r="J364" s="72"/>
      <c r="K364" s="54" t="s">
        <v>129</v>
      </c>
      <c r="L364" s="100" t="s">
        <v>843</v>
      </c>
      <c r="M364" s="60"/>
      <c r="N364" s="127" t="s">
        <v>130</v>
      </c>
      <c r="O364" s="54">
        <v>3</v>
      </c>
      <c r="P364" s="60"/>
      <c r="Q364" s="54" t="s">
        <v>130</v>
      </c>
      <c r="R364" s="54"/>
      <c r="S364" s="54"/>
      <c r="T364" s="54"/>
      <c r="U364" s="54"/>
      <c r="V364" s="54"/>
      <c r="W364" s="54"/>
      <c r="X364" s="54"/>
      <c r="Y364" s="54"/>
      <c r="Z364" s="54"/>
      <c r="AA364" s="54">
        <v>52</v>
      </c>
      <c r="AB364" s="54"/>
      <c r="AC364" s="54">
        <v>52</v>
      </c>
      <c r="AD364" s="29"/>
      <c r="AE364" s="24">
        <f t="shared" si="32"/>
        <v>52</v>
      </c>
      <c r="AF364" s="29">
        <v>2</v>
      </c>
      <c r="AG364" s="29"/>
      <c r="AH364" s="78"/>
      <c r="AI364" s="78"/>
      <c r="AJ364" s="78"/>
      <c r="AK364" s="78"/>
      <c r="AL364" s="78"/>
      <c r="AM364" s="78"/>
      <c r="AN364" s="78"/>
      <c r="AO364" s="78"/>
      <c r="AP364" s="78"/>
      <c r="AQ364" s="78"/>
      <c r="AR364" s="78"/>
      <c r="AS364" s="78"/>
      <c r="AT364" s="78"/>
      <c r="AU364" s="78"/>
      <c r="AV364" s="78"/>
      <c r="AW364" s="78"/>
      <c r="AX364" s="78"/>
      <c r="AY364" s="78"/>
      <c r="AZ364" s="78"/>
      <c r="BA364" s="78"/>
      <c r="BB364" s="78"/>
      <c r="BC364" s="78"/>
      <c r="BD364" s="78"/>
      <c r="BE364" s="78"/>
      <c r="BF364" s="78"/>
      <c r="BG364" s="78"/>
      <c r="BH364" s="78"/>
      <c r="BI364" s="78"/>
      <c r="BJ364" s="78"/>
      <c r="BK364" s="78"/>
      <c r="BL364" s="78"/>
      <c r="BM364" s="78"/>
      <c r="BN364" s="78"/>
      <c r="BO364" s="78"/>
      <c r="BP364" s="78">
        <v>52</v>
      </c>
      <c r="BQ364" s="78"/>
      <c r="BR364" s="78"/>
      <c r="BS364" s="78"/>
      <c r="BT364" s="78"/>
      <c r="BU364" s="78"/>
      <c r="BV364" s="78"/>
      <c r="BW364" s="78"/>
      <c r="BX364" s="78"/>
      <c r="BY364" s="78"/>
      <c r="BZ364" s="78"/>
      <c r="CA364" s="133"/>
      <c r="CB364" s="133">
        <v>2.6</v>
      </c>
      <c r="CC364" s="133"/>
      <c r="CD364" s="133"/>
      <c r="CE364" s="133">
        <v>5</v>
      </c>
      <c r="CF364" s="133"/>
      <c r="CG364" s="133"/>
      <c r="CH364" s="60"/>
      <c r="CI364" s="78">
        <v>3.5</v>
      </c>
      <c r="CJ364" s="78"/>
      <c r="CK364" s="29">
        <v>1</v>
      </c>
      <c r="CL364" s="78"/>
      <c r="CM364" s="78"/>
      <c r="CN364" s="78"/>
      <c r="CO364" s="78"/>
      <c r="CP364" s="78"/>
      <c r="CQ364" s="78"/>
      <c r="CR364" s="78"/>
      <c r="CS364" s="78"/>
      <c r="CT364" s="78"/>
      <c r="CU364" s="133">
        <v>16</v>
      </c>
      <c r="CV364" s="78">
        <v>0.5</v>
      </c>
      <c r="CW364" s="78">
        <v>0.5</v>
      </c>
      <c r="CX364" s="78"/>
      <c r="CY364" s="78">
        <v>2020.6</v>
      </c>
      <c r="CZ364" s="78"/>
      <c r="DA364" s="78"/>
      <c r="DB364" s="78"/>
      <c r="DC364" s="87" t="s">
        <v>130</v>
      </c>
      <c r="DD364" s="112"/>
    </row>
    <row r="365" ht="14.25" spans="1:108">
      <c r="A365" s="92"/>
      <c r="B365" s="29" t="s">
        <v>1192</v>
      </c>
      <c r="C365" s="105"/>
      <c r="D365" s="105" t="s">
        <v>812</v>
      </c>
      <c r="E365" s="29"/>
      <c r="F365" s="29"/>
      <c r="G365" s="96"/>
      <c r="H365" s="88"/>
      <c r="I365" s="72"/>
      <c r="J365" s="72"/>
      <c r="K365" s="54"/>
      <c r="L365" s="100" t="s">
        <v>126</v>
      </c>
      <c r="M365" s="60"/>
      <c r="N365" s="127"/>
      <c r="O365" s="54"/>
      <c r="P365" s="60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29"/>
      <c r="AE365" s="24">
        <f t="shared" si="32"/>
        <v>0</v>
      </c>
      <c r="AF365" s="29"/>
      <c r="AG365" s="29"/>
      <c r="AH365" s="78"/>
      <c r="AI365" s="78"/>
      <c r="AJ365" s="78"/>
      <c r="AK365" s="78"/>
      <c r="AL365" s="78"/>
      <c r="AM365" s="78"/>
      <c r="AN365" s="78"/>
      <c r="AO365" s="78"/>
      <c r="AP365" s="78"/>
      <c r="AQ365" s="78"/>
      <c r="AR365" s="78"/>
      <c r="AS365" s="78"/>
      <c r="AT365" s="78"/>
      <c r="AU365" s="78"/>
      <c r="AV365" s="78"/>
      <c r="AW365" s="78"/>
      <c r="AX365" s="78"/>
      <c r="AY365" s="78"/>
      <c r="AZ365" s="78"/>
      <c r="BA365" s="78"/>
      <c r="BB365" s="78"/>
      <c r="BC365" s="78"/>
      <c r="BD365" s="78"/>
      <c r="BE365" s="78"/>
      <c r="BF365" s="78"/>
      <c r="BG365" s="78"/>
      <c r="BH365" s="78"/>
      <c r="BI365" s="78"/>
      <c r="BJ365" s="78"/>
      <c r="BK365" s="78"/>
      <c r="BL365" s="78"/>
      <c r="BM365" s="78"/>
      <c r="BN365" s="78"/>
      <c r="BO365" s="78"/>
      <c r="BP365" s="78"/>
      <c r="BQ365" s="78"/>
      <c r="BR365" s="78"/>
      <c r="BS365" s="78"/>
      <c r="BT365" s="78"/>
      <c r="BU365" s="78"/>
      <c r="BV365" s="78"/>
      <c r="BW365" s="78"/>
      <c r="BX365" s="78"/>
      <c r="BY365" s="78"/>
      <c r="BZ365" s="78"/>
      <c r="CA365" s="133"/>
      <c r="CB365" s="133"/>
      <c r="CC365" s="133"/>
      <c r="CD365" s="133"/>
      <c r="CE365" s="133"/>
      <c r="CF365" s="133"/>
      <c r="CG365" s="133"/>
      <c r="CH365" s="60"/>
      <c r="CI365" s="78"/>
      <c r="CJ365" s="78"/>
      <c r="CK365" s="29"/>
      <c r="CL365" s="78"/>
      <c r="CM365" s="78"/>
      <c r="CN365" s="78"/>
      <c r="CO365" s="78"/>
      <c r="CP365" s="78"/>
      <c r="CQ365" s="78"/>
      <c r="CR365" s="78"/>
      <c r="CS365" s="78"/>
      <c r="CT365" s="78"/>
      <c r="CU365" s="133"/>
      <c r="CV365" s="78"/>
      <c r="CW365" s="78"/>
      <c r="CX365" s="78"/>
      <c r="CY365" s="78"/>
      <c r="CZ365" s="78"/>
      <c r="DA365" s="78"/>
      <c r="DB365" s="78"/>
      <c r="DC365" s="87"/>
      <c r="DD365" s="112"/>
    </row>
    <row r="366" ht="24" spans="1:108">
      <c r="A366" s="92">
        <v>10</v>
      </c>
      <c r="B366" s="29" t="s">
        <v>1193</v>
      </c>
      <c r="C366" s="105" t="s">
        <v>1194</v>
      </c>
      <c r="D366" s="105" t="s">
        <v>1193</v>
      </c>
      <c r="E366" s="29">
        <v>121.2505262</v>
      </c>
      <c r="F366" s="29">
        <v>31.55871877</v>
      </c>
      <c r="G366" s="96" t="s">
        <v>1195</v>
      </c>
      <c r="H366" s="88" t="s">
        <v>1196</v>
      </c>
      <c r="I366" s="72"/>
      <c r="J366" s="72"/>
      <c r="K366" s="54" t="s">
        <v>129</v>
      </c>
      <c r="L366" s="100" t="s">
        <v>843</v>
      </c>
      <c r="M366" s="60"/>
      <c r="N366" s="127" t="s">
        <v>130</v>
      </c>
      <c r="O366" s="54">
        <v>2</v>
      </c>
      <c r="P366" s="60"/>
      <c r="Q366" s="54" t="s">
        <v>130</v>
      </c>
      <c r="R366" s="54"/>
      <c r="S366" s="54"/>
      <c r="T366" s="54">
        <v>4</v>
      </c>
      <c r="U366" s="54"/>
      <c r="V366" s="54"/>
      <c r="W366" s="54"/>
      <c r="X366" s="54"/>
      <c r="Y366" s="54">
        <v>8</v>
      </c>
      <c r="Z366" s="54"/>
      <c r="AA366" s="54">
        <v>26</v>
      </c>
      <c r="AB366" s="29">
        <v>8</v>
      </c>
      <c r="AC366" s="54">
        <v>26</v>
      </c>
      <c r="AD366" s="29"/>
      <c r="AE366" s="102">
        <f t="shared" si="32"/>
        <v>26</v>
      </c>
      <c r="AF366" s="29">
        <v>1.2</v>
      </c>
      <c r="AG366" s="29"/>
      <c r="AH366" s="78"/>
      <c r="AI366" s="78"/>
      <c r="AJ366" s="78"/>
      <c r="AK366" s="78"/>
      <c r="AL366" s="78"/>
      <c r="AM366" s="78"/>
      <c r="AN366" s="78"/>
      <c r="AO366" s="78"/>
      <c r="AP366" s="78"/>
      <c r="AQ366" s="78"/>
      <c r="AR366" s="78"/>
      <c r="AS366" s="78"/>
      <c r="AT366" s="78"/>
      <c r="AU366" s="78">
        <v>4</v>
      </c>
      <c r="AV366" s="78"/>
      <c r="AW366" s="78"/>
      <c r="AX366" s="78"/>
      <c r="AY366" s="78"/>
      <c r="AZ366" s="78"/>
      <c r="BA366" s="78"/>
      <c r="BB366" s="78"/>
      <c r="BC366" s="78"/>
      <c r="BD366" s="78"/>
      <c r="BE366" s="78"/>
      <c r="BF366" s="78"/>
      <c r="BG366" s="78"/>
      <c r="BH366" s="78"/>
      <c r="BI366" s="78"/>
      <c r="BJ366" s="78"/>
      <c r="BK366" s="78"/>
      <c r="BL366" s="78"/>
      <c r="BM366" s="78"/>
      <c r="BN366" s="78"/>
      <c r="BO366" s="78"/>
      <c r="BP366" s="78"/>
      <c r="BQ366" s="78"/>
      <c r="BR366" s="78"/>
      <c r="BS366" s="78"/>
      <c r="BT366" s="78"/>
      <c r="BU366" s="78">
        <v>16</v>
      </c>
      <c r="BV366" s="78"/>
      <c r="BW366" s="78"/>
      <c r="BX366" s="78"/>
      <c r="BY366" s="78"/>
      <c r="BZ366" s="78"/>
      <c r="CA366" s="133"/>
      <c r="CB366" s="133">
        <v>2.85</v>
      </c>
      <c r="CC366" s="133"/>
      <c r="CD366" s="133"/>
      <c r="CE366" s="133"/>
      <c r="CF366" s="133"/>
      <c r="CG366" s="133"/>
      <c r="CH366" s="60"/>
      <c r="CI366" s="78">
        <v>3.5</v>
      </c>
      <c r="CJ366" s="78">
        <v>15</v>
      </c>
      <c r="CK366" s="29">
        <v>1</v>
      </c>
      <c r="CL366" s="78"/>
      <c r="CM366" s="78"/>
      <c r="CN366" s="78"/>
      <c r="CO366" s="78"/>
      <c r="CP366" s="78"/>
      <c r="CQ366" s="78"/>
      <c r="CR366" s="78"/>
      <c r="CS366" s="78"/>
      <c r="CT366" s="78"/>
      <c r="CU366" s="133">
        <v>20</v>
      </c>
      <c r="CV366" s="78">
        <v>0.6</v>
      </c>
      <c r="CW366" s="78">
        <v>0.76</v>
      </c>
      <c r="CX366" s="78"/>
      <c r="CY366" s="78">
        <v>2020.6</v>
      </c>
      <c r="CZ366" s="78"/>
      <c r="DA366" s="78"/>
      <c r="DB366" s="78"/>
      <c r="DC366" s="87" t="s">
        <v>130</v>
      </c>
      <c r="DD366" s="112"/>
    </row>
    <row r="367" ht="24" spans="1:108">
      <c r="A367" s="92">
        <v>11</v>
      </c>
      <c r="B367" s="29" t="s">
        <v>1197</v>
      </c>
      <c r="C367" s="105" t="s">
        <v>1198</v>
      </c>
      <c r="D367" s="105" t="s">
        <v>1197</v>
      </c>
      <c r="E367" s="78"/>
      <c r="F367" s="78"/>
      <c r="G367" s="96" t="s">
        <v>1199</v>
      </c>
      <c r="H367" s="88" t="s">
        <v>1200</v>
      </c>
      <c r="I367" s="72"/>
      <c r="J367" s="72"/>
      <c r="K367" s="54" t="s">
        <v>129</v>
      </c>
      <c r="L367" s="100" t="s">
        <v>843</v>
      </c>
      <c r="M367" s="60"/>
      <c r="N367" s="127" t="s">
        <v>130</v>
      </c>
      <c r="O367" s="54">
        <v>2</v>
      </c>
      <c r="P367" s="60"/>
      <c r="Q367" s="54" t="s">
        <v>130</v>
      </c>
      <c r="R367" s="54"/>
      <c r="S367" s="54"/>
      <c r="T367" s="54">
        <v>4</v>
      </c>
      <c r="U367" s="54"/>
      <c r="V367" s="54"/>
      <c r="W367" s="54"/>
      <c r="X367" s="54"/>
      <c r="Y367" s="54"/>
      <c r="Z367" s="54"/>
      <c r="AA367" s="54">
        <v>22</v>
      </c>
      <c r="AB367" s="29">
        <v>0</v>
      </c>
      <c r="AC367" s="54">
        <v>22</v>
      </c>
      <c r="AD367" s="29">
        <v>4</v>
      </c>
      <c r="AE367" s="24">
        <f t="shared" si="32"/>
        <v>26</v>
      </c>
      <c r="AF367" s="29">
        <v>0.6</v>
      </c>
      <c r="AG367" s="29"/>
      <c r="AH367" s="78"/>
      <c r="AI367" s="78"/>
      <c r="AJ367" s="78"/>
      <c r="AK367" s="78"/>
      <c r="AL367" s="78"/>
      <c r="AM367" s="78"/>
      <c r="AN367" s="78"/>
      <c r="AO367" s="78"/>
      <c r="AP367" s="78"/>
      <c r="AQ367" s="78"/>
      <c r="AR367" s="78"/>
      <c r="AS367" s="78"/>
      <c r="AT367" s="78"/>
      <c r="AU367" s="78">
        <v>4</v>
      </c>
      <c r="AV367" s="78"/>
      <c r="AW367" s="78"/>
      <c r="AX367" s="78"/>
      <c r="AY367" s="78"/>
      <c r="AZ367" s="78"/>
      <c r="BA367" s="78"/>
      <c r="BB367" s="78"/>
      <c r="BC367" s="78"/>
      <c r="BD367" s="78"/>
      <c r="BE367" s="78"/>
      <c r="BF367" s="78"/>
      <c r="BG367" s="78"/>
      <c r="BH367" s="78"/>
      <c r="BI367" s="78"/>
      <c r="BJ367" s="78"/>
      <c r="BK367" s="78"/>
      <c r="BL367" s="78"/>
      <c r="BM367" s="78"/>
      <c r="BN367" s="78"/>
      <c r="BO367" s="78"/>
      <c r="BP367" s="78"/>
      <c r="BQ367" s="78"/>
      <c r="BR367" s="78"/>
      <c r="BS367" s="78"/>
      <c r="BT367" s="78"/>
      <c r="BU367" s="78"/>
      <c r="BV367" s="78"/>
      <c r="BW367" s="78"/>
      <c r="BX367" s="78"/>
      <c r="BY367" s="78"/>
      <c r="BZ367" s="78"/>
      <c r="CA367" s="133"/>
      <c r="CB367" s="133">
        <v>1</v>
      </c>
      <c r="CC367" s="133"/>
      <c r="CD367" s="133"/>
      <c r="CE367" s="133"/>
      <c r="CF367" s="133"/>
      <c r="CG367" s="133"/>
      <c r="CH367" s="60"/>
      <c r="CI367" s="78">
        <v>3.5</v>
      </c>
      <c r="CJ367" s="78"/>
      <c r="CK367" s="29">
        <v>1</v>
      </c>
      <c r="CL367" s="78"/>
      <c r="CM367" s="78"/>
      <c r="CN367" s="78"/>
      <c r="CO367" s="78"/>
      <c r="CP367" s="78"/>
      <c r="CQ367" s="78"/>
      <c r="CR367" s="78"/>
      <c r="CS367" s="78"/>
      <c r="CT367" s="78"/>
      <c r="CU367" s="133">
        <v>15</v>
      </c>
      <c r="CV367" s="78">
        <v>0.5</v>
      </c>
      <c r="CW367" s="78">
        <v>0.26</v>
      </c>
      <c r="CX367" s="78"/>
      <c r="CY367" s="78">
        <v>2018.5</v>
      </c>
      <c r="CZ367" s="78"/>
      <c r="DA367" s="78">
        <v>2021.5</v>
      </c>
      <c r="DB367" s="78"/>
      <c r="DC367" s="87" t="s">
        <v>130</v>
      </c>
      <c r="DD367" s="112"/>
    </row>
    <row r="368" ht="14.25" spans="1:108">
      <c r="A368" s="92">
        <v>12</v>
      </c>
      <c r="B368" s="29" t="s">
        <v>1201</v>
      </c>
      <c r="C368" s="105"/>
      <c r="D368" s="105" t="s">
        <v>1201</v>
      </c>
      <c r="E368" s="78"/>
      <c r="F368" s="78"/>
      <c r="G368" s="72"/>
      <c r="H368" s="72"/>
      <c r="I368" s="72"/>
      <c r="J368" s="72"/>
      <c r="K368" s="54"/>
      <c r="L368" s="72"/>
      <c r="M368" s="60"/>
      <c r="N368" s="127" t="s">
        <v>130</v>
      </c>
      <c r="O368" s="54">
        <v>1</v>
      </c>
      <c r="P368" s="60"/>
      <c r="Q368" s="54" t="s">
        <v>130</v>
      </c>
      <c r="R368" s="54"/>
      <c r="S368" s="54"/>
      <c r="T368" s="54"/>
      <c r="U368" s="54"/>
      <c r="V368" s="54"/>
      <c r="W368" s="54"/>
      <c r="X368" s="54"/>
      <c r="Y368" s="54"/>
      <c r="Z368" s="54"/>
      <c r="AA368" s="54">
        <v>12</v>
      </c>
      <c r="AB368" s="54"/>
      <c r="AC368" s="54">
        <v>12</v>
      </c>
      <c r="AD368" s="29"/>
      <c r="AE368" s="24">
        <f t="shared" si="32"/>
        <v>12</v>
      </c>
      <c r="AF368" s="29">
        <v>0.5</v>
      </c>
      <c r="AG368" s="29"/>
      <c r="AH368" s="78"/>
      <c r="AI368" s="78"/>
      <c r="AJ368" s="78"/>
      <c r="AK368" s="78"/>
      <c r="AL368" s="78"/>
      <c r="AM368" s="78"/>
      <c r="AN368" s="78"/>
      <c r="AO368" s="78"/>
      <c r="AP368" s="78"/>
      <c r="AQ368" s="78"/>
      <c r="AR368" s="78"/>
      <c r="AS368" s="78"/>
      <c r="AT368" s="78"/>
      <c r="AU368" s="78"/>
      <c r="AV368" s="78"/>
      <c r="AW368" s="78"/>
      <c r="AX368" s="78"/>
      <c r="AY368" s="78"/>
      <c r="AZ368" s="78"/>
      <c r="BA368" s="78"/>
      <c r="BB368" s="78"/>
      <c r="BC368" s="78"/>
      <c r="BD368" s="78"/>
      <c r="BE368" s="78"/>
      <c r="BF368" s="78"/>
      <c r="BG368" s="78"/>
      <c r="BH368" s="78"/>
      <c r="BI368" s="78"/>
      <c r="BJ368" s="78"/>
      <c r="BK368" s="78"/>
      <c r="BL368" s="78"/>
      <c r="BM368" s="78"/>
      <c r="BN368" s="78"/>
      <c r="BO368" s="78"/>
      <c r="BP368" s="78"/>
      <c r="BQ368" s="78"/>
      <c r="BR368" s="78"/>
      <c r="BS368" s="78"/>
      <c r="BT368" s="78"/>
      <c r="BU368" s="78"/>
      <c r="BV368" s="78"/>
      <c r="BW368" s="78"/>
      <c r="BX368" s="78"/>
      <c r="BY368" s="78"/>
      <c r="BZ368" s="78"/>
      <c r="CA368" s="133"/>
      <c r="CB368" s="133">
        <v>0.54</v>
      </c>
      <c r="CC368" s="133"/>
      <c r="CD368" s="133"/>
      <c r="CE368" s="133"/>
      <c r="CF368" s="133"/>
      <c r="CG368" s="133"/>
      <c r="CH368" s="60"/>
      <c r="CI368" s="78">
        <v>3.5</v>
      </c>
      <c r="CJ368" s="78"/>
      <c r="CK368" s="105"/>
      <c r="CL368" s="78"/>
      <c r="CM368" s="78"/>
      <c r="CN368" s="78"/>
      <c r="CO368" s="78"/>
      <c r="CP368" s="78"/>
      <c r="CQ368" s="78"/>
      <c r="CR368" s="78"/>
      <c r="CS368" s="78"/>
      <c r="CT368" s="78"/>
      <c r="CU368" s="133">
        <v>15</v>
      </c>
      <c r="CV368" s="78">
        <v>0.5</v>
      </c>
      <c r="CW368" s="78">
        <v>0.26</v>
      </c>
      <c r="CX368" s="78"/>
      <c r="CY368" s="78">
        <v>2020.3</v>
      </c>
      <c r="CZ368" s="78"/>
      <c r="DA368" s="78"/>
      <c r="DB368" s="78"/>
      <c r="DC368" s="87" t="s">
        <v>130</v>
      </c>
      <c r="DD368" s="112"/>
    </row>
    <row r="369" ht="24" spans="1:108">
      <c r="A369" s="92">
        <v>13</v>
      </c>
      <c r="B369" s="121" t="s">
        <v>1202</v>
      </c>
      <c r="C369" s="105" t="s">
        <v>1203</v>
      </c>
      <c r="D369" s="122" t="s">
        <v>1202</v>
      </c>
      <c r="E369" s="29">
        <v>121.1183747</v>
      </c>
      <c r="F369" s="29">
        <v>31.58746561</v>
      </c>
      <c r="G369" s="96" t="s">
        <v>1204</v>
      </c>
      <c r="H369" s="88" t="s">
        <v>1205</v>
      </c>
      <c r="I369" s="72"/>
      <c r="J369" s="72"/>
      <c r="K369" s="54" t="s">
        <v>129</v>
      </c>
      <c r="L369" s="100" t="s">
        <v>843</v>
      </c>
      <c r="M369" s="60"/>
      <c r="N369" s="127" t="s">
        <v>130</v>
      </c>
      <c r="O369" s="54">
        <v>1</v>
      </c>
      <c r="P369" s="60"/>
      <c r="Q369" s="54" t="s">
        <v>130</v>
      </c>
      <c r="R369" s="54"/>
      <c r="S369" s="54"/>
      <c r="T369" s="54"/>
      <c r="U369" s="54"/>
      <c r="V369" s="54">
        <v>6</v>
      </c>
      <c r="W369" s="54"/>
      <c r="X369" s="54"/>
      <c r="Y369" s="54"/>
      <c r="Z369" s="54"/>
      <c r="AA369" s="54"/>
      <c r="AB369" s="54">
        <v>6</v>
      </c>
      <c r="AC369" s="54"/>
      <c r="AD369" s="29">
        <v>6</v>
      </c>
      <c r="AE369" s="24">
        <f t="shared" si="32"/>
        <v>6</v>
      </c>
      <c r="AF369" s="29"/>
      <c r="AG369" s="29">
        <v>0.06</v>
      </c>
      <c r="AH369" s="78"/>
      <c r="AI369" s="78"/>
      <c r="AJ369" s="78"/>
      <c r="AK369" s="78"/>
      <c r="AL369" s="78"/>
      <c r="AM369" s="78"/>
      <c r="AN369" s="78"/>
      <c r="AO369" s="78"/>
      <c r="AP369" s="78"/>
      <c r="AQ369" s="78"/>
      <c r="AR369" s="78"/>
      <c r="AS369" s="78"/>
      <c r="AT369" s="78"/>
      <c r="AU369" s="78"/>
      <c r="AV369" s="78"/>
      <c r="AW369" s="78"/>
      <c r="AX369" s="78"/>
      <c r="AY369" s="78"/>
      <c r="AZ369" s="78"/>
      <c r="BA369" s="78"/>
      <c r="BB369" s="78"/>
      <c r="BC369" s="78"/>
      <c r="BD369" s="78"/>
      <c r="BE369" s="78"/>
      <c r="BF369" s="78"/>
      <c r="BG369" s="78"/>
      <c r="BH369" s="78"/>
      <c r="BI369" s="78"/>
      <c r="BJ369" s="78"/>
      <c r="BK369" s="78"/>
      <c r="BL369" s="78"/>
      <c r="BM369" s="78"/>
      <c r="BN369" s="78"/>
      <c r="BO369" s="78"/>
      <c r="BP369" s="78"/>
      <c r="BQ369" s="78">
        <v>6</v>
      </c>
      <c r="BR369" s="78"/>
      <c r="BS369" s="78"/>
      <c r="BT369" s="78"/>
      <c r="BU369" s="78"/>
      <c r="BV369" s="78"/>
      <c r="BW369" s="78"/>
      <c r="BX369" s="78"/>
      <c r="BY369" s="78"/>
      <c r="BZ369" s="78"/>
      <c r="CA369" s="133"/>
      <c r="CB369" s="133">
        <v>0.36</v>
      </c>
      <c r="CC369" s="133"/>
      <c r="CD369" s="133"/>
      <c r="CE369" s="133"/>
      <c r="CF369" s="133"/>
      <c r="CG369" s="133"/>
      <c r="CH369" s="60"/>
      <c r="CI369" s="78"/>
      <c r="CJ369" s="78"/>
      <c r="CK369" s="105"/>
      <c r="CL369" s="78"/>
      <c r="CM369" s="78"/>
      <c r="CN369" s="78"/>
      <c r="CO369" s="78"/>
      <c r="CP369" s="78"/>
      <c r="CQ369" s="78"/>
      <c r="CR369" s="78"/>
      <c r="CS369" s="78"/>
      <c r="CT369" s="78"/>
      <c r="CU369" s="133">
        <v>16</v>
      </c>
      <c r="CV369" s="78">
        <v>0.5</v>
      </c>
      <c r="CW369" s="78">
        <v>0.4</v>
      </c>
      <c r="CX369" s="78"/>
      <c r="CY369" s="78">
        <v>2018.6</v>
      </c>
      <c r="CZ369" s="78"/>
      <c r="DA369" s="78">
        <v>2021.6</v>
      </c>
      <c r="DB369" s="78"/>
      <c r="DC369" s="87" t="s">
        <v>130</v>
      </c>
      <c r="DD369" s="112"/>
    </row>
    <row r="370" ht="24" spans="1:108">
      <c r="A370" s="92">
        <v>14</v>
      </c>
      <c r="B370" s="29" t="s">
        <v>1206</v>
      </c>
      <c r="C370" s="105" t="s">
        <v>1207</v>
      </c>
      <c r="D370" s="105" t="s">
        <v>1206</v>
      </c>
      <c r="E370" s="29">
        <v>121.13166637</v>
      </c>
      <c r="F370" s="29">
        <v>31.58146786</v>
      </c>
      <c r="G370" s="96" t="s">
        <v>1208</v>
      </c>
      <c r="H370" s="88">
        <v>1543430161</v>
      </c>
      <c r="I370" s="72"/>
      <c r="J370" s="72"/>
      <c r="K370" s="54" t="s">
        <v>129</v>
      </c>
      <c r="L370" s="100" t="s">
        <v>843</v>
      </c>
      <c r="M370" s="60"/>
      <c r="N370" s="127" t="s">
        <v>130</v>
      </c>
      <c r="O370" s="54">
        <v>2</v>
      </c>
      <c r="P370" s="60"/>
      <c r="Q370" s="54" t="s">
        <v>130</v>
      </c>
      <c r="R370" s="54"/>
      <c r="S370" s="54"/>
      <c r="T370" s="54"/>
      <c r="U370" s="54"/>
      <c r="V370" s="54">
        <v>3</v>
      </c>
      <c r="W370" s="54"/>
      <c r="X370" s="54"/>
      <c r="Y370" s="54">
        <v>2</v>
      </c>
      <c r="Z370" s="54"/>
      <c r="AA370" s="54">
        <v>14</v>
      </c>
      <c r="AB370" s="29">
        <v>5</v>
      </c>
      <c r="AC370" s="54">
        <v>14</v>
      </c>
      <c r="AD370" s="101">
        <v>3</v>
      </c>
      <c r="AE370" s="102">
        <f t="shared" si="32"/>
        <v>17</v>
      </c>
      <c r="AF370" s="29">
        <v>0.6</v>
      </c>
      <c r="AG370" s="29"/>
      <c r="AH370" s="78"/>
      <c r="AI370" s="78"/>
      <c r="AJ370" s="78"/>
      <c r="AK370" s="78"/>
      <c r="AL370" s="78"/>
      <c r="AM370" s="78"/>
      <c r="AN370" s="78"/>
      <c r="AO370" s="78"/>
      <c r="AP370" s="78"/>
      <c r="AQ370" s="78"/>
      <c r="AR370" s="78"/>
      <c r="AS370" s="78"/>
      <c r="AT370" s="78"/>
      <c r="AU370" s="78"/>
      <c r="AV370" s="78"/>
      <c r="AW370" s="78"/>
      <c r="AX370" s="78"/>
      <c r="AY370" s="78"/>
      <c r="AZ370" s="78"/>
      <c r="BA370" s="78"/>
      <c r="BB370" s="78"/>
      <c r="BC370" s="78"/>
      <c r="BD370" s="78"/>
      <c r="BE370" s="78"/>
      <c r="BF370" s="78"/>
      <c r="BG370" s="78"/>
      <c r="BH370" s="78"/>
      <c r="BI370" s="78"/>
      <c r="BJ370" s="78"/>
      <c r="BK370" s="78"/>
      <c r="BL370" s="78"/>
      <c r="BM370" s="78"/>
      <c r="BN370" s="78"/>
      <c r="BO370" s="78"/>
      <c r="BP370" s="78"/>
      <c r="BQ370" s="78"/>
      <c r="BR370" s="78">
        <v>3</v>
      </c>
      <c r="BS370" s="78"/>
      <c r="BT370" s="78"/>
      <c r="BU370" s="78">
        <v>4</v>
      </c>
      <c r="BV370" s="78"/>
      <c r="BW370" s="78"/>
      <c r="BX370" s="78"/>
      <c r="BY370" s="78"/>
      <c r="BZ370" s="78"/>
      <c r="CA370" s="133"/>
      <c r="CB370" s="133">
        <v>1.24</v>
      </c>
      <c r="CC370" s="133"/>
      <c r="CD370" s="133"/>
      <c r="CE370" s="133">
        <v>7</v>
      </c>
      <c r="CF370" s="133"/>
      <c r="CG370" s="133"/>
      <c r="CH370" s="60"/>
      <c r="CI370" s="78">
        <v>3.5</v>
      </c>
      <c r="CJ370" s="78">
        <v>15</v>
      </c>
      <c r="CK370" s="29">
        <v>1</v>
      </c>
      <c r="CL370" s="78"/>
      <c r="CM370" s="78"/>
      <c r="CN370" s="78"/>
      <c r="CO370" s="78" t="s">
        <v>176</v>
      </c>
      <c r="CP370" s="78"/>
      <c r="CQ370" s="78"/>
      <c r="CR370" s="78">
        <v>30</v>
      </c>
      <c r="CS370" s="78" t="s">
        <v>152</v>
      </c>
      <c r="CT370" s="78"/>
      <c r="CU370" s="133">
        <v>15</v>
      </c>
      <c r="CV370" s="78">
        <v>0.5</v>
      </c>
      <c r="CW370" s="78">
        <v>0.6</v>
      </c>
      <c r="CX370" s="78"/>
      <c r="CY370" s="78">
        <v>2016.9</v>
      </c>
      <c r="CZ370" s="78"/>
      <c r="DA370" s="78">
        <v>2019.8</v>
      </c>
      <c r="DB370" s="78"/>
      <c r="DC370" s="87" t="s">
        <v>130</v>
      </c>
      <c r="DD370" s="112"/>
    </row>
    <row r="371" ht="24" spans="1:108">
      <c r="A371" s="95">
        <v>15</v>
      </c>
      <c r="B371" s="93" t="s">
        <v>1209</v>
      </c>
      <c r="C371" s="105" t="s">
        <v>1210</v>
      </c>
      <c r="D371" s="113" t="s">
        <v>1211</v>
      </c>
      <c r="E371" s="10">
        <v>121.1655</v>
      </c>
      <c r="F371" s="10">
        <v>31.5847</v>
      </c>
      <c r="G371" s="96" t="s">
        <v>1212</v>
      </c>
      <c r="H371" s="10">
        <v>1547459436</v>
      </c>
      <c r="I371" s="72"/>
      <c r="J371" s="72"/>
      <c r="K371" s="54" t="s">
        <v>129</v>
      </c>
      <c r="L371" s="100" t="s">
        <v>843</v>
      </c>
      <c r="M371" s="60"/>
      <c r="N371" s="127" t="s">
        <v>130</v>
      </c>
      <c r="O371" s="54">
        <v>3</v>
      </c>
      <c r="P371" s="60"/>
      <c r="Q371" s="54" t="s">
        <v>130</v>
      </c>
      <c r="R371" s="54"/>
      <c r="S371" s="54"/>
      <c r="T371" s="54"/>
      <c r="U371" s="54"/>
      <c r="V371" s="54">
        <v>138</v>
      </c>
      <c r="W371" s="54"/>
      <c r="X371" s="54"/>
      <c r="Y371" s="54"/>
      <c r="Z371" s="54"/>
      <c r="AA371" s="54">
        <v>14</v>
      </c>
      <c r="AB371" s="54">
        <v>138</v>
      </c>
      <c r="AC371" s="54">
        <v>14</v>
      </c>
      <c r="AD371" s="8">
        <v>138</v>
      </c>
      <c r="AE371" s="24">
        <f t="shared" si="32"/>
        <v>152</v>
      </c>
      <c r="AF371" s="29">
        <v>4.82</v>
      </c>
      <c r="AG371" s="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  <c r="AU371" s="78"/>
      <c r="AV371" s="78"/>
      <c r="AW371" s="78"/>
      <c r="AX371" s="78"/>
      <c r="AY371" s="78"/>
      <c r="AZ371" s="78"/>
      <c r="BA371" s="78"/>
      <c r="BB371" s="78"/>
      <c r="BC371" s="78"/>
      <c r="BD371" s="78"/>
      <c r="BE371" s="78"/>
      <c r="BF371" s="78"/>
      <c r="BG371" s="78"/>
      <c r="BH371" s="78"/>
      <c r="BI371" s="78"/>
      <c r="BJ371" s="78"/>
      <c r="BK371" s="78"/>
      <c r="BL371" s="78"/>
      <c r="BM371" s="78"/>
      <c r="BN371" s="78"/>
      <c r="BO371" s="78"/>
      <c r="BP371" s="78"/>
      <c r="BQ371" s="78"/>
      <c r="BR371" s="78">
        <v>138</v>
      </c>
      <c r="BS371" s="78"/>
      <c r="BT371" s="78"/>
      <c r="BU371" s="78"/>
      <c r="BV371" s="78"/>
      <c r="BW371" s="78"/>
      <c r="BX371" s="78"/>
      <c r="BY371" s="78"/>
      <c r="BZ371" s="78"/>
      <c r="CA371" s="133"/>
      <c r="CB371" s="133">
        <v>10.29</v>
      </c>
      <c r="CC371" s="133"/>
      <c r="CD371" s="133"/>
      <c r="CE371" s="133">
        <v>7</v>
      </c>
      <c r="CF371" s="133"/>
      <c r="CG371" s="133"/>
      <c r="CH371" s="60"/>
      <c r="CI371" s="78">
        <v>3.5</v>
      </c>
      <c r="CJ371" s="78"/>
      <c r="CK371" s="10">
        <v>2</v>
      </c>
      <c r="CL371" s="78"/>
      <c r="CM371" s="78"/>
      <c r="CN371" s="78"/>
      <c r="CO371" s="78" t="s">
        <v>176</v>
      </c>
      <c r="CP371" s="78"/>
      <c r="CQ371" s="78"/>
      <c r="CR371" s="78">
        <v>30</v>
      </c>
      <c r="CS371" s="78" t="s">
        <v>152</v>
      </c>
      <c r="CT371" s="78"/>
      <c r="CU371" s="133">
        <v>17</v>
      </c>
      <c r="CV371" s="78">
        <v>0.5</v>
      </c>
      <c r="CW371" s="78">
        <v>0.55</v>
      </c>
      <c r="CX371" s="78"/>
      <c r="CY371" s="78">
        <v>2020.6</v>
      </c>
      <c r="CZ371" s="78"/>
      <c r="DA371" s="78"/>
      <c r="DB371" s="78"/>
      <c r="DC371" s="87" t="s">
        <v>130</v>
      </c>
      <c r="DD371" s="112"/>
    </row>
    <row r="372" ht="24" spans="1:108">
      <c r="A372" s="97"/>
      <c r="B372" s="31"/>
      <c r="C372" s="105" t="s">
        <v>1213</v>
      </c>
      <c r="D372" s="72"/>
      <c r="E372" s="10">
        <v>121.1591</v>
      </c>
      <c r="F372" s="10">
        <v>31.5847</v>
      </c>
      <c r="G372" s="96" t="s">
        <v>989</v>
      </c>
      <c r="H372" s="10">
        <v>1551664308</v>
      </c>
      <c r="I372" s="72"/>
      <c r="J372" s="72"/>
      <c r="K372" s="54" t="s">
        <v>129</v>
      </c>
      <c r="L372" s="100" t="s">
        <v>843</v>
      </c>
      <c r="M372" s="60"/>
      <c r="N372" s="127"/>
      <c r="O372" s="54"/>
      <c r="P372" s="60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8"/>
      <c r="AE372" s="24">
        <f t="shared" si="32"/>
        <v>0</v>
      </c>
      <c r="AF372" s="29"/>
      <c r="AG372" s="8"/>
      <c r="AH372" s="78"/>
      <c r="AI372" s="78"/>
      <c r="AJ372" s="78"/>
      <c r="AK372" s="78"/>
      <c r="AL372" s="78"/>
      <c r="AM372" s="78"/>
      <c r="AN372" s="78"/>
      <c r="AO372" s="78"/>
      <c r="AP372" s="78"/>
      <c r="AQ372" s="78"/>
      <c r="AR372" s="78"/>
      <c r="AS372" s="78"/>
      <c r="AT372" s="78"/>
      <c r="AU372" s="78"/>
      <c r="AV372" s="78"/>
      <c r="AW372" s="78"/>
      <c r="AX372" s="78"/>
      <c r="AY372" s="78"/>
      <c r="AZ372" s="78"/>
      <c r="BA372" s="78"/>
      <c r="BB372" s="78"/>
      <c r="BC372" s="78"/>
      <c r="BD372" s="78"/>
      <c r="BE372" s="78"/>
      <c r="BF372" s="78"/>
      <c r="BG372" s="78"/>
      <c r="BH372" s="78"/>
      <c r="BI372" s="78"/>
      <c r="BJ372" s="78"/>
      <c r="BK372" s="78"/>
      <c r="BL372" s="78"/>
      <c r="BM372" s="78"/>
      <c r="BN372" s="78"/>
      <c r="BO372" s="78"/>
      <c r="BP372" s="78"/>
      <c r="BQ372" s="78"/>
      <c r="BR372" s="78"/>
      <c r="BS372" s="78"/>
      <c r="BT372" s="78"/>
      <c r="BU372" s="78"/>
      <c r="BV372" s="78"/>
      <c r="BW372" s="78"/>
      <c r="BX372" s="78"/>
      <c r="BY372" s="78"/>
      <c r="BZ372" s="78"/>
      <c r="CA372" s="133"/>
      <c r="CB372" s="133"/>
      <c r="CC372" s="133"/>
      <c r="CD372" s="133"/>
      <c r="CE372" s="133"/>
      <c r="CF372" s="133"/>
      <c r="CG372" s="133"/>
      <c r="CH372" s="60"/>
      <c r="CI372" s="78"/>
      <c r="CJ372" s="78"/>
      <c r="CK372" s="10"/>
      <c r="CL372" s="78"/>
      <c r="CM372" s="78"/>
      <c r="CN372" s="78"/>
      <c r="CO372" s="78"/>
      <c r="CP372" s="78"/>
      <c r="CQ372" s="78"/>
      <c r="CR372" s="78"/>
      <c r="CS372" s="78"/>
      <c r="CT372" s="78"/>
      <c r="CU372" s="133"/>
      <c r="CV372" s="78"/>
      <c r="CW372" s="78"/>
      <c r="CX372" s="78"/>
      <c r="CY372" s="78"/>
      <c r="CZ372" s="78"/>
      <c r="DA372" s="78"/>
      <c r="DB372" s="78"/>
      <c r="DC372" s="87" t="s">
        <v>130</v>
      </c>
      <c r="DD372" s="112"/>
    </row>
    <row r="373" ht="14.25" spans="1:108">
      <c r="A373" s="92">
        <v>16</v>
      </c>
      <c r="B373" s="29" t="s">
        <v>1214</v>
      </c>
      <c r="C373" s="105"/>
      <c r="D373" s="72"/>
      <c r="E373" s="78"/>
      <c r="F373" s="78"/>
      <c r="G373" s="72"/>
      <c r="H373" s="72"/>
      <c r="I373" s="72"/>
      <c r="J373" s="72"/>
      <c r="K373" s="54"/>
      <c r="L373" s="72"/>
      <c r="M373" s="60"/>
      <c r="N373" s="127" t="s">
        <v>130</v>
      </c>
      <c r="O373" s="54">
        <v>1</v>
      </c>
      <c r="P373" s="60"/>
      <c r="Q373" s="54" t="s">
        <v>130</v>
      </c>
      <c r="R373" s="54"/>
      <c r="S373" s="54"/>
      <c r="T373" s="54"/>
      <c r="U373" s="54"/>
      <c r="V373" s="54"/>
      <c r="W373" s="54"/>
      <c r="X373" s="54"/>
      <c r="Y373" s="54">
        <v>3</v>
      </c>
      <c r="Z373" s="54"/>
      <c r="AA373" s="54"/>
      <c r="AB373" s="29">
        <v>3</v>
      </c>
      <c r="AC373" s="54"/>
      <c r="AD373" s="130"/>
      <c r="AE373" s="102">
        <f t="shared" si="32"/>
        <v>0</v>
      </c>
      <c r="AF373" s="105">
        <v>0.12</v>
      </c>
      <c r="AG373" s="105"/>
      <c r="AH373" s="78"/>
      <c r="AI373" s="78"/>
      <c r="AJ373" s="78"/>
      <c r="AK373" s="78"/>
      <c r="AL373" s="78"/>
      <c r="AM373" s="78"/>
      <c r="AN373" s="78"/>
      <c r="AO373" s="78"/>
      <c r="AP373" s="78"/>
      <c r="AQ373" s="78"/>
      <c r="AR373" s="78"/>
      <c r="AS373" s="78"/>
      <c r="AT373" s="78"/>
      <c r="AU373" s="78"/>
      <c r="AV373" s="78"/>
      <c r="AW373" s="78"/>
      <c r="AX373" s="78"/>
      <c r="AY373" s="78"/>
      <c r="AZ373" s="78"/>
      <c r="BA373" s="78"/>
      <c r="BB373" s="78"/>
      <c r="BC373" s="78"/>
      <c r="BD373" s="78"/>
      <c r="BE373" s="78"/>
      <c r="BF373" s="78"/>
      <c r="BG373" s="78"/>
      <c r="BH373" s="78"/>
      <c r="BI373" s="78"/>
      <c r="BJ373" s="78"/>
      <c r="BK373" s="78"/>
      <c r="BL373" s="78"/>
      <c r="BM373" s="78"/>
      <c r="BN373" s="78"/>
      <c r="BO373" s="78"/>
      <c r="BP373" s="78"/>
      <c r="BQ373" s="78"/>
      <c r="BR373" s="78"/>
      <c r="BS373" s="78"/>
      <c r="BT373" s="78"/>
      <c r="BU373" s="78">
        <v>4</v>
      </c>
      <c r="BV373" s="78"/>
      <c r="BW373" s="78"/>
      <c r="BX373" s="78"/>
      <c r="BY373" s="78"/>
      <c r="BZ373" s="78"/>
      <c r="CA373" s="133"/>
      <c r="CB373" s="133">
        <v>0.4</v>
      </c>
      <c r="CC373" s="133"/>
      <c r="CD373" s="133"/>
      <c r="CE373" s="133"/>
      <c r="CF373" s="133"/>
      <c r="CG373" s="133"/>
      <c r="CH373" s="60"/>
      <c r="CI373" s="78"/>
      <c r="CJ373" s="78">
        <v>15</v>
      </c>
      <c r="CK373" s="105"/>
      <c r="CL373" s="78"/>
      <c r="CM373" s="78"/>
      <c r="CN373" s="78"/>
      <c r="CO373" s="78"/>
      <c r="CP373" s="78"/>
      <c r="CQ373" s="78"/>
      <c r="CR373" s="78"/>
      <c r="CS373" s="78"/>
      <c r="CT373" s="78"/>
      <c r="CU373" s="133">
        <v>20</v>
      </c>
      <c r="CV373" s="78">
        <v>0.6</v>
      </c>
      <c r="CW373" s="78">
        <v>0.6</v>
      </c>
      <c r="CX373" s="78"/>
      <c r="CY373" s="78">
        <v>2019.12</v>
      </c>
      <c r="CZ373" s="78"/>
      <c r="DA373" s="78"/>
      <c r="DB373" s="78"/>
      <c r="DC373" s="87" t="s">
        <v>130</v>
      </c>
      <c r="DD373" s="112"/>
    </row>
    <row r="374" ht="14.25" spans="1:108">
      <c r="A374" s="92"/>
      <c r="B374" s="29" t="s">
        <v>1215</v>
      </c>
      <c r="C374" s="105"/>
      <c r="D374" s="72"/>
      <c r="E374" s="78"/>
      <c r="F374" s="78"/>
      <c r="G374" s="72"/>
      <c r="H374" s="72"/>
      <c r="I374" s="72"/>
      <c r="J374" s="72"/>
      <c r="K374" s="54"/>
      <c r="L374" s="72"/>
      <c r="M374" s="60"/>
      <c r="N374" s="127" t="s">
        <v>130</v>
      </c>
      <c r="O374" s="54">
        <v>1</v>
      </c>
      <c r="P374" s="60"/>
      <c r="Q374" s="54" t="s">
        <v>130</v>
      </c>
      <c r="R374" s="54"/>
      <c r="S374" s="54"/>
      <c r="T374" s="54"/>
      <c r="U374" s="54"/>
      <c r="V374" s="54"/>
      <c r="W374" s="54"/>
      <c r="X374" s="54"/>
      <c r="Y374" s="54"/>
      <c r="Z374" s="54"/>
      <c r="AA374" s="54">
        <v>16</v>
      </c>
      <c r="AB374" s="54"/>
      <c r="AC374" s="54">
        <v>16</v>
      </c>
      <c r="AD374" s="29"/>
      <c r="AE374" s="24">
        <f t="shared" si="32"/>
        <v>16</v>
      </c>
      <c r="AF374" s="29">
        <v>0.5</v>
      </c>
      <c r="AG374" s="29"/>
      <c r="AH374" s="78"/>
      <c r="AI374" s="78"/>
      <c r="AJ374" s="78"/>
      <c r="AK374" s="78"/>
      <c r="AL374" s="78"/>
      <c r="AM374" s="78"/>
      <c r="AN374" s="78"/>
      <c r="AO374" s="78"/>
      <c r="AP374" s="78"/>
      <c r="AQ374" s="78"/>
      <c r="AR374" s="78"/>
      <c r="AS374" s="78"/>
      <c r="AT374" s="78"/>
      <c r="AU374" s="78"/>
      <c r="AV374" s="78"/>
      <c r="AW374" s="78"/>
      <c r="AX374" s="78"/>
      <c r="AY374" s="78"/>
      <c r="AZ374" s="78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78"/>
      <c r="BO374" s="78"/>
      <c r="BP374" s="78"/>
      <c r="BQ374" s="78"/>
      <c r="BR374" s="78"/>
      <c r="BS374" s="78"/>
      <c r="BT374" s="78"/>
      <c r="BU374" s="78"/>
      <c r="BV374" s="78"/>
      <c r="BW374" s="78"/>
      <c r="BX374" s="78"/>
      <c r="BY374" s="78"/>
      <c r="BZ374" s="78"/>
      <c r="CA374" s="133"/>
      <c r="CB374" s="133">
        <v>0.72</v>
      </c>
      <c r="CC374" s="133"/>
      <c r="CD374" s="133"/>
      <c r="CE374" s="133"/>
      <c r="CF374" s="133"/>
      <c r="CG374" s="133"/>
      <c r="CH374" s="60"/>
      <c r="CI374" s="78">
        <v>3.5</v>
      </c>
      <c r="CJ374" s="78"/>
      <c r="CK374" s="105"/>
      <c r="CL374" s="78"/>
      <c r="CM374" s="78"/>
      <c r="CN374" s="78"/>
      <c r="CO374" s="78"/>
      <c r="CP374" s="78"/>
      <c r="CQ374" s="78"/>
      <c r="CR374" s="78"/>
      <c r="CS374" s="78"/>
      <c r="CT374" s="78"/>
      <c r="CU374" s="133">
        <v>15</v>
      </c>
      <c r="CV374" s="78">
        <v>0.5</v>
      </c>
      <c r="CW374" s="78">
        <v>0.26</v>
      </c>
      <c r="CX374" s="78"/>
      <c r="CY374" s="78">
        <v>2019.12</v>
      </c>
      <c r="CZ374" s="78"/>
      <c r="DA374" s="78"/>
      <c r="DB374" s="78"/>
      <c r="DC374" s="87" t="s">
        <v>130</v>
      </c>
      <c r="DD374" s="112"/>
    </row>
    <row r="375" ht="24" spans="1:108">
      <c r="A375" s="92">
        <v>17</v>
      </c>
      <c r="B375" s="29" t="s">
        <v>1216</v>
      </c>
      <c r="C375" s="105" t="s">
        <v>1217</v>
      </c>
      <c r="D375" s="72"/>
      <c r="E375" s="29">
        <v>121.15080452</v>
      </c>
      <c r="F375" s="29">
        <v>31.64486377</v>
      </c>
      <c r="G375" s="96" t="s">
        <v>1218</v>
      </c>
      <c r="H375" s="88" t="s">
        <v>1219</v>
      </c>
      <c r="I375" s="72"/>
      <c r="J375" s="72"/>
      <c r="K375" s="54" t="s">
        <v>129</v>
      </c>
      <c r="L375" s="100" t="s">
        <v>843</v>
      </c>
      <c r="M375" s="60"/>
      <c r="N375" s="127" t="s">
        <v>130</v>
      </c>
      <c r="O375" s="54">
        <v>2</v>
      </c>
      <c r="P375" s="60"/>
      <c r="Q375" s="54" t="s">
        <v>130</v>
      </c>
      <c r="R375" s="54"/>
      <c r="S375" s="54"/>
      <c r="T375" s="54"/>
      <c r="U375" s="54"/>
      <c r="V375" s="54"/>
      <c r="W375" s="54"/>
      <c r="X375" s="54"/>
      <c r="Y375" s="54">
        <v>1</v>
      </c>
      <c r="Z375" s="54"/>
      <c r="AA375" s="54"/>
      <c r="AB375" s="29">
        <v>1</v>
      </c>
      <c r="AC375" s="54"/>
      <c r="AD375" s="130"/>
      <c r="AE375" s="102">
        <f t="shared" si="32"/>
        <v>0</v>
      </c>
      <c r="AF375" s="105">
        <v>0.12</v>
      </c>
      <c r="AG375" s="105"/>
      <c r="AH375" s="78"/>
      <c r="AI375" s="78"/>
      <c r="AJ375" s="78"/>
      <c r="AK375" s="78"/>
      <c r="AL375" s="78"/>
      <c r="AM375" s="78"/>
      <c r="AN375" s="78"/>
      <c r="AO375" s="78"/>
      <c r="AP375" s="78"/>
      <c r="AQ375" s="78"/>
      <c r="AR375" s="78"/>
      <c r="AS375" s="78"/>
      <c r="AT375" s="78"/>
      <c r="AU375" s="78"/>
      <c r="AV375" s="78"/>
      <c r="AW375" s="78"/>
      <c r="AX375" s="78"/>
      <c r="AY375" s="78"/>
      <c r="AZ375" s="78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78"/>
      <c r="BO375" s="78"/>
      <c r="BP375" s="78"/>
      <c r="BQ375" s="78"/>
      <c r="BR375" s="78"/>
      <c r="BS375" s="78"/>
      <c r="BT375" s="78"/>
      <c r="BU375" s="78">
        <v>4</v>
      </c>
      <c r="BV375" s="78"/>
      <c r="BW375" s="78"/>
      <c r="BX375" s="78"/>
      <c r="BY375" s="78"/>
      <c r="BZ375" s="78"/>
      <c r="CA375" s="133"/>
      <c r="CB375" s="133">
        <v>0.4</v>
      </c>
      <c r="CC375" s="133"/>
      <c r="CD375" s="133"/>
      <c r="CE375" s="133"/>
      <c r="CF375" s="133"/>
      <c r="CG375" s="133"/>
      <c r="CH375" s="60"/>
      <c r="CI375" s="78"/>
      <c r="CJ375" s="78">
        <v>15</v>
      </c>
      <c r="CK375" s="105">
        <v>1</v>
      </c>
      <c r="CL375" s="78"/>
      <c r="CM375" s="78"/>
      <c r="CN375" s="78"/>
      <c r="CO375" s="78"/>
      <c r="CP375" s="78"/>
      <c r="CQ375" s="78"/>
      <c r="CR375" s="78"/>
      <c r="CS375" s="78"/>
      <c r="CT375" s="78"/>
      <c r="CU375" s="133">
        <v>20</v>
      </c>
      <c r="CV375" s="78">
        <v>0.6</v>
      </c>
      <c r="CW375" s="78">
        <v>0.6</v>
      </c>
      <c r="CX375" s="78"/>
      <c r="CY375" s="78">
        <v>2018.7</v>
      </c>
      <c r="CZ375" s="78"/>
      <c r="DA375" s="78">
        <v>2021.7</v>
      </c>
      <c r="DB375" s="78"/>
      <c r="DC375" s="87" t="s">
        <v>130</v>
      </c>
      <c r="DD375" s="112"/>
    </row>
    <row r="376" ht="14.25" spans="1:108">
      <c r="A376" s="95">
        <v>19</v>
      </c>
      <c r="B376" s="93" t="s">
        <v>1220</v>
      </c>
      <c r="C376" s="123"/>
      <c r="D376" s="124"/>
      <c r="E376" s="125"/>
      <c r="F376" s="125"/>
      <c r="G376" s="124"/>
      <c r="H376" s="124"/>
      <c r="I376" s="124"/>
      <c r="J376" s="124"/>
      <c r="K376" s="94"/>
      <c r="L376" s="124"/>
      <c r="M376" s="128"/>
      <c r="N376" s="129"/>
      <c r="O376" s="94"/>
      <c r="P376" s="128"/>
      <c r="Q376" s="94"/>
      <c r="R376" s="94"/>
      <c r="S376" s="94"/>
      <c r="T376" s="94"/>
      <c r="U376" s="94"/>
      <c r="V376" s="94">
        <v>77</v>
      </c>
      <c r="W376" s="94"/>
      <c r="X376" s="94"/>
      <c r="Y376" s="94"/>
      <c r="Z376" s="94"/>
      <c r="AA376" s="94"/>
      <c r="AB376" s="94">
        <v>77</v>
      </c>
      <c r="AC376" s="94"/>
      <c r="AD376" s="93">
        <v>77</v>
      </c>
      <c r="AE376" s="22">
        <f t="shared" si="32"/>
        <v>77</v>
      </c>
      <c r="AF376" s="93">
        <v>0.3</v>
      </c>
      <c r="AG376" s="93">
        <v>3.28</v>
      </c>
      <c r="AH376" s="125"/>
      <c r="AI376" s="125"/>
      <c r="AJ376" s="125"/>
      <c r="AK376" s="125"/>
      <c r="AL376" s="125"/>
      <c r="AM376" s="125"/>
      <c r="AN376" s="125"/>
      <c r="AO376" s="125"/>
      <c r="AP376" s="125"/>
      <c r="AQ376" s="125"/>
      <c r="AR376" s="125"/>
      <c r="AS376" s="125"/>
      <c r="AT376" s="125"/>
      <c r="AU376" s="125"/>
      <c r="AV376" s="125"/>
      <c r="AW376" s="125"/>
      <c r="AX376" s="125"/>
      <c r="AY376" s="125"/>
      <c r="AZ376" s="125"/>
      <c r="BA376" s="125"/>
      <c r="BB376" s="125"/>
      <c r="BC376" s="125"/>
      <c r="BD376" s="125"/>
      <c r="BE376" s="125"/>
      <c r="BF376" s="125"/>
      <c r="BG376" s="125"/>
      <c r="BH376" s="125"/>
      <c r="BI376" s="125"/>
      <c r="BJ376" s="125"/>
      <c r="BK376" s="125"/>
      <c r="BL376" s="125"/>
      <c r="BM376" s="125"/>
      <c r="BN376" s="125"/>
      <c r="BO376" s="125"/>
      <c r="BP376" s="125"/>
      <c r="BQ376" s="125">
        <v>77</v>
      </c>
      <c r="BR376" s="125"/>
      <c r="BS376" s="125"/>
      <c r="BT376" s="125"/>
      <c r="BU376" s="125"/>
      <c r="BV376" s="125"/>
      <c r="BW376" s="125"/>
      <c r="BX376" s="125"/>
      <c r="BY376" s="125"/>
      <c r="BZ376" s="125"/>
      <c r="CA376" s="134"/>
      <c r="CB376" s="134">
        <v>4.62</v>
      </c>
      <c r="CC376" s="134"/>
      <c r="CD376" s="134"/>
      <c r="CE376" s="134">
        <v>7</v>
      </c>
      <c r="CF376" s="134"/>
      <c r="CG376" s="134"/>
      <c r="CH376" s="128"/>
      <c r="CI376" s="125"/>
      <c r="CJ376" s="125"/>
      <c r="CK376" s="93">
        <v>4</v>
      </c>
      <c r="CL376" s="125"/>
      <c r="CM376" s="125"/>
      <c r="CN376" s="125"/>
      <c r="CO376" s="125" t="s">
        <v>176</v>
      </c>
      <c r="CP376" s="125"/>
      <c r="CQ376" s="125">
        <v>0</v>
      </c>
      <c r="CR376" s="125">
        <v>30</v>
      </c>
      <c r="CS376" s="125" t="s">
        <v>152</v>
      </c>
      <c r="CT376" s="125"/>
      <c r="CU376" s="134">
        <v>16</v>
      </c>
      <c r="CV376" s="125">
        <v>0.5</v>
      </c>
      <c r="CW376" s="125">
        <v>0.4</v>
      </c>
      <c r="CX376" s="125"/>
      <c r="CY376" s="125">
        <v>2018.7</v>
      </c>
      <c r="CZ376" s="125"/>
      <c r="DA376" s="125">
        <v>2021.7</v>
      </c>
      <c r="DB376" s="125"/>
      <c r="DC376" s="136" t="s">
        <v>130</v>
      </c>
      <c r="DD376" s="137"/>
    </row>
    <row r="377" ht="14.25" spans="1:108">
      <c r="A377" s="92">
        <v>20</v>
      </c>
      <c r="B377" s="29" t="s">
        <v>1221</v>
      </c>
      <c r="C377" s="105"/>
      <c r="D377" s="113" t="s">
        <v>1221</v>
      </c>
      <c r="E377" s="78"/>
      <c r="F377" s="78"/>
      <c r="G377" s="72"/>
      <c r="H377" s="72"/>
      <c r="I377" s="72"/>
      <c r="J377" s="72"/>
      <c r="K377" s="54"/>
      <c r="L377" s="72"/>
      <c r="M377" s="60"/>
      <c r="N377" s="127" t="s">
        <v>130</v>
      </c>
      <c r="O377" s="54">
        <v>3</v>
      </c>
      <c r="P377" s="60"/>
      <c r="Q377" s="54" t="s">
        <v>130</v>
      </c>
      <c r="R377" s="54"/>
      <c r="S377" s="54"/>
      <c r="T377" s="54"/>
      <c r="U377" s="54"/>
      <c r="V377" s="54">
        <v>65</v>
      </c>
      <c r="W377" s="54"/>
      <c r="X377" s="54"/>
      <c r="Y377" s="54"/>
      <c r="Z377" s="54"/>
      <c r="AA377" s="54"/>
      <c r="AB377" s="54">
        <v>65</v>
      </c>
      <c r="AC377" s="54"/>
      <c r="AD377" s="73">
        <v>65</v>
      </c>
      <c r="AE377" s="27">
        <f t="shared" si="32"/>
        <v>65</v>
      </c>
      <c r="AF377" s="105">
        <v>1.58</v>
      </c>
      <c r="AG377" s="105">
        <v>0.75</v>
      </c>
      <c r="AH377" s="78"/>
      <c r="AI377" s="78"/>
      <c r="AJ377" s="78"/>
      <c r="AK377" s="78"/>
      <c r="AL377" s="78"/>
      <c r="AM377" s="78"/>
      <c r="AN377" s="78"/>
      <c r="AO377" s="78"/>
      <c r="AP377" s="78"/>
      <c r="AQ377" s="78"/>
      <c r="AR377" s="78"/>
      <c r="AS377" s="78"/>
      <c r="AT377" s="78"/>
      <c r="AU377" s="78"/>
      <c r="AV377" s="78"/>
      <c r="AW377" s="78"/>
      <c r="AX377" s="78"/>
      <c r="AY377" s="78"/>
      <c r="AZ377" s="78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78"/>
      <c r="BO377" s="78"/>
      <c r="BP377" s="78"/>
      <c r="BQ377" s="78">
        <v>65</v>
      </c>
      <c r="BR377" s="78"/>
      <c r="BS377" s="78"/>
      <c r="BT377" s="78"/>
      <c r="BU377" s="78"/>
      <c r="BV377" s="78"/>
      <c r="BW377" s="78"/>
      <c r="BX377" s="78"/>
      <c r="BY377" s="78"/>
      <c r="BZ377" s="78"/>
      <c r="CA377" s="133"/>
      <c r="CB377" s="133">
        <v>3.9</v>
      </c>
      <c r="CC377" s="133"/>
      <c r="CD377" s="133"/>
      <c r="CE377" s="133">
        <v>5</v>
      </c>
      <c r="CF377" s="133"/>
      <c r="CG377" s="133"/>
      <c r="CH377" s="60"/>
      <c r="CI377" s="78"/>
      <c r="CJ377" s="78"/>
      <c r="CK377" s="105">
        <v>1</v>
      </c>
      <c r="CL377" s="78"/>
      <c r="CM377" s="78"/>
      <c r="CN377" s="78"/>
      <c r="CO377" s="78" t="s">
        <v>176</v>
      </c>
      <c r="CP377" s="78"/>
      <c r="CQ377" s="78">
        <v>0</v>
      </c>
      <c r="CR377" s="78">
        <v>30</v>
      </c>
      <c r="CS377" s="78" t="s">
        <v>152</v>
      </c>
      <c r="CT377" s="78"/>
      <c r="CU377" s="133">
        <v>16</v>
      </c>
      <c r="CV377" s="78">
        <v>0.5</v>
      </c>
      <c r="CW377" s="78">
        <v>0.4</v>
      </c>
      <c r="CX377" s="78"/>
      <c r="CY377" s="78">
        <v>2018.9</v>
      </c>
      <c r="CZ377" s="78"/>
      <c r="DA377" s="78">
        <v>2021.9</v>
      </c>
      <c r="DB377" s="78"/>
      <c r="DC377" s="78" t="s">
        <v>130</v>
      </c>
      <c r="DD377" s="60"/>
    </row>
    <row r="378" s="1" customFormat="1" ht="24" spans="1:108">
      <c r="A378" s="92">
        <v>21</v>
      </c>
      <c r="B378" s="29" t="s">
        <v>1222</v>
      </c>
      <c r="C378" s="105" t="s">
        <v>1223</v>
      </c>
      <c r="D378" s="113" t="s">
        <v>1224</v>
      </c>
      <c r="E378" s="29">
        <v>121.191958</v>
      </c>
      <c r="F378" s="29">
        <v>31.560445</v>
      </c>
      <c r="G378" s="96" t="s">
        <v>1225</v>
      </c>
      <c r="H378" s="88">
        <v>1516299502</v>
      </c>
      <c r="I378" s="72"/>
      <c r="J378" s="72"/>
      <c r="K378" s="54" t="s">
        <v>129</v>
      </c>
      <c r="L378" s="100" t="s">
        <v>843</v>
      </c>
      <c r="M378" s="60"/>
      <c r="N378" s="127" t="s">
        <v>130</v>
      </c>
      <c r="O378" s="54">
        <v>2</v>
      </c>
      <c r="P378" s="60"/>
      <c r="Q378" s="54" t="s">
        <v>130</v>
      </c>
      <c r="R378" s="54"/>
      <c r="S378" s="54"/>
      <c r="T378" s="54"/>
      <c r="U378" s="54"/>
      <c r="V378" s="54">
        <v>24</v>
      </c>
      <c r="W378" s="54"/>
      <c r="X378" s="54"/>
      <c r="Y378" s="54"/>
      <c r="Z378" s="54"/>
      <c r="AA378" s="54">
        <v>23</v>
      </c>
      <c r="AB378" s="54">
        <v>24</v>
      </c>
      <c r="AC378" s="54">
        <v>23</v>
      </c>
      <c r="AD378" s="29">
        <v>24</v>
      </c>
      <c r="AE378" s="27">
        <f t="shared" si="32"/>
        <v>47</v>
      </c>
      <c r="AF378" s="29">
        <v>0.35</v>
      </c>
      <c r="AG378" s="29">
        <v>1</v>
      </c>
      <c r="AH378" s="78"/>
      <c r="AI378" s="78"/>
      <c r="AJ378" s="78"/>
      <c r="AK378" s="78"/>
      <c r="AL378" s="78"/>
      <c r="AM378" s="78"/>
      <c r="AN378" s="78"/>
      <c r="AO378" s="78"/>
      <c r="AP378" s="78"/>
      <c r="AQ378" s="78"/>
      <c r="AR378" s="78"/>
      <c r="AS378" s="78"/>
      <c r="AT378" s="78"/>
      <c r="AU378" s="78"/>
      <c r="AV378" s="78"/>
      <c r="AW378" s="78"/>
      <c r="AX378" s="78"/>
      <c r="AY378" s="78"/>
      <c r="AZ378" s="78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78"/>
      <c r="BO378" s="78">
        <v>23</v>
      </c>
      <c r="BP378" s="78"/>
      <c r="BQ378" s="78">
        <v>24</v>
      </c>
      <c r="BR378" s="78"/>
      <c r="BS378" s="78"/>
      <c r="BT378" s="78"/>
      <c r="BU378" s="78"/>
      <c r="BV378" s="78"/>
      <c r="BW378" s="78"/>
      <c r="BX378" s="78"/>
      <c r="BY378" s="78"/>
      <c r="BZ378" s="78"/>
      <c r="CA378" s="133"/>
      <c r="CB378" s="133">
        <v>2.78</v>
      </c>
      <c r="CC378" s="133"/>
      <c r="CD378" s="133"/>
      <c r="CE378" s="133">
        <v>5</v>
      </c>
      <c r="CF378" s="133"/>
      <c r="CG378" s="133"/>
      <c r="CH378" s="60"/>
      <c r="CI378" s="78">
        <v>3.5</v>
      </c>
      <c r="CJ378" s="78"/>
      <c r="CK378" s="29">
        <v>1</v>
      </c>
      <c r="CL378" s="78"/>
      <c r="CM378" s="78"/>
      <c r="CN378" s="78"/>
      <c r="CO378" s="78" t="s">
        <v>176</v>
      </c>
      <c r="CP378" s="78"/>
      <c r="CQ378" s="78">
        <v>0</v>
      </c>
      <c r="CR378" s="78">
        <v>30</v>
      </c>
      <c r="CS378" s="78" t="s">
        <v>152</v>
      </c>
      <c r="CT378" s="78"/>
      <c r="CU378" s="133">
        <v>16</v>
      </c>
      <c r="CV378" s="78">
        <v>0.5</v>
      </c>
      <c r="CW378" s="78">
        <v>0.4</v>
      </c>
      <c r="CX378" s="78"/>
      <c r="CY378" s="78">
        <v>2017.11</v>
      </c>
      <c r="CZ378" s="78"/>
      <c r="DA378" s="78">
        <v>2020.11</v>
      </c>
      <c r="DB378" s="78"/>
      <c r="DC378" s="78" t="s">
        <v>130</v>
      </c>
      <c r="DD378" s="60"/>
    </row>
    <row r="379" ht="23" customHeight="1" spans="1:108">
      <c r="A379" s="54"/>
      <c r="B379" s="118" t="s">
        <v>67</v>
      </c>
      <c r="C379" s="60"/>
      <c r="D379" s="60"/>
      <c r="E379" s="60"/>
      <c r="F379" s="60"/>
      <c r="G379" s="60"/>
      <c r="H379" s="60"/>
      <c r="I379" s="61"/>
      <c r="J379" s="60"/>
      <c r="K379" s="61"/>
      <c r="L379" s="61"/>
      <c r="M379" s="60"/>
      <c r="N379" s="61"/>
      <c r="O379" s="60"/>
      <c r="P379" s="60"/>
      <c r="Q379" s="54"/>
      <c r="R379" s="60"/>
      <c r="S379" s="60"/>
      <c r="T379" s="54"/>
      <c r="U379" s="60"/>
      <c r="V379" s="60"/>
      <c r="W379" s="60"/>
      <c r="X379" s="60"/>
      <c r="Y379" s="60"/>
      <c r="Z379" s="60"/>
      <c r="AA379" s="60"/>
      <c r="AB379" s="60"/>
      <c r="AC379" s="131"/>
      <c r="AD379" s="131"/>
      <c r="AE379" s="131"/>
      <c r="AF379" s="132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1"/>
      <c r="CB379" s="61"/>
      <c r="CC379" s="61"/>
      <c r="CD379" s="61"/>
      <c r="CE379" s="61"/>
      <c r="CF379" s="61"/>
      <c r="CG379" s="61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1"/>
      <c r="CV379" s="60"/>
      <c r="CW379" s="60"/>
      <c r="CX379" s="60"/>
      <c r="CY379" s="60"/>
      <c r="CZ379" s="60"/>
      <c r="DA379" s="60"/>
      <c r="DB379" s="60"/>
      <c r="DC379" s="60"/>
      <c r="DD379" s="60"/>
    </row>
    <row r="380" s="1" customFormat="1" ht="25.05" customHeight="1" spans="1:108">
      <c r="A380" s="54">
        <v>1</v>
      </c>
      <c r="B380" s="29" t="s">
        <v>1226</v>
      </c>
      <c r="C380" s="60" t="s">
        <v>1227</v>
      </c>
      <c r="D380" s="60"/>
      <c r="E380" s="60"/>
      <c r="F380" s="60"/>
      <c r="G380" s="60"/>
      <c r="H380" s="60"/>
      <c r="I380" s="61"/>
      <c r="J380" s="60"/>
      <c r="K380" s="61"/>
      <c r="L380" s="61"/>
      <c r="M380" s="60"/>
      <c r="N380" s="61"/>
      <c r="O380" s="60"/>
      <c r="P380" s="60"/>
      <c r="Q380" s="54"/>
      <c r="R380" s="60"/>
      <c r="S380" s="60"/>
      <c r="T380" s="54">
        <v>250</v>
      </c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29">
        <v>250</v>
      </c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>
        <v>90</v>
      </c>
      <c r="BE380" s="60">
        <f>112+28</f>
        <v>140</v>
      </c>
      <c r="BF380" s="60"/>
      <c r="BG380" s="60"/>
      <c r="BH380" s="60">
        <v>20</v>
      </c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1"/>
      <c r="CB380" s="61"/>
      <c r="CC380" s="61"/>
      <c r="CD380" s="61"/>
      <c r="CE380" s="61"/>
      <c r="CF380" s="61"/>
      <c r="CG380" s="61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1"/>
      <c r="CV380" s="60"/>
      <c r="CW380" s="60"/>
      <c r="CX380" s="60"/>
      <c r="CY380" s="60"/>
      <c r="CZ380" s="60"/>
      <c r="DA380" s="60"/>
      <c r="DB380" s="60"/>
      <c r="DC380" s="60"/>
      <c r="DD380" s="60"/>
    </row>
    <row r="381" ht="25.05" customHeight="1" spans="1:108">
      <c r="A381" s="54">
        <v>2</v>
      </c>
      <c r="B381" s="29" t="s">
        <v>1228</v>
      </c>
      <c r="C381" s="60" t="s">
        <v>1229</v>
      </c>
      <c r="D381" s="60"/>
      <c r="E381" s="60"/>
      <c r="F381" s="60"/>
      <c r="G381" s="60"/>
      <c r="H381" s="60"/>
      <c r="I381" s="61"/>
      <c r="J381" s="60"/>
      <c r="K381" s="61"/>
      <c r="L381" s="61"/>
      <c r="M381" s="60"/>
      <c r="N381" s="61"/>
      <c r="O381" s="60"/>
      <c r="P381" s="60"/>
      <c r="Q381" s="54"/>
      <c r="R381" s="60"/>
      <c r="S381" s="60"/>
      <c r="T381" s="54">
        <v>170</v>
      </c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29">
        <v>170</v>
      </c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>
        <v>120</v>
      </c>
      <c r="BF381" s="60"/>
      <c r="BG381" s="60"/>
      <c r="BH381" s="60"/>
      <c r="BI381" s="60">
        <v>24</v>
      </c>
      <c r="BJ381" s="60">
        <v>20</v>
      </c>
      <c r="BK381" s="60">
        <v>6</v>
      </c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1"/>
      <c r="CB381" s="61"/>
      <c r="CC381" s="61"/>
      <c r="CD381" s="61"/>
      <c r="CE381" s="61"/>
      <c r="CF381" s="61"/>
      <c r="CG381" s="61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1"/>
      <c r="CV381" s="60"/>
      <c r="CW381" s="60"/>
      <c r="CX381" s="60"/>
      <c r="CY381" s="60"/>
      <c r="CZ381" s="60"/>
      <c r="DA381" s="60"/>
      <c r="DB381" s="60"/>
      <c r="DC381" s="60"/>
      <c r="DD381" s="60"/>
    </row>
    <row r="382" ht="25.05" customHeight="1" spans="1:108">
      <c r="A382" s="54">
        <v>3</v>
      </c>
      <c r="B382" s="29" t="s">
        <v>1230</v>
      </c>
      <c r="C382" s="60" t="s">
        <v>1231</v>
      </c>
      <c r="D382" s="60"/>
      <c r="E382" s="60"/>
      <c r="F382" s="60"/>
      <c r="G382" s="60"/>
      <c r="H382" s="60"/>
      <c r="I382" s="61"/>
      <c r="J382" s="60"/>
      <c r="K382" s="61"/>
      <c r="L382" s="61"/>
      <c r="M382" s="60"/>
      <c r="N382" s="61"/>
      <c r="O382" s="60"/>
      <c r="P382" s="60"/>
      <c r="Q382" s="54"/>
      <c r="R382" s="60"/>
      <c r="S382" s="60"/>
      <c r="T382" s="54">
        <v>1850</v>
      </c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29">
        <v>1850</v>
      </c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>
        <f>18+18+66+88+64+96</f>
        <v>350</v>
      </c>
      <c r="AZ382" s="60">
        <f>16+14+13+6+11+5</f>
        <v>65</v>
      </c>
      <c r="BA382" s="60"/>
      <c r="BB382" s="60">
        <f>85+58+235+274+211+279+27+46+39</f>
        <v>1254</v>
      </c>
      <c r="BC382" s="60">
        <f>9+9</f>
        <v>18</v>
      </c>
      <c r="BD382" s="60">
        <f>12+12</f>
        <v>24</v>
      </c>
      <c r="BE382" s="60">
        <f>20+20+24+24+24+27</f>
        <v>139</v>
      </c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1"/>
      <c r="CB382" s="61"/>
      <c r="CC382" s="61"/>
      <c r="CD382" s="61"/>
      <c r="CE382" s="61"/>
      <c r="CF382" s="61"/>
      <c r="CG382" s="61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1"/>
      <c r="CV382" s="60"/>
      <c r="CW382" s="60"/>
      <c r="CX382" s="60"/>
      <c r="CY382" s="60"/>
      <c r="CZ382" s="60"/>
      <c r="DA382" s="60"/>
      <c r="DB382" s="60"/>
      <c r="DC382" s="60"/>
      <c r="DD382" s="60"/>
    </row>
    <row r="383" s="4" customFormat="1" ht="25.05" customHeight="1" spans="1:108">
      <c r="A383" s="54">
        <v>4</v>
      </c>
      <c r="B383" s="29" t="s">
        <v>1232</v>
      </c>
      <c r="C383" s="61" t="s">
        <v>1231</v>
      </c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29"/>
      <c r="R383" s="61"/>
      <c r="S383" s="61"/>
      <c r="T383" s="29">
        <v>1328</v>
      </c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29">
        <v>1328</v>
      </c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61"/>
      <c r="AT383" s="61"/>
      <c r="AU383" s="61"/>
      <c r="AV383" s="61"/>
      <c r="AW383" s="61"/>
      <c r="AX383" s="61"/>
      <c r="AY383" s="61">
        <f>240+60+60</f>
        <v>360</v>
      </c>
      <c r="AZ383" s="61">
        <v>28</v>
      </c>
      <c r="BA383" s="61">
        <f>112+28</f>
        <v>140</v>
      </c>
      <c r="BB383" s="61">
        <f>268+67+210+137</f>
        <v>682</v>
      </c>
      <c r="BC383" s="61"/>
      <c r="BD383" s="61"/>
      <c r="BE383" s="61">
        <f>56+14+24+24</f>
        <v>118</v>
      </c>
      <c r="BF383" s="61"/>
      <c r="BG383" s="61"/>
      <c r="BH383" s="61"/>
      <c r="BI383" s="61"/>
      <c r="BJ383" s="61"/>
      <c r="BK383" s="61"/>
      <c r="BL383" s="61"/>
      <c r="BM383" s="61"/>
      <c r="BN383" s="61"/>
      <c r="BO383" s="61"/>
      <c r="BP383" s="61"/>
      <c r="BQ383" s="61"/>
      <c r="BR383" s="61"/>
      <c r="BS383" s="61"/>
      <c r="BT383" s="61"/>
      <c r="BU383" s="61"/>
      <c r="BV383" s="61"/>
      <c r="BW383" s="61"/>
      <c r="BX383" s="61"/>
      <c r="BY383" s="61"/>
      <c r="BZ383" s="61"/>
      <c r="CA383" s="61"/>
      <c r="CB383" s="61"/>
      <c r="CC383" s="61"/>
      <c r="CD383" s="61"/>
      <c r="CE383" s="61"/>
      <c r="CF383" s="61"/>
      <c r="CG383" s="61"/>
      <c r="CH383" s="61"/>
      <c r="CI383" s="61"/>
      <c r="CJ383" s="61"/>
      <c r="CK383" s="61"/>
      <c r="CL383" s="61"/>
      <c r="CM383" s="61"/>
      <c r="CN383" s="61"/>
      <c r="CO383" s="61"/>
      <c r="CP383" s="61"/>
      <c r="CQ383" s="61"/>
      <c r="CR383" s="61"/>
      <c r="CS383" s="61"/>
      <c r="CT383" s="61"/>
      <c r="CU383" s="61"/>
      <c r="CV383" s="61"/>
      <c r="CW383" s="61"/>
      <c r="CX383" s="61"/>
      <c r="CY383" s="61"/>
      <c r="CZ383" s="61"/>
      <c r="DA383" s="61"/>
      <c r="DB383" s="61"/>
      <c r="DC383" s="61"/>
      <c r="DD383" s="61"/>
    </row>
    <row r="384" s="4" customFormat="1" ht="25.05" customHeight="1" spans="1:108">
      <c r="A384" s="54">
        <v>5</v>
      </c>
      <c r="B384" s="29" t="s">
        <v>1233</v>
      </c>
      <c r="C384" s="126" t="s">
        <v>1234</v>
      </c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29"/>
      <c r="R384" s="61"/>
      <c r="S384" s="61"/>
      <c r="T384" s="29">
        <v>4136</v>
      </c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29">
        <v>4136</v>
      </c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  <c r="AV384" s="61"/>
      <c r="AW384" s="61"/>
      <c r="AX384" s="61"/>
      <c r="AY384" s="61">
        <f>24+44+22+48+132+28+28+96+192</f>
        <v>614</v>
      </c>
      <c r="AZ384" s="61">
        <f>13</f>
        <v>13</v>
      </c>
      <c r="BA384" s="61"/>
      <c r="BB384" s="61">
        <f>190+329+251+383+468+147+142+342+903+112</f>
        <v>3267</v>
      </c>
      <c r="BC384" s="61"/>
      <c r="BD384" s="61">
        <f>36+6+10+20</f>
        <v>72</v>
      </c>
      <c r="BE384" s="61">
        <f>15+24+9+4+4+8+12+88+4+2</f>
        <v>170</v>
      </c>
      <c r="BF384" s="61"/>
      <c r="BG384" s="61"/>
      <c r="BH384" s="61"/>
      <c r="BI384" s="61"/>
      <c r="BJ384" s="61"/>
      <c r="BK384" s="61"/>
      <c r="BL384" s="61"/>
      <c r="BM384" s="61"/>
      <c r="BN384" s="61"/>
      <c r="BO384" s="61"/>
      <c r="BP384" s="61"/>
      <c r="BQ384" s="61"/>
      <c r="BR384" s="61"/>
      <c r="BS384" s="61"/>
      <c r="BT384" s="61"/>
      <c r="BU384" s="61"/>
      <c r="BV384" s="61"/>
      <c r="BW384" s="61"/>
      <c r="BX384" s="61"/>
      <c r="BY384" s="61"/>
      <c r="BZ384" s="61"/>
      <c r="CA384" s="61"/>
      <c r="CB384" s="61"/>
      <c r="CC384" s="61"/>
      <c r="CD384" s="61"/>
      <c r="CE384" s="61"/>
      <c r="CF384" s="61"/>
      <c r="CG384" s="61"/>
      <c r="CH384" s="61"/>
      <c r="CI384" s="61"/>
      <c r="CJ384" s="61"/>
      <c r="CK384" s="61"/>
      <c r="CL384" s="61"/>
      <c r="CM384" s="61"/>
      <c r="CN384" s="61"/>
      <c r="CO384" s="61"/>
      <c r="CP384" s="61"/>
      <c r="CQ384" s="61"/>
      <c r="CR384" s="61"/>
      <c r="CS384" s="61"/>
      <c r="CT384" s="61"/>
      <c r="CU384" s="61"/>
      <c r="CV384" s="61"/>
      <c r="CW384" s="61"/>
      <c r="CX384" s="61"/>
      <c r="CY384" s="61"/>
      <c r="CZ384" s="61"/>
      <c r="DA384" s="61"/>
      <c r="DB384" s="61"/>
      <c r="DC384" s="61"/>
      <c r="DD384" s="61"/>
    </row>
    <row r="385" s="4" customFormat="1" ht="25.05" customHeight="1" spans="1:108">
      <c r="A385" s="54">
        <v>6</v>
      </c>
      <c r="B385" s="29" t="s">
        <v>1235</v>
      </c>
      <c r="C385" s="126" t="s">
        <v>1236</v>
      </c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29"/>
      <c r="R385" s="61"/>
      <c r="S385" s="61"/>
      <c r="T385" s="29">
        <v>1043</v>
      </c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29">
        <v>1043</v>
      </c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  <c r="AV385" s="61"/>
      <c r="AW385" s="61"/>
      <c r="AX385" s="61"/>
      <c r="AY385" s="61">
        <f>56+30+64+32+16</f>
        <v>198</v>
      </c>
      <c r="AZ385" s="61"/>
      <c r="BA385" s="61"/>
      <c r="BB385" s="61">
        <f>93+106+354+153+94</f>
        <v>800</v>
      </c>
      <c r="BC385" s="61"/>
      <c r="BD385" s="61">
        <f>8+2+8</f>
        <v>18</v>
      </c>
      <c r="BE385" s="61">
        <f>12+3+12</f>
        <v>27</v>
      </c>
      <c r="BF385" s="61"/>
      <c r="BG385" s="61"/>
      <c r="BH385" s="61"/>
      <c r="BI385" s="61"/>
      <c r="BJ385" s="61"/>
      <c r="BK385" s="61"/>
      <c r="BL385" s="61"/>
      <c r="BM385" s="61"/>
      <c r="BN385" s="61"/>
      <c r="BO385" s="61"/>
      <c r="BP385" s="61"/>
      <c r="BQ385" s="61"/>
      <c r="BR385" s="61"/>
      <c r="BS385" s="61"/>
      <c r="BT385" s="61"/>
      <c r="BU385" s="61"/>
      <c r="BV385" s="61"/>
      <c r="BW385" s="61"/>
      <c r="BX385" s="61"/>
      <c r="BY385" s="61"/>
      <c r="BZ385" s="61"/>
      <c r="CA385" s="61"/>
      <c r="CB385" s="61"/>
      <c r="CC385" s="61"/>
      <c r="CD385" s="61"/>
      <c r="CE385" s="61"/>
      <c r="CF385" s="61"/>
      <c r="CG385" s="61"/>
      <c r="CH385" s="61"/>
      <c r="CI385" s="61"/>
      <c r="CJ385" s="61"/>
      <c r="CK385" s="61"/>
      <c r="CL385" s="61"/>
      <c r="CM385" s="61"/>
      <c r="CN385" s="61"/>
      <c r="CO385" s="61"/>
      <c r="CP385" s="61"/>
      <c r="CQ385" s="61"/>
      <c r="CR385" s="61"/>
      <c r="CS385" s="61"/>
      <c r="CT385" s="61"/>
      <c r="CU385" s="61"/>
      <c r="CV385" s="61"/>
      <c r="CW385" s="61"/>
      <c r="CX385" s="61"/>
      <c r="CY385" s="61"/>
      <c r="CZ385" s="61"/>
      <c r="DA385" s="61"/>
      <c r="DB385" s="61"/>
      <c r="DC385" s="61"/>
      <c r="DD385" s="61"/>
    </row>
    <row r="386" s="4" customFormat="1" ht="25.05" customHeight="1" spans="1:108">
      <c r="A386" s="54">
        <v>7</v>
      </c>
      <c r="B386" s="29" t="s">
        <v>1237</v>
      </c>
      <c r="C386" s="126" t="s">
        <v>1227</v>
      </c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29"/>
      <c r="R386" s="61"/>
      <c r="S386" s="61"/>
      <c r="T386" s="29">
        <v>364</v>
      </c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29">
        <v>364</v>
      </c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  <c r="AW386" s="61"/>
      <c r="AX386" s="61"/>
      <c r="AY386" s="61"/>
      <c r="AZ386" s="61"/>
      <c r="BA386" s="61"/>
      <c r="BB386" s="61">
        <f>328</f>
        <v>328</v>
      </c>
      <c r="BC386" s="61">
        <v>36</v>
      </c>
      <c r="BD386" s="61"/>
      <c r="BE386" s="61"/>
      <c r="BF386" s="61"/>
      <c r="BG386" s="61"/>
      <c r="BH386" s="61"/>
      <c r="BI386" s="61"/>
      <c r="BJ386" s="61"/>
      <c r="BK386" s="61"/>
      <c r="BL386" s="61"/>
      <c r="BM386" s="61"/>
      <c r="BN386" s="61"/>
      <c r="BO386" s="61"/>
      <c r="BP386" s="61"/>
      <c r="BQ386" s="61"/>
      <c r="BR386" s="61"/>
      <c r="BS386" s="61"/>
      <c r="BT386" s="61"/>
      <c r="BU386" s="61"/>
      <c r="BV386" s="61"/>
      <c r="BW386" s="61"/>
      <c r="BX386" s="61"/>
      <c r="BY386" s="61"/>
      <c r="BZ386" s="61"/>
      <c r="CA386" s="61"/>
      <c r="CB386" s="61"/>
      <c r="CC386" s="61"/>
      <c r="CD386" s="61"/>
      <c r="CE386" s="61"/>
      <c r="CF386" s="61"/>
      <c r="CG386" s="61"/>
      <c r="CH386" s="61"/>
      <c r="CI386" s="61"/>
      <c r="CJ386" s="61"/>
      <c r="CK386" s="61"/>
      <c r="CL386" s="61"/>
      <c r="CM386" s="61"/>
      <c r="CN386" s="61"/>
      <c r="CO386" s="61"/>
      <c r="CP386" s="61"/>
      <c r="CQ386" s="61"/>
      <c r="CR386" s="61"/>
      <c r="CS386" s="61"/>
      <c r="CT386" s="61"/>
      <c r="CU386" s="61"/>
      <c r="CV386" s="61"/>
      <c r="CW386" s="61"/>
      <c r="CX386" s="61"/>
      <c r="CY386" s="61"/>
      <c r="CZ386" s="61"/>
      <c r="DA386" s="61"/>
      <c r="DB386" s="61"/>
      <c r="DC386" s="61"/>
      <c r="DD386" s="61"/>
    </row>
    <row r="387" s="4" customFormat="1" ht="25.05" customHeight="1" spans="1:108">
      <c r="A387" s="54">
        <v>8</v>
      </c>
      <c r="B387" s="29" t="s">
        <v>1238</v>
      </c>
      <c r="C387" s="126" t="s">
        <v>1227</v>
      </c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29"/>
      <c r="R387" s="61"/>
      <c r="S387" s="61"/>
      <c r="T387" s="29">
        <v>1308</v>
      </c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29">
        <v>1308</v>
      </c>
      <c r="AF387" s="61"/>
      <c r="AG387" s="61"/>
      <c r="AH387" s="61"/>
      <c r="AI387" s="61"/>
      <c r="AJ387" s="61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  <c r="AV387" s="61"/>
      <c r="AW387" s="61">
        <v>21</v>
      </c>
      <c r="AX387" s="61"/>
      <c r="AY387" s="61"/>
      <c r="AZ387" s="61"/>
      <c r="BA387" s="61"/>
      <c r="BB387" s="61">
        <f>457+60+754</f>
        <v>1271</v>
      </c>
      <c r="BC387" s="61"/>
      <c r="BD387" s="61"/>
      <c r="BE387" s="61">
        <v>4</v>
      </c>
      <c r="BF387" s="61">
        <v>4</v>
      </c>
      <c r="BG387" s="61">
        <v>8</v>
      </c>
      <c r="BH387" s="61"/>
      <c r="BI387" s="61"/>
      <c r="BJ387" s="61"/>
      <c r="BK387" s="61"/>
      <c r="BL387" s="61"/>
      <c r="BM387" s="61"/>
      <c r="BN387" s="61"/>
      <c r="BO387" s="61"/>
      <c r="BP387" s="61"/>
      <c r="BQ387" s="61"/>
      <c r="BR387" s="61"/>
      <c r="BS387" s="61"/>
      <c r="BT387" s="61"/>
      <c r="BU387" s="61"/>
      <c r="BV387" s="61"/>
      <c r="BW387" s="61"/>
      <c r="BX387" s="61"/>
      <c r="BY387" s="61"/>
      <c r="BZ387" s="61"/>
      <c r="CA387" s="61"/>
      <c r="CB387" s="61"/>
      <c r="CC387" s="61"/>
      <c r="CD387" s="61"/>
      <c r="CE387" s="61"/>
      <c r="CF387" s="61"/>
      <c r="CG387" s="61"/>
      <c r="CH387" s="61"/>
      <c r="CI387" s="61"/>
      <c r="CJ387" s="61"/>
      <c r="CK387" s="61"/>
      <c r="CL387" s="61"/>
      <c r="CM387" s="61"/>
      <c r="CN387" s="61"/>
      <c r="CO387" s="61"/>
      <c r="CP387" s="61"/>
      <c r="CQ387" s="61"/>
      <c r="CR387" s="61"/>
      <c r="CS387" s="61"/>
      <c r="CT387" s="61"/>
      <c r="CU387" s="61"/>
      <c r="CV387" s="61"/>
      <c r="CW387" s="61"/>
      <c r="CX387" s="61"/>
      <c r="CY387" s="61"/>
      <c r="CZ387" s="61"/>
      <c r="DA387" s="61"/>
      <c r="DB387" s="61"/>
      <c r="DC387" s="61"/>
      <c r="DD387" s="61"/>
    </row>
    <row r="388" ht="25.05" customHeight="1" spans="1:108">
      <c r="A388" s="54">
        <v>9</v>
      </c>
      <c r="B388" s="29" t="s">
        <v>1239</v>
      </c>
      <c r="C388" s="138" t="s">
        <v>1231</v>
      </c>
      <c r="D388" s="60"/>
      <c r="E388" s="60"/>
      <c r="F388" s="60"/>
      <c r="G388" s="60"/>
      <c r="H388" s="60"/>
      <c r="I388" s="61"/>
      <c r="J388" s="60"/>
      <c r="K388" s="61"/>
      <c r="L388" s="61"/>
      <c r="M388" s="60"/>
      <c r="N388" s="61"/>
      <c r="O388" s="60"/>
      <c r="P388" s="60"/>
      <c r="Q388" s="54"/>
      <c r="R388" s="60"/>
      <c r="S388" s="60"/>
      <c r="T388" s="54">
        <v>7324</v>
      </c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29">
        <v>7324</v>
      </c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>
        <v>6216</v>
      </c>
      <c r="AY388" s="60"/>
      <c r="AZ388" s="60"/>
      <c r="BA388" s="60"/>
      <c r="BB388" s="60">
        <v>1001</v>
      </c>
      <c r="BC388" s="60"/>
      <c r="BD388" s="60">
        <v>27</v>
      </c>
      <c r="BE388" s="60">
        <v>22</v>
      </c>
      <c r="BF388" s="60"/>
      <c r="BG388" s="60">
        <f>21+18</f>
        <v>39</v>
      </c>
      <c r="BH388" s="60"/>
      <c r="BI388" s="60">
        <v>19</v>
      </c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1"/>
      <c r="CB388" s="61"/>
      <c r="CC388" s="61"/>
      <c r="CD388" s="61"/>
      <c r="CE388" s="61"/>
      <c r="CF388" s="61"/>
      <c r="CG388" s="61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1"/>
      <c r="CV388" s="60"/>
      <c r="CW388" s="60"/>
      <c r="CX388" s="60"/>
      <c r="CY388" s="60"/>
      <c r="CZ388" s="60"/>
      <c r="DA388" s="60"/>
      <c r="DB388" s="60"/>
      <c r="DC388" s="60"/>
      <c r="DD388" s="60"/>
    </row>
    <row r="389" ht="25.05" customHeight="1" spans="1:108">
      <c r="A389" s="54">
        <v>10</v>
      </c>
      <c r="B389" s="29" t="s">
        <v>1240</v>
      </c>
      <c r="C389" s="138" t="s">
        <v>1241</v>
      </c>
      <c r="D389" s="60"/>
      <c r="E389" s="60"/>
      <c r="F389" s="60"/>
      <c r="G389" s="60"/>
      <c r="H389" s="60"/>
      <c r="I389" s="61"/>
      <c r="J389" s="60"/>
      <c r="K389" s="61"/>
      <c r="L389" s="61"/>
      <c r="M389" s="60"/>
      <c r="N389" s="61"/>
      <c r="O389" s="60"/>
      <c r="P389" s="60"/>
      <c r="Q389" s="54"/>
      <c r="R389" s="60"/>
      <c r="S389" s="60"/>
      <c r="T389" s="54">
        <v>1156</v>
      </c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29">
        <v>1156</v>
      </c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>
        <f>103+191+551+103+92</f>
        <v>1040</v>
      </c>
      <c r="BC389" s="60"/>
      <c r="BD389" s="60"/>
      <c r="BE389" s="60">
        <f>19+7+25+20</f>
        <v>71</v>
      </c>
      <c r="BF389" s="60">
        <v>14</v>
      </c>
      <c r="BG389" s="60">
        <v>31</v>
      </c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1"/>
      <c r="CB389" s="61"/>
      <c r="CC389" s="61"/>
      <c r="CD389" s="61"/>
      <c r="CE389" s="61"/>
      <c r="CF389" s="61"/>
      <c r="CG389" s="61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1"/>
      <c r="CV389" s="60"/>
      <c r="CW389" s="60"/>
      <c r="CX389" s="60"/>
      <c r="CY389" s="60"/>
      <c r="CZ389" s="60"/>
      <c r="DA389" s="60"/>
      <c r="DB389" s="60"/>
      <c r="DC389" s="60"/>
      <c r="DD389" s="60"/>
    </row>
    <row r="390" ht="25.05" customHeight="1" spans="1:108">
      <c r="A390" s="54">
        <v>11</v>
      </c>
      <c r="B390" s="29" t="s">
        <v>1242</v>
      </c>
      <c r="C390" s="60" t="s">
        <v>1227</v>
      </c>
      <c r="D390" s="60"/>
      <c r="E390" s="60"/>
      <c r="F390" s="60"/>
      <c r="G390" s="60"/>
      <c r="H390" s="60"/>
      <c r="I390" s="61"/>
      <c r="J390" s="60"/>
      <c r="K390" s="61"/>
      <c r="L390" s="61"/>
      <c r="M390" s="60"/>
      <c r="N390" s="61"/>
      <c r="O390" s="60"/>
      <c r="P390" s="60"/>
      <c r="Q390" s="54"/>
      <c r="R390" s="60"/>
      <c r="S390" s="60"/>
      <c r="T390" s="54">
        <v>887</v>
      </c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29">
        <v>887</v>
      </c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>
        <v>685</v>
      </c>
      <c r="BC390" s="60">
        <v>84</v>
      </c>
      <c r="BD390" s="60"/>
      <c r="BE390" s="60"/>
      <c r="BF390" s="60">
        <v>59</v>
      </c>
      <c r="BG390" s="60">
        <v>24</v>
      </c>
      <c r="BH390" s="60">
        <v>16</v>
      </c>
      <c r="BI390" s="60">
        <v>19</v>
      </c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1"/>
      <c r="CB390" s="61"/>
      <c r="CC390" s="61"/>
      <c r="CD390" s="61"/>
      <c r="CE390" s="61"/>
      <c r="CF390" s="61"/>
      <c r="CG390" s="61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1"/>
      <c r="CV390" s="60"/>
      <c r="CW390" s="60"/>
      <c r="CX390" s="60"/>
      <c r="CY390" s="60"/>
      <c r="CZ390" s="60"/>
      <c r="DA390" s="60"/>
      <c r="DB390" s="60"/>
      <c r="DC390" s="60"/>
      <c r="DD390" s="60"/>
    </row>
    <row r="391" ht="25.05" customHeight="1" spans="1:108">
      <c r="A391" s="54">
        <v>12</v>
      </c>
      <c r="B391" s="29" t="s">
        <v>1243</v>
      </c>
      <c r="C391" s="60" t="s">
        <v>1227</v>
      </c>
      <c r="D391" s="60"/>
      <c r="E391" s="60"/>
      <c r="F391" s="60"/>
      <c r="G391" s="60"/>
      <c r="H391" s="60"/>
      <c r="I391" s="61"/>
      <c r="J391" s="60"/>
      <c r="K391" s="61"/>
      <c r="L391" s="61"/>
      <c r="M391" s="60"/>
      <c r="N391" s="61"/>
      <c r="O391" s="60"/>
      <c r="P391" s="60"/>
      <c r="Q391" s="54"/>
      <c r="R391" s="60"/>
      <c r="S391" s="60"/>
      <c r="T391" s="54">
        <v>1585</v>
      </c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29">
        <v>1585</v>
      </c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>
        <f>1185+178+112</f>
        <v>1475</v>
      </c>
      <c r="BC391" s="60">
        <v>14</v>
      </c>
      <c r="BD391" s="60">
        <v>52</v>
      </c>
      <c r="BE391" s="60">
        <v>34</v>
      </c>
      <c r="BF391" s="60"/>
      <c r="BG391" s="60"/>
      <c r="BH391" s="60"/>
      <c r="BI391" s="60">
        <v>10</v>
      </c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1"/>
      <c r="CB391" s="61"/>
      <c r="CC391" s="61"/>
      <c r="CD391" s="61"/>
      <c r="CE391" s="61"/>
      <c r="CF391" s="61"/>
      <c r="CG391" s="61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1"/>
      <c r="CV391" s="60"/>
      <c r="CW391" s="60"/>
      <c r="CX391" s="60"/>
      <c r="CY391" s="60"/>
      <c r="CZ391" s="60"/>
      <c r="DA391" s="60"/>
      <c r="DB391" s="60"/>
      <c r="DC391" s="60"/>
      <c r="DD391" s="60"/>
    </row>
    <row r="392" ht="25.05" customHeight="1" spans="1:108">
      <c r="A392" s="54">
        <v>13</v>
      </c>
      <c r="B392" s="29" t="s">
        <v>1244</v>
      </c>
      <c r="C392" s="60" t="s">
        <v>1245</v>
      </c>
      <c r="D392" s="60"/>
      <c r="E392" s="60"/>
      <c r="F392" s="60"/>
      <c r="G392" s="60"/>
      <c r="H392" s="60"/>
      <c r="I392" s="61"/>
      <c r="J392" s="60"/>
      <c r="K392" s="61"/>
      <c r="L392" s="61"/>
      <c r="M392" s="60"/>
      <c r="N392" s="61"/>
      <c r="O392" s="60"/>
      <c r="P392" s="60"/>
      <c r="Q392" s="54"/>
      <c r="R392" s="60"/>
      <c r="S392" s="60"/>
      <c r="T392" s="54">
        <v>58</v>
      </c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29">
        <v>58</v>
      </c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>
        <v>34</v>
      </c>
      <c r="BF392" s="60"/>
      <c r="BG392" s="60"/>
      <c r="BH392" s="60">
        <v>24</v>
      </c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1"/>
      <c r="CB392" s="61"/>
      <c r="CC392" s="61"/>
      <c r="CD392" s="61"/>
      <c r="CE392" s="61"/>
      <c r="CF392" s="61"/>
      <c r="CG392" s="61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1"/>
      <c r="CV392" s="60"/>
      <c r="CW392" s="60"/>
      <c r="CX392" s="60"/>
      <c r="CY392" s="60"/>
      <c r="CZ392" s="60"/>
      <c r="DA392" s="60"/>
      <c r="DB392" s="60"/>
      <c r="DC392" s="60"/>
      <c r="DD392" s="60"/>
    </row>
    <row r="393" s="5" customFormat="1" ht="29" customHeight="1" spans="1:108">
      <c r="A393" s="29"/>
      <c r="B393" s="118" t="s">
        <v>38</v>
      </c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29"/>
      <c r="R393" s="131">
        <f t="shared" ref="R393:AF393" si="33">SUM(R5:R392)</f>
        <v>0</v>
      </c>
      <c r="S393" s="131">
        <f t="shared" si="33"/>
        <v>280</v>
      </c>
      <c r="T393" s="131">
        <f t="shared" si="33"/>
        <v>21567</v>
      </c>
      <c r="U393" s="131">
        <f t="shared" si="33"/>
        <v>43</v>
      </c>
      <c r="V393" s="131">
        <f t="shared" si="33"/>
        <v>9604</v>
      </c>
      <c r="W393" s="131">
        <f t="shared" si="33"/>
        <v>2914</v>
      </c>
      <c r="X393" s="131">
        <f t="shared" si="33"/>
        <v>230</v>
      </c>
      <c r="Y393" s="131">
        <f t="shared" si="33"/>
        <v>48</v>
      </c>
      <c r="Z393" s="131">
        <f t="shared" si="33"/>
        <v>0</v>
      </c>
      <c r="AA393" s="131">
        <f t="shared" si="33"/>
        <v>3465</v>
      </c>
      <c r="AB393" s="131">
        <f t="shared" si="33"/>
        <v>12780</v>
      </c>
      <c r="AC393" s="131">
        <f t="shared" si="33"/>
        <v>9798</v>
      </c>
      <c r="AD393" s="131">
        <f t="shared" si="33"/>
        <v>16639</v>
      </c>
      <c r="AE393" s="131">
        <f t="shared" si="33"/>
        <v>48071</v>
      </c>
      <c r="AF393" s="131">
        <f t="shared" si="33"/>
        <v>545.9185</v>
      </c>
      <c r="AG393" s="61"/>
      <c r="AH393" s="61">
        <f t="shared" ref="AH393:CA393" si="34">SUM(AH5:AH392)</f>
        <v>0</v>
      </c>
      <c r="AI393" s="61">
        <f t="shared" si="34"/>
        <v>0</v>
      </c>
      <c r="AJ393" s="61">
        <f t="shared" si="34"/>
        <v>0</v>
      </c>
      <c r="AK393" s="61">
        <f t="shared" si="34"/>
        <v>0</v>
      </c>
      <c r="AL393" s="61">
        <f t="shared" si="34"/>
        <v>0</v>
      </c>
      <c r="AM393" s="61">
        <f t="shared" si="34"/>
        <v>0</v>
      </c>
      <c r="AN393" s="61">
        <f t="shared" si="34"/>
        <v>177</v>
      </c>
      <c r="AO393" s="61">
        <f t="shared" si="34"/>
        <v>173</v>
      </c>
      <c r="AP393" s="61">
        <f t="shared" si="34"/>
        <v>0</v>
      </c>
      <c r="AQ393" s="61">
        <f t="shared" si="34"/>
        <v>25</v>
      </c>
      <c r="AR393" s="61">
        <f t="shared" si="34"/>
        <v>4698</v>
      </c>
      <c r="AS393" s="61">
        <f t="shared" si="34"/>
        <v>0</v>
      </c>
      <c r="AT393" s="61">
        <f t="shared" si="34"/>
        <v>0</v>
      </c>
      <c r="AU393" s="61">
        <f t="shared" si="34"/>
        <v>128</v>
      </c>
      <c r="AV393" s="61">
        <f t="shared" si="34"/>
        <v>30</v>
      </c>
      <c r="AW393" s="61">
        <f t="shared" si="34"/>
        <v>21</v>
      </c>
      <c r="AX393" s="61">
        <f t="shared" si="34"/>
        <v>6216</v>
      </c>
      <c r="AY393" s="61">
        <f t="shared" si="34"/>
        <v>1522</v>
      </c>
      <c r="AZ393" s="61">
        <f t="shared" si="34"/>
        <v>106</v>
      </c>
      <c r="BA393" s="61">
        <f t="shared" si="34"/>
        <v>140</v>
      </c>
      <c r="BB393" s="61">
        <f t="shared" si="34"/>
        <v>11803</v>
      </c>
      <c r="BC393" s="61">
        <f t="shared" si="34"/>
        <v>152</v>
      </c>
      <c r="BD393" s="61">
        <f t="shared" si="34"/>
        <v>283</v>
      </c>
      <c r="BE393" s="61">
        <f t="shared" si="34"/>
        <v>879</v>
      </c>
      <c r="BF393" s="61">
        <f t="shared" si="34"/>
        <v>77</v>
      </c>
      <c r="BG393" s="61">
        <f t="shared" si="34"/>
        <v>102</v>
      </c>
      <c r="BH393" s="61">
        <f t="shared" si="34"/>
        <v>60</v>
      </c>
      <c r="BI393" s="61">
        <f t="shared" si="34"/>
        <v>72</v>
      </c>
      <c r="BJ393" s="61">
        <f t="shared" si="34"/>
        <v>20</v>
      </c>
      <c r="BK393" s="61">
        <f t="shared" si="34"/>
        <v>6</v>
      </c>
      <c r="BL393" s="61">
        <f t="shared" si="34"/>
        <v>103</v>
      </c>
      <c r="BM393" s="61">
        <f t="shared" si="34"/>
        <v>520</v>
      </c>
      <c r="BN393" s="61">
        <f t="shared" si="34"/>
        <v>158</v>
      </c>
      <c r="BO393" s="61">
        <f t="shared" si="34"/>
        <v>126</v>
      </c>
      <c r="BP393" s="61">
        <f t="shared" si="34"/>
        <v>283</v>
      </c>
      <c r="BQ393" s="61">
        <f t="shared" si="34"/>
        <v>1955</v>
      </c>
      <c r="BR393" s="61">
        <f t="shared" si="34"/>
        <v>919</v>
      </c>
      <c r="BS393" s="61">
        <f t="shared" si="34"/>
        <v>2462</v>
      </c>
      <c r="BT393" s="61">
        <f t="shared" si="34"/>
        <v>0</v>
      </c>
      <c r="BU393" s="61">
        <f t="shared" si="34"/>
        <v>3234</v>
      </c>
      <c r="BV393" s="61">
        <f t="shared" si="34"/>
        <v>2319</v>
      </c>
      <c r="BW393" s="61">
        <f t="shared" si="34"/>
        <v>2230</v>
      </c>
      <c r="BX393" s="61">
        <f t="shared" si="34"/>
        <v>984</v>
      </c>
      <c r="BY393" s="61">
        <f t="shared" si="34"/>
        <v>0</v>
      </c>
      <c r="BZ393" s="61">
        <f t="shared" si="34"/>
        <v>41</v>
      </c>
      <c r="CA393" s="61">
        <f t="shared" si="34"/>
        <v>16</v>
      </c>
      <c r="CB393" s="61"/>
      <c r="CC393" s="61"/>
      <c r="CD393" s="61"/>
      <c r="CE393" s="61"/>
      <c r="CF393" s="61"/>
      <c r="CG393" s="61"/>
      <c r="CH393" s="61"/>
      <c r="CI393" s="61"/>
      <c r="CJ393" s="61"/>
      <c r="CK393" s="61"/>
      <c r="CL393" s="61"/>
      <c r="CM393" s="61"/>
      <c r="CN393" s="61"/>
      <c r="CO393" s="61"/>
      <c r="CP393" s="61"/>
      <c r="CQ393" s="61"/>
      <c r="CR393" s="61"/>
      <c r="CS393" s="61"/>
      <c r="CT393" s="61"/>
      <c r="CU393" s="61"/>
      <c r="CV393" s="61"/>
      <c r="CW393" s="61"/>
      <c r="CX393" s="61"/>
      <c r="CY393" s="61"/>
      <c r="CZ393" s="61"/>
      <c r="DA393" s="61"/>
      <c r="DB393" s="61"/>
      <c r="DC393" s="61"/>
      <c r="DD393" s="61"/>
    </row>
  </sheetData>
  <mergeCells count="151">
    <mergeCell ref="R1:AE1"/>
    <mergeCell ref="AH1:BZ1"/>
    <mergeCell ref="CC1:CJ1"/>
    <mergeCell ref="R2:AA2"/>
    <mergeCell ref="AB2:AD2"/>
    <mergeCell ref="AH2:AJ2"/>
    <mergeCell ref="AK2:AP2"/>
    <mergeCell ref="AQ2:AU2"/>
    <mergeCell ref="BA2:BB2"/>
    <mergeCell ref="BC2:BK2"/>
    <mergeCell ref="BL2:BZ2"/>
    <mergeCell ref="A1:A3"/>
    <mergeCell ref="A9:A10"/>
    <mergeCell ref="A13:A14"/>
    <mergeCell ref="A18:A19"/>
    <mergeCell ref="A23:A25"/>
    <mergeCell ref="A26:A27"/>
    <mergeCell ref="A30:A33"/>
    <mergeCell ref="A34:A35"/>
    <mergeCell ref="A36:A39"/>
    <mergeCell ref="A40:A41"/>
    <mergeCell ref="A44:A45"/>
    <mergeCell ref="A46:A47"/>
    <mergeCell ref="A49:A50"/>
    <mergeCell ref="A52:A55"/>
    <mergeCell ref="A56:A58"/>
    <mergeCell ref="A65:A66"/>
    <mergeCell ref="A74:A75"/>
    <mergeCell ref="A80:A83"/>
    <mergeCell ref="A84:A86"/>
    <mergeCell ref="A89:A90"/>
    <mergeCell ref="A91:A93"/>
    <mergeCell ref="A94:A97"/>
    <mergeCell ref="A100:A104"/>
    <mergeCell ref="A106:A107"/>
    <mergeCell ref="A108:A116"/>
    <mergeCell ref="A119:A120"/>
    <mergeCell ref="A122:A123"/>
    <mergeCell ref="A124:A126"/>
    <mergeCell ref="A127:A128"/>
    <mergeCell ref="A139:A145"/>
    <mergeCell ref="A214:A216"/>
    <mergeCell ref="A217:A218"/>
    <mergeCell ref="A241:A244"/>
    <mergeCell ref="A245:A246"/>
    <mergeCell ref="A251:A252"/>
    <mergeCell ref="A277:A279"/>
    <mergeCell ref="A292:A293"/>
    <mergeCell ref="A308:A309"/>
    <mergeCell ref="A310:A311"/>
    <mergeCell ref="A319:A320"/>
    <mergeCell ref="A331:A332"/>
    <mergeCell ref="A343:A346"/>
    <mergeCell ref="A371:A372"/>
    <mergeCell ref="B1:B3"/>
    <mergeCell ref="B5:B6"/>
    <mergeCell ref="B9:B10"/>
    <mergeCell ref="B13:B14"/>
    <mergeCell ref="B18:B19"/>
    <mergeCell ref="B23:B25"/>
    <mergeCell ref="B26:B27"/>
    <mergeCell ref="B30:B33"/>
    <mergeCell ref="B34:B35"/>
    <mergeCell ref="B36:B39"/>
    <mergeCell ref="B40:B41"/>
    <mergeCell ref="B44:B45"/>
    <mergeCell ref="B46:B47"/>
    <mergeCell ref="B49:B50"/>
    <mergeCell ref="B52:B55"/>
    <mergeCell ref="B56:B58"/>
    <mergeCell ref="B65:B66"/>
    <mergeCell ref="B74:B75"/>
    <mergeCell ref="B80:B83"/>
    <mergeCell ref="B84:B86"/>
    <mergeCell ref="B87:B88"/>
    <mergeCell ref="B89:B90"/>
    <mergeCell ref="B91:B93"/>
    <mergeCell ref="B94:B97"/>
    <mergeCell ref="B100:B104"/>
    <mergeCell ref="B106:B107"/>
    <mergeCell ref="B108:B116"/>
    <mergeCell ref="B119:B120"/>
    <mergeCell ref="B122:B123"/>
    <mergeCell ref="B124:B126"/>
    <mergeCell ref="B127:B128"/>
    <mergeCell ref="B139:B145"/>
    <mergeCell ref="B217:B218"/>
    <mergeCell ref="B241:B244"/>
    <mergeCell ref="B245:B246"/>
    <mergeCell ref="B251:B252"/>
    <mergeCell ref="B277:B279"/>
    <mergeCell ref="B292:B293"/>
    <mergeCell ref="B301:B302"/>
    <mergeCell ref="B308:B309"/>
    <mergeCell ref="B310:B311"/>
    <mergeCell ref="B319:B320"/>
    <mergeCell ref="B331:B332"/>
    <mergeCell ref="B339:B340"/>
    <mergeCell ref="B343:B346"/>
    <mergeCell ref="B348:B349"/>
    <mergeCell ref="B371:B372"/>
    <mergeCell ref="C1:C3"/>
    <mergeCell ref="C140:C142"/>
    <mergeCell ref="C143:C145"/>
    <mergeCell ref="D1:D3"/>
    <mergeCell ref="G105:G106"/>
    <mergeCell ref="H105:H106"/>
    <mergeCell ref="N1:N3"/>
    <mergeCell ref="O1:O3"/>
    <mergeCell ref="P1:P3"/>
    <mergeCell ref="Q1:Q3"/>
    <mergeCell ref="X80:X83"/>
    <mergeCell ref="AA80:AA83"/>
    <mergeCell ref="AA84:AA86"/>
    <mergeCell ref="AB80:AB83"/>
    <mergeCell ref="AB84:AB86"/>
    <mergeCell ref="AC80:AC83"/>
    <mergeCell ref="AC84:AC86"/>
    <mergeCell ref="AD80:AD83"/>
    <mergeCell ref="AE84:AE86"/>
    <mergeCell ref="AF80:AF83"/>
    <mergeCell ref="AF84:AF86"/>
    <mergeCell ref="CB1:CB2"/>
    <mergeCell ref="CK1:CK2"/>
    <mergeCell ref="CL1:CL2"/>
    <mergeCell ref="CM1:CM2"/>
    <mergeCell ref="CN1:CN2"/>
    <mergeCell ref="CO1:CO2"/>
    <mergeCell ref="CP1:CP2"/>
    <mergeCell ref="CQ1:CQ2"/>
    <mergeCell ref="CR1:CR2"/>
    <mergeCell ref="CS1:CS2"/>
    <mergeCell ref="CT1:CT2"/>
    <mergeCell ref="CU1:CU2"/>
    <mergeCell ref="CV1:CV2"/>
    <mergeCell ref="CW1:CW2"/>
    <mergeCell ref="CX1:CX2"/>
    <mergeCell ref="CY1:CY2"/>
    <mergeCell ref="CY241:CY244"/>
    <mergeCell ref="CZ1:CZ2"/>
    <mergeCell ref="CZ241:CZ244"/>
    <mergeCell ref="DA1:DA2"/>
    <mergeCell ref="DA241:DA244"/>
    <mergeCell ref="DB1:DB2"/>
    <mergeCell ref="DC1:DC2"/>
    <mergeCell ref="DD1:DD2"/>
    <mergeCell ref="J1:K2"/>
    <mergeCell ref="L1:M2"/>
    <mergeCell ref="AF1:AG2"/>
    <mergeCell ref="G1:I2"/>
    <mergeCell ref="E1:F2"/>
  </mergeCells>
  <dataValidations count="2">
    <dataValidation type="list" allowBlank="1" showInputMessage="1" showErrorMessage="1" sqref="N150:N185 N241:N287 N291:N305 N307:N323 Q241:Q270">
      <formula1>"有"</formula1>
    </dataValidation>
    <dataValidation type="list" allowBlank="1" showInputMessage="1" showErrorMessage="1" sqref="CO150:CO186 CO241:CO287">
      <formula1>"快速路"</formula1>
    </dataValidation>
  </dataValidations>
  <pageMargins left="0.75" right="0.75" top="1" bottom="1" header="0.5" footer="0.5"/>
  <pageSetup paperSize="9" scale="12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ONLYOFFICE/7.2.1.34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港区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清风</cp:lastModifiedBy>
  <cp:revision>1</cp:revision>
  <dcterms:created xsi:type="dcterms:W3CDTF">2014-09-02T02:54:00Z</dcterms:created>
  <dcterms:modified xsi:type="dcterms:W3CDTF">2025-03-17T05:19:00Z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C4CFC573AC244A3A9E228D8782569793_12</vt:lpwstr>
  </property>
</Properties>
</file>