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11.13版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<sst xmlns="http://schemas.openxmlformats.org/spreadsheetml/2006/main" count="902" uniqueCount="685">
  <si>
    <t>特级</t>
  </si>
  <si>
    <t>晋陵路</t>
  </si>
  <si>
    <t>太湖路-龙城大道</t>
  </si>
  <si>
    <t>行政中心周边地块</t>
  </si>
  <si>
    <t>惠国路、龙锦路、广场大道（行道树）、惠民路（行道树）</t>
  </si>
  <si>
    <t>龙锦路</t>
  </si>
  <si>
    <t>惠山南路—通江中路</t>
  </si>
  <si>
    <t>出入境检疫局、公安局、地税局外围绿篱围墙</t>
  </si>
  <si>
    <t>通江中路—泰山路两侧</t>
  </si>
  <si>
    <t>三井河南路</t>
  </si>
  <si>
    <t>泰山路—惠国路河道北侧及部分南侧</t>
  </si>
  <si>
    <t>常发豪庭周边</t>
  </si>
  <si>
    <t>太湖路、府山路、惠安路</t>
  </si>
  <si>
    <t>惠山路</t>
  </si>
  <si>
    <t>太湖路-龙锦路</t>
  </si>
  <si>
    <t>惠民路</t>
  </si>
  <si>
    <t>惠国路</t>
  </si>
  <si>
    <t>惠国路西侧（龙城大道至文渊路），惠国路与文渊路西北属于海事局，西南属于典雅花园；龙城大道北侧（惠国路—通江中路）（不含行道树，中国人寿停车场出入口以东不移交）；文渊路（惠国路—通江中路）（行道树除外）</t>
  </si>
  <si>
    <t>典雅花园（龙城大道与惠国路交叉口西北角）,龙城大道北侧（四号门岗—通江路），文江路南侧（通江路—三井小学）南侧</t>
  </si>
  <si>
    <t>府河路</t>
  </si>
  <si>
    <t>惠民路-府山路</t>
  </si>
  <si>
    <t>文江路</t>
  </si>
  <si>
    <t>通江路-惠国路</t>
  </si>
  <si>
    <t>文源路</t>
  </si>
  <si>
    <t>太湖路</t>
  </si>
  <si>
    <t>晋陵北路-通江中路</t>
  </si>
  <si>
    <t>龙城大道</t>
  </si>
  <si>
    <t>通江路-晋陵路</t>
  </si>
  <si>
    <t>通江北路</t>
  </si>
  <si>
    <t>高速公路—辽河路</t>
  </si>
  <si>
    <t>通江中路</t>
  </si>
  <si>
    <t>龙城大道-高速公路</t>
  </si>
  <si>
    <t>辽河路—嫩江路</t>
  </si>
  <si>
    <t>蓝港广场</t>
  </si>
  <si>
    <t>牡丹和府围墙边绿化</t>
  </si>
  <si>
    <t>玉兰苑</t>
  </si>
  <si>
    <t>气象站以西，嫩江路南侧；通江路以西，气象站以北</t>
  </si>
  <si>
    <t>藻江河</t>
  </si>
  <si>
    <t>通江路西侧 三江口旁</t>
  </si>
  <si>
    <t>红河路大草坪（沟北侧）</t>
  </si>
  <si>
    <t>乐山路</t>
  </si>
  <si>
    <t>旅游商贸西侧大草坪</t>
  </si>
  <si>
    <t>礼韵世家花园15幢周边</t>
  </si>
  <si>
    <t>上弘云峯周边绿化</t>
  </si>
  <si>
    <t>乐山路嫩江路交叉口东南角小游园</t>
  </si>
  <si>
    <t>嫩江路</t>
  </si>
  <si>
    <t>新龙二路-通江路</t>
  </si>
  <si>
    <t>建东学校北侧围墙</t>
  </si>
  <si>
    <t>龙江路-新龙二路</t>
  </si>
  <si>
    <t>红河路</t>
  </si>
  <si>
    <t>乐山路--新龙二路（含河道南侧绿化）</t>
  </si>
  <si>
    <t>长江路-乐山路</t>
  </si>
  <si>
    <t>庄只路</t>
  </si>
  <si>
    <t>（新龙二路-轩文路）南侧</t>
  </si>
  <si>
    <t>新龙实验学校周边绿化</t>
  </si>
  <si>
    <t>外国语学校附属小学周边绿化</t>
  </si>
  <si>
    <t>新桥高中周边绿化</t>
  </si>
  <si>
    <t>望湖口袋公园</t>
  </si>
  <si>
    <t>长江路</t>
  </si>
  <si>
    <t>*长江路</t>
  </si>
  <si>
    <t>黄河路—辽河路</t>
  </si>
  <si>
    <t>龙城大道—黄河路</t>
  </si>
  <si>
    <t>龙城大道—铁路桥</t>
  </si>
  <si>
    <t>长江路与龙城大道交叉口</t>
  </si>
  <si>
    <t>西南角绿地</t>
  </si>
  <si>
    <t>长江路（新桥大街加油站旁）</t>
  </si>
  <si>
    <t>云河路</t>
  </si>
  <si>
    <t>长江路--乐山路</t>
  </si>
  <si>
    <t>新桥大街</t>
  </si>
  <si>
    <t>区政府西侧大草坪</t>
  </si>
  <si>
    <t>百善路</t>
  </si>
  <si>
    <t>刘和里路-新桥大街</t>
  </si>
  <si>
    <t>绿地名墩道周边绿化</t>
  </si>
  <si>
    <t>新盛花园西侧北侧行道树</t>
  </si>
  <si>
    <t>新阳科技集团大厦周边绿化</t>
  </si>
  <si>
    <t>长江路新桥大厦段绿化</t>
  </si>
  <si>
    <t>碧月和鸣周边绿化</t>
  </si>
  <si>
    <t>翡丽都会周边绿化</t>
  </si>
  <si>
    <t>辽河路</t>
  </si>
  <si>
    <t>乐山路-新龙二路</t>
  </si>
  <si>
    <t>通江路-长江路（含机非分隔带）</t>
  </si>
  <si>
    <t>长江路—乐山路（两侧机非分隔带及两侧绿化带）</t>
  </si>
  <si>
    <t>仁和路</t>
  </si>
  <si>
    <t>辽河路--红河路</t>
  </si>
  <si>
    <t>新龙五路</t>
  </si>
  <si>
    <t>嫩江路—红河路</t>
  </si>
  <si>
    <t>两馆两中心</t>
  </si>
  <si>
    <t>南侧地块（新区政府东侧草坪）</t>
  </si>
  <si>
    <t>新桥大厦</t>
  </si>
  <si>
    <t>红河路与长江路交叉口西南</t>
  </si>
  <si>
    <t>新龙二路</t>
  </si>
  <si>
    <t>龙须路-辽河路</t>
  </si>
  <si>
    <t>嫩江路--辽河路</t>
  </si>
  <si>
    <t>崇义路</t>
  </si>
  <si>
    <t>新景大街（云河路）—天合大街（红河路）</t>
  </si>
  <si>
    <t>辽河路-新长路东侧、新长路行道树</t>
  </si>
  <si>
    <t>循礼路</t>
  </si>
  <si>
    <t>（辽河路-新桥大街）行道树</t>
  </si>
  <si>
    <t>（红河路-嫩江路）行道树</t>
  </si>
  <si>
    <t>（新桥大街-云河路）行道树</t>
  </si>
  <si>
    <t>龙须路</t>
  </si>
  <si>
    <t>乐山路西，龙须路南，京沪高铁北，环卫以东</t>
  </si>
  <si>
    <t>泄洪沟(龙须路北侧河道)</t>
  </si>
  <si>
    <t>乐山路西300-新龙二路西300</t>
  </si>
  <si>
    <t>楼只里路</t>
  </si>
  <si>
    <t>乐山路-循礼路</t>
  </si>
  <si>
    <t>庄只里路</t>
  </si>
  <si>
    <t>（新龙二路-循礼路）行道树</t>
  </si>
  <si>
    <t>刘合里路</t>
  </si>
  <si>
    <t>（乐山路-崇义路）行道树</t>
  </si>
  <si>
    <t>崇义路新桥大厦段</t>
  </si>
  <si>
    <t>乐山路西侧河道</t>
  </si>
  <si>
    <t>辽河路-新桥大街</t>
  </si>
  <si>
    <t>礼韵世家周边绿化</t>
  </si>
  <si>
    <t>崇德路</t>
  </si>
  <si>
    <t>（云河路-刘和里路）行道树</t>
  </si>
  <si>
    <t>蓝光晶耀周边绿化</t>
  </si>
  <si>
    <t>金科保利北郡周边绿化</t>
  </si>
  <si>
    <t>特级预留移交面积</t>
  </si>
  <si>
    <t>预估面积，以实际移交面积为准</t>
  </si>
  <si>
    <t>特级面积总计</t>
  </si>
  <si>
    <t>一级</t>
  </si>
  <si>
    <t>河海中路</t>
  </si>
  <si>
    <t>泰山路-通江中路</t>
  </si>
  <si>
    <t>河海东路</t>
  </si>
  <si>
    <t>通江中路-晋陵北路</t>
  </si>
  <si>
    <t>汉江中路</t>
  </si>
  <si>
    <t>汉江东路</t>
  </si>
  <si>
    <t>通江中路-恐龙园桥</t>
  </si>
  <si>
    <t>恐龙园桥-恐龙园西大门</t>
  </si>
  <si>
    <t>锦云路-龙城大道</t>
  </si>
  <si>
    <t>晋陵北路</t>
  </si>
  <si>
    <t>浦江路-河海路</t>
  </si>
  <si>
    <t>河海路-太湖路</t>
  </si>
  <si>
    <t>晋陵北路—河海东路桥</t>
  </si>
  <si>
    <t>河海路与龙业路西北角</t>
  </si>
  <si>
    <t>河海路</t>
  </si>
  <si>
    <t>长江路—龙江路</t>
  </si>
  <si>
    <t>长江路-泰山路</t>
  </si>
  <si>
    <t>泰山路-长江路</t>
  </si>
  <si>
    <t>太湖路和秦岭路交叉东南角</t>
  </si>
  <si>
    <t>长江路—天山路</t>
  </si>
  <si>
    <t>天山路—昆仑路</t>
  </si>
  <si>
    <t>昆仑路—龙江路</t>
  </si>
  <si>
    <t>太湖路与昆仑路交叉口西北角</t>
  </si>
  <si>
    <t>通江中路-泰山路（中分带至太湖中路桥）</t>
  </si>
  <si>
    <t>太湖路万达段绿化</t>
  </si>
  <si>
    <t>太湖路惠山路绿地(宋庆龄幼儿园）</t>
  </si>
  <si>
    <t>软件园桥—晋陵北路</t>
  </si>
  <si>
    <t>东径120-软件园桥</t>
  </si>
  <si>
    <t>太湖东路</t>
  </si>
  <si>
    <t>东径120-东支河</t>
  </si>
  <si>
    <t>龙湖原山南围墙边绿化</t>
  </si>
  <si>
    <t>黄河路</t>
  </si>
  <si>
    <t>泰山路—龙江路</t>
  </si>
  <si>
    <t>黄河东路</t>
  </si>
  <si>
    <t>通江中路-长江贸易中心</t>
  </si>
  <si>
    <t>黄河东路（行道树）</t>
  </si>
  <si>
    <t>龙业路—河海路</t>
  </si>
  <si>
    <t>（美林湖龙门里-江阴界）北侧绿化带</t>
  </si>
  <si>
    <t>汉江路</t>
  </si>
  <si>
    <t>*龙江路</t>
  </si>
  <si>
    <t>高速公路-嫩江路</t>
  </si>
  <si>
    <t>龙江路</t>
  </si>
  <si>
    <t>黄河路-科勒路（大约面积）</t>
  </si>
  <si>
    <t>科勒路—高速公路</t>
  </si>
  <si>
    <t>黄河路—太湖路</t>
  </si>
  <si>
    <t>小龙港河</t>
  </si>
  <si>
    <t>嫩江路-辽河路</t>
  </si>
  <si>
    <t>巫山路-晋陵路、通江路-龙江路</t>
  </si>
  <si>
    <t>通江路—常澄路（辽河路与创新一路西北角；塑化市场东侧林带；盘龙苑西侧）</t>
  </si>
  <si>
    <t>滨水花园（辽河路段）</t>
  </si>
  <si>
    <t>惠山绿地</t>
  </si>
  <si>
    <t>惠山路与河海路交叉口西北角</t>
  </si>
  <si>
    <t>天目山绿地</t>
  </si>
  <si>
    <t>太湖路与天目山路交叉口西南角</t>
  </si>
  <si>
    <t>新桥大街龙六路交叉口西北角口袋公园</t>
  </si>
  <si>
    <t>新桥大街龙六路交叉口西北角</t>
  </si>
  <si>
    <t>世府邻里口袋公园</t>
  </si>
  <si>
    <t>龙锦路南沿河世府邻里小区段</t>
  </si>
  <si>
    <t>黄河路龙江路西北角口袋公园</t>
  </si>
  <si>
    <t>黄河路龙江路西北角</t>
  </si>
  <si>
    <t>黄河路顺园路西北角口袋公园</t>
  </si>
  <si>
    <t>薛家银丝面馆西侧</t>
  </si>
  <si>
    <t>巫山路与太湖路交叉口东南角口袋公园</t>
  </si>
  <si>
    <t>巫山路与太湖路交叉口东南角</t>
  </si>
  <si>
    <t>九江路庐山路东南角口袋公园</t>
  </si>
  <si>
    <t>九江路庐山路东南角</t>
  </si>
  <si>
    <t>九州花园南侧河道</t>
  </si>
  <si>
    <t>老藻江河-龙业路</t>
  </si>
  <si>
    <t>通江路与新港路交叉口口袋公园</t>
  </si>
  <si>
    <t>通江路与新港路交叉口西北角</t>
  </si>
  <si>
    <t>未移交，暂估面积</t>
  </si>
  <si>
    <t>燃气口袋公园</t>
  </si>
  <si>
    <t>龙须路与华山路交叉口口袋公园</t>
  </si>
  <si>
    <t>环龙路口袋公园</t>
  </si>
  <si>
    <t>环龙路南湖路东北角</t>
  </si>
  <si>
    <t>薛冶路都汇花园口袋公园</t>
  </si>
  <si>
    <t>薛冶路西侧，都汇花园东围墙边</t>
  </si>
  <si>
    <t>万和口袋公园</t>
  </si>
  <si>
    <t>环龙路天山路东北角</t>
  </si>
  <si>
    <t>乐山口袋公园</t>
  </si>
  <si>
    <t>红河路南，仁和路东</t>
  </si>
  <si>
    <t>一级预留移交面积</t>
  </si>
  <si>
    <t>一级面积总计</t>
  </si>
  <si>
    <t>二级</t>
  </si>
  <si>
    <t>科技园中心广场</t>
  </si>
  <si>
    <t>科一路以北,科三路以南,科五路以西,科六路以东</t>
  </si>
  <si>
    <t>科技园周边道路</t>
  </si>
  <si>
    <t>科一路—科六路两侧绿化</t>
  </si>
  <si>
    <t>科四路</t>
  </si>
  <si>
    <t>珠江路—岷江路</t>
  </si>
  <si>
    <t>竹山路</t>
  </si>
  <si>
    <t>河海路-岷江路</t>
  </si>
  <si>
    <t>珠江路-河海路</t>
  </si>
  <si>
    <t>燕兴小区旁</t>
  </si>
  <si>
    <t>（元江路）高铁移植香樟林</t>
  </si>
  <si>
    <t>BRT首末站</t>
  </si>
  <si>
    <t>高速公路以南,浦江路以北</t>
  </si>
  <si>
    <t>晋陵北路与浦江路交叉口东南角、西南角</t>
  </si>
  <si>
    <t>国际展览中心</t>
  </si>
  <si>
    <t>珠江路以北,科一路以南,科五路以西,科六路以东</t>
  </si>
  <si>
    <t>珠江路</t>
  </si>
  <si>
    <t>通江中路-建东路、吟枫苑围墙东绿地</t>
  </si>
  <si>
    <t>珠江路南侧河海二村东围墙边绿地</t>
  </si>
  <si>
    <t>建东路-巫山路（道路北侧）</t>
  </si>
  <si>
    <t>龙业路—巫山路</t>
  </si>
  <si>
    <t>岷江路</t>
  </si>
  <si>
    <t>泰山路—嵩山中路，衡山路—通江大道</t>
  </si>
  <si>
    <t>燕山路-通江中路</t>
  </si>
  <si>
    <t>汶江路</t>
  </si>
  <si>
    <t>建东路-晋陵北路</t>
  </si>
  <si>
    <t>嵩山路</t>
  </si>
  <si>
    <t>河海路-黄河路</t>
  </si>
  <si>
    <t>峨嵋山路</t>
  </si>
  <si>
    <t>汉江中路-黄河中路</t>
  </si>
  <si>
    <t>峨眉山路</t>
  </si>
  <si>
    <t>河海路-珠江路</t>
  </si>
  <si>
    <t>燕山路（行道树）</t>
  </si>
  <si>
    <t>河海路-湘江路</t>
  </si>
  <si>
    <t>庐山路</t>
  </si>
  <si>
    <t>兰翔新村-浦江路</t>
  </si>
  <si>
    <t>秀山路</t>
  </si>
  <si>
    <t>黄河东路-汉江东路</t>
  </si>
  <si>
    <t>建东路</t>
  </si>
  <si>
    <t>河海路-城北污水处理厂(丹江路)</t>
  </si>
  <si>
    <t>巫山北路</t>
  </si>
  <si>
    <t>龙业路</t>
  </si>
  <si>
    <t>（九龙桥-河海路）、（汉江路-高速公路）、高速公路下（大约面积）</t>
  </si>
  <si>
    <t>（汉江路-永汇河桥）恐龙园段道路两侧绿化</t>
  </si>
  <si>
    <t>天润园</t>
  </si>
  <si>
    <t>天润园周边道路</t>
  </si>
  <si>
    <t>龙业路与汉江路西北角</t>
  </si>
  <si>
    <t>荣盛周边绿化（衡山路、汉江路、嵩山路）</t>
  </si>
  <si>
    <t>保纳周边绿化（晋陵路与黄河路东南角）</t>
  </si>
  <si>
    <t>嵩山路绿地</t>
  </si>
  <si>
    <t>龙城大道以南</t>
  </si>
  <si>
    <t>鼎泰路</t>
  </si>
  <si>
    <t>龙城大道-麦德龙西门 行道树</t>
  </si>
  <si>
    <t>百草苑小学绿地</t>
  </si>
  <si>
    <t>百草苑小学门前、绿洲路</t>
  </si>
  <si>
    <t>太湖绿地</t>
  </si>
  <si>
    <t>太湖路与嵩山路交叉口西北角</t>
  </si>
  <si>
    <t>新北区人武部</t>
  </si>
  <si>
    <t>大院内绿化</t>
  </si>
  <si>
    <t>巢湖路</t>
  </si>
  <si>
    <t>通江中路-惠山路</t>
  </si>
  <si>
    <t>大渡河路</t>
  </si>
  <si>
    <t>嵩山中路—竹山路</t>
  </si>
  <si>
    <t>安莉芳路</t>
  </si>
  <si>
    <t>惠山路-晋陵北路</t>
  </si>
  <si>
    <t>晋陵北路-百草苑</t>
  </si>
  <si>
    <t>百草园西门旁</t>
  </si>
  <si>
    <t>百草园西门（沿河绿化）</t>
  </si>
  <si>
    <t>龙锦路-河海路</t>
  </si>
  <si>
    <t>香山路</t>
  </si>
  <si>
    <t>巢湖路-河海路</t>
  </si>
  <si>
    <t>福泰路</t>
  </si>
  <si>
    <t>竹山路-太湖路</t>
  </si>
  <si>
    <t>竹山路小游园</t>
  </si>
  <si>
    <t>（巢湖路-太湖路）西侧</t>
  </si>
  <si>
    <t>竹山路万达段</t>
  </si>
  <si>
    <t>巫山路</t>
  </si>
  <si>
    <t>太湖路-河海路</t>
  </si>
  <si>
    <t>太湖路—龙城大道</t>
  </si>
  <si>
    <t>汉江路-珠江路</t>
  </si>
  <si>
    <t>天目山路</t>
  </si>
  <si>
    <t>东经120</t>
  </si>
  <si>
    <t>河海东路-勤丰桥</t>
  </si>
  <si>
    <t>府山路</t>
  </si>
  <si>
    <t>太湖路—大渡河路</t>
  </si>
  <si>
    <t>龙沧路</t>
  </si>
  <si>
    <t>太湖路—河海路</t>
  </si>
  <si>
    <t>河海东路至龙潭路靠九龙仓一侧（含行道树）</t>
  </si>
  <si>
    <t>龙汇路</t>
  </si>
  <si>
    <t>河海路至大剧场靠大剧场一侧（含行道树）</t>
  </si>
  <si>
    <t>青丰路</t>
  </si>
  <si>
    <t>巫山路—北塘河（行道树及南侧绿化带）</t>
  </si>
  <si>
    <t>龙湖原山雅居周边（龙汇路及龙汇路太湖路东北角）</t>
  </si>
  <si>
    <t>龙湖原山东围墙边绿化及步道</t>
  </si>
  <si>
    <t>翡翠锦园（靠龙城大道及兴业路）</t>
  </si>
  <si>
    <t>藻江花园（靠龙城大道）</t>
  </si>
  <si>
    <t>中海龙城公馆周边（一期）</t>
  </si>
  <si>
    <t>怡盛花园周边绿化</t>
  </si>
  <si>
    <t>中海龙城公馆，三井河路南侧，嵩山路与兴业路两侧（除怡盛花园），泰山路东侧</t>
  </si>
  <si>
    <t>浦江路</t>
  </si>
  <si>
    <t>庐山路-藻江河</t>
  </si>
  <si>
    <t>九江路</t>
  </si>
  <si>
    <t>西湖路</t>
  </si>
  <si>
    <t>庐山路-通江中路</t>
  </si>
  <si>
    <t>渭河路</t>
  </si>
  <si>
    <t>晋陵北路-人防指挥中心</t>
  </si>
  <si>
    <t>美林湖售楼处周边</t>
  </si>
  <si>
    <t>丹江路（行道树）</t>
  </si>
  <si>
    <t>建东路-秀山路</t>
  </si>
  <si>
    <t>中海锦龙湾绿化</t>
  </si>
  <si>
    <t>香树湾馨苑绿化（城北污水处理厂，藻江河西侧）</t>
  </si>
  <si>
    <t>宜山路</t>
  </si>
  <si>
    <t>黄河路-三河三园</t>
  </si>
  <si>
    <t>三河三园</t>
  </si>
  <si>
    <t>恐龙园游船码头—河海路—东经120</t>
  </si>
  <si>
    <t>龙樹路</t>
  </si>
  <si>
    <t>（汉江路往北到头）西侧小区围墙边、（中海锦珑湾南出口桥往东至泵站）南侧围墙边</t>
  </si>
  <si>
    <t>常澄路</t>
  </si>
  <si>
    <t>九州花园周边绿化</t>
  </si>
  <si>
    <t>龙虎大街；龙虎东路</t>
  </si>
  <si>
    <t>常澄路—高速公路桥（含高速公路桥下）</t>
  </si>
  <si>
    <t>九州花园三期</t>
  </si>
  <si>
    <t>龙业路以西，龙虎大街以南</t>
  </si>
  <si>
    <t>九州花园四期</t>
  </si>
  <si>
    <t>常澄路以东，龙虎大街以北</t>
  </si>
  <si>
    <t>九州花园二期</t>
  </si>
  <si>
    <t>祥龙路</t>
  </si>
  <si>
    <t>龙业路-江阴界</t>
  </si>
  <si>
    <t>龙栖路</t>
  </si>
  <si>
    <t>常澄路-辽河路</t>
  </si>
  <si>
    <t>育龙路</t>
  </si>
  <si>
    <t>南街路南-通江路</t>
  </si>
  <si>
    <t>香树湾名苑周边</t>
  </si>
  <si>
    <t>龙香东、南、西路</t>
  </si>
  <si>
    <t>京沪高铁夹心带</t>
  </si>
  <si>
    <t>江阴界-衡山路</t>
  </si>
  <si>
    <t>含保洁</t>
  </si>
  <si>
    <t>嫩江路—东堡村</t>
  </si>
  <si>
    <t>新港北路—春江镇政府西侧</t>
  </si>
  <si>
    <t>东堡村—S338</t>
  </si>
  <si>
    <t>2024.1.22起，通江北路后口菜地改造移交，新增面积358平方。</t>
  </si>
  <si>
    <t>浏阳河路-S338中分带</t>
  </si>
  <si>
    <t>藻江河绿道</t>
  </si>
  <si>
    <t>龙须路-北海路东岸</t>
  </si>
  <si>
    <t>水岸国际周边绿化</t>
  </si>
  <si>
    <t>高邮湖路</t>
  </si>
  <si>
    <t>泰山路-衡山路</t>
  </si>
  <si>
    <t>漓江路</t>
  </si>
  <si>
    <t>黎河路</t>
  </si>
  <si>
    <t>泰山路-峨眉山路</t>
  </si>
  <si>
    <t>高速公路—漓江路</t>
  </si>
  <si>
    <t>泰山路以东河道南侧（含西小村路）</t>
  </si>
  <si>
    <t>御景湾北围墙边</t>
  </si>
  <si>
    <t>千岛湖路</t>
  </si>
  <si>
    <t>（衡山路—通江路）北侧</t>
  </si>
  <si>
    <t>通江路龙锦路小游园</t>
  </si>
  <si>
    <t>衡山路</t>
  </si>
  <si>
    <t>河海路-辽河路</t>
  </si>
  <si>
    <t>东支河绿道</t>
  </si>
  <si>
    <t>馨和丽舍北，浦江路</t>
  </si>
  <si>
    <t>美林湖01地块围墙外绿化</t>
  </si>
  <si>
    <t>东支河旁（黄河路-浦江路）</t>
  </si>
  <si>
    <t>通江路-育龙路</t>
  </si>
  <si>
    <t>塑化厂东侧道路</t>
  </si>
  <si>
    <t>南北向：龙须路-千岛湖路          东西向：南北向道路-通江路</t>
  </si>
  <si>
    <t>嫩江路—浏阳河路</t>
  </si>
  <si>
    <t>浏阳河路-北海路</t>
  </si>
  <si>
    <t>北海路-创业路</t>
  </si>
  <si>
    <t>创业路-赣江路</t>
  </si>
  <si>
    <t>赣江路-东海路</t>
  </si>
  <si>
    <t>长江北路百丈小学围墙边菜地改造后绿化</t>
  </si>
  <si>
    <t>东海路—S338</t>
  </si>
  <si>
    <t>藻江河东、盘龙苑西地块</t>
  </si>
  <si>
    <t>S338—黄海路东侧及东侧中分带</t>
  </si>
  <si>
    <t>S338—黄海路西侧及西侧中分带</t>
  </si>
  <si>
    <t>黄海路—东海路东侧及东侧中分带</t>
  </si>
  <si>
    <t>黄海路—东海路西侧及西侧中分带</t>
  </si>
  <si>
    <t>东海路—赣江路东侧及东侧中分带</t>
  </si>
  <si>
    <t>东海路—赣江路西侧及西侧中分带</t>
  </si>
  <si>
    <t>创业路—赣江路东侧及东侧中分带</t>
  </si>
  <si>
    <t>创业路—赣江路西侧及西侧中分带</t>
  </si>
  <si>
    <t>北海路—创业路东侧及东侧中分带</t>
  </si>
  <si>
    <t>S122—创业路西侧及西侧中分带</t>
  </si>
  <si>
    <t>嫩江路—S122</t>
  </si>
  <si>
    <t>小龙岗河</t>
  </si>
  <si>
    <t>（S338-友谊河）两侧</t>
  </si>
  <si>
    <t>友谊河-创业路（新常工院西门）</t>
  </si>
  <si>
    <t>龙江路-薛冶路</t>
  </si>
  <si>
    <t>黄河西路</t>
  </si>
  <si>
    <t>薛冶路-S239</t>
  </si>
  <si>
    <t>黄河西路绿化带后口菜地改造移交绿化</t>
  </si>
  <si>
    <t>罗溪空港三村五村北围墙边绿化</t>
  </si>
  <si>
    <t>泰山路</t>
  </si>
  <si>
    <t>黄河路-河海路</t>
  </si>
  <si>
    <t>河海路—-龙城大道-佳井工业园东侧</t>
  </si>
  <si>
    <t>高速公路-黄河路</t>
  </si>
  <si>
    <t>常州道口</t>
  </si>
  <si>
    <t>围网以外，匝道内为交通局管养（含龙须路）</t>
  </si>
  <si>
    <t>（衡山路-龙六路）南北两侧</t>
  </si>
  <si>
    <t>机场路</t>
  </si>
  <si>
    <t>民营三路-常州机场</t>
  </si>
  <si>
    <t>美的江山樾南侧地块</t>
  </si>
  <si>
    <t>二级预留移交面积</t>
  </si>
  <si>
    <t>二级面积总计</t>
  </si>
  <si>
    <t>三级</t>
  </si>
  <si>
    <t>雅居乐星河湾</t>
  </si>
  <si>
    <t>星河湾项目东侧（龙城大道以北，泰山路以西，三井河以南）；星河湾项目北侧（藻江河以东，泰山路以西，三井河以南）；星河湾项目西侧（藻江河以东，龙城大道以北，三井河以南）（旗杆以东交接，以南未交接）</t>
  </si>
  <si>
    <t>黄河路—高速公路</t>
  </si>
  <si>
    <t>华山路</t>
  </si>
  <si>
    <t>黄河路-高速公路</t>
  </si>
  <si>
    <t>环卫所东-新龙二路</t>
  </si>
  <si>
    <t>（龙江路）环卫所门口</t>
  </si>
  <si>
    <t>高速公路—嫩江路</t>
  </si>
  <si>
    <t>长江路-华山路</t>
  </si>
  <si>
    <t>科勒路</t>
  </si>
  <si>
    <t>宝丰河路</t>
  </si>
  <si>
    <t>乐山路—冯德电子</t>
  </si>
  <si>
    <t>华山路-长江路</t>
  </si>
  <si>
    <t>金沙江路</t>
  </si>
  <si>
    <t>惠昌路</t>
  </si>
  <si>
    <t>汉江路-金沙江路</t>
  </si>
  <si>
    <t>莫干山路</t>
  </si>
  <si>
    <t>金沙江路-黄河路</t>
  </si>
  <si>
    <t>镜湖路</t>
  </si>
  <si>
    <t>庆阳路</t>
  </si>
  <si>
    <t>昆仑路-天山路</t>
  </si>
  <si>
    <t>汉水路</t>
  </si>
  <si>
    <t>汾水路</t>
  </si>
  <si>
    <t>尚德路</t>
  </si>
  <si>
    <t>黄河路—科勒路</t>
  </si>
  <si>
    <t>龙腾路</t>
  </si>
  <si>
    <t>黄河路-宏图路</t>
  </si>
  <si>
    <t>龙发路</t>
  </si>
  <si>
    <t>昆仑路</t>
  </si>
  <si>
    <t>汉江路—太湖路</t>
  </si>
  <si>
    <t>汉江路—宝丰河路</t>
  </si>
  <si>
    <t>华山路-秦岭路</t>
  </si>
  <si>
    <t>泰山路—秦岭路</t>
  </si>
  <si>
    <t>清江路</t>
  </si>
  <si>
    <t>天山路—锡山路</t>
  </si>
  <si>
    <t>锡山路</t>
  </si>
  <si>
    <t>河海路—太湖路</t>
  </si>
  <si>
    <t>汉江路—河海路</t>
  </si>
  <si>
    <t>黄河路-汉江路</t>
  </si>
  <si>
    <t>天山路</t>
  </si>
  <si>
    <t>龙城大道—科勒路（含龙城大道天山路东北角）</t>
  </si>
  <si>
    <t>龙城大道—河海路</t>
  </si>
  <si>
    <t>*天目湖路</t>
  </si>
  <si>
    <t>河海路-秦岭路</t>
  </si>
  <si>
    <t>*东江路</t>
  </si>
  <si>
    <t>新藻港河-秦岭路</t>
  </si>
  <si>
    <t>*西江路</t>
  </si>
  <si>
    <t>*秦岭路</t>
  </si>
  <si>
    <t>汉江路-太湖路</t>
  </si>
  <si>
    <t>*秦岭路（行道树）</t>
  </si>
  <si>
    <t>秦岭路太湖路西南角绿地</t>
  </si>
  <si>
    <t>开发商绿化</t>
  </si>
  <si>
    <t>嘉禾尚郡周边</t>
  </si>
  <si>
    <t>优活城周边绿化（龙江路西侧，龙城大道北侧）</t>
  </si>
  <si>
    <t>白马公馆周边绿化（太湖路河道北侧、昆仑路、龙城大道）</t>
  </si>
  <si>
    <t>长沟路</t>
  </si>
  <si>
    <t>天山路-长江路</t>
  </si>
  <si>
    <t>（长江路-云台山路）中分带</t>
  </si>
  <si>
    <t>水韵江南周边</t>
  </si>
  <si>
    <t>武夷山路东侧；红河路北侧</t>
  </si>
  <si>
    <t>滨江明珠城广场</t>
  </si>
  <si>
    <t>红河路北侧</t>
  </si>
  <si>
    <t>武夷山路</t>
  </si>
  <si>
    <t>河头村桥-新桥大街（东侧绿化，西侧行道树）</t>
  </si>
  <si>
    <t>云台山路</t>
  </si>
  <si>
    <t>新桥大街-红河路</t>
  </si>
  <si>
    <t>武夷山路—云台山路</t>
  </si>
  <si>
    <t>云台山路-龙六路河道北侧</t>
  </si>
  <si>
    <t>龙六路</t>
  </si>
  <si>
    <t>新桥大街—龙须路</t>
  </si>
  <si>
    <t>（新桥大街—嫩江路）西侧</t>
  </si>
  <si>
    <t>飞龙路东段</t>
  </si>
  <si>
    <t>天山路—飞龙东路桥</t>
  </si>
  <si>
    <t>飞龙路西段</t>
  </si>
  <si>
    <t>天山路—龙江路</t>
  </si>
  <si>
    <t>环龙路北段</t>
  </si>
  <si>
    <t>飞龙路—长江路</t>
  </si>
  <si>
    <t>环龙路南段</t>
  </si>
  <si>
    <t>飞龙路—铁路</t>
  </si>
  <si>
    <t>南湖路</t>
  </si>
  <si>
    <t>马鞍山路—毛龙河</t>
  </si>
  <si>
    <t>马鞍山路</t>
  </si>
  <si>
    <t>南湖路—环龙路</t>
  </si>
  <si>
    <t>飞龙居住区规划道路</t>
  </si>
  <si>
    <t>昆仑路-环龙路</t>
  </si>
  <si>
    <t>南湖路—龙城大道</t>
  </si>
  <si>
    <t>金地格林郡</t>
  </si>
  <si>
    <t>金地天际</t>
  </si>
  <si>
    <t>万和城02地块，阳湖郡（飞龙路以北、昆仑路以东）</t>
  </si>
  <si>
    <t>绿都万和城项目10、12地块（格拉美西、公园世纪）</t>
  </si>
  <si>
    <t>银河湾周边道路（长江路、南湖路、马鞍山路，银河湾南侧道路周边）</t>
  </si>
  <si>
    <t>银河湾南侧，沪宁城际铁路北侧，天山路东侧</t>
  </si>
  <si>
    <t>天山路（银河湾周边）绿化</t>
  </si>
  <si>
    <t>绿都万和城七区周边</t>
  </si>
  <si>
    <t>飞龙银河幼儿园周边绿化</t>
  </si>
  <si>
    <t>华山路（行道树）</t>
  </si>
  <si>
    <t>龙城大道-飞龙路</t>
  </si>
  <si>
    <t>秦岭南路</t>
  </si>
  <si>
    <t>飞龙西路—华山南路</t>
  </si>
  <si>
    <t>大名城东区周边</t>
  </si>
  <si>
    <t>秦岭路、飞龙北路、华山路东侧及华山路两侧行道树</t>
  </si>
  <si>
    <t>大名城西区绿化</t>
  </si>
  <si>
    <t>华山路以西、飞龙路以北、长江路以东、龙城大道以南</t>
  </si>
  <si>
    <t>前桥路（规划道路）</t>
  </si>
  <si>
    <t>飞龙新苑</t>
  </si>
  <si>
    <t>藻江河西侧</t>
  </si>
  <si>
    <t>藻江河道</t>
  </si>
  <si>
    <t>御龙湾地块西岸、飞龙新苑西岸、龙城大道跨秦岭路桥下人行道至华山公园步道</t>
  </si>
  <si>
    <t>玉龙湾南侧（童子河）绿化</t>
  </si>
  <si>
    <t>城际铁路围网（麦冬）提升工程（华山路—长江路；天山花园南侧）</t>
  </si>
  <si>
    <t>龙城大道南侧、绿都万和城五区北围墙边</t>
  </si>
  <si>
    <t>尚枫苑（东侧：秦岭路西侧前桥路至龙城大道，南侧：龙城大道北侧秦岭路至华山路，西侧：华山路东侧前桥路至龙城大道，北侧前桥路南侧华山路至秦岭路；</t>
  </si>
  <si>
    <t>河海中学周边绿化</t>
  </si>
  <si>
    <t>河海中学百川路（东起泰山路、北至汉江路）</t>
  </si>
  <si>
    <t>龙六路-通江中路</t>
  </si>
  <si>
    <t>三江口公园内（老农药厂地块）</t>
  </si>
  <si>
    <t>汉江西路</t>
  </si>
  <si>
    <t>龙江路—玉龙路</t>
  </si>
  <si>
    <t>玉龙路—薛冶路</t>
  </si>
  <si>
    <t>薛冶路-春江路</t>
  </si>
  <si>
    <t>玉龙路</t>
  </si>
  <si>
    <t>云河路—嫩江路</t>
  </si>
  <si>
    <t>新七路-云河路</t>
  </si>
  <si>
    <t>玉龙路（行道树）</t>
  </si>
  <si>
    <t>嫩江路—云河路</t>
  </si>
  <si>
    <t>薛冶路</t>
  </si>
  <si>
    <t>云河路-嫩江路</t>
  </si>
  <si>
    <t>春江路</t>
  </si>
  <si>
    <t>新七路-嫩江路</t>
  </si>
  <si>
    <t>新七路</t>
  </si>
  <si>
    <t>云河路-薛冶路</t>
  </si>
  <si>
    <t>新七路、虎丘路</t>
  </si>
  <si>
    <t>春江路—薛冶路、辽河路—新七路</t>
  </si>
  <si>
    <t>河海西路</t>
  </si>
  <si>
    <t>薛冶路—春江路</t>
  </si>
  <si>
    <t>河海路-沪宁高速跨线桥</t>
  </si>
  <si>
    <t>河海西路—丽园路</t>
  </si>
  <si>
    <t>新桥镇周边绿化</t>
  </si>
  <si>
    <t>红河路南侧（武夷山路至华山路）；武夷山路（河头村桥—红河路）东侧</t>
  </si>
  <si>
    <t>云台山路东侧（新桥大街至云河路）</t>
  </si>
  <si>
    <t>红河路新景三期北侧（华山路至云台山路）</t>
  </si>
  <si>
    <t>滨江明珠城一期南侧（南门至华山路）绿地（含行道树）</t>
  </si>
  <si>
    <t>武夷山路西侧（新桥大街至嫩江路）；清水湾二期北（红河路：长江路-武夷山路）绿地；清水湾三期南（红河路：长江路-武夷山路）绿地；清水湾二期南（云河路：长江路-武夷山路）</t>
  </si>
  <si>
    <t>云河路新桥小学南侧（商业大楼）绿地</t>
  </si>
  <si>
    <t>云台山路（新桥初中东侧至红河路）</t>
  </si>
  <si>
    <t>龙城大道—高速公路</t>
  </si>
  <si>
    <t>寒山路</t>
  </si>
  <si>
    <t>龙江路-春江路</t>
  </si>
  <si>
    <t>狮山路</t>
  </si>
  <si>
    <t>新七路—云河路</t>
  </si>
  <si>
    <t>环园河绿化</t>
  </si>
  <si>
    <t>辽河路南侧，龙江路向西河道</t>
  </si>
  <si>
    <t>龙六路-长江路</t>
  </si>
  <si>
    <t>寒山路——春江路</t>
  </si>
  <si>
    <t>寒山路--龙江路</t>
  </si>
  <si>
    <t>(玉龙路东—寒山路）</t>
  </si>
  <si>
    <t>嫩江路河道</t>
  </si>
  <si>
    <t>云台山路-新龙六路</t>
  </si>
  <si>
    <t>辽河路—新桥大街、包括新桥大街南侧（云台山路向东）</t>
  </si>
  <si>
    <t>轨道交通</t>
  </si>
  <si>
    <t>（乐山路沿线站点）</t>
  </si>
  <si>
    <t>薛家道口</t>
  </si>
  <si>
    <t>围网以外，匝道内为交通局管养</t>
  </si>
  <si>
    <t>太湖路—辽河路 西侧</t>
  </si>
  <si>
    <t>飞龙路—嫩江路东侧，包含红河路（龙江路-通江路）</t>
  </si>
  <si>
    <t>黄河路南侧藻江河东侧地块（邮政西边）</t>
  </si>
  <si>
    <t>新科中路</t>
  </si>
  <si>
    <t>*龙六路</t>
  </si>
  <si>
    <t>新桥大街往南至小区出入口</t>
  </si>
  <si>
    <t>辽河路-云河路</t>
  </si>
  <si>
    <t>龙须路（碧桂园围墙外）</t>
  </si>
  <si>
    <t>碧桂园壹号天禧西北围墙边退红线绿化</t>
  </si>
  <si>
    <t>龙六路--长江路</t>
  </si>
  <si>
    <t>大草坪</t>
  </si>
  <si>
    <t>辽河路北、衡山路西、藻江河西支以南区域绿化</t>
  </si>
  <si>
    <t>三级预留移交面积</t>
  </si>
  <si>
    <t>三级面积总计</t>
  </si>
  <si>
    <t>四级</t>
  </si>
  <si>
    <t>嫩江路—北海路西侧</t>
  </si>
  <si>
    <t>赣江路</t>
  </si>
  <si>
    <t>通江北路—江阴</t>
  </si>
  <si>
    <t>嫩江路-新科路</t>
  </si>
  <si>
    <t>北海中路</t>
  </si>
  <si>
    <t>通江路--长江路</t>
  </si>
  <si>
    <t>航道段（北海路以北）</t>
  </si>
  <si>
    <t>新科路以北</t>
  </si>
  <si>
    <t>森林公园-南海路</t>
  </si>
  <si>
    <t>泄洪沟(桃花港河)</t>
  </si>
  <si>
    <t>环保十路</t>
  </si>
  <si>
    <t>华山北路</t>
  </si>
  <si>
    <t>嫩江路-新竹路</t>
  </si>
  <si>
    <t>新竹路</t>
  </si>
  <si>
    <t>华山路-武夷山路</t>
  </si>
  <si>
    <t>新科路-新竹路</t>
  </si>
  <si>
    <t>新科路</t>
  </si>
  <si>
    <t>云台山路-龙六路</t>
  </si>
  <si>
    <t>云台山北路</t>
  </si>
  <si>
    <t>嫩江路-新科中路（规划）</t>
  </si>
  <si>
    <t>云台山路北延段</t>
  </si>
  <si>
    <t>新溪路</t>
  </si>
  <si>
    <t>创业东路</t>
  </si>
  <si>
    <t>长江路-龙圩路</t>
  </si>
  <si>
    <t>创业中路</t>
  </si>
  <si>
    <t>龙江路—长江路</t>
  </si>
  <si>
    <t>创业西路</t>
  </si>
  <si>
    <t>龙江路—魏安路</t>
  </si>
  <si>
    <t>长江路--龙江路</t>
  </si>
  <si>
    <t>黄海路</t>
  </si>
  <si>
    <t>龙圩路—长江路</t>
  </si>
  <si>
    <t>东海路</t>
  </si>
  <si>
    <t>长江路—龙圩路</t>
  </si>
  <si>
    <t>北海路-S122</t>
  </si>
  <si>
    <t>玉龙路—东港二路</t>
  </si>
  <si>
    <t>新岱河</t>
  </si>
  <si>
    <t>友谊河—老友谊河</t>
  </si>
  <si>
    <t>(新三河—创业路)</t>
  </si>
  <si>
    <t>北海路</t>
  </si>
  <si>
    <t>龙江路—虎丘路</t>
  </si>
  <si>
    <t>S238省道</t>
  </si>
  <si>
    <t>S338--剩银桥（玉龙路西）</t>
  </si>
  <si>
    <t>剩银河</t>
  </si>
  <si>
    <t>G346-江边</t>
  </si>
  <si>
    <t>122省道北段</t>
  </si>
  <si>
    <t>江宜高速—S239</t>
  </si>
  <si>
    <t>S122省道辅道西至紫金山路两侧侧分带及绿化带、S239-紫金山路段含保洁</t>
  </si>
  <si>
    <t>122省道南段</t>
  </si>
  <si>
    <t>122省道</t>
  </si>
  <si>
    <t>江宜高速—龙江路西100米</t>
  </si>
  <si>
    <t>龙江路西100米-S239两侧侧分带</t>
  </si>
  <si>
    <t>江阴界—龙江路西100米</t>
  </si>
  <si>
    <t>（S239-江阴界）路肩及边沟</t>
  </si>
  <si>
    <t>紫金山路</t>
  </si>
  <si>
    <t>（沪蓉高速—S122）段桩号（K02+980至京沪高铁）道路两侧及中分带绿化</t>
  </si>
  <si>
    <t>（沪蓉高速—S122）段桩号（K02+980-S122）道路两侧及中分带绿化</t>
  </si>
  <si>
    <t>（剩银河桥-G346）中分带及道路两侧绿化移交</t>
  </si>
  <si>
    <t>（剩银河桥-S122）道路中分带及两侧绿化</t>
  </si>
  <si>
    <t>S338</t>
  </si>
  <si>
    <t>丹阳—龙江路 二标</t>
  </si>
  <si>
    <t>龙江路—丹阳 一 三 四标段及四个道口</t>
  </si>
  <si>
    <r>
      <rPr>
        <sz val="10"/>
        <rFont val="宋体"/>
        <charset val="134"/>
        <scheme val="minor"/>
      </rPr>
      <t>S338</t>
    </r>
  </si>
  <si>
    <t>（龙江路-长江路）北侧、S338江阴节点、S338与玉龙路交叉口、S338与长江路交叉口</t>
  </si>
  <si>
    <t>（长江路-江阴）两侧及（龙江路-长江路）南侧除去已移交的交叉口</t>
  </si>
  <si>
    <t>河大道与G346交叉口绿化</t>
  </si>
  <si>
    <t>京沪高铁沿线</t>
  </si>
  <si>
    <t>德胜河以西</t>
  </si>
  <si>
    <t>春江路-吕汤路</t>
  </si>
  <si>
    <t>吕墅西路—旺财路</t>
  </si>
  <si>
    <t>政泰路</t>
  </si>
  <si>
    <t>黄河西路--延河路</t>
  </si>
  <si>
    <t>S338--晨风路(东侧）</t>
  </si>
  <si>
    <t>S338—龙城大道</t>
  </si>
  <si>
    <t>（S338——晨风路）（西侧、中分带）</t>
  </si>
  <si>
    <t>玉龙路-龙江路</t>
  </si>
  <si>
    <t>长江路以西</t>
  </si>
  <si>
    <t>K0+800-K0+469</t>
  </si>
  <si>
    <t>（长江路-龙江路）剩余部分</t>
  </si>
  <si>
    <t>长江路—K0+750</t>
  </si>
  <si>
    <t>S239</t>
  </si>
  <si>
    <t>（石桥转盘-G346）</t>
  </si>
  <si>
    <t>嫩江路—新三河</t>
  </si>
  <si>
    <t>创业路—新三河</t>
  </si>
  <si>
    <t>北海路-新龙生态林</t>
  </si>
  <si>
    <t>北海路—S122</t>
  </si>
  <si>
    <t>叶汤路</t>
  </si>
  <si>
    <t>黄河西路—机场路</t>
  </si>
  <si>
    <t>创业路—东海路</t>
  </si>
  <si>
    <t>罗溪道口</t>
  </si>
  <si>
    <t>机场高架</t>
  </si>
  <si>
    <t>沪蓉高速-常州机场</t>
  </si>
  <si>
    <t>吕汤路</t>
  </si>
  <si>
    <t>黄河路-龙城大道</t>
  </si>
  <si>
    <t>四级预留移交面积</t>
  </si>
  <si>
    <t>四级面积总计</t>
  </si>
  <si>
    <t>面积总计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</si>
</sst>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</font>
    <font>
      <b/>
      <sz val="28"/>
      <name val="宋体"/>
      <charset val="134"/>
      <scheme val="minor"/>
    </font>
    <font>
      <sz val="11"/>
      <color rgb="FF000000"/>
      <name val="仿宋_GB2312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name val="宋体"/>
      <charset val="134"/>
    </font>
    <font>
      <b/>
      <i/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67040009765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67040009765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2" borderId="15" applyNumberFormat="0" applyAlignment="0" applyProtection="0">
      <alignment vertical="center"/>
    </xf>
    <xf numFmtId="0" fontId="29" fillId="13" borderId="16" applyNumberFormat="0" applyAlignment="0" applyProtection="0">
      <alignment vertical="center"/>
    </xf>
    <xf numFmtId="0" fontId="30" fillId="13" borderId="15" applyNumberFormat="0" applyAlignment="0" applyProtection="0">
      <alignment vertical="center"/>
    </xf>
    <xf numFmtId="0" fontId="31" fillId="14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14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1" fillId="5" borderId="0" xfId="0" applyFont="1" applyFill="1">
      <alignment vertical="center"/>
    </xf>
    <xf numFmtId="0" fontId="2" fillId="0" borderId="0" xfId="0" applyFont="1">
      <alignment vertical="center"/>
    </xf>
    <xf numFmtId="0" fontId="0" fillId="6" borderId="0" xfId="0" applyFill="1">
      <alignment vertical="center"/>
    </xf>
    <xf numFmtId="0" fontId="0" fillId="5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77" fontId="1" fillId="0" borderId="2" xfId="0" applyNumberFormat="1" applyFont="1" applyFill="1" applyBorder="1" applyAlignment="1">
      <alignment vertical="center"/>
    </xf>
    <xf numFmtId="0" fontId="1" fillId="0" borderId="2" xfId="50" applyFont="1" applyFill="1" applyBorder="1" applyAlignment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1" fillId="0" borderId="2" xfId="5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6" fontId="6" fillId="0" borderId="2" xfId="5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2" xfId="5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0" borderId="6" xfId="50" applyFont="1" applyFill="1" applyBorder="1" applyAlignment="1">
      <alignment horizontal="center" vertical="center" wrapText="1"/>
    </xf>
    <xf numFmtId="0" fontId="1" fillId="0" borderId="7" xfId="5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" fillId="0" borderId="2" xfId="49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justify" vertical="center"/>
    </xf>
    <xf numFmtId="0" fontId="6" fillId="0" borderId="2" xfId="5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77" fontId="1" fillId="0" borderId="2" xfId="5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6" fontId="1" fillId="0" borderId="6" xfId="50" applyNumberFormat="1" applyFont="1" applyFill="1" applyBorder="1" applyAlignment="1">
      <alignment horizontal="center" vertical="center" wrapText="1"/>
    </xf>
    <xf numFmtId="176" fontId="1" fillId="0" borderId="7" xfId="5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0" fontId="14" fillId="0" borderId="2" xfId="50" applyFont="1" applyFill="1" applyBorder="1" applyAlignment="1">
      <alignment horizontal="center" vertical="center" wrapText="1"/>
    </xf>
    <xf numFmtId="176" fontId="14" fillId="0" borderId="2" xfId="5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9" borderId="0" xfId="0" applyFill="1">
      <alignment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3" fillId="7" borderId="0" xfId="0" applyFont="1" applyFill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1" fillId="0" borderId="0" xfId="0" applyFont="1" applyFill="1" applyBorder="1" applyAlignment="1">
      <alignment vertical="center" wrapText="1"/>
    </xf>
    <xf numFmtId="176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6" fillId="0" borderId="6" xfId="5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9" fillId="0" borderId="0" xfId="0" applyFont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00"/>
  <sheetViews>
    <sheetView tabSelected="1" topLeftCell="A468" workbookViewId="0">
      <selection activeCell="O490" sqref="O490"/>
    </sheetView>
  </sheetViews>
  <sheetFormatPr defaultColWidth="9" defaultRowHeight="13.5"/>
  <cols>
    <col min="1" max="1" width="9.36666666666667" customWidth="1"/>
    <col min="2" max="2" width="15.3666666666667" customWidth="1"/>
    <col min="3" max="3" width="30.125" style="13" customWidth="1"/>
    <col min="4" max="4" width="22.5" style="14" customWidth="1"/>
    <col min="5" max="5" width="25.25" style="13" customWidth="1"/>
    <col min="7" max="7" width="14.9083333333333" customWidth="1"/>
  </cols>
  <sheetData>
    <row r="1" s="1" customFormat="1" ht="25.5" spans="1:5">
      <c r="A1" s="15" t="s">
        <v>0</v>
      </c>
      <c r="B1" s="16" t="s">
        <v>0</v>
      </c>
      <c r="C1" s="16"/>
      <c r="D1" s="16"/>
      <c r="E1" s="16"/>
    </row>
    <row r="2" ht="94" customHeight="1" spans="1:5">
      <c r="A2" s="17"/>
      <c r="B2" s="18" t="s">
        <v>1</v>
      </c>
      <c r="C2" s="18" t="s">
        <v>2</v>
      </c>
      <c r="D2" s="19">
        <v>12977.1</v>
      </c>
      <c r="E2" s="19"/>
    </row>
    <row r="3" customFormat="1" ht="27" spans="1:5">
      <c r="A3" s="17"/>
      <c r="B3" s="18" t="s">
        <v>3</v>
      </c>
      <c r="C3" s="18" t="s">
        <v>4</v>
      </c>
      <c r="D3" s="18">
        <v>6901.6</v>
      </c>
      <c r="E3" s="18"/>
    </row>
    <row r="4" ht="30" customHeight="1" spans="1:5">
      <c r="A4" s="17"/>
      <c r="B4" s="18" t="s">
        <v>5</v>
      </c>
      <c r="C4" s="18" t="s">
        <v>6</v>
      </c>
      <c r="D4" s="18">
        <v>2252.8</v>
      </c>
      <c r="E4" s="18"/>
    </row>
    <row r="5" ht="27" spans="1:5">
      <c r="A5" s="17"/>
      <c r="B5" s="18" t="s">
        <v>5</v>
      </c>
      <c r="C5" s="18" t="s">
        <v>7</v>
      </c>
      <c r="D5" s="18">
        <v>3207</v>
      </c>
      <c r="E5" s="20"/>
    </row>
    <row r="6" spans="1:5">
      <c r="A6" s="17"/>
      <c r="B6" s="18" t="s">
        <v>5</v>
      </c>
      <c r="C6" s="18" t="s">
        <v>8</v>
      </c>
      <c r="D6" s="18">
        <v>4396.8</v>
      </c>
      <c r="E6" s="18"/>
    </row>
    <row r="7" ht="25.75" customHeight="1" spans="1:5">
      <c r="A7" s="17"/>
      <c r="B7" s="21" t="s">
        <v>9</v>
      </c>
      <c r="C7" s="21" t="s">
        <v>10</v>
      </c>
      <c r="D7" s="21">
        <v>18825.58</v>
      </c>
      <c r="E7" s="21"/>
    </row>
    <row r="8" spans="1:5">
      <c r="A8" s="17"/>
      <c r="B8" s="18" t="s">
        <v>11</v>
      </c>
      <c r="C8" s="18" t="s">
        <v>12</v>
      </c>
      <c r="D8" s="18">
        <v>2194.12</v>
      </c>
      <c r="E8" s="18"/>
    </row>
    <row r="9" spans="1:5">
      <c r="A9" s="17"/>
      <c r="B9" s="18" t="s">
        <v>13</v>
      </c>
      <c r="C9" s="18" t="s">
        <v>14</v>
      </c>
      <c r="D9" s="18">
        <v>1517</v>
      </c>
      <c r="E9" s="22"/>
    </row>
    <row r="10" spans="1:5">
      <c r="A10" s="17"/>
      <c r="B10" s="18" t="s">
        <v>15</v>
      </c>
      <c r="C10" s="18" t="s">
        <v>14</v>
      </c>
      <c r="D10" s="18">
        <v>1696</v>
      </c>
      <c r="E10" s="22"/>
    </row>
    <row r="11" spans="1:5">
      <c r="A11" s="17"/>
      <c r="B11" s="18" t="s">
        <v>16</v>
      </c>
      <c r="C11" s="18" t="s">
        <v>14</v>
      </c>
      <c r="D11" s="18">
        <v>1533</v>
      </c>
      <c r="E11" s="22"/>
    </row>
    <row r="12" ht="94.5" spans="1:5">
      <c r="A12" s="17"/>
      <c r="B12" s="18"/>
      <c r="C12" s="18" t="s">
        <v>17</v>
      </c>
      <c r="D12" s="19">
        <v>6141.78</v>
      </c>
      <c r="E12" s="23"/>
    </row>
    <row r="13" ht="54" spans="1:5">
      <c r="A13" s="17"/>
      <c r="B13" s="18"/>
      <c r="C13" s="18" t="s">
        <v>18</v>
      </c>
      <c r="D13" s="19"/>
      <c r="E13" s="23"/>
    </row>
    <row r="14" s="2" customFormat="1" spans="1:5">
      <c r="A14" s="24"/>
      <c r="B14" s="18" t="s">
        <v>19</v>
      </c>
      <c r="C14" s="18" t="s">
        <v>20</v>
      </c>
      <c r="D14" s="19">
        <v>1563.43</v>
      </c>
      <c r="E14" s="25"/>
    </row>
    <row r="15" s="2" customFormat="1" spans="1:5">
      <c r="A15" s="24"/>
      <c r="B15" s="18" t="s">
        <v>21</v>
      </c>
      <c r="C15" s="18" t="s">
        <v>22</v>
      </c>
      <c r="D15" s="19">
        <v>1112.14</v>
      </c>
      <c r="E15" s="25"/>
    </row>
    <row r="16" s="2" customFormat="1" spans="1:5">
      <c r="A16" s="24"/>
      <c r="B16" s="18" t="s">
        <v>23</v>
      </c>
      <c r="C16" s="18" t="s">
        <v>22</v>
      </c>
      <c r="D16" s="19">
        <v>50</v>
      </c>
      <c r="E16" s="25"/>
    </row>
    <row r="17" spans="1:5">
      <c r="A17" s="17"/>
      <c r="B17" s="18" t="s">
        <v>24</v>
      </c>
      <c r="C17" s="18" t="s">
        <v>25</v>
      </c>
      <c r="D17" s="18">
        <v>13304</v>
      </c>
      <c r="E17" s="22"/>
    </row>
    <row r="18" spans="1:5">
      <c r="A18" s="17"/>
      <c r="B18" s="18" t="s">
        <v>26</v>
      </c>
      <c r="C18" s="18" t="s">
        <v>27</v>
      </c>
      <c r="D18" s="18">
        <v>45371.5</v>
      </c>
      <c r="E18" s="18"/>
    </row>
    <row r="19" spans="1:5">
      <c r="A19" s="17"/>
      <c r="B19" s="26" t="s">
        <v>28</v>
      </c>
      <c r="C19" s="26" t="s">
        <v>29</v>
      </c>
      <c r="D19" s="19">
        <v>26242.67</v>
      </c>
      <c r="E19" s="22"/>
    </row>
    <row r="20" ht="180" customHeight="1" spans="1:5">
      <c r="A20" s="17"/>
      <c r="B20" s="21" t="s">
        <v>30</v>
      </c>
      <c r="C20" s="27" t="s">
        <v>31</v>
      </c>
      <c r="D20" s="27">
        <v>133394</v>
      </c>
      <c r="E20" s="27"/>
    </row>
    <row r="21" ht="90.75" customHeight="1" spans="1:5">
      <c r="A21" s="17"/>
      <c r="B21" s="28" t="s">
        <v>28</v>
      </c>
      <c r="C21" s="28" t="s">
        <v>32</v>
      </c>
      <c r="D21" s="28">
        <v>64634</v>
      </c>
      <c r="E21" s="28"/>
    </row>
    <row r="22" s="2" customFormat="1" ht="90.75" customHeight="1" spans="1:5">
      <c r="A22" s="17"/>
      <c r="B22" s="28"/>
      <c r="C22" s="28" t="s">
        <v>33</v>
      </c>
      <c r="D22" s="28">
        <v>15000</v>
      </c>
      <c r="E22" s="28"/>
    </row>
    <row r="23" ht="90.75" customHeight="1" spans="1:5">
      <c r="A23" s="17"/>
      <c r="B23" s="28"/>
      <c r="C23" s="28" t="s">
        <v>34</v>
      </c>
      <c r="D23" s="28">
        <v>1795.06</v>
      </c>
      <c r="E23" s="28"/>
    </row>
    <row r="24" ht="24" spans="1:5">
      <c r="A24" s="17"/>
      <c r="B24" s="21" t="s">
        <v>35</v>
      </c>
      <c r="C24" s="21" t="s">
        <v>36</v>
      </c>
      <c r="D24" s="21">
        <v>12835.56</v>
      </c>
      <c r="E24" s="21"/>
    </row>
    <row r="25" spans="1:5">
      <c r="A25" s="17"/>
      <c r="B25" s="21" t="s">
        <v>37</v>
      </c>
      <c r="C25" s="21" t="s">
        <v>38</v>
      </c>
      <c r="D25" s="29">
        <v>33991.35</v>
      </c>
      <c r="E25" s="21"/>
    </row>
    <row r="26" spans="1:5">
      <c r="A26" s="17"/>
      <c r="B26" s="21"/>
      <c r="C26" s="21" t="s">
        <v>39</v>
      </c>
      <c r="D26" s="21">
        <v>20070.92</v>
      </c>
      <c r="E26" s="21"/>
    </row>
    <row r="27" spans="1:5">
      <c r="A27" s="17"/>
      <c r="B27" s="18" t="s">
        <v>40</v>
      </c>
      <c r="C27" s="18" t="s">
        <v>29</v>
      </c>
      <c r="D27" s="19">
        <f>6697.86+36*2</f>
        <v>6769.86</v>
      </c>
      <c r="E27" s="19"/>
    </row>
    <row r="28" spans="1:5">
      <c r="A28" s="17"/>
      <c r="B28" s="21" t="s">
        <v>40</v>
      </c>
      <c r="C28" s="21" t="s">
        <v>32</v>
      </c>
      <c r="D28" s="29">
        <f>18471.02+314*2</f>
        <v>19099.02</v>
      </c>
      <c r="E28" s="29"/>
    </row>
    <row r="29" spans="1:5">
      <c r="A29" s="17"/>
      <c r="B29" s="21"/>
      <c r="C29" s="21" t="s">
        <v>41</v>
      </c>
      <c r="D29" s="29">
        <v>15002.1</v>
      </c>
      <c r="E29" s="29"/>
    </row>
    <row r="30" ht="51" customHeight="1" spans="1:5">
      <c r="A30" s="17"/>
      <c r="B30" s="21"/>
      <c r="C30" s="21" t="s">
        <v>42</v>
      </c>
      <c r="D30" s="21">
        <v>2703.16</v>
      </c>
      <c r="E30" s="21"/>
    </row>
    <row r="31" ht="39" customHeight="1" spans="1:5">
      <c r="A31" s="17"/>
      <c r="B31" s="21"/>
      <c r="C31" s="21" t="s">
        <v>43</v>
      </c>
      <c r="D31" s="21">
        <f>5912.12+1750</f>
        <v>7662.12</v>
      </c>
      <c r="E31" s="21"/>
    </row>
    <row r="32" spans="1:5">
      <c r="A32" s="17"/>
      <c r="B32" s="21"/>
      <c r="C32" s="21" t="s">
        <v>44</v>
      </c>
      <c r="D32" s="21">
        <v>5870.04</v>
      </c>
      <c r="E32" s="21"/>
    </row>
    <row r="33" spans="1:5">
      <c r="A33" s="17"/>
      <c r="B33" s="21" t="s">
        <v>45</v>
      </c>
      <c r="C33" s="21" t="s">
        <v>46</v>
      </c>
      <c r="D33" s="29">
        <v>119799.18</v>
      </c>
      <c r="E33" s="30"/>
    </row>
    <row r="34" customFormat="1" spans="1:5">
      <c r="A34" s="17"/>
      <c r="B34" s="21" t="s">
        <v>45</v>
      </c>
      <c r="C34" s="21" t="s">
        <v>47</v>
      </c>
      <c r="D34" s="29">
        <v>6657.84</v>
      </c>
      <c r="E34" s="21"/>
    </row>
    <row r="35" spans="1:5">
      <c r="A35" s="17"/>
      <c r="B35" s="21" t="s">
        <v>45</v>
      </c>
      <c r="C35" s="21" t="s">
        <v>48</v>
      </c>
      <c r="D35" s="19">
        <v>51613.26</v>
      </c>
      <c r="E35" s="31"/>
    </row>
    <row r="36" ht="27" spans="1:5">
      <c r="A36" s="17"/>
      <c r="B36" s="18" t="s">
        <v>49</v>
      </c>
      <c r="C36" s="18" t="s">
        <v>50</v>
      </c>
      <c r="D36" s="18">
        <v>29557.1</v>
      </c>
      <c r="E36" s="26"/>
    </row>
    <row r="37" s="2" customFormat="1" spans="1:5">
      <c r="A37" s="24"/>
      <c r="B37" s="18" t="s">
        <v>49</v>
      </c>
      <c r="C37" s="18" t="s">
        <v>51</v>
      </c>
      <c r="D37" s="32">
        <v>22329.42</v>
      </c>
      <c r="E37" s="31"/>
    </row>
    <row r="38" spans="1:5">
      <c r="A38" s="17"/>
      <c r="B38" s="18" t="s">
        <v>52</v>
      </c>
      <c r="C38" s="18" t="s">
        <v>53</v>
      </c>
      <c r="D38" s="18">
        <v>1527.36</v>
      </c>
      <c r="E38" s="26"/>
    </row>
    <row r="39" spans="1:5">
      <c r="A39" s="17"/>
      <c r="B39" s="18"/>
      <c r="C39" s="18" t="s">
        <v>54</v>
      </c>
      <c r="D39" s="18">
        <v>3722.57</v>
      </c>
      <c r="E39" s="26"/>
    </row>
    <row r="40" spans="1:5">
      <c r="A40" s="17"/>
      <c r="B40" s="18"/>
      <c r="C40" s="18" t="s">
        <v>55</v>
      </c>
      <c r="D40" s="18">
        <v>2490.31</v>
      </c>
      <c r="E40" s="26"/>
    </row>
    <row r="41" spans="1:5">
      <c r="A41" s="17"/>
      <c r="B41" s="18"/>
      <c r="C41" s="18" t="s">
        <v>56</v>
      </c>
      <c r="D41" s="18">
        <v>3825.58</v>
      </c>
      <c r="E41" s="26"/>
    </row>
    <row r="42" s="2" customFormat="1" spans="1:5">
      <c r="A42" s="24"/>
      <c r="B42" s="18"/>
      <c r="C42" s="18" t="s">
        <v>57</v>
      </c>
      <c r="D42" s="18">
        <v>8796.7</v>
      </c>
      <c r="E42" s="26"/>
    </row>
    <row r="43" ht="222" customHeight="1" spans="1:5">
      <c r="A43" s="17"/>
      <c r="B43" s="18" t="s">
        <v>58</v>
      </c>
      <c r="C43" s="18" t="s">
        <v>32</v>
      </c>
      <c r="D43" s="18">
        <f>77537.55+285*2</f>
        <v>78107.55</v>
      </c>
      <c r="E43" s="18"/>
    </row>
    <row r="44" spans="1:5">
      <c r="A44" s="17"/>
      <c r="B44" s="26" t="s">
        <v>59</v>
      </c>
      <c r="C44" s="26" t="s">
        <v>60</v>
      </c>
      <c r="D44" s="26">
        <f>51983.33+152*2</f>
        <v>52287.33</v>
      </c>
      <c r="E44" s="33"/>
    </row>
    <row r="45" spans="1:5">
      <c r="A45" s="17"/>
      <c r="B45" s="28" t="s">
        <v>58</v>
      </c>
      <c r="C45" s="28" t="s">
        <v>61</v>
      </c>
      <c r="D45" s="28">
        <v>79128.3</v>
      </c>
      <c r="E45" s="28"/>
    </row>
    <row r="46" spans="1:5">
      <c r="A46" s="17"/>
      <c r="B46" s="27" t="s">
        <v>58</v>
      </c>
      <c r="C46" s="28" t="s">
        <v>62</v>
      </c>
      <c r="D46" s="34">
        <f>27051.44+141*2</f>
        <v>27333.44</v>
      </c>
      <c r="E46" s="31"/>
    </row>
    <row r="47" ht="24" spans="1:5">
      <c r="A47" s="17"/>
      <c r="B47" s="28" t="s">
        <v>63</v>
      </c>
      <c r="C47" s="28" t="s">
        <v>64</v>
      </c>
      <c r="D47" s="28">
        <v>6158.89</v>
      </c>
      <c r="E47" s="21"/>
    </row>
    <row r="48" ht="27" spans="1:5">
      <c r="A48" s="17"/>
      <c r="B48" s="18" t="s">
        <v>65</v>
      </c>
      <c r="C48" s="18"/>
      <c r="D48" s="18">
        <v>828.6</v>
      </c>
      <c r="E48" s="26"/>
    </row>
    <row r="49" spans="1:5">
      <c r="A49" s="17"/>
      <c r="B49" s="18" t="s">
        <v>66</v>
      </c>
      <c r="C49" s="18" t="s">
        <v>67</v>
      </c>
      <c r="D49" s="26">
        <f>3044.52+25*2</f>
        <v>3094.52</v>
      </c>
      <c r="E49" s="26"/>
    </row>
    <row r="50" spans="1:5">
      <c r="A50" s="17"/>
      <c r="B50" s="18" t="s">
        <v>68</v>
      </c>
      <c r="C50" s="18" t="s">
        <v>67</v>
      </c>
      <c r="D50" s="26">
        <f>13900.95+15*2</f>
        <v>13930.95</v>
      </c>
      <c r="E50" s="26"/>
    </row>
    <row r="51" ht="27" spans="1:5">
      <c r="A51" s="17"/>
      <c r="B51" s="18" t="s">
        <v>69</v>
      </c>
      <c r="C51" s="18"/>
      <c r="D51" s="19">
        <v>38369.01</v>
      </c>
      <c r="E51" s="35"/>
    </row>
    <row r="52" ht="49.5" customHeight="1" spans="1:5">
      <c r="A52" s="17"/>
      <c r="B52" s="18" t="s">
        <v>70</v>
      </c>
      <c r="C52" s="36" t="s">
        <v>71</v>
      </c>
      <c r="D52" s="18">
        <v>188</v>
      </c>
      <c r="E52" s="36"/>
    </row>
    <row r="53" s="2" customFormat="1" spans="1:5">
      <c r="A53" s="24"/>
      <c r="B53" s="18"/>
      <c r="C53" s="35" t="s">
        <v>72</v>
      </c>
      <c r="D53" s="18">
        <v>3182.73</v>
      </c>
      <c r="E53" s="35"/>
    </row>
    <row r="54" s="2" customFormat="1" spans="1:5">
      <c r="A54" s="24"/>
      <c r="B54" s="18"/>
      <c r="C54" s="35" t="s">
        <v>73</v>
      </c>
      <c r="D54" s="18">
        <v>48</v>
      </c>
      <c r="E54" s="35"/>
    </row>
    <row r="55" s="2" customFormat="1" spans="1:5">
      <c r="A55" s="24"/>
      <c r="B55" s="18"/>
      <c r="C55" s="18" t="s">
        <v>74</v>
      </c>
      <c r="D55" s="18">
        <v>1982.76</v>
      </c>
      <c r="E55" s="36"/>
    </row>
    <row r="56" s="2" customFormat="1" spans="1:5">
      <c r="A56" s="24"/>
      <c r="B56" s="18"/>
      <c r="C56" s="18" t="s">
        <v>75</v>
      </c>
      <c r="D56" s="18">
        <v>1239.49</v>
      </c>
      <c r="E56" s="37"/>
    </row>
    <row r="57" s="2" customFormat="1" spans="1:5">
      <c r="A57" s="24"/>
      <c r="B57" s="18"/>
      <c r="C57" s="18" t="s">
        <v>76</v>
      </c>
      <c r="D57" s="18">
        <v>6926.11</v>
      </c>
      <c r="E57" s="37"/>
    </row>
    <row r="58" s="2" customFormat="1" spans="1:5">
      <c r="A58" s="24"/>
      <c r="B58" s="18"/>
      <c r="C58" s="18" t="s">
        <v>77</v>
      </c>
      <c r="D58" s="18">
        <v>1314.26</v>
      </c>
      <c r="E58" s="37"/>
    </row>
    <row r="59" spans="1:5">
      <c r="A59" s="17"/>
      <c r="B59" s="18" t="s">
        <v>78</v>
      </c>
      <c r="C59" s="18" t="s">
        <v>79</v>
      </c>
      <c r="D59" s="18">
        <v>45750.03</v>
      </c>
      <c r="E59" s="18"/>
    </row>
    <row r="60" spans="1:5">
      <c r="A60" s="17"/>
      <c r="B60" s="18" t="s">
        <v>78</v>
      </c>
      <c r="C60" s="18" t="s">
        <v>48</v>
      </c>
      <c r="D60" s="18">
        <v>56317.75</v>
      </c>
      <c r="E60" s="18"/>
    </row>
    <row r="61" spans="1:5">
      <c r="A61" s="17"/>
      <c r="B61" s="18" t="s">
        <v>78</v>
      </c>
      <c r="C61" s="21" t="s">
        <v>80</v>
      </c>
      <c r="D61" s="29">
        <v>44209.63</v>
      </c>
      <c r="E61" s="38"/>
    </row>
    <row r="62" ht="27" spans="1:5">
      <c r="A62" s="17"/>
      <c r="B62" s="18" t="s">
        <v>78</v>
      </c>
      <c r="C62" s="18" t="s">
        <v>81</v>
      </c>
      <c r="D62" s="18">
        <v>3467.8</v>
      </c>
      <c r="E62" s="26"/>
    </row>
    <row r="63" s="2" customFormat="1" spans="1:5">
      <c r="A63" s="24"/>
      <c r="B63" s="18" t="s">
        <v>82</v>
      </c>
      <c r="C63" s="18" t="s">
        <v>83</v>
      </c>
      <c r="D63" s="32">
        <v>10708.62</v>
      </c>
      <c r="E63" s="39"/>
    </row>
    <row r="64" s="2" customFormat="1" spans="1:5">
      <c r="A64" s="24"/>
      <c r="B64" s="18" t="s">
        <v>84</v>
      </c>
      <c r="C64" s="18" t="s">
        <v>85</v>
      </c>
      <c r="D64" s="18">
        <v>5498.98</v>
      </c>
      <c r="E64" s="20"/>
    </row>
    <row r="65" spans="1:5">
      <c r="A65" s="17"/>
      <c r="B65" s="21" t="s">
        <v>86</v>
      </c>
      <c r="C65" s="21" t="s">
        <v>87</v>
      </c>
      <c r="D65" s="29">
        <v>11037.34</v>
      </c>
      <c r="E65" s="40"/>
    </row>
    <row r="66" spans="1:5">
      <c r="A66" s="17"/>
      <c r="B66" s="18" t="s">
        <v>88</v>
      </c>
      <c r="C66" s="18" t="s">
        <v>89</v>
      </c>
      <c r="D66" s="26">
        <v>3290.44</v>
      </c>
      <c r="E66" s="26"/>
    </row>
    <row r="67" spans="1:5">
      <c r="A67" s="17"/>
      <c r="B67" s="18" t="s">
        <v>90</v>
      </c>
      <c r="C67" s="18" t="s">
        <v>91</v>
      </c>
      <c r="D67" s="26">
        <v>57626.44</v>
      </c>
      <c r="E67" s="26"/>
    </row>
    <row r="68" spans="1:5">
      <c r="A68" s="17"/>
      <c r="B68" s="18" t="s">
        <v>90</v>
      </c>
      <c r="C68" s="18" t="s">
        <v>92</v>
      </c>
      <c r="D68" s="26"/>
      <c r="E68" s="26"/>
    </row>
    <row r="69" ht="27" spans="1:5">
      <c r="A69" s="17"/>
      <c r="B69" s="18" t="s">
        <v>93</v>
      </c>
      <c r="C69" s="18" t="s">
        <v>94</v>
      </c>
      <c r="D69" s="32">
        <v>156</v>
      </c>
      <c r="E69" s="41"/>
    </row>
    <row r="70" spans="1:5">
      <c r="A70" s="17"/>
      <c r="B70" s="18"/>
      <c r="C70" s="18" t="s">
        <v>95</v>
      </c>
      <c r="D70" s="32">
        <v>48</v>
      </c>
      <c r="E70" s="41"/>
    </row>
    <row r="71" spans="1:5">
      <c r="A71" s="17"/>
      <c r="B71" s="21" t="s">
        <v>96</v>
      </c>
      <c r="C71" s="21" t="s">
        <v>97</v>
      </c>
      <c r="D71" s="29">
        <v>135</v>
      </c>
      <c r="E71" s="40"/>
    </row>
    <row r="72" spans="1:5">
      <c r="A72" s="17"/>
      <c r="B72" s="21" t="s">
        <v>96</v>
      </c>
      <c r="C72" s="21" t="s">
        <v>98</v>
      </c>
      <c r="D72" s="29">
        <v>198</v>
      </c>
      <c r="E72" s="40"/>
    </row>
    <row r="73" spans="1:5">
      <c r="A73" s="17"/>
      <c r="B73" s="21" t="s">
        <v>96</v>
      </c>
      <c r="C73" s="21" t="s">
        <v>99</v>
      </c>
      <c r="D73" s="29">
        <v>118</v>
      </c>
      <c r="E73" s="40"/>
    </row>
    <row r="74" ht="33" customHeight="1" spans="1:5">
      <c r="A74" s="17"/>
      <c r="B74" s="18" t="s">
        <v>100</v>
      </c>
      <c r="C74" s="18" t="s">
        <v>79</v>
      </c>
      <c r="D74" s="19">
        <v>4177.74</v>
      </c>
      <c r="E74" s="18"/>
    </row>
    <row r="75" ht="24" spans="1:5">
      <c r="A75" s="17"/>
      <c r="B75" s="21" t="s">
        <v>100</v>
      </c>
      <c r="C75" s="21" t="s">
        <v>101</v>
      </c>
      <c r="D75" s="29">
        <v>28869.3</v>
      </c>
      <c r="E75" s="21"/>
    </row>
    <row r="76" ht="27" spans="1:5">
      <c r="A76" s="17"/>
      <c r="B76" s="18" t="s">
        <v>102</v>
      </c>
      <c r="C76" s="18" t="s">
        <v>103</v>
      </c>
      <c r="D76" s="19">
        <v>15243.33</v>
      </c>
      <c r="E76" s="38"/>
    </row>
    <row r="77" s="2" customFormat="1" spans="1:5">
      <c r="A77" s="24"/>
      <c r="B77" s="21" t="s">
        <v>104</v>
      </c>
      <c r="C77" s="41" t="s">
        <v>105</v>
      </c>
      <c r="D77" s="21">
        <v>40</v>
      </c>
      <c r="E77" s="40"/>
    </row>
    <row r="78" s="2" customFormat="1" spans="1:5">
      <c r="A78" s="24"/>
      <c r="B78" s="21" t="s">
        <v>106</v>
      </c>
      <c r="C78" s="41" t="s">
        <v>107</v>
      </c>
      <c r="D78" s="21">
        <v>284</v>
      </c>
      <c r="E78" s="40"/>
    </row>
    <row r="79" s="2" customFormat="1" spans="1:5">
      <c r="A79" s="24"/>
      <c r="B79" s="21" t="s">
        <v>108</v>
      </c>
      <c r="C79" s="41" t="s">
        <v>109</v>
      </c>
      <c r="D79" s="21">
        <v>116</v>
      </c>
      <c r="E79" s="40"/>
    </row>
    <row r="80" s="2" customFormat="1" spans="1:5">
      <c r="A80" s="24"/>
      <c r="B80" s="21"/>
      <c r="C80" s="21" t="s">
        <v>110</v>
      </c>
      <c r="D80" s="21">
        <v>302.43</v>
      </c>
      <c r="E80" s="40"/>
    </row>
    <row r="81" s="2" customFormat="1" spans="1:5">
      <c r="A81" s="24"/>
      <c r="B81" s="21" t="s">
        <v>111</v>
      </c>
      <c r="C81" s="21" t="s">
        <v>112</v>
      </c>
      <c r="D81" s="21">
        <v>6000</v>
      </c>
      <c r="E81" s="40"/>
    </row>
    <row r="82" s="2" customFormat="1" spans="1:5">
      <c r="A82" s="24"/>
      <c r="B82" s="21"/>
      <c r="C82" s="21" t="s">
        <v>113</v>
      </c>
      <c r="D82" s="21">
        <v>5176.2</v>
      </c>
      <c r="E82" s="40"/>
    </row>
    <row r="83" s="2" customFormat="1" spans="1:5">
      <c r="A83" s="24"/>
      <c r="B83" s="21" t="s">
        <v>114</v>
      </c>
      <c r="C83" s="21" t="s">
        <v>115</v>
      </c>
      <c r="D83" s="21">
        <v>44</v>
      </c>
      <c r="E83" s="40"/>
    </row>
    <row r="84" s="2" customFormat="1" spans="1:5">
      <c r="A84" s="24"/>
      <c r="B84" s="21"/>
      <c r="C84" s="21" t="s">
        <v>116</v>
      </c>
      <c r="D84" s="21">
        <v>7209.39</v>
      </c>
      <c r="E84" s="40"/>
    </row>
    <row r="85" s="2" customFormat="1" spans="1:5">
      <c r="A85" s="24"/>
      <c r="B85" s="21"/>
      <c r="C85" s="21" t="s">
        <v>117</v>
      </c>
      <c r="D85" s="21">
        <v>2884.15</v>
      </c>
      <c r="E85" s="40"/>
    </row>
    <row r="86" s="1" customFormat="1" ht="25.5" customHeight="1" spans="1:5">
      <c r="A86" s="17"/>
      <c r="B86" s="42" t="s">
        <v>118</v>
      </c>
      <c r="C86" s="42"/>
      <c r="D86" s="42">
        <v>70000</v>
      </c>
      <c r="E86" s="43" t="s">
        <v>119</v>
      </c>
    </row>
    <row r="87" s="1" customFormat="1" ht="29.25" customHeight="1" spans="1:5">
      <c r="A87" s="17"/>
      <c r="B87" s="44" t="s">
        <v>120</v>
      </c>
      <c r="C87" s="43"/>
      <c r="D87" s="44">
        <f>SUM(D2:D86)</f>
        <v>1431461.54</v>
      </c>
      <c r="E87" s="43"/>
    </row>
    <row r="88" spans="1:5">
      <c r="B88" s="21"/>
      <c r="C88" s="21"/>
      <c r="D88" s="21"/>
      <c r="E88" s="21"/>
    </row>
    <row r="89" s="3" customFormat="1" ht="25.5" spans="1:5">
      <c r="A89" s="45" t="s">
        <v>121</v>
      </c>
      <c r="B89" s="46" t="s">
        <v>121</v>
      </c>
      <c r="C89" s="47"/>
      <c r="D89" s="47"/>
      <c r="E89" s="47"/>
    </row>
    <row r="90" s="2" customFormat="1" spans="1:5">
      <c r="A90" s="48"/>
      <c r="B90" s="18" t="s">
        <v>122</v>
      </c>
      <c r="C90" s="18" t="s">
        <v>123</v>
      </c>
      <c r="D90" s="18">
        <v>15970</v>
      </c>
      <c r="E90" s="49"/>
    </row>
    <row r="91" spans="1:5">
      <c r="A91" s="48"/>
      <c r="B91" s="18" t="s">
        <v>124</v>
      </c>
      <c r="C91" s="18" t="s">
        <v>125</v>
      </c>
      <c r="D91" s="18">
        <v>8121</v>
      </c>
      <c r="E91" s="18"/>
    </row>
    <row r="92" spans="1:5">
      <c r="A92" s="48"/>
      <c r="B92" s="18" t="s">
        <v>126</v>
      </c>
      <c r="C92" s="18" t="s">
        <v>123</v>
      </c>
      <c r="D92" s="18">
        <v>18526</v>
      </c>
      <c r="E92" s="50"/>
    </row>
    <row r="93" spans="1:5">
      <c r="A93" s="48"/>
      <c r="B93" s="18" t="s">
        <v>127</v>
      </c>
      <c r="C93" s="18" t="s">
        <v>128</v>
      </c>
      <c r="D93" s="18">
        <v>12295</v>
      </c>
      <c r="E93" s="22"/>
    </row>
    <row r="94" spans="1:5">
      <c r="A94" s="48"/>
      <c r="B94" s="18" t="s">
        <v>127</v>
      </c>
      <c r="C94" s="18" t="s">
        <v>129</v>
      </c>
      <c r="D94" s="18">
        <v>6988.6</v>
      </c>
      <c r="E94" s="22"/>
    </row>
    <row r="95" spans="1:5">
      <c r="A95" s="48"/>
      <c r="B95" s="18" t="s">
        <v>1</v>
      </c>
      <c r="C95" s="18" t="s">
        <v>130</v>
      </c>
      <c r="D95" s="18">
        <v>1722.56</v>
      </c>
      <c r="E95" s="51"/>
    </row>
    <row r="96" ht="67.25" customHeight="1" spans="1:5">
      <c r="A96" s="48"/>
      <c r="B96" s="18" t="s">
        <v>131</v>
      </c>
      <c r="C96" s="18" t="s">
        <v>132</v>
      </c>
      <c r="D96" s="19">
        <f>19979.02+138*2</f>
        <v>20255.02</v>
      </c>
      <c r="E96" s="19"/>
    </row>
    <row r="97" ht="48" customHeight="1" spans="1:5">
      <c r="A97" s="48"/>
      <c r="B97" s="18" t="s">
        <v>1</v>
      </c>
      <c r="C97" s="18" t="s">
        <v>133</v>
      </c>
      <c r="D97" s="19">
        <f>9162.7+3*2</f>
        <v>9168.7</v>
      </c>
      <c r="E97" s="19"/>
    </row>
    <row r="98" spans="1:5">
      <c r="A98" s="48"/>
      <c r="B98" s="18" t="s">
        <v>124</v>
      </c>
      <c r="C98" s="18" t="s">
        <v>134</v>
      </c>
      <c r="D98" s="19">
        <f>49831.94+2570+5*2</f>
        <v>52411.94</v>
      </c>
      <c r="E98" s="51"/>
    </row>
    <row r="99" spans="1:5">
      <c r="A99" s="48"/>
      <c r="B99" s="18" t="s">
        <v>124</v>
      </c>
      <c r="C99" s="18" t="s">
        <v>135</v>
      </c>
      <c r="D99" s="19">
        <v>4664.98</v>
      </c>
      <c r="E99" s="22"/>
    </row>
    <row r="100" spans="1:5">
      <c r="A100" s="48"/>
      <c r="B100" s="18" t="s">
        <v>136</v>
      </c>
      <c r="C100" s="26" t="s">
        <v>137</v>
      </c>
      <c r="D100" s="26">
        <v>54317</v>
      </c>
      <c r="E100" s="26"/>
    </row>
    <row r="101" customFormat="1" spans="1:5">
      <c r="A101" s="48"/>
      <c r="B101" s="18" t="s">
        <v>136</v>
      </c>
      <c r="C101" s="18" t="s">
        <v>138</v>
      </c>
      <c r="D101" s="18">
        <f>35451.32+39*2</f>
        <v>35529.32</v>
      </c>
      <c r="E101" s="18"/>
    </row>
    <row r="102" customFormat="1" spans="1:5">
      <c r="A102" s="48"/>
      <c r="B102" s="18" t="s">
        <v>24</v>
      </c>
      <c r="C102" s="18" t="s">
        <v>139</v>
      </c>
      <c r="D102" s="18">
        <f>13525.78+138*2</f>
        <v>13801.78</v>
      </c>
      <c r="E102" s="18"/>
    </row>
    <row r="103" customFormat="1" ht="27" spans="1:5">
      <c r="A103" s="48"/>
      <c r="B103" s="18" t="s">
        <v>140</v>
      </c>
      <c r="C103" s="18"/>
      <c r="D103" s="32">
        <v>1457.99</v>
      </c>
      <c r="E103" s="26"/>
    </row>
    <row r="104" customFormat="1" spans="1:5">
      <c r="A104" s="48"/>
      <c r="B104" s="18" t="s">
        <v>24</v>
      </c>
      <c r="C104" s="26" t="s">
        <v>141</v>
      </c>
      <c r="D104" s="26">
        <v>6561</v>
      </c>
      <c r="E104" s="26"/>
    </row>
    <row r="105" customFormat="1" spans="1:5">
      <c r="A105" s="48"/>
      <c r="B105" s="18" t="s">
        <v>24</v>
      </c>
      <c r="C105" s="26" t="s">
        <v>142</v>
      </c>
      <c r="D105" s="26">
        <v>9298</v>
      </c>
      <c r="E105" s="50"/>
    </row>
    <row r="106" customFormat="1" spans="1:5">
      <c r="A106" s="48"/>
      <c r="B106" s="18" t="s">
        <v>24</v>
      </c>
      <c r="C106" s="26" t="s">
        <v>143</v>
      </c>
      <c r="D106" s="52">
        <f>9475.67+17*2</f>
        <v>9509.67</v>
      </c>
      <c r="E106" s="26"/>
    </row>
    <row r="107" customFormat="1" spans="1:5">
      <c r="A107" s="48"/>
      <c r="B107" s="18" t="s">
        <v>24</v>
      </c>
      <c r="C107" s="26" t="s">
        <v>144</v>
      </c>
      <c r="D107" s="53"/>
      <c r="E107" s="26"/>
    </row>
    <row r="108" ht="27" spans="1:5">
      <c r="A108" s="48"/>
      <c r="B108" s="18" t="s">
        <v>24</v>
      </c>
      <c r="C108" s="18" t="s">
        <v>145</v>
      </c>
      <c r="D108" s="18">
        <v>13349.33</v>
      </c>
      <c r="E108" s="51"/>
    </row>
    <row r="109" spans="1:5">
      <c r="A109" s="48"/>
      <c r="B109" s="18" t="s">
        <v>24</v>
      </c>
      <c r="C109" s="22" t="s">
        <v>146</v>
      </c>
      <c r="D109" s="19">
        <v>964</v>
      </c>
      <c r="E109" s="22"/>
    </row>
    <row r="110" spans="1:5">
      <c r="A110" s="48"/>
      <c r="B110" s="18"/>
      <c r="C110" s="18" t="s">
        <v>147</v>
      </c>
      <c r="D110" s="19">
        <v>1351.64</v>
      </c>
      <c r="E110" s="22"/>
    </row>
    <row r="111" spans="1:5">
      <c r="A111" s="48"/>
      <c r="B111" s="18" t="s">
        <v>24</v>
      </c>
      <c r="C111" s="18" t="s">
        <v>148</v>
      </c>
      <c r="D111" s="19">
        <v>4001</v>
      </c>
      <c r="E111" s="22"/>
    </row>
    <row r="112" spans="1:5">
      <c r="A112" s="48"/>
      <c r="B112" s="18" t="s">
        <v>24</v>
      </c>
      <c r="C112" s="18" t="s">
        <v>149</v>
      </c>
      <c r="D112" s="18">
        <v>2324.63</v>
      </c>
      <c r="E112" s="18"/>
    </row>
    <row r="113" spans="1:5">
      <c r="A113" s="48"/>
      <c r="B113" s="18" t="s">
        <v>150</v>
      </c>
      <c r="C113" s="18" t="s">
        <v>151</v>
      </c>
      <c r="D113" s="18">
        <v>2524.77</v>
      </c>
      <c r="E113" s="18"/>
    </row>
    <row r="114" spans="1:5">
      <c r="A114" s="48"/>
      <c r="B114" s="18" t="s">
        <v>150</v>
      </c>
      <c r="C114" s="22" t="s">
        <v>152</v>
      </c>
      <c r="D114" s="18">
        <v>2171.08</v>
      </c>
      <c r="E114" s="22"/>
    </row>
    <row r="115" spans="1:5">
      <c r="A115" s="48"/>
      <c r="B115" s="18" t="s">
        <v>153</v>
      </c>
      <c r="C115" s="18" t="s">
        <v>123</v>
      </c>
      <c r="D115" s="18">
        <v>22657.3</v>
      </c>
      <c r="E115" s="22"/>
    </row>
    <row r="116" ht="234" customHeight="1" spans="1:5">
      <c r="A116" s="48"/>
      <c r="B116" s="18" t="s">
        <v>153</v>
      </c>
      <c r="C116" s="18" t="s">
        <v>154</v>
      </c>
      <c r="D116" s="18">
        <v>95413.2</v>
      </c>
      <c r="E116" s="22"/>
    </row>
    <row r="117" spans="1:5">
      <c r="A117" s="48"/>
      <c r="B117" s="18" t="s">
        <v>155</v>
      </c>
      <c r="C117" s="18" t="s">
        <v>156</v>
      </c>
      <c r="D117" s="18">
        <v>9379</v>
      </c>
      <c r="E117" s="22"/>
    </row>
    <row r="118" ht="27" spans="1:5">
      <c r="A118" s="48"/>
      <c r="B118" s="18" t="s">
        <v>157</v>
      </c>
      <c r="C118" s="18" t="s">
        <v>158</v>
      </c>
      <c r="D118" s="18">
        <v>1668</v>
      </c>
      <c r="E118" s="22"/>
    </row>
    <row r="119" ht="27" spans="1:5">
      <c r="A119" s="48"/>
      <c r="B119" s="54" t="s">
        <v>155</v>
      </c>
      <c r="C119" s="50" t="s">
        <v>159</v>
      </c>
      <c r="D119" s="18">
        <v>5150.8</v>
      </c>
      <c r="E119" s="50"/>
    </row>
    <row r="120" spans="1:5">
      <c r="A120" s="48"/>
      <c r="B120" s="18" t="s">
        <v>160</v>
      </c>
      <c r="C120" s="18" t="s">
        <v>138</v>
      </c>
      <c r="D120" s="18">
        <v>24265</v>
      </c>
      <c r="E120" s="50"/>
    </row>
    <row r="121" spans="1:5">
      <c r="A121" s="48"/>
      <c r="B121" s="18" t="s">
        <v>160</v>
      </c>
      <c r="C121" s="26" t="s">
        <v>137</v>
      </c>
      <c r="D121" s="26">
        <v>52100</v>
      </c>
      <c r="E121" s="55"/>
    </row>
    <row r="122" spans="1:5">
      <c r="A122" s="48"/>
      <c r="B122" s="26" t="s">
        <v>161</v>
      </c>
      <c r="C122" s="26" t="s">
        <v>162</v>
      </c>
      <c r="D122" s="26">
        <v>78206.68</v>
      </c>
      <c r="E122" s="18"/>
    </row>
    <row r="123" spans="1:5">
      <c r="A123" s="48"/>
      <c r="B123" s="56" t="s">
        <v>163</v>
      </c>
      <c r="C123" s="56" t="s">
        <v>164</v>
      </c>
      <c r="D123" s="56">
        <v>60816.27</v>
      </c>
      <c r="E123" s="56"/>
    </row>
    <row r="124" spans="1:5">
      <c r="A124" s="48"/>
      <c r="B124" s="26" t="s">
        <v>163</v>
      </c>
      <c r="C124" s="26" t="s">
        <v>165</v>
      </c>
      <c r="D124" s="56"/>
      <c r="E124" s="56"/>
    </row>
    <row r="125" spans="1:5">
      <c r="A125" s="48"/>
      <c r="B125" s="56" t="s">
        <v>163</v>
      </c>
      <c r="C125" s="56" t="s">
        <v>166</v>
      </c>
      <c r="D125" s="56">
        <v>133551.98</v>
      </c>
      <c r="E125" s="56"/>
    </row>
    <row r="126" spans="1:5">
      <c r="A126" s="48"/>
      <c r="B126" s="18" t="s">
        <v>167</v>
      </c>
      <c r="C126" s="18" t="s">
        <v>168</v>
      </c>
      <c r="D126" s="18">
        <v>17479</v>
      </c>
      <c r="E126" s="38"/>
    </row>
    <row r="127" spans="1:5">
      <c r="A127" s="48"/>
      <c r="B127" s="18" t="s">
        <v>26</v>
      </c>
      <c r="C127" s="18" t="s">
        <v>169</v>
      </c>
      <c r="D127" s="19">
        <f>196828.27+1025*2+8697.7</f>
        <v>207575.97</v>
      </c>
      <c r="E127" s="19"/>
    </row>
    <row r="128" ht="24" spans="1:5">
      <c r="A128" s="48"/>
      <c r="B128" s="21" t="s">
        <v>78</v>
      </c>
      <c r="C128" s="21" t="s">
        <v>170</v>
      </c>
      <c r="D128" s="21">
        <f>23534.82+12*2</f>
        <v>23558.82</v>
      </c>
      <c r="E128" s="21"/>
    </row>
    <row r="129" customFormat="1" spans="1:5">
      <c r="A129" s="48"/>
      <c r="B129" s="21"/>
      <c r="C129" s="21" t="s">
        <v>171</v>
      </c>
      <c r="D129" s="21">
        <v>497.4</v>
      </c>
      <c r="E129" s="21"/>
    </row>
    <row r="130" customFormat="1" spans="1:5">
      <c r="A130" s="48"/>
      <c r="B130" s="18" t="s">
        <v>172</v>
      </c>
      <c r="C130" s="18" t="s">
        <v>173</v>
      </c>
      <c r="D130" s="19">
        <v>967.86</v>
      </c>
      <c r="E130" s="22"/>
    </row>
    <row r="131" customFormat="1" spans="1:5">
      <c r="A131" s="48"/>
      <c r="B131" s="18" t="s">
        <v>174</v>
      </c>
      <c r="C131" s="18" t="s">
        <v>175</v>
      </c>
      <c r="D131" s="18">
        <v>2676.21</v>
      </c>
      <c r="E131" s="22"/>
    </row>
    <row r="132" customFormat="1" ht="24" spans="1:5">
      <c r="A132" s="48"/>
      <c r="B132" s="57" t="s">
        <v>176</v>
      </c>
      <c r="C132" t="s">
        <v>177</v>
      </c>
      <c r="D132" s="26">
        <v>9058.41</v>
      </c>
      <c r="E132" s="26"/>
    </row>
    <row r="133" customFormat="1" ht="27" spans="1:5">
      <c r="A133" s="48"/>
      <c r="B133" s="18" t="s">
        <v>178</v>
      </c>
      <c r="C133" s="18" t="s">
        <v>179</v>
      </c>
      <c r="D133" s="19">
        <v>1722.72</v>
      </c>
      <c r="E133" s="22"/>
    </row>
    <row r="134" customFormat="1" ht="27" spans="1:5">
      <c r="A134" s="48"/>
      <c r="B134" s="18" t="s">
        <v>180</v>
      </c>
      <c r="C134" s="18" t="s">
        <v>181</v>
      </c>
      <c r="D134" s="32">
        <v>9902.32</v>
      </c>
      <c r="E134" s="26"/>
    </row>
    <row r="135" s="2" customFormat="1" ht="27" spans="1:5">
      <c r="A135" s="58"/>
      <c r="B135" s="18" t="s">
        <v>182</v>
      </c>
      <c r="C135" s="18" t="s">
        <v>183</v>
      </c>
      <c r="D135" s="19">
        <v>300</v>
      </c>
      <c r="E135" s="22"/>
    </row>
    <row r="136" customFormat="1" ht="40.5" spans="1:5">
      <c r="A136" s="48"/>
      <c r="B136" s="18" t="s">
        <v>184</v>
      </c>
      <c r="C136" s="18" t="s">
        <v>185</v>
      </c>
      <c r="D136" s="19">
        <v>6197.72</v>
      </c>
      <c r="E136" s="22"/>
    </row>
    <row r="137" customFormat="1" ht="27" spans="1:5">
      <c r="A137" s="48"/>
      <c r="B137" s="18" t="s">
        <v>186</v>
      </c>
      <c r="C137" s="18" t="s">
        <v>187</v>
      </c>
      <c r="D137" s="19">
        <v>742.86</v>
      </c>
      <c r="E137" s="22"/>
    </row>
    <row r="138" s="2" customFormat="1" ht="27" spans="1:5">
      <c r="A138" s="58"/>
      <c r="B138" s="18" t="s">
        <v>188</v>
      </c>
      <c r="C138" s="26" t="s">
        <v>189</v>
      </c>
      <c r="D138" s="32">
        <v>17120.52</v>
      </c>
      <c r="E138" s="26"/>
    </row>
    <row r="139" customFormat="1" ht="27" spans="1:5">
      <c r="A139" s="48"/>
      <c r="B139" s="18" t="s">
        <v>190</v>
      </c>
      <c r="C139" s="18" t="s">
        <v>191</v>
      </c>
      <c r="D139" s="19">
        <v>6000</v>
      </c>
      <c r="E139" s="22" t="s">
        <v>192</v>
      </c>
    </row>
    <row r="140" customFormat="1" spans="1:5">
      <c r="A140" s="48"/>
      <c r="B140" s="18" t="s">
        <v>193</v>
      </c>
      <c r="C140" s="18" t="s">
        <v>194</v>
      </c>
      <c r="D140" s="19">
        <v>5052</v>
      </c>
      <c r="E140" s="22"/>
    </row>
    <row r="141" customFormat="1" spans="1:5">
      <c r="A141" s="48"/>
      <c r="B141" s="18" t="s">
        <v>195</v>
      </c>
      <c r="C141" s="18" t="s">
        <v>196</v>
      </c>
      <c r="D141" s="19">
        <v>4178.12</v>
      </c>
      <c r="E141" s="22"/>
    </row>
    <row r="142" customFormat="1" ht="27" spans="1:5">
      <c r="A142" s="48"/>
      <c r="B142" s="59" t="s">
        <v>197</v>
      </c>
      <c r="C142" s="59" t="s">
        <v>198</v>
      </c>
      <c r="D142" s="60">
        <v>1279.84</v>
      </c>
      <c r="E142" s="22"/>
    </row>
    <row r="143" customFormat="1" spans="1:5">
      <c r="A143" s="48"/>
      <c r="B143" s="59" t="s">
        <v>199</v>
      </c>
      <c r="C143" s="59" t="s">
        <v>200</v>
      </c>
      <c r="D143" s="60">
        <v>9009.59</v>
      </c>
      <c r="E143" s="22"/>
    </row>
    <row r="144" customFormat="1" spans="1:5">
      <c r="A144" s="48"/>
      <c r="B144" s="59" t="s">
        <v>201</v>
      </c>
      <c r="C144" s="59" t="s">
        <v>202</v>
      </c>
      <c r="D144" s="60">
        <v>8556.73</v>
      </c>
      <c r="E144" s="22"/>
    </row>
    <row r="145" s="3" customFormat="1" ht="25.5" customHeight="1" spans="1:5">
      <c r="A145" s="48"/>
      <c r="B145" s="61" t="s">
        <v>203</v>
      </c>
      <c r="C145" s="61"/>
      <c r="D145" s="61">
        <v>50000</v>
      </c>
      <c r="E145" s="62" t="s">
        <v>119</v>
      </c>
    </row>
    <row r="146" s="3" customFormat="1" ht="25.5" customHeight="1" spans="1:5">
      <c r="A146" s="48"/>
      <c r="B146" s="63" t="s">
        <v>204</v>
      </c>
      <c r="C146" s="62"/>
      <c r="D146" s="63">
        <f>SUM(D90:D145)</f>
        <v>1172369.33</v>
      </c>
      <c r="E146" s="64"/>
    </row>
    <row r="147" s="2" customFormat="1" ht="14.25" spans="1:5">
      <c r="A147" s="65"/>
      <c r="B147" s="66"/>
      <c r="C147" s="67"/>
      <c r="D147" s="68"/>
      <c r="E147" s="69"/>
    </row>
    <row r="148" s="4" customFormat="1" ht="30" customHeight="1" spans="1:5">
      <c r="A148" s="70" t="s">
        <v>205</v>
      </c>
      <c r="B148" s="71" t="s">
        <v>205</v>
      </c>
      <c r="C148" s="72"/>
      <c r="D148" s="72"/>
      <c r="E148" s="72"/>
    </row>
    <row r="149" ht="27" spans="1:5">
      <c r="A149" s="70"/>
      <c r="B149" s="18" t="s">
        <v>206</v>
      </c>
      <c r="C149" s="18" t="s">
        <v>207</v>
      </c>
      <c r="D149" s="18">
        <v>27610</v>
      </c>
      <c r="E149" s="18"/>
    </row>
    <row r="150" spans="1:5">
      <c r="A150" s="70"/>
      <c r="B150" s="18" t="s">
        <v>208</v>
      </c>
      <c r="C150" s="18" t="s">
        <v>209</v>
      </c>
      <c r="D150" s="18">
        <v>20443</v>
      </c>
      <c r="E150" s="20"/>
    </row>
    <row r="151" spans="1:5">
      <c r="A151" s="70"/>
      <c r="B151" s="18" t="s">
        <v>210</v>
      </c>
      <c r="C151" s="18" t="s">
        <v>211</v>
      </c>
      <c r="D151" s="18">
        <v>381.56</v>
      </c>
      <c r="E151" s="18"/>
    </row>
    <row r="152" spans="1:5">
      <c r="A152" s="70"/>
      <c r="B152" s="18" t="s">
        <v>212</v>
      </c>
      <c r="C152" s="18" t="s">
        <v>213</v>
      </c>
      <c r="D152" s="18">
        <v>1553</v>
      </c>
      <c r="E152" s="18"/>
    </row>
    <row r="153" spans="1:5">
      <c r="A153" s="70"/>
      <c r="B153" s="18" t="s">
        <v>13</v>
      </c>
      <c r="C153" s="18" t="s">
        <v>214</v>
      </c>
      <c r="D153" s="18">
        <v>2854</v>
      </c>
      <c r="E153" s="22"/>
    </row>
    <row r="154" spans="1:5">
      <c r="A154" s="70"/>
      <c r="B154" s="18" t="s">
        <v>215</v>
      </c>
      <c r="C154" s="18" t="s">
        <v>216</v>
      </c>
      <c r="D154" s="19">
        <v>2264.76</v>
      </c>
      <c r="E154" s="22"/>
    </row>
    <row r="155" spans="1:5">
      <c r="A155" s="70"/>
      <c r="B155" s="18" t="s">
        <v>217</v>
      </c>
      <c r="C155" s="18" t="s">
        <v>218</v>
      </c>
      <c r="D155" s="18">
        <v>2144</v>
      </c>
      <c r="E155" s="22"/>
    </row>
    <row r="156" ht="27" spans="1:5">
      <c r="A156" s="70"/>
      <c r="B156" s="18"/>
      <c r="C156" s="18" t="s">
        <v>219</v>
      </c>
      <c r="D156" s="19">
        <v>1452.81</v>
      </c>
      <c r="E156" s="22"/>
    </row>
    <row r="157" ht="27" spans="1:5">
      <c r="A157" s="70"/>
      <c r="B157" s="18" t="s">
        <v>220</v>
      </c>
      <c r="C157" s="18" t="s">
        <v>221</v>
      </c>
      <c r="D157" s="18">
        <v>1212</v>
      </c>
      <c r="E157" s="22"/>
    </row>
    <row r="158" spans="1:5">
      <c r="A158" s="70"/>
      <c r="B158" s="18" t="s">
        <v>222</v>
      </c>
      <c r="C158" s="18" t="s">
        <v>123</v>
      </c>
      <c r="D158" s="18">
        <v>13130</v>
      </c>
      <c r="E158" s="50"/>
    </row>
    <row r="159" ht="27" spans="1:5">
      <c r="A159" s="70"/>
      <c r="B159" s="18" t="s">
        <v>222</v>
      </c>
      <c r="C159" s="18" t="s">
        <v>223</v>
      </c>
      <c r="D159" s="18">
        <v>7012.63</v>
      </c>
      <c r="E159" s="18"/>
    </row>
    <row r="160" spans="1:5">
      <c r="A160" s="70"/>
      <c r="B160" s="18"/>
      <c r="C160" s="22" t="s">
        <v>224</v>
      </c>
      <c r="D160" s="18">
        <v>1163.79</v>
      </c>
      <c r="E160" s="18"/>
    </row>
    <row r="161" spans="1:5">
      <c r="A161" s="70"/>
      <c r="B161" s="18" t="s">
        <v>222</v>
      </c>
      <c r="C161" s="18" t="s">
        <v>225</v>
      </c>
      <c r="D161" s="19">
        <f>1200.08+39*2</f>
        <v>1278.08</v>
      </c>
      <c r="E161" s="19"/>
    </row>
    <row r="162" spans="1:5">
      <c r="A162" s="70"/>
      <c r="B162" s="18" t="s">
        <v>222</v>
      </c>
      <c r="C162" s="18" t="s">
        <v>226</v>
      </c>
      <c r="D162" s="18">
        <v>8002.4</v>
      </c>
      <c r="E162" s="22"/>
    </row>
    <row r="163" ht="27" spans="1:5">
      <c r="A163" s="70"/>
      <c r="B163" s="18" t="s">
        <v>227</v>
      </c>
      <c r="C163" s="18" t="s">
        <v>228</v>
      </c>
      <c r="D163" s="18">
        <v>9093</v>
      </c>
      <c r="E163" s="50"/>
    </row>
    <row r="164" spans="1:5">
      <c r="A164" s="70"/>
      <c r="B164" s="18" t="s">
        <v>227</v>
      </c>
      <c r="C164" s="18" t="s">
        <v>229</v>
      </c>
      <c r="D164" s="18">
        <v>469.53</v>
      </c>
      <c r="E164" s="22"/>
    </row>
    <row r="165" customFormat="1" spans="1:5">
      <c r="A165" s="70"/>
      <c r="B165" s="18" t="s">
        <v>230</v>
      </c>
      <c r="C165" s="18" t="s">
        <v>231</v>
      </c>
      <c r="D165" s="19">
        <v>883.47</v>
      </c>
      <c r="E165" s="22"/>
    </row>
    <row r="166" s="2" customFormat="1" spans="1:5">
      <c r="A166" s="73"/>
      <c r="B166" s="18" t="s">
        <v>232</v>
      </c>
      <c r="C166" s="18" t="s">
        <v>233</v>
      </c>
      <c r="D166" s="19">
        <f>8044.38+50*2</f>
        <v>8144.38</v>
      </c>
      <c r="E166" s="19"/>
    </row>
    <row r="167" s="2" customFormat="1" spans="1:5">
      <c r="A167" s="73"/>
      <c r="B167" s="18" t="s">
        <v>234</v>
      </c>
      <c r="C167" s="18" t="s">
        <v>235</v>
      </c>
      <c r="D167" s="18">
        <v>1867</v>
      </c>
      <c r="E167" s="22"/>
    </row>
    <row r="168" s="2" customFormat="1" spans="1:5">
      <c r="A168" s="73"/>
      <c r="B168" s="18" t="s">
        <v>236</v>
      </c>
      <c r="C168" s="18" t="s">
        <v>237</v>
      </c>
      <c r="D168" s="19">
        <f>1981.43+24*2</f>
        <v>2029.43</v>
      </c>
      <c r="E168" s="19"/>
    </row>
    <row r="169" s="2" customFormat="1" ht="27" spans="1:5">
      <c r="A169" s="73"/>
      <c r="B169" s="18" t="s">
        <v>238</v>
      </c>
      <c r="C169" s="18" t="s">
        <v>239</v>
      </c>
      <c r="D169" s="18">
        <v>202</v>
      </c>
      <c r="E169" s="22"/>
    </row>
    <row r="170" s="2" customFormat="1" spans="1:5">
      <c r="A170" s="73"/>
      <c r="B170" s="18" t="s">
        <v>240</v>
      </c>
      <c r="C170" s="18" t="s">
        <v>241</v>
      </c>
      <c r="D170" s="19">
        <f>6370.88+334*2-742.86</f>
        <v>6296.02</v>
      </c>
      <c r="E170" s="18"/>
    </row>
    <row r="171" s="2" customFormat="1" spans="1:5">
      <c r="A171" s="73"/>
      <c r="B171" s="18" t="s">
        <v>242</v>
      </c>
      <c r="C171" s="18" t="s">
        <v>243</v>
      </c>
      <c r="D171" s="18">
        <v>3199</v>
      </c>
      <c r="E171" s="22"/>
    </row>
    <row r="172" s="2" customFormat="1" spans="1:5">
      <c r="A172" s="73"/>
      <c r="B172" s="18" t="s">
        <v>244</v>
      </c>
      <c r="C172" s="18" t="s">
        <v>245</v>
      </c>
      <c r="D172" s="30">
        <v>6902.94</v>
      </c>
      <c r="E172" s="18"/>
    </row>
    <row r="173" s="2" customFormat="1" spans="1:5">
      <c r="A173" s="73"/>
      <c r="B173" s="18" t="s">
        <v>246</v>
      </c>
      <c r="C173" s="18" t="s">
        <v>214</v>
      </c>
      <c r="D173" s="19">
        <f>4237.27+113*2</f>
        <v>4463.27</v>
      </c>
      <c r="E173" s="19"/>
    </row>
    <row r="174" s="2" customFormat="1" ht="40.5" spans="1:5">
      <c r="A174" s="73"/>
      <c r="B174" s="18" t="s">
        <v>247</v>
      </c>
      <c r="C174" s="18" t="s">
        <v>248</v>
      </c>
      <c r="D174" s="19">
        <v>19580.58</v>
      </c>
      <c r="E174" s="22"/>
    </row>
    <row r="175" s="2" customFormat="1" ht="27" spans="1:5">
      <c r="A175" s="73"/>
      <c r="B175" s="18" t="s">
        <v>247</v>
      </c>
      <c r="C175" s="22" t="s">
        <v>249</v>
      </c>
      <c r="D175" s="19">
        <v>7012.1</v>
      </c>
      <c r="E175" s="22"/>
    </row>
    <row r="176" s="2" customFormat="1" spans="1:5">
      <c r="A176" s="73"/>
      <c r="B176" s="18" t="s">
        <v>250</v>
      </c>
      <c r="C176" s="18" t="s">
        <v>251</v>
      </c>
      <c r="D176" s="19">
        <v>4672.31</v>
      </c>
      <c r="E176" s="22"/>
    </row>
    <row r="177" spans="1:5">
      <c r="A177" s="70"/>
      <c r="B177" s="18" t="s">
        <v>247</v>
      </c>
      <c r="C177" s="18" t="s">
        <v>252</v>
      </c>
      <c r="D177" s="19">
        <v>1256.33</v>
      </c>
      <c r="E177" s="22"/>
    </row>
    <row r="178" ht="27" spans="1:5">
      <c r="A178" s="70"/>
      <c r="B178" s="18"/>
      <c r="C178" s="18" t="s">
        <v>253</v>
      </c>
      <c r="D178" s="18">
        <v>8361.5</v>
      </c>
      <c r="E178" s="22"/>
    </row>
    <row r="179" ht="27" spans="1:5">
      <c r="A179" s="70"/>
      <c r="B179" s="18"/>
      <c r="C179" s="18" t="s">
        <v>254</v>
      </c>
      <c r="D179" s="19">
        <v>3624.38</v>
      </c>
      <c r="E179" s="22"/>
    </row>
    <row r="180" spans="1:5">
      <c r="A180" s="70"/>
      <c r="B180" s="18" t="s">
        <v>255</v>
      </c>
      <c r="C180" s="18" t="s">
        <v>256</v>
      </c>
      <c r="D180" s="19">
        <v>11738.64</v>
      </c>
      <c r="E180" s="22"/>
    </row>
    <row r="181" spans="1:5">
      <c r="A181" s="70"/>
      <c r="B181" s="18" t="s">
        <v>257</v>
      </c>
      <c r="C181" s="18" t="s">
        <v>258</v>
      </c>
      <c r="D181" s="18">
        <v>15</v>
      </c>
      <c r="E181" s="22"/>
    </row>
    <row r="182" spans="1:5">
      <c r="A182" s="70"/>
      <c r="B182" s="18" t="s">
        <v>259</v>
      </c>
      <c r="C182" s="18" t="s">
        <v>260</v>
      </c>
      <c r="D182" s="19">
        <v>3208.12</v>
      </c>
      <c r="E182" s="22"/>
    </row>
    <row r="183" spans="1:5">
      <c r="A183" s="70"/>
      <c r="B183" s="18" t="s">
        <v>261</v>
      </c>
      <c r="C183" s="18" t="s">
        <v>262</v>
      </c>
      <c r="D183" s="19">
        <v>8181.1</v>
      </c>
      <c r="E183" s="22"/>
    </row>
    <row r="184" spans="1:5">
      <c r="A184" s="70"/>
      <c r="B184" s="18" t="s">
        <v>263</v>
      </c>
      <c r="C184" s="18" t="s">
        <v>264</v>
      </c>
      <c r="D184" s="18">
        <v>2700</v>
      </c>
      <c r="E184" s="22"/>
    </row>
    <row r="185" spans="1:5">
      <c r="A185" s="70"/>
      <c r="B185" s="18" t="s">
        <v>265</v>
      </c>
      <c r="C185" s="18" t="s">
        <v>123</v>
      </c>
      <c r="D185" s="18">
        <v>1581</v>
      </c>
      <c r="E185" s="22"/>
    </row>
    <row r="186" spans="1:5">
      <c r="A186" s="70"/>
      <c r="B186" s="18" t="s">
        <v>265</v>
      </c>
      <c r="C186" s="18" t="s">
        <v>266</v>
      </c>
      <c r="D186" s="18">
        <v>1815.34</v>
      </c>
      <c r="E186" s="18"/>
    </row>
    <row r="187" spans="1:5">
      <c r="A187" s="70"/>
      <c r="B187" s="18" t="s">
        <v>267</v>
      </c>
      <c r="C187" s="18" t="s">
        <v>268</v>
      </c>
      <c r="D187" s="19">
        <f>1802.09+110*2</f>
        <v>2022.09</v>
      </c>
      <c r="E187" s="22"/>
    </row>
    <row r="188" spans="1:5">
      <c r="A188" s="70"/>
      <c r="B188" s="18" t="s">
        <v>269</v>
      </c>
      <c r="C188" s="18" t="s">
        <v>266</v>
      </c>
      <c r="D188" s="18">
        <v>1157</v>
      </c>
      <c r="E188" s="22"/>
    </row>
    <row r="189" spans="1:5">
      <c r="A189" s="70"/>
      <c r="B189" s="18" t="s">
        <v>267</v>
      </c>
      <c r="C189" s="18" t="s">
        <v>270</v>
      </c>
      <c r="D189" s="18">
        <v>245</v>
      </c>
      <c r="E189" s="22"/>
    </row>
    <row r="190" spans="1:5">
      <c r="A190" s="70"/>
      <c r="B190" s="18" t="s">
        <v>5</v>
      </c>
      <c r="C190" s="18" t="s">
        <v>271</v>
      </c>
      <c r="D190" s="18">
        <v>5293</v>
      </c>
      <c r="E190" s="22"/>
    </row>
    <row r="191" spans="1:5">
      <c r="A191" s="70"/>
      <c r="B191" s="18" t="s">
        <v>272</v>
      </c>
      <c r="C191" s="18" t="s">
        <v>273</v>
      </c>
      <c r="D191" s="19">
        <v>5408.35</v>
      </c>
      <c r="E191" s="22"/>
    </row>
    <row r="192" s="2" customFormat="1" spans="1:5">
      <c r="A192" s="73"/>
      <c r="B192" s="18" t="s">
        <v>232</v>
      </c>
      <c r="C192" s="18" t="s">
        <v>274</v>
      </c>
      <c r="D192" s="74">
        <v>2945.2</v>
      </c>
      <c r="E192" s="74"/>
    </row>
    <row r="193" s="2" customFormat="1" spans="1:5">
      <c r="A193" s="73"/>
      <c r="B193" s="18" t="s">
        <v>275</v>
      </c>
      <c r="C193" s="18" t="s">
        <v>276</v>
      </c>
      <c r="D193" s="18">
        <v>803.29</v>
      </c>
      <c r="E193" s="18"/>
    </row>
    <row r="194" s="2" customFormat="1" spans="1:5">
      <c r="A194" s="73"/>
      <c r="B194" s="18" t="s">
        <v>212</v>
      </c>
      <c r="C194" s="18" t="s">
        <v>14</v>
      </c>
      <c r="D194" s="19">
        <v>457.09</v>
      </c>
      <c r="E194" s="18"/>
    </row>
    <row r="195" s="2" customFormat="1" spans="1:5">
      <c r="A195" s="73"/>
      <c r="B195" s="18" t="s">
        <v>277</v>
      </c>
      <c r="C195" s="18" t="s">
        <v>278</v>
      </c>
      <c r="D195" s="19">
        <v>78</v>
      </c>
      <c r="E195" s="18"/>
    </row>
    <row r="196" s="2" customFormat="1" spans="1:5">
      <c r="A196" s="73"/>
      <c r="B196" s="18" t="s">
        <v>279</v>
      </c>
      <c r="C196" s="18" t="s">
        <v>280</v>
      </c>
      <c r="D196" s="19">
        <v>1922.43</v>
      </c>
      <c r="E196" s="75"/>
    </row>
    <row r="197" s="2" customFormat="1" spans="1:5">
      <c r="A197" s="73"/>
      <c r="B197" s="18" t="s">
        <v>212</v>
      </c>
      <c r="C197" s="22" t="s">
        <v>281</v>
      </c>
      <c r="D197" s="74">
        <v>485</v>
      </c>
      <c r="E197" s="22"/>
    </row>
    <row r="198" s="2" customFormat="1" spans="1:5">
      <c r="A198" s="73"/>
      <c r="B198" s="18" t="s">
        <v>13</v>
      </c>
      <c r="C198" s="18" t="s">
        <v>133</v>
      </c>
      <c r="D198" s="18">
        <v>2306</v>
      </c>
      <c r="E198" s="22"/>
    </row>
    <row r="199" s="2" customFormat="1" spans="1:5">
      <c r="A199" s="73"/>
      <c r="B199" s="18" t="s">
        <v>282</v>
      </c>
      <c r="C199" s="18" t="s">
        <v>283</v>
      </c>
      <c r="D199" s="18">
        <v>18929.79</v>
      </c>
      <c r="E199" s="22"/>
    </row>
    <row r="200" s="2" customFormat="1" spans="1:5">
      <c r="A200" s="73"/>
      <c r="B200" s="18"/>
      <c r="C200" s="18" t="s">
        <v>284</v>
      </c>
      <c r="D200" s="18"/>
      <c r="E200" s="22"/>
    </row>
    <row r="201" s="5" customFormat="1" spans="1:5">
      <c r="A201" s="76"/>
      <c r="B201" s="18" t="s">
        <v>282</v>
      </c>
      <c r="C201" s="22" t="s">
        <v>285</v>
      </c>
      <c r="D201" s="19">
        <f>1684.84+92*2+880.12</f>
        <v>2748.96</v>
      </c>
      <c r="E201" s="19"/>
    </row>
    <row r="202" s="2" customFormat="1" spans="1:5">
      <c r="A202" s="73"/>
      <c r="B202" s="18" t="s">
        <v>286</v>
      </c>
      <c r="C202" s="18" t="s">
        <v>2</v>
      </c>
      <c r="D202" s="18">
        <v>2317</v>
      </c>
      <c r="E202" s="22"/>
    </row>
    <row r="203" s="2" customFormat="1" spans="1:5">
      <c r="A203" s="73"/>
      <c r="B203" s="18" t="s">
        <v>287</v>
      </c>
      <c r="C203" s="18" t="s">
        <v>288</v>
      </c>
      <c r="D203" s="19">
        <v>11529.15</v>
      </c>
      <c r="E203" s="22"/>
    </row>
    <row r="204" s="2" customFormat="1" spans="1:5">
      <c r="A204" s="73"/>
      <c r="B204" s="18" t="s">
        <v>289</v>
      </c>
      <c r="C204" s="18" t="s">
        <v>290</v>
      </c>
      <c r="D204" s="18">
        <v>707.8</v>
      </c>
      <c r="E204" s="18"/>
    </row>
    <row r="205" spans="1:5">
      <c r="A205" s="70"/>
      <c r="B205" s="18" t="s">
        <v>291</v>
      </c>
      <c r="C205" s="18" t="s">
        <v>292</v>
      </c>
      <c r="D205" s="18">
        <v>2369.25</v>
      </c>
      <c r="E205" s="18"/>
    </row>
    <row r="206" ht="27" spans="1:5">
      <c r="A206" s="70"/>
      <c r="B206" s="18" t="s">
        <v>291</v>
      </c>
      <c r="C206" s="18" t="s">
        <v>293</v>
      </c>
      <c r="D206" s="19">
        <v>4414.06</v>
      </c>
      <c r="E206" s="33"/>
    </row>
    <row r="207" ht="27" spans="1:5">
      <c r="A207" s="70"/>
      <c r="B207" s="18" t="s">
        <v>294</v>
      </c>
      <c r="C207" s="18" t="s">
        <v>295</v>
      </c>
      <c r="D207" s="19">
        <v>2391.28</v>
      </c>
      <c r="E207" s="33"/>
    </row>
    <row r="208" ht="27" spans="1:5">
      <c r="A208" s="70"/>
      <c r="B208" s="18" t="s">
        <v>296</v>
      </c>
      <c r="C208" s="18" t="s">
        <v>297</v>
      </c>
      <c r="D208" s="19">
        <f>1246.14+130*2</f>
        <v>1506.14</v>
      </c>
      <c r="E208" s="19"/>
    </row>
    <row r="209" s="2" customFormat="1" ht="27" spans="1:5">
      <c r="A209" s="73"/>
      <c r="B209" s="50"/>
      <c r="C209" s="18" t="s">
        <v>298</v>
      </c>
      <c r="D209" s="19">
        <v>4228.68</v>
      </c>
      <c r="E209" s="77"/>
    </row>
    <row r="210" s="2" customFormat="1" spans="1:5">
      <c r="A210" s="73"/>
      <c r="B210" s="50"/>
      <c r="C210" s="50" t="s">
        <v>299</v>
      </c>
      <c r="D210" s="74">
        <v>2300</v>
      </c>
      <c r="E210" s="50"/>
    </row>
    <row r="211" spans="1:5">
      <c r="A211" s="70"/>
      <c r="B211" s="18"/>
      <c r="C211" s="18" t="s">
        <v>300</v>
      </c>
      <c r="D211" s="19">
        <v>3324.63</v>
      </c>
      <c r="E211" s="33"/>
    </row>
    <row r="212" spans="1:5">
      <c r="A212" s="70"/>
      <c r="B212" s="18"/>
      <c r="C212" s="18" t="s">
        <v>301</v>
      </c>
      <c r="D212" s="19">
        <v>1083.25</v>
      </c>
      <c r="E212" s="22"/>
    </row>
    <row r="213" spans="1:5">
      <c r="A213" s="70"/>
      <c r="B213" s="18"/>
      <c r="C213" s="18" t="s">
        <v>302</v>
      </c>
      <c r="D213" s="19">
        <v>15550.68</v>
      </c>
      <c r="E213" s="22"/>
    </row>
    <row r="214" spans="1:5">
      <c r="A214" s="70"/>
      <c r="B214" s="18"/>
      <c r="C214" s="18" t="s">
        <v>303</v>
      </c>
      <c r="D214" s="19"/>
      <c r="E214" s="22"/>
    </row>
    <row r="215" ht="40.5" spans="1:5">
      <c r="A215" s="70"/>
      <c r="B215" s="18"/>
      <c r="C215" s="18" t="s">
        <v>304</v>
      </c>
      <c r="D215" s="19"/>
      <c r="E215" s="23"/>
    </row>
    <row r="216" spans="1:5">
      <c r="A216" s="70"/>
      <c r="B216" s="18" t="s">
        <v>305</v>
      </c>
      <c r="C216" s="18" t="s">
        <v>306</v>
      </c>
      <c r="D216" s="18">
        <v>1111.16</v>
      </c>
      <c r="E216" s="22"/>
    </row>
    <row r="217" spans="1:5">
      <c r="A217" s="70"/>
      <c r="B217" s="18" t="s">
        <v>307</v>
      </c>
      <c r="C217" s="18" t="s">
        <v>125</v>
      </c>
      <c r="D217" s="18">
        <v>4676</v>
      </c>
      <c r="E217" s="22"/>
    </row>
    <row r="218" spans="1:5">
      <c r="A218" s="70"/>
      <c r="B218" s="18" t="s">
        <v>308</v>
      </c>
      <c r="C218" s="18" t="s">
        <v>309</v>
      </c>
      <c r="D218" s="18">
        <v>950</v>
      </c>
      <c r="E218" s="22"/>
    </row>
    <row r="219" spans="1:5">
      <c r="A219" s="70"/>
      <c r="B219" s="18" t="s">
        <v>310</v>
      </c>
      <c r="C219" s="18" t="s">
        <v>311</v>
      </c>
      <c r="D219" s="18">
        <v>1141</v>
      </c>
      <c r="E219" s="22"/>
    </row>
    <row r="220" spans="1:5">
      <c r="A220" s="70"/>
      <c r="B220" s="18" t="s">
        <v>155</v>
      </c>
      <c r="C220" s="18" t="s">
        <v>312</v>
      </c>
      <c r="D220" s="19">
        <v>3033.41</v>
      </c>
      <c r="E220" s="22"/>
    </row>
    <row r="221" ht="27" spans="1:5">
      <c r="A221" s="70"/>
      <c r="B221" s="18" t="s">
        <v>313</v>
      </c>
      <c r="C221" s="18" t="s">
        <v>314</v>
      </c>
      <c r="D221" s="18">
        <v>96</v>
      </c>
      <c r="E221" s="22"/>
    </row>
    <row r="222" spans="1:5">
      <c r="A222" s="70"/>
      <c r="B222" s="18"/>
      <c r="C222" s="18" t="s">
        <v>315</v>
      </c>
      <c r="D222" s="18">
        <v>12281</v>
      </c>
      <c r="E222" s="22"/>
    </row>
    <row r="223" ht="27" spans="1:5">
      <c r="A223" s="70"/>
      <c r="B223" s="18"/>
      <c r="C223" s="18" t="s">
        <v>316</v>
      </c>
      <c r="D223" s="19">
        <v>3938.21</v>
      </c>
      <c r="E223" s="22"/>
    </row>
    <row r="224" spans="1:5">
      <c r="A224" s="70"/>
      <c r="B224" s="21" t="s">
        <v>317</v>
      </c>
      <c r="C224" s="21" t="s">
        <v>318</v>
      </c>
      <c r="D224" s="21">
        <v>2078.37</v>
      </c>
      <c r="E224" s="22"/>
    </row>
    <row r="225" s="2" customFormat="1" spans="1:5">
      <c r="A225" s="73"/>
      <c r="B225" s="28" t="s">
        <v>319</v>
      </c>
      <c r="C225" s="28" t="s">
        <v>320</v>
      </c>
      <c r="D225" s="28">
        <v>36539.38</v>
      </c>
      <c r="E225" s="30"/>
    </row>
    <row r="226" s="2" customFormat="1" ht="40.5" spans="1:5">
      <c r="A226" s="73"/>
      <c r="B226" s="28" t="s">
        <v>321</v>
      </c>
      <c r="C226" s="22" t="s">
        <v>322</v>
      </c>
      <c r="D226" s="28">
        <v>1961.8</v>
      </c>
      <c r="E226" s="28"/>
    </row>
    <row r="227" s="2" customFormat="1" spans="1:5">
      <c r="A227" s="73"/>
      <c r="B227" s="18" t="s">
        <v>323</v>
      </c>
      <c r="C227" s="18" t="s">
        <v>29</v>
      </c>
      <c r="D227" s="18">
        <v>26650.19</v>
      </c>
      <c r="E227" s="18"/>
    </row>
    <row r="228" s="2" customFormat="1" ht="27" spans="1:5">
      <c r="A228" s="73"/>
      <c r="B228" s="18" t="s">
        <v>324</v>
      </c>
      <c r="C228" s="18" t="s">
        <v>325</v>
      </c>
      <c r="D228" s="18">
        <f>31527.18+277*2</f>
        <v>32081.18</v>
      </c>
      <c r="E228" s="30"/>
    </row>
    <row r="229" s="2" customFormat="1" ht="24.75" customHeight="1" spans="1:5">
      <c r="A229" s="73"/>
      <c r="B229" s="18" t="s">
        <v>247</v>
      </c>
      <c r="C229" s="18" t="s">
        <v>326</v>
      </c>
      <c r="D229" s="18"/>
      <c r="E229" s="30"/>
    </row>
    <row r="230" customFormat="1" spans="1:5">
      <c r="A230" s="70"/>
      <c r="B230" s="18" t="s">
        <v>327</v>
      </c>
      <c r="C230" s="18" t="s">
        <v>328</v>
      </c>
      <c r="D230" s="18"/>
      <c r="E230" s="30"/>
    </row>
    <row r="231" customFormat="1" spans="1:5">
      <c r="A231" s="70"/>
      <c r="B231" s="18" t="s">
        <v>329</v>
      </c>
      <c r="C231" s="18" t="s">
        <v>330</v>
      </c>
      <c r="D231" s="18"/>
      <c r="E231" s="30"/>
    </row>
    <row r="232" customFormat="1" spans="1:5">
      <c r="A232" s="70"/>
      <c r="B232" s="18" t="s">
        <v>331</v>
      </c>
      <c r="C232" s="18"/>
      <c r="D232" s="18"/>
      <c r="E232" s="30"/>
    </row>
    <row r="233" s="2" customFormat="1" ht="32" customHeight="1" spans="1:5">
      <c r="A233" s="73"/>
      <c r="B233" s="18" t="s">
        <v>332</v>
      </c>
      <c r="C233" s="18" t="s">
        <v>333</v>
      </c>
      <c r="D233" s="26">
        <f>2339.08+62*2</f>
        <v>2463.08</v>
      </c>
      <c r="E233" s="26"/>
    </row>
    <row r="234" s="6" customFormat="1" ht="32" customHeight="1" spans="1:5">
      <c r="A234" s="73"/>
      <c r="B234" s="18" t="s">
        <v>334</v>
      </c>
      <c r="C234" s="18" t="s">
        <v>335</v>
      </c>
      <c r="D234" s="26">
        <v>2475.8</v>
      </c>
      <c r="E234" s="22"/>
    </row>
    <row r="235" s="6" customFormat="1" ht="32" customHeight="1" spans="1:5">
      <c r="A235" s="73"/>
      <c r="B235" s="78" t="s">
        <v>336</v>
      </c>
      <c r="C235" s="18" t="s">
        <v>337</v>
      </c>
      <c r="D235" s="26">
        <v>1872.9</v>
      </c>
      <c r="E235" s="22"/>
    </row>
    <row r="236" s="6" customFormat="1" ht="32" customHeight="1" spans="1:5">
      <c r="A236" s="73"/>
      <c r="B236" s="79" t="s">
        <v>338</v>
      </c>
      <c r="C236" s="78" t="s">
        <v>339</v>
      </c>
      <c r="D236" s="26">
        <v>2566</v>
      </c>
      <c r="E236" s="80"/>
    </row>
    <row r="237" s="6" customFormat="1" ht="23" customHeight="1" spans="1:5">
      <c r="A237" s="73"/>
      <c r="B237" s="26" t="s">
        <v>340</v>
      </c>
      <c r="C237" s="26" t="s">
        <v>341</v>
      </c>
      <c r="D237" s="26">
        <v>34942.39</v>
      </c>
      <c r="E237" s="22" t="s">
        <v>342</v>
      </c>
    </row>
    <row r="238" spans="1:5">
      <c r="A238" s="70"/>
      <c r="B238" s="56" t="s">
        <v>28</v>
      </c>
      <c r="C238" s="56" t="s">
        <v>343</v>
      </c>
      <c r="D238" s="56">
        <v>188012.24</v>
      </c>
      <c r="E238" s="22"/>
    </row>
    <row r="239" spans="1:5">
      <c r="A239" s="70"/>
      <c r="B239" s="56"/>
      <c r="C239" s="56" t="s">
        <v>344</v>
      </c>
      <c r="D239" s="56"/>
      <c r="E239" s="20"/>
    </row>
    <row r="240" spans="1:5">
      <c r="A240" s="70"/>
      <c r="B240" s="56"/>
      <c r="C240" s="56" t="s">
        <v>345</v>
      </c>
      <c r="D240" s="56"/>
      <c r="E240" s="22"/>
    </row>
    <row r="241" ht="27" spans="1:5">
      <c r="A241" s="70"/>
      <c r="B241" s="56"/>
      <c r="C241" s="18" t="s">
        <v>346</v>
      </c>
      <c r="D241" s="56">
        <v>358</v>
      </c>
      <c r="E241" s="22"/>
    </row>
    <row r="242" s="2" customFormat="1" spans="1:5">
      <c r="A242" s="73"/>
      <c r="B242" s="26" t="s">
        <v>28</v>
      </c>
      <c r="C242" s="26" t="s">
        <v>347</v>
      </c>
      <c r="D242" s="26">
        <v>14000</v>
      </c>
      <c r="E242" s="18"/>
    </row>
    <row r="243" ht="20.4" customHeight="1" spans="1:5">
      <c r="A243" s="70"/>
      <c r="B243" s="21" t="s">
        <v>348</v>
      </c>
      <c r="C243" s="21" t="s">
        <v>349</v>
      </c>
      <c r="D243" s="21">
        <v>30393.86</v>
      </c>
      <c r="E243" s="21"/>
    </row>
    <row r="244" spans="1:5">
      <c r="A244" s="70"/>
      <c r="B244" s="21" t="s">
        <v>350</v>
      </c>
      <c r="C244" s="21"/>
      <c r="D244" s="21">
        <v>9099.08</v>
      </c>
      <c r="E244" s="21"/>
    </row>
    <row r="245" spans="1:5">
      <c r="A245" s="70"/>
      <c r="B245" s="21" t="s">
        <v>351</v>
      </c>
      <c r="C245" s="21" t="s">
        <v>352</v>
      </c>
      <c r="D245" s="21">
        <v>3230</v>
      </c>
      <c r="E245" s="21"/>
    </row>
    <row r="246" spans="1:5">
      <c r="A246" s="70"/>
      <c r="B246" s="21" t="s">
        <v>305</v>
      </c>
      <c r="C246" s="21" t="s">
        <v>352</v>
      </c>
      <c r="D246" s="21">
        <v>7333</v>
      </c>
      <c r="E246" s="21"/>
    </row>
    <row r="247" spans="1:5">
      <c r="A247" s="70"/>
      <c r="B247" s="21" t="s">
        <v>353</v>
      </c>
      <c r="C247" s="21" t="s">
        <v>352</v>
      </c>
      <c r="D247" s="21">
        <v>7974</v>
      </c>
      <c r="E247" s="21"/>
    </row>
    <row r="248" spans="1:5">
      <c r="A248" s="70"/>
      <c r="B248" s="21" t="s">
        <v>354</v>
      </c>
      <c r="C248" s="21" t="s">
        <v>355</v>
      </c>
      <c r="D248" s="21">
        <v>13802</v>
      </c>
      <c r="E248" s="21"/>
    </row>
    <row r="249" spans="1:5">
      <c r="A249" s="70"/>
      <c r="B249" s="21" t="s">
        <v>232</v>
      </c>
      <c r="C249" s="21" t="s">
        <v>356</v>
      </c>
      <c r="D249" s="21">
        <v>4932</v>
      </c>
      <c r="E249" s="21"/>
    </row>
    <row r="250" spans="1:5">
      <c r="A250" s="70"/>
      <c r="B250" s="21" t="s">
        <v>9</v>
      </c>
      <c r="C250" s="21" t="s">
        <v>357</v>
      </c>
      <c r="D250" s="21">
        <f>6517.67+27*2</f>
        <v>6571.67</v>
      </c>
      <c r="E250" s="21"/>
    </row>
    <row r="251" spans="1:5">
      <c r="A251" s="70"/>
      <c r="B251" s="21"/>
      <c r="C251" s="81" t="s">
        <v>358</v>
      </c>
      <c r="D251" s="21">
        <v>1250.48</v>
      </c>
      <c r="E251" s="81"/>
    </row>
    <row r="252" spans="1:5">
      <c r="A252" s="70"/>
      <c r="B252" s="21" t="s">
        <v>359</v>
      </c>
      <c r="C252" s="21" t="s">
        <v>360</v>
      </c>
      <c r="D252" s="21">
        <v>5201.81</v>
      </c>
      <c r="E252" s="21"/>
    </row>
    <row r="253" spans="1:5">
      <c r="A253" s="70"/>
      <c r="B253" s="21"/>
      <c r="C253" s="21" t="s">
        <v>361</v>
      </c>
      <c r="D253" s="21">
        <v>1667.56</v>
      </c>
      <c r="E253" s="21"/>
    </row>
    <row r="254" s="2" customFormat="1" spans="1:5">
      <c r="A254" s="73"/>
      <c r="B254" s="21" t="s">
        <v>362</v>
      </c>
      <c r="C254" s="21" t="s">
        <v>363</v>
      </c>
      <c r="D254" s="21">
        <v>57123.6</v>
      </c>
      <c r="E254" s="21"/>
    </row>
    <row r="255" s="2" customFormat="1" spans="1:5">
      <c r="A255" s="73"/>
      <c r="B255" s="28" t="s">
        <v>364</v>
      </c>
      <c r="C255" s="28" t="s">
        <v>365</v>
      </c>
      <c r="D255" s="28">
        <v>64560.98</v>
      </c>
      <c r="E255" s="28"/>
    </row>
    <row r="256" s="2" customFormat="1" ht="24" spans="1:5">
      <c r="A256" s="73"/>
      <c r="B256" s="21" t="s">
        <v>366</v>
      </c>
      <c r="C256" s="28" t="s">
        <v>367</v>
      </c>
      <c r="D256" s="28"/>
      <c r="E256" s="28"/>
    </row>
    <row r="257" s="2" customFormat="1" spans="1:5">
      <c r="A257" s="73"/>
      <c r="B257" s="79" t="s">
        <v>359</v>
      </c>
      <c r="C257" s="18" t="s">
        <v>368</v>
      </c>
      <c r="D257" s="26">
        <v>475</v>
      </c>
      <c r="E257" s="28"/>
    </row>
    <row r="258" s="2" customFormat="1" ht="27" spans="1:5">
      <c r="A258" s="73"/>
      <c r="B258" s="79" t="s">
        <v>369</v>
      </c>
      <c r="C258" s="79" t="s">
        <v>370</v>
      </c>
      <c r="D258" s="26">
        <v>330</v>
      </c>
      <c r="E258" s="28"/>
    </row>
    <row r="259" s="2" customFormat="1" spans="1:5">
      <c r="A259" s="73"/>
      <c r="B259" s="18" t="s">
        <v>58</v>
      </c>
      <c r="C259" s="18" t="s">
        <v>371</v>
      </c>
      <c r="D259" s="18">
        <v>319264</v>
      </c>
      <c r="E259" s="18"/>
    </row>
    <row r="260" s="2" customFormat="1" spans="1:5">
      <c r="A260" s="73"/>
      <c r="B260" s="18" t="s">
        <v>58</v>
      </c>
      <c r="C260" s="18" t="s">
        <v>372</v>
      </c>
      <c r="D260" s="18"/>
      <c r="E260" s="18"/>
    </row>
    <row r="261" s="2" customFormat="1" spans="1:5">
      <c r="A261" s="73"/>
      <c r="B261" s="18" t="s">
        <v>58</v>
      </c>
      <c r="C261" s="18" t="s">
        <v>373</v>
      </c>
      <c r="D261" s="18"/>
      <c r="E261" s="18"/>
    </row>
    <row r="262" s="2" customFormat="1" spans="1:5">
      <c r="A262" s="73"/>
      <c r="B262" s="18" t="s">
        <v>58</v>
      </c>
      <c r="C262" s="18" t="s">
        <v>374</v>
      </c>
      <c r="D262" s="18"/>
      <c r="E262" s="18"/>
    </row>
    <row r="263" s="2" customFormat="1" spans="1:5">
      <c r="A263" s="73"/>
      <c r="B263" s="18" t="s">
        <v>58</v>
      </c>
      <c r="C263" s="18" t="s">
        <v>375</v>
      </c>
      <c r="D263" s="18"/>
      <c r="E263" s="18"/>
    </row>
    <row r="264" s="2" customFormat="1" ht="27" spans="1:5">
      <c r="A264" s="73"/>
      <c r="B264" s="18"/>
      <c r="C264" s="22" t="s">
        <v>376</v>
      </c>
      <c r="D264" s="18">
        <v>718</v>
      </c>
      <c r="E264" s="18"/>
    </row>
    <row r="265" s="2" customFormat="1" spans="1:5">
      <c r="A265" s="73"/>
      <c r="B265" s="18" t="s">
        <v>58</v>
      </c>
      <c r="C265" s="18" t="s">
        <v>377</v>
      </c>
      <c r="D265" s="18">
        <v>98708</v>
      </c>
      <c r="E265" s="18"/>
    </row>
    <row r="266" s="2" customFormat="1" spans="1:5">
      <c r="A266" s="73"/>
      <c r="B266" s="18"/>
      <c r="C266" s="82" t="s">
        <v>378</v>
      </c>
      <c r="D266" s="18">
        <v>5530.56</v>
      </c>
      <c r="E266" s="18"/>
    </row>
    <row r="267" s="2" customFormat="1" spans="1:5">
      <c r="A267" s="73"/>
      <c r="B267" s="18" t="s">
        <v>163</v>
      </c>
      <c r="C267" s="18" t="s">
        <v>379</v>
      </c>
      <c r="D267" s="18">
        <v>419636.84</v>
      </c>
      <c r="E267" s="18"/>
    </row>
    <row r="268" spans="1:5">
      <c r="A268" s="70"/>
      <c r="B268" s="18" t="s">
        <v>163</v>
      </c>
      <c r="C268" s="18" t="s">
        <v>380</v>
      </c>
      <c r="D268" s="18"/>
      <c r="E268" s="20"/>
    </row>
    <row r="269" spans="1:5">
      <c r="A269" s="70"/>
      <c r="B269" s="18" t="s">
        <v>163</v>
      </c>
      <c r="C269" s="18" t="s">
        <v>381</v>
      </c>
      <c r="D269" s="18"/>
      <c r="E269" s="22"/>
    </row>
    <row r="270" spans="1:5">
      <c r="A270" s="70"/>
      <c r="B270" s="18" t="s">
        <v>163</v>
      </c>
      <c r="C270" s="18" t="s">
        <v>382</v>
      </c>
      <c r="D270" s="18"/>
      <c r="E270" s="22"/>
    </row>
    <row r="271" spans="1:5">
      <c r="A271" s="70"/>
      <c r="B271" s="18" t="s">
        <v>163</v>
      </c>
      <c r="C271" s="18" t="s">
        <v>383</v>
      </c>
      <c r="D271" s="18"/>
      <c r="E271" s="22"/>
    </row>
    <row r="272" spans="1:5">
      <c r="A272" s="70"/>
      <c r="B272" s="18" t="s">
        <v>163</v>
      </c>
      <c r="C272" s="18" t="s">
        <v>384</v>
      </c>
      <c r="D272" s="18"/>
      <c r="E272" s="22"/>
    </row>
    <row r="273" s="2" customFormat="1" ht="32" customHeight="1" spans="1:5">
      <c r="A273" s="73"/>
      <c r="B273" s="18" t="s">
        <v>163</v>
      </c>
      <c r="C273" s="18" t="s">
        <v>385</v>
      </c>
      <c r="D273" s="18"/>
      <c r="E273" s="22"/>
    </row>
    <row r="274" s="2" customFormat="1" ht="31" customHeight="1" spans="1:5">
      <c r="A274" s="73"/>
      <c r="B274" s="18" t="s">
        <v>163</v>
      </c>
      <c r="C274" s="18" t="s">
        <v>386</v>
      </c>
      <c r="D274" s="18"/>
      <c r="E274" s="22"/>
    </row>
    <row r="275" s="2" customFormat="1" ht="29" customHeight="1" spans="1:5">
      <c r="A275" s="73"/>
      <c r="B275" s="18" t="s">
        <v>163</v>
      </c>
      <c r="C275" s="18" t="s">
        <v>387</v>
      </c>
      <c r="D275" s="18"/>
      <c r="E275" s="22"/>
    </row>
    <row r="276" s="2" customFormat="1" ht="33" customHeight="1" spans="1:5">
      <c r="A276" s="73"/>
      <c r="B276" s="18" t="s">
        <v>163</v>
      </c>
      <c r="C276" s="18" t="s">
        <v>388</v>
      </c>
      <c r="D276" s="18"/>
      <c r="E276" s="22"/>
    </row>
    <row r="277" s="2" customFormat="1" spans="1:5">
      <c r="A277" s="70"/>
      <c r="B277" s="18" t="s">
        <v>163</v>
      </c>
      <c r="C277" s="18" t="s">
        <v>389</v>
      </c>
      <c r="D277" s="18"/>
      <c r="E277" s="22"/>
    </row>
    <row r="278" s="2" customFormat="1" spans="1:5">
      <c r="A278" s="70"/>
      <c r="B278" s="18" t="s">
        <v>390</v>
      </c>
      <c r="C278" s="83" t="s">
        <v>391</v>
      </c>
      <c r="D278" s="18">
        <v>49309.06</v>
      </c>
      <c r="E278" s="22"/>
    </row>
    <row r="279" spans="1:5">
      <c r="A279" s="70"/>
      <c r="B279" s="18" t="s">
        <v>167</v>
      </c>
      <c r="C279" s="18" t="s">
        <v>392</v>
      </c>
      <c r="D279" s="18">
        <v>33471</v>
      </c>
      <c r="E279" s="38"/>
    </row>
    <row r="280" spans="1:5">
      <c r="A280" s="70"/>
      <c r="B280" s="26" t="s">
        <v>153</v>
      </c>
      <c r="C280" s="26" t="s">
        <v>393</v>
      </c>
      <c r="D280" s="26">
        <v>39756.6</v>
      </c>
      <c r="E280" s="18"/>
    </row>
    <row r="281" spans="1:5">
      <c r="A281" s="70"/>
      <c r="B281" s="21" t="s">
        <v>394</v>
      </c>
      <c r="C281" s="21" t="s">
        <v>395</v>
      </c>
      <c r="D281" s="21">
        <v>295823</v>
      </c>
      <c r="E281" s="21"/>
    </row>
    <row r="282" ht="27" spans="1:5">
      <c r="A282" s="70"/>
      <c r="B282" s="21"/>
      <c r="C282" s="50" t="s">
        <v>396</v>
      </c>
      <c r="D282" s="21">
        <v>4947</v>
      </c>
      <c r="E282" s="21"/>
    </row>
    <row r="283" spans="1:5">
      <c r="A283" s="70"/>
      <c r="B283" s="21" t="s">
        <v>394</v>
      </c>
      <c r="C283" s="21" t="s">
        <v>397</v>
      </c>
      <c r="D283" s="21">
        <v>4130</v>
      </c>
      <c r="E283" s="21"/>
    </row>
    <row r="284" ht="160.5" customHeight="1" spans="1:5">
      <c r="A284" s="70"/>
      <c r="B284" s="18" t="s">
        <v>398</v>
      </c>
      <c r="C284" s="18" t="s">
        <v>399</v>
      </c>
      <c r="D284" s="18">
        <v>30639</v>
      </c>
      <c r="E284" s="22"/>
    </row>
    <row r="285" s="2" customFormat="1" ht="90.75" customHeight="1" spans="1:5">
      <c r="A285" s="73"/>
      <c r="B285" s="18" t="s">
        <v>398</v>
      </c>
      <c r="C285" s="18" t="s">
        <v>400</v>
      </c>
      <c r="D285" s="18">
        <v>21176</v>
      </c>
      <c r="E285" s="22"/>
    </row>
    <row r="286" spans="1:5">
      <c r="A286" s="70"/>
      <c r="B286" s="18" t="s">
        <v>398</v>
      </c>
      <c r="C286" s="18" t="s">
        <v>401</v>
      </c>
      <c r="D286" s="18">
        <v>10659</v>
      </c>
      <c r="E286" s="22"/>
    </row>
    <row r="287" s="2" customFormat="1" ht="24" spans="1:5">
      <c r="A287" s="73"/>
      <c r="B287" s="21" t="s">
        <v>402</v>
      </c>
      <c r="C287" s="21" t="s">
        <v>403</v>
      </c>
      <c r="D287" s="21">
        <v>148876.42</v>
      </c>
      <c r="E287" s="21"/>
    </row>
    <row r="288" s="2" customFormat="1" spans="1:5">
      <c r="A288" s="73"/>
      <c r="B288" s="21" t="s">
        <v>100</v>
      </c>
      <c r="C288" s="50" t="s">
        <v>404</v>
      </c>
      <c r="D288" s="21">
        <v>11098</v>
      </c>
      <c r="E288" s="21"/>
    </row>
    <row r="289" s="2" customFormat="1" spans="1:5">
      <c r="A289" s="73"/>
      <c r="B289" s="21" t="s">
        <v>405</v>
      </c>
      <c r="C289" s="21" t="s">
        <v>406</v>
      </c>
      <c r="D289" s="21">
        <v>252256.36</v>
      </c>
      <c r="E289" s="21"/>
    </row>
    <row r="290" s="2" customFormat="1" spans="1:5">
      <c r="A290" s="73"/>
      <c r="B290" s="21" t="s">
        <v>407</v>
      </c>
      <c r="C290" s="84"/>
      <c r="D290" s="21">
        <v>23430.9</v>
      </c>
      <c r="E290" s="21"/>
    </row>
    <row r="291" s="4" customFormat="1" ht="25.5" customHeight="1" spans="1:5">
      <c r="A291" s="70"/>
      <c r="B291" s="85" t="s">
        <v>408</v>
      </c>
      <c r="C291" s="85"/>
      <c r="D291" s="85">
        <v>110000</v>
      </c>
      <c r="E291" s="86" t="s">
        <v>119</v>
      </c>
    </row>
    <row r="292" s="4" customFormat="1" ht="23.25" customHeight="1" spans="1:5">
      <c r="A292" s="70"/>
      <c r="B292" s="87" t="s">
        <v>409</v>
      </c>
      <c r="C292" s="86"/>
      <c r="D292" s="87">
        <f>SUM(D149:D291)</f>
        <v>2770924.48</v>
      </c>
      <c r="E292" s="86"/>
    </row>
    <row r="293" s="2" customFormat="1" ht="18" customHeight="1" spans="1:5">
      <c r="A293" s="73"/>
      <c r="B293" s="88"/>
      <c r="C293" s="21"/>
      <c r="D293" s="89"/>
      <c r="E293" s="21"/>
    </row>
    <row r="294" s="7" customFormat="1" ht="35.25" customHeight="1" spans="1:5">
      <c r="A294" s="90" t="s">
        <v>410</v>
      </c>
      <c r="B294" s="91" t="s">
        <v>410</v>
      </c>
      <c r="C294" s="92"/>
      <c r="D294" s="92"/>
      <c r="E294" s="92"/>
    </row>
    <row r="295" ht="94.5" spans="1:5">
      <c r="A295" s="90"/>
      <c r="B295" s="18" t="s">
        <v>411</v>
      </c>
      <c r="C295" s="18" t="s">
        <v>412</v>
      </c>
      <c r="D295" s="18">
        <v>12284.38</v>
      </c>
      <c r="E295" s="23"/>
    </row>
    <row r="296" spans="1:5">
      <c r="A296" s="90"/>
      <c r="B296" s="18" t="s">
        <v>40</v>
      </c>
      <c r="C296" s="18" t="s">
        <v>413</v>
      </c>
      <c r="D296" s="32">
        <v>14234.79</v>
      </c>
      <c r="E296" s="93"/>
    </row>
    <row r="297" spans="1:5">
      <c r="A297" s="90"/>
      <c r="B297" s="18" t="s">
        <v>414</v>
      </c>
      <c r="C297" s="18" t="s">
        <v>415</v>
      </c>
      <c r="D297" s="18">
        <v>14179</v>
      </c>
      <c r="E297" s="93"/>
    </row>
    <row r="298" spans="1:5">
      <c r="A298" s="90"/>
      <c r="B298" s="18" t="s">
        <v>100</v>
      </c>
      <c r="C298" s="18" t="s">
        <v>416</v>
      </c>
      <c r="D298" s="94">
        <v>11752.4</v>
      </c>
      <c r="E298" s="18"/>
    </row>
    <row r="299" spans="1:5">
      <c r="A299" s="90"/>
      <c r="B299" s="18"/>
      <c r="C299" s="18" t="s">
        <v>417</v>
      </c>
      <c r="D299" s="19">
        <v>2203.95</v>
      </c>
      <c r="E299" s="30"/>
    </row>
    <row r="300" s="2" customFormat="1" spans="1:5">
      <c r="A300" s="73"/>
      <c r="B300" s="18" t="s">
        <v>414</v>
      </c>
      <c r="C300" s="18" t="s">
        <v>418</v>
      </c>
      <c r="D300" s="74">
        <f>44834.76+540*2+1845.39</f>
        <v>47760.15</v>
      </c>
      <c r="E300" s="95"/>
    </row>
    <row r="301" spans="1:5">
      <c r="A301" s="90"/>
      <c r="B301" s="18" t="s">
        <v>68</v>
      </c>
      <c r="C301" s="18" t="s">
        <v>419</v>
      </c>
      <c r="D301" s="52">
        <v>15645.37</v>
      </c>
      <c r="E301" s="26"/>
    </row>
    <row r="302" spans="1:5">
      <c r="A302" s="90"/>
      <c r="B302" s="18" t="s">
        <v>420</v>
      </c>
      <c r="C302" s="18" t="s">
        <v>137</v>
      </c>
      <c r="D302" s="18">
        <v>26471</v>
      </c>
      <c r="E302" s="22"/>
    </row>
    <row r="303" spans="1:5">
      <c r="A303" s="90"/>
      <c r="B303" s="18" t="s">
        <v>421</v>
      </c>
      <c r="C303" s="18" t="s">
        <v>422</v>
      </c>
      <c r="D303" s="96">
        <v>3733.37</v>
      </c>
      <c r="E303" s="20"/>
    </row>
    <row r="304" spans="1:5">
      <c r="A304" s="90"/>
      <c r="B304" s="18" t="s">
        <v>420</v>
      </c>
      <c r="C304" s="18" t="s">
        <v>423</v>
      </c>
      <c r="D304" s="18">
        <v>10556</v>
      </c>
      <c r="E304" s="22"/>
    </row>
    <row r="305" spans="1:5">
      <c r="A305" s="90"/>
      <c r="B305" s="18" t="s">
        <v>424</v>
      </c>
      <c r="C305" s="18" t="s">
        <v>423</v>
      </c>
      <c r="D305" s="18">
        <v>4474</v>
      </c>
      <c r="E305" s="22"/>
    </row>
    <row r="306" spans="1:5">
      <c r="A306" s="90"/>
      <c r="B306" s="18" t="s">
        <v>425</v>
      </c>
      <c r="C306" s="18" t="s">
        <v>426</v>
      </c>
      <c r="D306" s="18">
        <v>2627</v>
      </c>
      <c r="E306" s="93"/>
    </row>
    <row r="307" spans="1:5">
      <c r="A307" s="90"/>
      <c r="B307" s="18" t="s">
        <v>427</v>
      </c>
      <c r="C307" s="18" t="s">
        <v>428</v>
      </c>
      <c r="D307" s="18">
        <v>2325</v>
      </c>
      <c r="E307" s="93"/>
    </row>
    <row r="308" spans="1:5">
      <c r="A308" s="90"/>
      <c r="B308" s="18" t="s">
        <v>429</v>
      </c>
      <c r="C308" s="18" t="s">
        <v>141</v>
      </c>
      <c r="D308" s="18">
        <v>3993.84</v>
      </c>
      <c r="E308" s="93"/>
    </row>
    <row r="309" s="2" customFormat="1" spans="1:5">
      <c r="A309" s="73"/>
      <c r="B309" s="18" t="s">
        <v>430</v>
      </c>
      <c r="C309" s="18" t="s">
        <v>431</v>
      </c>
      <c r="D309" s="18">
        <v>1800</v>
      </c>
      <c r="E309" s="93"/>
    </row>
    <row r="310" spans="1:5">
      <c r="A310" s="90"/>
      <c r="B310" s="18" t="s">
        <v>432</v>
      </c>
      <c r="C310" s="18" t="s">
        <v>141</v>
      </c>
      <c r="D310" s="18">
        <v>2829</v>
      </c>
      <c r="E310" s="93"/>
    </row>
    <row r="311" spans="1:5">
      <c r="A311" s="90"/>
      <c r="B311" s="18" t="s">
        <v>433</v>
      </c>
      <c r="C311" s="18" t="s">
        <v>141</v>
      </c>
      <c r="D311" s="18">
        <v>3049</v>
      </c>
      <c r="E311" s="22"/>
    </row>
    <row r="312" spans="1:5">
      <c r="A312" s="90"/>
      <c r="B312" s="18" t="s">
        <v>434</v>
      </c>
      <c r="C312" s="18" t="s">
        <v>435</v>
      </c>
      <c r="D312" s="19">
        <v>3796.29</v>
      </c>
      <c r="E312" s="22"/>
    </row>
    <row r="313" spans="1:5">
      <c r="A313" s="90"/>
      <c r="B313" s="18" t="s">
        <v>436</v>
      </c>
      <c r="C313" s="18" t="s">
        <v>437</v>
      </c>
      <c r="D313" s="18">
        <v>3711</v>
      </c>
      <c r="E313" s="93"/>
    </row>
    <row r="314" spans="1:5">
      <c r="A314" s="90"/>
      <c r="B314" s="18" t="s">
        <v>438</v>
      </c>
      <c r="C314" s="18" t="s">
        <v>437</v>
      </c>
      <c r="D314" s="18">
        <v>3670</v>
      </c>
      <c r="E314" s="93"/>
    </row>
    <row r="315" spans="1:5">
      <c r="A315" s="90"/>
      <c r="B315" s="18" t="s">
        <v>439</v>
      </c>
      <c r="C315" s="18" t="s">
        <v>440</v>
      </c>
      <c r="D315" s="18">
        <v>25032</v>
      </c>
      <c r="E315" s="93"/>
    </row>
    <row r="316" spans="1:5">
      <c r="A316" s="90"/>
      <c r="B316" s="18" t="s">
        <v>439</v>
      </c>
      <c r="C316" s="18" t="s">
        <v>441</v>
      </c>
      <c r="D316" s="18">
        <v>16812</v>
      </c>
      <c r="E316" s="93"/>
    </row>
    <row r="317" spans="1:5">
      <c r="A317" s="90"/>
      <c r="B317" s="18" t="s">
        <v>265</v>
      </c>
      <c r="C317" s="18" t="s">
        <v>442</v>
      </c>
      <c r="D317" s="18">
        <v>4894</v>
      </c>
      <c r="E317" s="18"/>
    </row>
    <row r="318" spans="1:5">
      <c r="A318" s="90"/>
      <c r="B318" s="18" t="s">
        <v>265</v>
      </c>
      <c r="C318" s="18" t="s">
        <v>443</v>
      </c>
      <c r="D318" s="18">
        <v>9106</v>
      </c>
      <c r="E318" s="18"/>
    </row>
    <row r="319" spans="1:5">
      <c r="A319" s="90"/>
      <c r="B319" s="18" t="s">
        <v>444</v>
      </c>
      <c r="C319" s="18" t="s">
        <v>445</v>
      </c>
      <c r="D319" s="18">
        <v>10221</v>
      </c>
      <c r="E319" s="26"/>
    </row>
    <row r="320" spans="1:5">
      <c r="A320" s="90"/>
      <c r="B320" s="18" t="s">
        <v>446</v>
      </c>
      <c r="C320" s="18" t="s">
        <v>447</v>
      </c>
      <c r="D320" s="18">
        <v>9749</v>
      </c>
      <c r="E320" s="26"/>
    </row>
    <row r="321" spans="1:5">
      <c r="A321" s="90"/>
      <c r="B321" s="18" t="s">
        <v>40</v>
      </c>
      <c r="C321" s="18" t="s">
        <v>448</v>
      </c>
      <c r="D321" s="18">
        <v>6245</v>
      </c>
      <c r="E321" s="93"/>
    </row>
    <row r="322" spans="1:5">
      <c r="A322" s="90"/>
      <c r="B322" s="18" t="s">
        <v>40</v>
      </c>
      <c r="C322" s="18" t="s">
        <v>449</v>
      </c>
      <c r="D322" s="32">
        <v>5486.98</v>
      </c>
      <c r="E322" s="93"/>
    </row>
    <row r="323" ht="27" spans="1:5">
      <c r="A323" s="90"/>
      <c r="B323" s="18" t="s">
        <v>450</v>
      </c>
      <c r="C323" s="18" t="s">
        <v>451</v>
      </c>
      <c r="D323" s="18">
        <v>45805</v>
      </c>
      <c r="E323" s="93"/>
    </row>
    <row r="324" spans="1:5">
      <c r="A324" s="90"/>
      <c r="B324" s="18" t="s">
        <v>414</v>
      </c>
      <c r="C324" s="18" t="s">
        <v>233</v>
      </c>
      <c r="D324" s="18">
        <v>21665</v>
      </c>
      <c r="E324" s="93"/>
    </row>
    <row r="325" spans="1:5">
      <c r="A325" s="90"/>
      <c r="B325" s="18" t="s">
        <v>414</v>
      </c>
      <c r="C325" s="18" t="s">
        <v>452</v>
      </c>
      <c r="D325" s="18">
        <v>15219</v>
      </c>
      <c r="E325" s="26"/>
    </row>
    <row r="326" spans="1:5">
      <c r="A326" s="90"/>
      <c r="B326" s="18" t="s">
        <v>453</v>
      </c>
      <c r="C326" s="18" t="s">
        <v>454</v>
      </c>
      <c r="D326" s="18">
        <v>9486</v>
      </c>
      <c r="E326" s="50"/>
    </row>
    <row r="327" spans="1:5">
      <c r="A327" s="90"/>
      <c r="B327" s="18" t="s">
        <v>455</v>
      </c>
      <c r="C327" s="18" t="s">
        <v>456</v>
      </c>
      <c r="D327" s="18">
        <v>3242</v>
      </c>
      <c r="E327" s="50"/>
    </row>
    <row r="328" spans="1:5">
      <c r="A328" s="90"/>
      <c r="B328" s="18" t="s">
        <v>457</v>
      </c>
      <c r="C328" s="18" t="s">
        <v>423</v>
      </c>
      <c r="D328" s="18">
        <v>5110</v>
      </c>
      <c r="E328" s="50"/>
    </row>
    <row r="329" spans="1:5">
      <c r="A329" s="90"/>
      <c r="B329" s="18" t="s">
        <v>458</v>
      </c>
      <c r="C329" s="18" t="s">
        <v>459</v>
      </c>
      <c r="D329" s="18">
        <v>19353</v>
      </c>
      <c r="E329" s="50"/>
    </row>
    <row r="330" ht="27" spans="1:5">
      <c r="A330" s="90"/>
      <c r="B330" s="18" t="s">
        <v>460</v>
      </c>
      <c r="C330" s="18" t="s">
        <v>284</v>
      </c>
      <c r="D330" s="18">
        <v>200</v>
      </c>
      <c r="E330" s="50"/>
    </row>
    <row r="331" spans="1:5">
      <c r="A331" s="90"/>
      <c r="B331" s="18"/>
      <c r="C331" s="97" t="s">
        <v>461</v>
      </c>
      <c r="D331" s="19">
        <v>917.76</v>
      </c>
      <c r="E331" s="83"/>
    </row>
    <row r="332" spans="1:5">
      <c r="A332" s="90"/>
      <c r="B332" s="18" t="s">
        <v>462</v>
      </c>
      <c r="C332" s="18" t="s">
        <v>463</v>
      </c>
      <c r="D332" s="32">
        <v>15829.77</v>
      </c>
      <c r="E332" s="93"/>
    </row>
    <row r="333" ht="27" spans="1:5">
      <c r="A333" s="90"/>
      <c r="B333" s="18"/>
      <c r="C333" s="18" t="s">
        <v>464</v>
      </c>
      <c r="D333" s="32">
        <v>10652.88</v>
      </c>
      <c r="E333" s="18"/>
    </row>
    <row r="334" ht="27" spans="1:5">
      <c r="A334" s="90"/>
      <c r="B334" s="18"/>
      <c r="C334" s="18" t="s">
        <v>465</v>
      </c>
      <c r="D334" s="32">
        <v>11029.66</v>
      </c>
      <c r="E334" s="93"/>
    </row>
    <row r="335" spans="1:5">
      <c r="A335" s="90"/>
      <c r="B335" s="26" t="s">
        <v>348</v>
      </c>
      <c r="C335" s="26" t="s">
        <v>32</v>
      </c>
      <c r="D335" s="32">
        <v>93447.53</v>
      </c>
      <c r="E335" s="26"/>
    </row>
    <row r="336" s="2" customFormat="1" spans="1:5">
      <c r="A336" s="73"/>
      <c r="B336" s="26" t="s">
        <v>466</v>
      </c>
      <c r="C336" s="26" t="s">
        <v>467</v>
      </c>
      <c r="D336" s="26">
        <v>1400</v>
      </c>
      <c r="E336" s="26"/>
    </row>
    <row r="337" spans="1:5">
      <c r="A337" s="90"/>
      <c r="B337" s="18" t="s">
        <v>49</v>
      </c>
      <c r="C337" s="18" t="s">
        <v>468</v>
      </c>
      <c r="D337" s="32">
        <v>5626</v>
      </c>
      <c r="E337" s="26"/>
    </row>
    <row r="338" spans="1:5">
      <c r="A338" s="90"/>
      <c r="B338" s="18" t="s">
        <v>469</v>
      </c>
      <c r="C338" s="18" t="s">
        <v>470</v>
      </c>
      <c r="D338" s="18">
        <v>6979.84</v>
      </c>
      <c r="E338" s="26"/>
    </row>
    <row r="339" spans="1:5">
      <c r="A339" s="90"/>
      <c r="B339" s="18" t="s">
        <v>471</v>
      </c>
      <c r="C339" s="18" t="s">
        <v>472</v>
      </c>
      <c r="D339" s="32">
        <v>5961.8</v>
      </c>
      <c r="E339" s="26"/>
    </row>
    <row r="340" ht="27" spans="1:5">
      <c r="A340" s="90"/>
      <c r="B340" s="18" t="s">
        <v>473</v>
      </c>
      <c r="C340" s="18" t="s">
        <v>474</v>
      </c>
      <c r="D340" s="32">
        <v>4669.32</v>
      </c>
      <c r="E340" s="26"/>
    </row>
    <row r="341" spans="1:5">
      <c r="A341" s="90"/>
      <c r="B341" s="18" t="s">
        <v>475</v>
      </c>
      <c r="C341" s="18" t="s">
        <v>85</v>
      </c>
      <c r="D341" s="32">
        <v>13980.55</v>
      </c>
      <c r="E341" s="26"/>
    </row>
    <row r="342" spans="1:5">
      <c r="A342" s="90"/>
      <c r="B342" s="18" t="s">
        <v>475</v>
      </c>
      <c r="C342" s="18" t="s">
        <v>476</v>
      </c>
      <c r="D342" s="32"/>
      <c r="E342" s="26"/>
    </row>
    <row r="343" spans="1:5">
      <c r="A343" s="90"/>
      <c r="B343" s="18" t="s">
        <v>68</v>
      </c>
      <c r="C343" s="18" t="s">
        <v>477</v>
      </c>
      <c r="D343" s="26">
        <v>11471.02</v>
      </c>
      <c r="E343" s="26"/>
    </row>
    <row r="344" spans="1:5">
      <c r="A344" s="90"/>
      <c r="B344" s="18" t="s">
        <v>68</v>
      </c>
      <c r="C344" s="18" t="s">
        <v>478</v>
      </c>
      <c r="D344" s="32">
        <v>3740.58</v>
      </c>
      <c r="E344" s="26"/>
    </row>
    <row r="345" spans="1:5">
      <c r="A345" s="90"/>
      <c r="B345" s="18" t="s">
        <v>479</v>
      </c>
      <c r="C345" s="18" t="s">
        <v>480</v>
      </c>
      <c r="D345" s="18">
        <f>14397.44+90*2</f>
        <v>14577.44</v>
      </c>
      <c r="E345" s="18"/>
    </row>
    <row r="346" s="2" customFormat="1" spans="1:5">
      <c r="A346" s="73"/>
      <c r="B346" s="26" t="s">
        <v>479</v>
      </c>
      <c r="C346" s="26" t="s">
        <v>481</v>
      </c>
      <c r="D346" s="32">
        <v>16180.42</v>
      </c>
      <c r="E346" s="75"/>
    </row>
    <row r="347" customFormat="1" spans="1:5">
      <c r="A347" s="90"/>
      <c r="B347" s="18" t="s">
        <v>482</v>
      </c>
      <c r="C347" s="18" t="s">
        <v>483</v>
      </c>
      <c r="D347" s="19">
        <v>82516.82</v>
      </c>
      <c r="E347" s="18"/>
    </row>
    <row r="348" customFormat="1" spans="1:5">
      <c r="A348" s="90"/>
      <c r="B348" s="18" t="s">
        <v>484</v>
      </c>
      <c r="C348" s="18" t="s">
        <v>485</v>
      </c>
      <c r="D348" s="19"/>
      <c r="E348" s="18"/>
    </row>
    <row r="349" s="2" customFormat="1" spans="1:5">
      <c r="A349" s="73"/>
      <c r="B349" s="18" t="s">
        <v>486</v>
      </c>
      <c r="C349" s="18" t="s">
        <v>487</v>
      </c>
      <c r="D349" s="19">
        <v>29545.38</v>
      </c>
      <c r="E349" s="22"/>
    </row>
    <row r="350" spans="1:5">
      <c r="A350" s="90"/>
      <c r="B350" s="18" t="s">
        <v>488</v>
      </c>
      <c r="C350" s="18" t="s">
        <v>489</v>
      </c>
      <c r="D350" s="19"/>
      <c r="E350" s="20"/>
    </row>
    <row r="351" spans="1:5">
      <c r="A351" s="90"/>
      <c r="B351" s="18" t="s">
        <v>490</v>
      </c>
      <c r="C351" s="18" t="s">
        <v>491</v>
      </c>
      <c r="D351" s="26">
        <v>11374.82</v>
      </c>
      <c r="E351" s="26"/>
    </row>
    <row r="352" spans="1:5">
      <c r="A352" s="90"/>
      <c r="B352" s="18" t="s">
        <v>492</v>
      </c>
      <c r="C352" s="18" t="s">
        <v>493</v>
      </c>
      <c r="D352" s="26">
        <f>1829.71+128*2</f>
        <v>2085.71</v>
      </c>
      <c r="E352" s="26"/>
    </row>
    <row r="353" customFormat="1" ht="27" spans="1:5">
      <c r="A353" s="90"/>
      <c r="B353" s="18" t="s">
        <v>494</v>
      </c>
      <c r="C353" s="18" t="s">
        <v>495</v>
      </c>
      <c r="D353" s="32">
        <f>666.44+39*2</f>
        <v>744.44</v>
      </c>
      <c r="E353" s="32"/>
    </row>
    <row r="354" customFormat="1" spans="1:5">
      <c r="A354" s="90"/>
      <c r="B354" s="18" t="s">
        <v>450</v>
      </c>
      <c r="C354" s="18" t="s">
        <v>496</v>
      </c>
      <c r="D354" s="26">
        <f>9039.88+129*2</f>
        <v>9297.88</v>
      </c>
      <c r="E354" s="26"/>
    </row>
    <row r="355" customFormat="1" spans="1:5">
      <c r="A355" s="90"/>
      <c r="B355" s="18" t="s">
        <v>439</v>
      </c>
      <c r="C355" s="18" t="s">
        <v>496</v>
      </c>
      <c r="D355" s="18">
        <f>3572.99+101*2</f>
        <v>3774.99</v>
      </c>
      <c r="E355" s="18"/>
    </row>
    <row r="356" customFormat="1" spans="1:5">
      <c r="A356" s="90"/>
      <c r="B356" s="18" t="s">
        <v>462</v>
      </c>
      <c r="C356" s="18" t="s">
        <v>497</v>
      </c>
      <c r="D356" s="18">
        <v>11284.53</v>
      </c>
      <c r="E356" s="50"/>
    </row>
    <row r="357" customFormat="1" spans="1:5">
      <c r="A357" s="90"/>
      <c r="B357" s="18"/>
      <c r="C357" s="18" t="s">
        <v>498</v>
      </c>
      <c r="D357" s="18">
        <v>3944.24</v>
      </c>
      <c r="E357" s="50"/>
    </row>
    <row r="358" customFormat="1" ht="27" spans="1:5">
      <c r="A358" s="90"/>
      <c r="B358" s="18"/>
      <c r="C358" s="18" t="s">
        <v>499</v>
      </c>
      <c r="D358" s="18">
        <v>9259.8</v>
      </c>
      <c r="E358" s="50"/>
    </row>
    <row r="359" customFormat="1" ht="27" spans="1:5">
      <c r="A359" s="90"/>
      <c r="B359" s="18"/>
      <c r="C359" s="50" t="s">
        <v>500</v>
      </c>
      <c r="D359" s="18">
        <v>9096.09</v>
      </c>
      <c r="E359" s="50"/>
    </row>
    <row r="360" customFormat="1" ht="40.5" spans="1:5">
      <c r="A360" s="90"/>
      <c r="B360" s="18"/>
      <c r="C360" s="18" t="s">
        <v>501</v>
      </c>
      <c r="D360" s="18">
        <v>17081.83</v>
      </c>
      <c r="E360" s="50"/>
    </row>
    <row r="361" customFormat="1" ht="27" spans="1:5">
      <c r="A361" s="90"/>
      <c r="B361" s="18"/>
      <c r="C361" s="18" t="s">
        <v>502</v>
      </c>
      <c r="D361" s="18">
        <v>23205.75</v>
      </c>
      <c r="E361" s="50"/>
    </row>
    <row r="362" customFormat="1" spans="1:5">
      <c r="A362" s="90"/>
      <c r="B362" s="18"/>
      <c r="C362" s="18" t="s">
        <v>503</v>
      </c>
      <c r="D362" s="18">
        <v>22714.17</v>
      </c>
      <c r="E362" s="50"/>
    </row>
    <row r="363" customFormat="1" spans="1:5">
      <c r="A363" s="90"/>
      <c r="B363" s="18"/>
      <c r="C363" s="18" t="s">
        <v>504</v>
      </c>
      <c r="D363" s="18">
        <v>14836.73</v>
      </c>
      <c r="E363" s="50"/>
    </row>
    <row r="364" customFormat="1" spans="1:5">
      <c r="A364" s="90"/>
      <c r="B364" s="18"/>
      <c r="C364" s="26" t="s">
        <v>505</v>
      </c>
      <c r="D364" s="18">
        <v>1680.71</v>
      </c>
      <c r="E364" s="50"/>
    </row>
    <row r="365" ht="27" spans="1:5">
      <c r="A365" s="90"/>
      <c r="B365" s="18" t="s">
        <v>506</v>
      </c>
      <c r="C365" s="18" t="s">
        <v>507</v>
      </c>
      <c r="D365" s="18">
        <f>122*2</f>
        <v>244</v>
      </c>
      <c r="E365" s="26"/>
    </row>
    <row r="366" spans="1:5">
      <c r="A366" s="90"/>
      <c r="B366" s="18" t="s">
        <v>508</v>
      </c>
      <c r="C366" s="18" t="s">
        <v>509</v>
      </c>
      <c r="D366" s="18">
        <v>646.29</v>
      </c>
      <c r="E366" s="30"/>
    </row>
    <row r="367" ht="27" spans="1:5">
      <c r="A367" s="90"/>
      <c r="B367" s="18" t="s">
        <v>510</v>
      </c>
      <c r="C367" s="18" t="s">
        <v>511</v>
      </c>
      <c r="D367" s="18">
        <v>40454.54</v>
      </c>
      <c r="E367" s="30"/>
    </row>
    <row r="368" ht="27" spans="1:5">
      <c r="A368" s="90"/>
      <c r="B368" s="18" t="s">
        <v>512</v>
      </c>
      <c r="C368" s="18" t="s">
        <v>513</v>
      </c>
      <c r="D368" s="32">
        <v>22385.95</v>
      </c>
      <c r="E368" s="26"/>
    </row>
    <row r="369" ht="27" spans="1:5">
      <c r="A369" s="90"/>
      <c r="B369" s="18" t="s">
        <v>514</v>
      </c>
      <c r="C369" s="18" t="s">
        <v>442</v>
      </c>
      <c r="D369" s="74">
        <v>1438.34</v>
      </c>
      <c r="E369" s="95"/>
    </row>
    <row r="370" spans="1:5">
      <c r="A370" s="90"/>
      <c r="B370" s="18" t="s">
        <v>439</v>
      </c>
      <c r="C370" s="18" t="s">
        <v>284</v>
      </c>
      <c r="D370" s="32">
        <f>4657+100*2</f>
        <v>4857</v>
      </c>
      <c r="E370" s="32"/>
    </row>
    <row r="371" spans="1:5">
      <c r="A371" s="90"/>
      <c r="B371" s="18" t="s">
        <v>515</v>
      </c>
      <c r="C371" s="18" t="s">
        <v>516</v>
      </c>
      <c r="D371" s="74">
        <v>19333.94</v>
      </c>
      <c r="E371" s="26"/>
    </row>
    <row r="372" ht="40.5" spans="1:5">
      <c r="A372" s="90"/>
      <c r="B372" s="18" t="s">
        <v>517</v>
      </c>
      <c r="C372" s="18" t="s">
        <v>518</v>
      </c>
      <c r="D372" s="74"/>
      <c r="E372" s="39"/>
    </row>
    <row r="373" spans="1:5">
      <c r="A373" s="90"/>
      <c r="B373" s="18"/>
      <c r="C373" s="18" t="s">
        <v>519</v>
      </c>
      <c r="D373" s="19">
        <v>2656.48</v>
      </c>
      <c r="E373" s="18"/>
    </row>
    <row r="374" ht="40.5" spans="1:5">
      <c r="A374" s="90"/>
      <c r="B374" s="18"/>
      <c r="C374" s="18" t="s">
        <v>520</v>
      </c>
      <c r="D374" s="19">
        <v>16030</v>
      </c>
      <c r="E374" s="18" t="s">
        <v>342</v>
      </c>
    </row>
    <row r="375" ht="27" spans="1:5">
      <c r="A375" s="90"/>
      <c r="B375" s="18"/>
      <c r="C375" s="18" t="s">
        <v>521</v>
      </c>
      <c r="D375" s="74">
        <v>11182.69</v>
      </c>
      <c r="E375" s="18"/>
    </row>
    <row r="376" ht="67.5" spans="1:5">
      <c r="A376" s="90"/>
      <c r="B376" s="18"/>
      <c r="C376" s="18" t="s">
        <v>522</v>
      </c>
      <c r="D376" s="19">
        <v>7600.52</v>
      </c>
      <c r="E376" s="18"/>
    </row>
    <row r="377" ht="24" spans="1:5">
      <c r="A377" s="90"/>
      <c r="B377" s="21" t="s">
        <v>523</v>
      </c>
      <c r="C377" s="21" t="s">
        <v>524</v>
      </c>
      <c r="D377" s="98">
        <v>28293.44</v>
      </c>
      <c r="E377" s="31"/>
    </row>
    <row r="378" s="2" customFormat="1" spans="1:5">
      <c r="A378" s="73"/>
      <c r="B378" s="21" t="s">
        <v>66</v>
      </c>
      <c r="C378" s="57" t="s">
        <v>525</v>
      </c>
      <c r="D378" s="21">
        <v>7929.5</v>
      </c>
      <c r="E378" s="31"/>
    </row>
    <row r="379" s="2" customFormat="1" spans="1:5">
      <c r="A379" s="73"/>
      <c r="B379" s="18"/>
      <c r="C379" s="97" t="s">
        <v>526</v>
      </c>
      <c r="D379" s="99">
        <v>13081.06</v>
      </c>
      <c r="E379" s="50"/>
    </row>
    <row r="380" spans="1:5">
      <c r="A380" s="90"/>
      <c r="B380" s="18" t="s">
        <v>527</v>
      </c>
      <c r="C380" s="18" t="s">
        <v>528</v>
      </c>
      <c r="D380" s="18">
        <v>52334</v>
      </c>
      <c r="E380" s="50"/>
    </row>
    <row r="381" spans="1:5">
      <c r="A381" s="90"/>
      <c r="B381" s="18" t="s">
        <v>527</v>
      </c>
      <c r="C381" s="18" t="s">
        <v>529</v>
      </c>
      <c r="D381" s="18">
        <v>27966</v>
      </c>
      <c r="E381" s="22"/>
    </row>
    <row r="382" spans="1:5">
      <c r="A382" s="90"/>
      <c r="B382" s="18" t="s">
        <v>527</v>
      </c>
      <c r="C382" s="18" t="s">
        <v>530</v>
      </c>
      <c r="D382" s="32">
        <v>33785.95</v>
      </c>
      <c r="E382" s="26"/>
    </row>
    <row r="383" spans="1:5">
      <c r="A383" s="90"/>
      <c r="B383" s="18" t="s">
        <v>531</v>
      </c>
      <c r="C383" s="18" t="s">
        <v>532</v>
      </c>
      <c r="D383" s="60">
        <v>82078.08</v>
      </c>
      <c r="E383" s="50"/>
    </row>
    <row r="384" spans="1:5">
      <c r="A384" s="90"/>
      <c r="B384" s="18" t="s">
        <v>531</v>
      </c>
      <c r="C384" s="18" t="s">
        <v>533</v>
      </c>
      <c r="D384" s="100"/>
      <c r="E384" s="50"/>
    </row>
    <row r="385" ht="27" spans="1:5">
      <c r="A385" s="90"/>
      <c r="B385" s="18" t="s">
        <v>534</v>
      </c>
      <c r="C385" s="18" t="s">
        <v>535</v>
      </c>
      <c r="D385" s="18">
        <v>257.8</v>
      </c>
      <c r="E385" s="26"/>
    </row>
    <row r="386" spans="1:5">
      <c r="A386" s="90"/>
      <c r="B386" s="18" t="s">
        <v>536</v>
      </c>
      <c r="C386" s="18" t="s">
        <v>533</v>
      </c>
      <c r="D386" s="101">
        <v>46095.76</v>
      </c>
      <c r="E386" s="26"/>
    </row>
    <row r="387" spans="1:5">
      <c r="A387" s="90"/>
      <c r="B387" s="18" t="s">
        <v>536</v>
      </c>
      <c r="C387" s="18" t="s">
        <v>537</v>
      </c>
      <c r="D387" s="102"/>
      <c r="E387" s="26"/>
    </row>
    <row r="388" spans="1:5">
      <c r="A388" s="90"/>
      <c r="B388" s="18" t="s">
        <v>538</v>
      </c>
      <c r="C388" s="18" t="s">
        <v>539</v>
      </c>
      <c r="D388" s="32">
        <v>33319.36</v>
      </c>
      <c r="E388" s="26"/>
    </row>
    <row r="389" spans="1:5">
      <c r="A389" s="90"/>
      <c r="B389" s="18" t="s">
        <v>540</v>
      </c>
      <c r="C389" s="18" t="s">
        <v>541</v>
      </c>
      <c r="D389" s="32">
        <v>55984.84</v>
      </c>
      <c r="E389" s="26"/>
    </row>
    <row r="390" spans="1:5">
      <c r="A390" s="90"/>
      <c r="B390" s="18" t="s">
        <v>542</v>
      </c>
      <c r="C390" s="18" t="s">
        <v>543</v>
      </c>
      <c r="D390" s="32">
        <v>19639.26</v>
      </c>
      <c r="E390" s="26"/>
    </row>
    <row r="391" spans="1:5">
      <c r="A391" s="90"/>
      <c r="B391" s="18" t="s">
        <v>544</v>
      </c>
      <c r="C391" s="18" t="s">
        <v>528</v>
      </c>
      <c r="D391" s="18">
        <v>53861</v>
      </c>
      <c r="E391" s="22"/>
    </row>
    <row r="392" ht="53" customHeight="1" spans="1:5">
      <c r="A392" s="90"/>
      <c r="B392" s="18" t="s">
        <v>544</v>
      </c>
      <c r="C392" s="18" t="s">
        <v>529</v>
      </c>
      <c r="D392" s="19">
        <v>27858.8</v>
      </c>
      <c r="E392" s="20"/>
    </row>
    <row r="393" s="2" customFormat="1" spans="1:5">
      <c r="A393" s="73"/>
      <c r="B393" s="18" t="s">
        <v>544</v>
      </c>
      <c r="C393" s="18" t="s">
        <v>545</v>
      </c>
      <c r="D393" s="18">
        <v>59802.71</v>
      </c>
      <c r="E393" s="26"/>
    </row>
    <row r="394" spans="1:5">
      <c r="A394" s="90"/>
      <c r="B394" s="18" t="s">
        <v>536</v>
      </c>
      <c r="C394" s="18" t="s">
        <v>546</v>
      </c>
      <c r="D394" s="32">
        <v>33683.42</v>
      </c>
      <c r="E394" s="26"/>
    </row>
    <row r="395" spans="1:5">
      <c r="A395" s="90"/>
      <c r="B395" s="18" t="s">
        <v>538</v>
      </c>
      <c r="C395" s="18" t="s">
        <v>547</v>
      </c>
      <c r="D395" s="18">
        <v>47282.09</v>
      </c>
      <c r="E395" s="26"/>
    </row>
    <row r="396" ht="40.5" spans="1:5">
      <c r="A396" s="90"/>
      <c r="B396" s="18" t="s">
        <v>548</v>
      </c>
      <c r="C396" s="18" t="s">
        <v>549</v>
      </c>
      <c r="D396" s="19">
        <v>3391.1</v>
      </c>
      <c r="E396" s="50"/>
    </row>
    <row r="397" ht="27" spans="1:5">
      <c r="A397" s="90"/>
      <c r="B397" s="18"/>
      <c r="C397" s="18" t="s">
        <v>550</v>
      </c>
      <c r="D397" s="19">
        <v>1910.58</v>
      </c>
      <c r="E397" s="50"/>
    </row>
    <row r="398" ht="27" spans="1:5">
      <c r="A398" s="90"/>
      <c r="B398" s="18"/>
      <c r="C398" s="18" t="s">
        <v>551</v>
      </c>
      <c r="D398" s="19">
        <v>4318.64</v>
      </c>
      <c r="E398" s="50"/>
    </row>
    <row r="399" ht="27" spans="1:5">
      <c r="A399" s="90"/>
      <c r="B399" s="18"/>
      <c r="C399" s="18" t="s">
        <v>552</v>
      </c>
      <c r="D399" s="18">
        <v>2135.8</v>
      </c>
      <c r="E399" s="50"/>
    </row>
    <row r="400" ht="81" spans="1:5">
      <c r="A400" s="90"/>
      <c r="B400" s="18"/>
      <c r="C400" s="18" t="s">
        <v>553</v>
      </c>
      <c r="D400" s="19">
        <v>9406.35</v>
      </c>
      <c r="E400" s="50"/>
    </row>
    <row r="401" ht="27" spans="1:5">
      <c r="A401" s="90"/>
      <c r="B401" s="18"/>
      <c r="C401" s="18" t="s">
        <v>554</v>
      </c>
      <c r="D401" s="18">
        <v>1724.42</v>
      </c>
      <c r="E401" s="50"/>
    </row>
    <row r="402" ht="27" spans="1:5">
      <c r="A402" s="90"/>
      <c r="B402" s="18"/>
      <c r="C402" s="18" t="s">
        <v>555</v>
      </c>
      <c r="D402" s="19">
        <v>690.75</v>
      </c>
      <c r="E402" s="50"/>
    </row>
    <row r="403" spans="1:5">
      <c r="A403" s="90"/>
      <c r="B403" s="56" t="s">
        <v>531</v>
      </c>
      <c r="C403" s="56" t="s">
        <v>556</v>
      </c>
      <c r="D403" s="56">
        <v>115275.1</v>
      </c>
      <c r="E403" s="26"/>
    </row>
    <row r="404" s="2" customFormat="1" spans="1:5">
      <c r="A404" s="73"/>
      <c r="B404" s="18" t="s">
        <v>557</v>
      </c>
      <c r="C404" s="18" t="s">
        <v>539</v>
      </c>
      <c r="D404" s="19">
        <v>48662.99</v>
      </c>
      <c r="E404" s="18"/>
    </row>
    <row r="405" spans="1:5">
      <c r="A405" s="90"/>
      <c r="B405" s="18" t="s">
        <v>78</v>
      </c>
      <c r="C405" s="18" t="s">
        <v>558</v>
      </c>
      <c r="D405" s="19">
        <v>139341.2</v>
      </c>
      <c r="E405" s="30"/>
    </row>
    <row r="406" spans="1:5">
      <c r="A406" s="90"/>
      <c r="B406" s="18" t="s">
        <v>559</v>
      </c>
      <c r="C406" s="18" t="s">
        <v>560</v>
      </c>
      <c r="D406" s="32">
        <v>7508.11</v>
      </c>
      <c r="E406" s="26"/>
    </row>
    <row r="407" spans="1:5">
      <c r="A407" s="90"/>
      <c r="B407" s="18" t="s">
        <v>561</v>
      </c>
      <c r="C407" s="18" t="s">
        <v>562</v>
      </c>
      <c r="D407" s="32">
        <v>11904.85</v>
      </c>
      <c r="E407" s="26"/>
    </row>
    <row r="408" spans="1:5">
      <c r="A408" s="90"/>
      <c r="B408" s="18" t="s">
        <v>66</v>
      </c>
      <c r="C408" s="18" t="s">
        <v>558</v>
      </c>
      <c r="D408" s="19">
        <v>126434.37</v>
      </c>
      <c r="E408" s="18"/>
    </row>
    <row r="409" s="2" customFormat="1" spans="1:5">
      <c r="A409" s="73"/>
      <c r="B409" s="18" t="s">
        <v>66</v>
      </c>
      <c r="C409" s="83" t="s">
        <v>563</v>
      </c>
      <c r="D409" s="26">
        <v>3122.9</v>
      </c>
      <c r="E409" s="6"/>
    </row>
    <row r="410" spans="1:5">
      <c r="A410" s="90"/>
      <c r="B410" s="18" t="s">
        <v>45</v>
      </c>
      <c r="C410" s="18" t="s">
        <v>564</v>
      </c>
      <c r="D410" s="101">
        <v>129148.19</v>
      </c>
      <c r="E410" s="26"/>
    </row>
    <row r="411" s="8" customFormat="1" spans="1:5">
      <c r="A411" s="90"/>
      <c r="B411" s="18" t="s">
        <v>45</v>
      </c>
      <c r="C411" s="18" t="s">
        <v>565</v>
      </c>
      <c r="D411" s="102"/>
      <c r="E411" s="26"/>
    </row>
    <row r="412" spans="1:5">
      <c r="A412" s="90"/>
      <c r="B412" s="18" t="s">
        <v>49</v>
      </c>
      <c r="C412" s="18" t="s">
        <v>566</v>
      </c>
      <c r="D412" s="32">
        <v>3794.74</v>
      </c>
      <c r="E412" s="32"/>
    </row>
    <row r="413" spans="1:5">
      <c r="A413" s="90"/>
      <c r="B413" s="56" t="s">
        <v>567</v>
      </c>
      <c r="C413" s="56" t="s">
        <v>568</v>
      </c>
      <c r="D413" s="19">
        <v>3556.36</v>
      </c>
      <c r="E413" s="26"/>
    </row>
    <row r="414" ht="24" spans="1:5">
      <c r="A414" s="90"/>
      <c r="B414" s="81" t="s">
        <v>475</v>
      </c>
      <c r="C414" s="81" t="s">
        <v>569</v>
      </c>
      <c r="D414" s="81">
        <v>4186.13</v>
      </c>
      <c r="E414" s="103"/>
    </row>
    <row r="415" spans="1:5">
      <c r="A415" s="90"/>
      <c r="B415" s="81" t="s">
        <v>570</v>
      </c>
      <c r="C415" s="81" t="s">
        <v>571</v>
      </c>
      <c r="D415" s="104">
        <v>8717.5</v>
      </c>
      <c r="E415" s="81"/>
    </row>
    <row r="416" s="2" customFormat="1" spans="1:5">
      <c r="A416" s="73"/>
      <c r="B416" s="21" t="s">
        <v>572</v>
      </c>
      <c r="C416" s="21" t="s">
        <v>573</v>
      </c>
      <c r="D416" s="21">
        <v>89560.1</v>
      </c>
      <c r="E416" s="21"/>
    </row>
    <row r="417" s="5" customFormat="1" spans="1:18">
      <c r="A417" s="73"/>
      <c r="B417" s="28" t="s">
        <v>348</v>
      </c>
      <c r="C417" s="28" t="s">
        <v>574</v>
      </c>
      <c r="D417" s="34">
        <v>71282.7</v>
      </c>
      <c r="E417" s="54"/>
    </row>
    <row r="418" s="2" customFormat="1" ht="24" spans="1:18">
      <c r="A418" s="73"/>
      <c r="B418" s="28"/>
      <c r="C418" s="28" t="s">
        <v>575</v>
      </c>
      <c r="D418" s="28">
        <v>46204.83</v>
      </c>
      <c r="E418" s="28"/>
    </row>
    <row r="419" s="2" customFormat="1" spans="1:18">
      <c r="A419" s="73"/>
      <c r="B419" s="28"/>
      <c r="C419" s="28" t="s">
        <v>576</v>
      </c>
      <c r="D419" s="34">
        <v>3932.89</v>
      </c>
      <c r="E419" s="28"/>
    </row>
    <row r="420" s="2" customFormat="1" spans="1:18">
      <c r="A420" s="73"/>
      <c r="B420" s="81" t="s">
        <v>577</v>
      </c>
      <c r="C420" s="81" t="s">
        <v>423</v>
      </c>
      <c r="D420" s="104">
        <v>14124.06</v>
      </c>
      <c r="E420" s="81"/>
    </row>
    <row r="421" s="2" customFormat="1" spans="1:18">
      <c r="A421" s="73"/>
      <c r="B421" s="81" t="s">
        <v>578</v>
      </c>
      <c r="C421" s="105" t="s">
        <v>579</v>
      </c>
      <c r="D421" s="106">
        <v>4480.91</v>
      </c>
      <c r="E421" s="75"/>
    </row>
    <row r="422" s="2" customFormat="1" spans="1:18">
      <c r="A422" s="73"/>
      <c r="B422" s="81" t="s">
        <v>362</v>
      </c>
      <c r="C422" s="81" t="s">
        <v>580</v>
      </c>
      <c r="D422" s="104">
        <v>15484.36</v>
      </c>
      <c r="E422" s="31"/>
    </row>
    <row r="423" s="2" customFormat="1" spans="1:18">
      <c r="A423" s="73"/>
      <c r="B423" s="81"/>
      <c r="C423" s="81" t="s">
        <v>581</v>
      </c>
      <c r="D423" s="104">
        <v>22787.96</v>
      </c>
      <c r="E423" s="81"/>
    </row>
    <row r="424" s="2" customFormat="1" spans="1:18">
      <c r="A424" s="73"/>
      <c r="B424" s="81"/>
      <c r="C424" s="81" t="s">
        <v>582</v>
      </c>
      <c r="D424" s="104">
        <v>4046.13</v>
      </c>
      <c r="E424" s="18"/>
    </row>
    <row r="425" s="2" customFormat="1" spans="1:18">
      <c r="A425" s="90"/>
      <c r="B425" s="18" t="s">
        <v>100</v>
      </c>
      <c r="C425" s="18" t="s">
        <v>583</v>
      </c>
      <c r="D425" s="19">
        <v>8142</v>
      </c>
      <c r="E425" s="22"/>
    </row>
    <row r="426" ht="24" spans="1:18">
      <c r="A426" s="90"/>
      <c r="B426" s="81" t="s">
        <v>584</v>
      </c>
      <c r="C426" s="81" t="s">
        <v>585</v>
      </c>
      <c r="D426" s="21">
        <v>116603.8</v>
      </c>
      <c r="E426" s="81"/>
    </row>
    <row r="427" s="9" customFormat="1" ht="25.5" customHeight="1" spans="1:18">
      <c r="A427" s="90"/>
      <c r="B427" s="107" t="s">
        <v>586</v>
      </c>
      <c r="C427" s="107"/>
      <c r="D427" s="107">
        <v>140000</v>
      </c>
      <c r="E427" s="108" t="s">
        <v>119</v>
      </c>
    </row>
    <row r="428" s="10" customFormat="1" ht="28.5" customHeight="1" spans="1:18">
      <c r="A428" s="90"/>
      <c r="B428" s="109" t="s">
        <v>587</v>
      </c>
      <c r="C428" s="110"/>
      <c r="D428" s="109">
        <f>SUM(D295:D427)</f>
        <v>2779592.62</v>
      </c>
      <c r="E428" s="110"/>
      <c r="F428" s="111"/>
      <c r="G428" s="111"/>
      <c r="H428" s="111"/>
      <c r="I428" s="111"/>
      <c r="J428" s="111"/>
      <c r="K428" s="111"/>
      <c r="L428" s="111"/>
      <c r="M428" s="111"/>
      <c r="N428" s="111"/>
      <c r="O428" s="111"/>
      <c r="P428" s="111"/>
      <c r="Q428" s="111"/>
      <c r="R428" s="111"/>
    </row>
    <row r="429" spans="1:18">
      <c r="B429" s="112"/>
      <c r="C429" s="113"/>
      <c r="D429" s="18"/>
      <c r="E429" s="113"/>
    </row>
    <row r="430" s="11" customFormat="1" ht="25.5" spans="1:18">
      <c r="A430" s="114" t="s">
        <v>588</v>
      </c>
      <c r="B430" s="115" t="s">
        <v>588</v>
      </c>
      <c r="C430" s="115"/>
      <c r="D430" s="115"/>
      <c r="E430" s="115"/>
    </row>
    <row r="431" spans="1:18">
      <c r="A431" s="116"/>
      <c r="B431" s="26" t="s">
        <v>479</v>
      </c>
      <c r="C431" s="26" t="s">
        <v>589</v>
      </c>
      <c r="D431" s="26">
        <v>23610.53</v>
      </c>
      <c r="E431" s="117"/>
    </row>
    <row r="432" spans="1:18">
      <c r="A432" s="116"/>
      <c r="B432" s="56" t="s">
        <v>590</v>
      </c>
      <c r="C432" s="56" t="s">
        <v>591</v>
      </c>
      <c r="D432" s="56">
        <v>36007.62</v>
      </c>
      <c r="E432" s="22"/>
    </row>
    <row r="433" spans="1:5">
      <c r="A433" s="116"/>
      <c r="B433" s="26" t="s">
        <v>348</v>
      </c>
      <c r="C433" s="26" t="s">
        <v>592</v>
      </c>
      <c r="D433" s="32">
        <v>64576.17</v>
      </c>
      <c r="E433" s="26"/>
    </row>
    <row r="434" spans="1:5">
      <c r="A434" s="116"/>
      <c r="B434" s="18" t="s">
        <v>593</v>
      </c>
      <c r="C434" s="18" t="s">
        <v>594</v>
      </c>
      <c r="D434" s="32">
        <v>77697.86</v>
      </c>
      <c r="E434" s="26"/>
    </row>
    <row r="435" spans="1:5">
      <c r="A435" s="116"/>
      <c r="B435" s="26" t="s">
        <v>37</v>
      </c>
      <c r="C435" s="26" t="s">
        <v>595</v>
      </c>
      <c r="D435" s="19">
        <v>69195.77</v>
      </c>
      <c r="E435" s="18"/>
    </row>
    <row r="436" spans="1:5">
      <c r="A436" s="116"/>
      <c r="B436" s="52" t="s">
        <v>348</v>
      </c>
      <c r="C436" s="26" t="s">
        <v>596</v>
      </c>
      <c r="D436" s="19">
        <v>133279.1</v>
      </c>
      <c r="E436" s="51"/>
    </row>
    <row r="437" spans="1:5">
      <c r="A437" s="116"/>
      <c r="B437" s="53"/>
      <c r="C437" s="83" t="s">
        <v>597</v>
      </c>
      <c r="D437" s="19"/>
      <c r="E437" s="51"/>
    </row>
    <row r="438" ht="27" spans="1:5">
      <c r="A438" s="116"/>
      <c r="B438" s="18" t="s">
        <v>598</v>
      </c>
      <c r="C438" s="18" t="s">
        <v>599</v>
      </c>
      <c r="D438" s="38">
        <v>12794.92</v>
      </c>
      <c r="E438" s="38"/>
    </row>
    <row r="439" spans="1:5">
      <c r="A439" s="116"/>
      <c r="B439" s="26" t="s">
        <v>600</v>
      </c>
      <c r="C439" s="26" t="s">
        <v>601</v>
      </c>
      <c r="D439" s="26">
        <v>13102.55</v>
      </c>
      <c r="E439" s="26"/>
    </row>
    <row r="440" spans="1:5">
      <c r="A440" s="116"/>
      <c r="B440" s="26" t="s">
        <v>602</v>
      </c>
      <c r="C440" s="19" t="s">
        <v>603</v>
      </c>
      <c r="D440" s="26">
        <v>5007</v>
      </c>
      <c r="E440" s="26"/>
    </row>
    <row r="441" spans="1:5">
      <c r="A441" s="116"/>
      <c r="B441" s="26" t="s">
        <v>473</v>
      </c>
      <c r="C441" s="19" t="s">
        <v>604</v>
      </c>
      <c r="D441" s="26">
        <v>2409</v>
      </c>
      <c r="E441" s="26"/>
    </row>
    <row r="442" spans="1:5">
      <c r="A442" s="116"/>
      <c r="B442" s="26" t="s">
        <v>605</v>
      </c>
      <c r="C442" s="19" t="s">
        <v>606</v>
      </c>
      <c r="D442" s="26">
        <v>2270</v>
      </c>
      <c r="E442" s="26"/>
    </row>
    <row r="443" spans="1:5">
      <c r="A443" s="116"/>
      <c r="B443" s="26" t="s">
        <v>607</v>
      </c>
      <c r="C443" s="26" t="s">
        <v>608</v>
      </c>
      <c r="D443" s="56">
        <f>13605.27+138*2</f>
        <v>13881.27</v>
      </c>
      <c r="E443" s="56"/>
    </row>
    <row r="444" spans="1:5">
      <c r="A444" s="116"/>
      <c r="B444" s="56" t="s">
        <v>609</v>
      </c>
      <c r="C444" s="56" t="s">
        <v>596</v>
      </c>
      <c r="D444" s="56"/>
      <c r="E444" s="56"/>
    </row>
    <row r="445" s="5" customFormat="1" spans="1:5">
      <c r="A445" s="118"/>
      <c r="B445" s="56" t="s">
        <v>610</v>
      </c>
      <c r="C445" s="56" t="s">
        <v>419</v>
      </c>
      <c r="D445" s="56">
        <v>2096.5</v>
      </c>
      <c r="E445" s="56"/>
    </row>
    <row r="446" s="5" customFormat="1" spans="1:5">
      <c r="A446" s="118"/>
      <c r="B446" s="56" t="s">
        <v>611</v>
      </c>
      <c r="C446" s="56" t="s">
        <v>612</v>
      </c>
      <c r="D446" s="56">
        <v>4982</v>
      </c>
      <c r="E446" s="56"/>
    </row>
    <row r="447" spans="1:5">
      <c r="A447" s="116"/>
      <c r="B447" s="18" t="s">
        <v>613</v>
      </c>
      <c r="C447" s="18" t="s">
        <v>614</v>
      </c>
      <c r="D447" s="18">
        <v>22590.3</v>
      </c>
      <c r="E447" s="22"/>
    </row>
    <row r="448" spans="1:5">
      <c r="A448" s="116"/>
      <c r="B448" s="18" t="s">
        <v>615</v>
      </c>
      <c r="C448" s="18" t="s">
        <v>616</v>
      </c>
      <c r="D448" s="18">
        <v>82310.23</v>
      </c>
      <c r="E448" s="22"/>
    </row>
    <row r="449" spans="1:6">
      <c r="A449" s="116"/>
      <c r="B449" s="119" t="s">
        <v>590</v>
      </c>
      <c r="C449" s="18" t="s">
        <v>617</v>
      </c>
      <c r="D449" s="18">
        <f>19567.09+147*2</f>
        <v>19861.09</v>
      </c>
      <c r="E449" s="18"/>
    </row>
    <row r="450" spans="1:6">
      <c r="A450" s="116"/>
      <c r="B450" s="18" t="s">
        <v>618</v>
      </c>
      <c r="C450" s="18" t="s">
        <v>619</v>
      </c>
      <c r="D450" s="18">
        <v>19042.22</v>
      </c>
      <c r="E450" s="22"/>
    </row>
    <row r="451" spans="1:6">
      <c r="A451" s="116"/>
      <c r="B451" s="18" t="s">
        <v>620</v>
      </c>
      <c r="C451" s="18" t="s">
        <v>614</v>
      </c>
      <c r="D451" s="19">
        <v>27570.85</v>
      </c>
      <c r="E451" s="22"/>
    </row>
    <row r="452" spans="1:6">
      <c r="A452" s="116"/>
      <c r="B452" s="18" t="s">
        <v>620</v>
      </c>
      <c r="C452" s="18" t="s">
        <v>621</v>
      </c>
      <c r="D452" s="18">
        <v>20214.39</v>
      </c>
      <c r="E452" s="22"/>
    </row>
    <row r="453" spans="1:6">
      <c r="A453" s="116"/>
      <c r="B453" s="18" t="s">
        <v>414</v>
      </c>
      <c r="C453" s="18" t="s">
        <v>622</v>
      </c>
      <c r="D453" s="38">
        <v>12066.24</v>
      </c>
      <c r="E453" s="35"/>
    </row>
    <row r="454" spans="1:6">
      <c r="A454" s="116"/>
      <c r="B454" s="56" t="s">
        <v>590</v>
      </c>
      <c r="C454" s="56" t="s">
        <v>623</v>
      </c>
      <c r="D454" s="56">
        <v>12667.85</v>
      </c>
      <c r="E454" s="22"/>
    </row>
    <row r="455" spans="1:6">
      <c r="A455" s="116"/>
      <c r="B455" s="18" t="s">
        <v>624</v>
      </c>
      <c r="C455" s="18" t="s">
        <v>625</v>
      </c>
      <c r="D455" s="60">
        <v>16770.36</v>
      </c>
      <c r="E455" s="22"/>
    </row>
    <row r="456" spans="1:6">
      <c r="A456" s="116"/>
      <c r="B456" s="18"/>
      <c r="C456" s="18" t="s">
        <v>626</v>
      </c>
      <c r="D456" s="100"/>
      <c r="E456" s="120"/>
    </row>
    <row r="457" spans="1:6">
      <c r="A457" s="116"/>
      <c r="B457" s="18" t="s">
        <v>627</v>
      </c>
      <c r="C457" s="18" t="s">
        <v>628</v>
      </c>
      <c r="D457" s="18">
        <v>67723.85</v>
      </c>
      <c r="E457" s="18"/>
    </row>
    <row r="458" spans="1:6">
      <c r="A458" s="116"/>
      <c r="B458" s="18" t="s">
        <v>629</v>
      </c>
      <c r="C458" s="18" t="s">
        <v>630</v>
      </c>
      <c r="D458" s="19">
        <v>127876.75</v>
      </c>
      <c r="E458" s="38" t="s">
        <v>342</v>
      </c>
    </row>
    <row r="459" customFormat="1" spans="1:6">
      <c r="A459" s="121"/>
      <c r="B459" s="122" t="s">
        <v>631</v>
      </c>
      <c r="C459" s="18" t="s">
        <v>632</v>
      </c>
      <c r="D459" s="18">
        <v>41175.85</v>
      </c>
      <c r="E459" s="123"/>
      <c r="F459" s="124"/>
    </row>
    <row r="460" ht="92.25" customHeight="1" spans="1:6">
      <c r="A460" s="116"/>
      <c r="B460" s="18" t="s">
        <v>633</v>
      </c>
      <c r="C460" s="18" t="s">
        <v>634</v>
      </c>
      <c r="D460" s="60">
        <v>797556.9</v>
      </c>
      <c r="E460" s="59" t="s">
        <v>635</v>
      </c>
    </row>
    <row r="461" ht="142.5" customHeight="1" spans="1:6">
      <c r="A461" s="116"/>
      <c r="B461" s="18" t="s">
        <v>636</v>
      </c>
      <c r="C461" s="18" t="s">
        <v>634</v>
      </c>
      <c r="D461" s="125"/>
      <c r="E461" s="126"/>
    </row>
    <row r="462" ht="65.4" customHeight="1" spans="1:6">
      <c r="A462" s="116"/>
      <c r="B462" s="18" t="s">
        <v>637</v>
      </c>
      <c r="C462" s="18" t="s">
        <v>638</v>
      </c>
      <c r="D462" s="125"/>
      <c r="E462" s="126"/>
    </row>
    <row r="463" spans="1:6">
      <c r="A463" s="116"/>
      <c r="B463" s="18" t="s">
        <v>637</v>
      </c>
      <c r="C463" s="103" t="s">
        <v>639</v>
      </c>
      <c r="D463" s="125"/>
      <c r="E463" s="126"/>
    </row>
    <row r="464" spans="1:6">
      <c r="A464" s="116"/>
      <c r="B464" s="21" t="s">
        <v>637</v>
      </c>
      <c r="C464" s="21" t="s">
        <v>640</v>
      </c>
      <c r="D464" s="125"/>
      <c r="E464" s="126"/>
    </row>
    <row r="465" spans="1:5">
      <c r="A465" s="116"/>
      <c r="B465" s="21" t="s">
        <v>637</v>
      </c>
      <c r="C465" s="21" t="s">
        <v>641</v>
      </c>
      <c r="D465" s="100"/>
      <c r="E465" s="127"/>
    </row>
    <row r="466" ht="24" spans="1:5">
      <c r="A466" s="116"/>
      <c r="B466" s="128" t="s">
        <v>642</v>
      </c>
      <c r="C466" s="21" t="s">
        <v>643</v>
      </c>
      <c r="D466" s="21">
        <v>39000</v>
      </c>
      <c r="E466" s="21"/>
    </row>
    <row r="467" ht="24" spans="1:5">
      <c r="A467" s="116"/>
      <c r="B467" s="129"/>
      <c r="C467" s="21" t="s">
        <v>644</v>
      </c>
      <c r="D467" s="21">
        <v>30668</v>
      </c>
      <c r="E467" s="21"/>
    </row>
    <row r="468" ht="24" spans="1:5">
      <c r="A468" s="116"/>
      <c r="B468" s="129"/>
      <c r="C468" s="21" t="s">
        <v>645</v>
      </c>
      <c r="D468" s="21">
        <v>54337</v>
      </c>
      <c r="E468" s="21"/>
    </row>
    <row r="469" ht="24" spans="1:5">
      <c r="A469" s="116"/>
      <c r="B469" s="130"/>
      <c r="C469" s="21" t="s">
        <v>646</v>
      </c>
      <c r="D469" s="21">
        <v>49400</v>
      </c>
      <c r="E469" s="21"/>
    </row>
    <row r="470" ht="30" customHeight="1" spans="1:5">
      <c r="A470" s="116"/>
      <c r="B470" s="28" t="s">
        <v>647</v>
      </c>
      <c r="C470" s="28" t="s">
        <v>648</v>
      </c>
      <c r="D470" s="28">
        <v>74035.11</v>
      </c>
      <c r="E470" s="28"/>
    </row>
    <row r="471" spans="1:5">
      <c r="A471" s="116"/>
      <c r="B471" s="28" t="s">
        <v>647</v>
      </c>
      <c r="C471" s="28" t="s">
        <v>649</v>
      </c>
      <c r="D471" s="28">
        <v>500302.67</v>
      </c>
      <c r="E471" s="28"/>
    </row>
    <row r="472" ht="36" spans="1:5">
      <c r="A472" s="116"/>
      <c r="B472" s="28" t="s">
        <v>650</v>
      </c>
      <c r="C472" s="28" t="s">
        <v>651</v>
      </c>
      <c r="D472" s="28">
        <v>79132</v>
      </c>
      <c r="E472" s="28"/>
    </row>
    <row r="473" ht="24" spans="1:5">
      <c r="A473" s="116"/>
      <c r="B473" s="81" t="s">
        <v>647</v>
      </c>
      <c r="C473" s="81" t="s">
        <v>652</v>
      </c>
      <c r="D473" s="21">
        <v>220098</v>
      </c>
      <c r="E473" s="28"/>
    </row>
    <row r="474" spans="1:5">
      <c r="A474" s="116"/>
      <c r="B474" s="81"/>
      <c r="C474" s="131" t="s">
        <v>653</v>
      </c>
      <c r="D474" s="21">
        <v>797.7</v>
      </c>
      <c r="E474" s="28"/>
    </row>
    <row r="475" spans="1:5">
      <c r="A475" s="116"/>
      <c r="B475" s="27" t="s">
        <v>654</v>
      </c>
      <c r="C475" s="27" t="s">
        <v>655</v>
      </c>
      <c r="D475" s="27">
        <v>110594.11</v>
      </c>
      <c r="E475" s="81"/>
    </row>
    <row r="476" spans="1:5">
      <c r="A476" s="116"/>
      <c r="B476" s="21" t="s">
        <v>527</v>
      </c>
      <c r="C476" s="21" t="s">
        <v>656</v>
      </c>
      <c r="D476" s="29">
        <v>19240.51</v>
      </c>
      <c r="E476" s="81"/>
    </row>
    <row r="477" spans="1:5">
      <c r="A477" s="116"/>
      <c r="B477" s="21" t="s">
        <v>527</v>
      </c>
      <c r="C477" s="21" t="s">
        <v>657</v>
      </c>
      <c r="D477" s="29">
        <v>31560.37</v>
      </c>
      <c r="E477" s="81"/>
    </row>
    <row r="478" spans="1:5">
      <c r="A478" s="116"/>
      <c r="B478" s="21" t="s">
        <v>658</v>
      </c>
      <c r="C478" s="21" t="s">
        <v>659</v>
      </c>
      <c r="D478" s="29">
        <f>9668.08+167*2</f>
        <v>10002.08</v>
      </c>
      <c r="E478" s="29"/>
    </row>
    <row r="479" spans="1:5">
      <c r="A479" s="116"/>
      <c r="B479" s="21" t="s">
        <v>658</v>
      </c>
      <c r="C479" s="21" t="s">
        <v>660</v>
      </c>
      <c r="D479" s="21">
        <v>13643.84</v>
      </c>
      <c r="E479" s="81"/>
    </row>
    <row r="480" spans="1:5">
      <c r="A480" s="116"/>
      <c r="B480" s="21" t="s">
        <v>658</v>
      </c>
      <c r="C480" s="21" t="s">
        <v>661</v>
      </c>
      <c r="D480" s="29">
        <v>131551.53</v>
      </c>
      <c r="E480" s="81"/>
    </row>
    <row r="481" spans="1:5">
      <c r="A481" s="116"/>
      <c r="B481" s="21" t="s">
        <v>658</v>
      </c>
      <c r="C481" s="21" t="s">
        <v>662</v>
      </c>
      <c r="D481" s="29">
        <v>15820.19</v>
      </c>
      <c r="E481" s="21"/>
    </row>
    <row r="482" spans="1:5">
      <c r="A482" s="116"/>
      <c r="B482" s="21" t="s">
        <v>590</v>
      </c>
      <c r="C482" s="21" t="s">
        <v>663</v>
      </c>
      <c r="D482" s="29">
        <v>20277.4</v>
      </c>
      <c r="E482" s="21"/>
    </row>
    <row r="483" spans="1:5">
      <c r="A483" s="116"/>
      <c r="B483" s="21" t="s">
        <v>593</v>
      </c>
      <c r="C483" s="21" t="s">
        <v>664</v>
      </c>
      <c r="D483" s="132">
        <v>39235.18</v>
      </c>
      <c r="E483" s="128"/>
    </row>
    <row r="484" customFormat="1" spans="1:5">
      <c r="A484" s="116"/>
      <c r="B484" s="21" t="s">
        <v>627</v>
      </c>
      <c r="C484" s="21" t="s">
        <v>665</v>
      </c>
      <c r="D484" s="133"/>
      <c r="E484" s="129"/>
    </row>
    <row r="485" customFormat="1" spans="1:5">
      <c r="A485" s="116"/>
      <c r="B485" s="28" t="s">
        <v>593</v>
      </c>
      <c r="C485" s="28" t="s">
        <v>666</v>
      </c>
      <c r="D485" s="134"/>
      <c r="E485" s="130"/>
    </row>
    <row r="486" spans="1:5">
      <c r="A486" s="116"/>
      <c r="B486" s="21" t="s">
        <v>590</v>
      </c>
      <c r="C486" s="21" t="s">
        <v>667</v>
      </c>
      <c r="D486" s="29">
        <f>18654.46+129*2</f>
        <v>18912.46</v>
      </c>
      <c r="E486" s="29"/>
    </row>
    <row r="487" spans="1:5">
      <c r="A487" s="116"/>
      <c r="B487" s="21" t="s">
        <v>668</v>
      </c>
      <c r="C487" s="21" t="s">
        <v>669</v>
      </c>
      <c r="D487" s="29">
        <v>13490.77</v>
      </c>
      <c r="E487" s="81"/>
    </row>
    <row r="488" spans="1:5">
      <c r="A488" s="116"/>
      <c r="B488" s="18" t="s">
        <v>531</v>
      </c>
      <c r="C488" s="18" t="s">
        <v>670</v>
      </c>
      <c r="D488" s="60">
        <f>143711.18+942*2</f>
        <v>145595.18</v>
      </c>
      <c r="E488" s="60"/>
    </row>
    <row r="489" spans="1:5">
      <c r="A489" s="116"/>
      <c r="B489" s="18" t="s">
        <v>531</v>
      </c>
      <c r="C489" s="18" t="s">
        <v>671</v>
      </c>
      <c r="D489" s="125"/>
      <c r="E489" s="125"/>
    </row>
    <row r="490" customFormat="1" spans="1:5">
      <c r="A490" s="116"/>
      <c r="B490" s="18" t="s">
        <v>531</v>
      </c>
      <c r="C490" s="18" t="s">
        <v>672</v>
      </c>
      <c r="D490" s="100"/>
      <c r="E490" s="100"/>
    </row>
    <row r="491" spans="1:5">
      <c r="A491" s="116"/>
      <c r="B491" s="18" t="s">
        <v>536</v>
      </c>
      <c r="C491" s="18" t="s">
        <v>673</v>
      </c>
      <c r="D491" s="19">
        <f>8234.1+200*2</f>
        <v>8634.1</v>
      </c>
      <c r="E491" s="19"/>
    </row>
    <row r="492" spans="1:5">
      <c r="A492" s="116"/>
      <c r="B492" s="21" t="s">
        <v>674</v>
      </c>
      <c r="C492" s="21" t="s">
        <v>675</v>
      </c>
      <c r="D492" s="21">
        <v>27597.4</v>
      </c>
      <c r="E492" s="81"/>
    </row>
    <row r="493" spans="1:5">
      <c r="A493" s="116"/>
      <c r="B493" s="18" t="s">
        <v>531</v>
      </c>
      <c r="C493" s="18" t="s">
        <v>676</v>
      </c>
      <c r="D493" s="18">
        <v>58836.6</v>
      </c>
      <c r="E493" s="22"/>
    </row>
    <row r="494" spans="1:5">
      <c r="A494" s="116"/>
      <c r="B494" s="28" t="s">
        <v>677</v>
      </c>
      <c r="C494" s="21" t="s">
        <v>573</v>
      </c>
      <c r="D494" s="34">
        <v>50136.21</v>
      </c>
      <c r="E494" s="30"/>
    </row>
    <row r="495" spans="1:5">
      <c r="A495" s="116"/>
      <c r="B495" s="28" t="s">
        <v>678</v>
      </c>
      <c r="C495" s="28" t="s">
        <v>679</v>
      </c>
      <c r="D495" s="34">
        <v>102274.26</v>
      </c>
      <c r="E495" s="51"/>
    </row>
    <row r="496" customFormat="1" spans="1:5">
      <c r="A496" s="116"/>
      <c r="B496" s="135" t="s">
        <v>680</v>
      </c>
      <c r="C496" s="28" t="s">
        <v>681</v>
      </c>
      <c r="D496" s="34">
        <v>15000</v>
      </c>
      <c r="E496" s="136"/>
    </row>
    <row r="497" s="12" customFormat="1" ht="25.5" customHeight="1" spans="1:5">
      <c r="A497" s="116"/>
      <c r="B497" s="137" t="s">
        <v>682</v>
      </c>
      <c r="C497" s="137"/>
      <c r="D497" s="137">
        <v>200000</v>
      </c>
      <c r="E497" s="138" t="s">
        <v>119</v>
      </c>
    </row>
    <row r="498" s="11" customFormat="1" ht="24" customHeight="1" spans="1:5">
      <c r="A498" s="116"/>
      <c r="B498" s="139" t="s">
        <v>683</v>
      </c>
      <c r="C498" s="140"/>
      <c r="D498" s="139">
        <f>SUM(D431:D497)</f>
        <v>3808509.84</v>
      </c>
      <c r="E498" s="140"/>
    </row>
    <row r="499" spans="1:5">
      <c r="D499" s="13"/>
    </row>
    <row r="500" ht="27" spans="1:5">
      <c r="B500" s="141" t="s">
        <v>684</v>
      </c>
      <c r="D500" s="142">
        <f>SUM(D498,D428,D292,D146,D87)</f>
        <v>11962857.81</v>
      </c>
    </row>
  </sheetData>
  <mergeCells count="56">
    <mergeCell ref="B1:E1"/>
    <mergeCell ref="B89:E89"/>
    <mergeCell ref="B148:E148"/>
    <mergeCell ref="B294:E294"/>
    <mergeCell ref="B430:E430"/>
    <mergeCell ref="A1:A87"/>
    <mergeCell ref="A89:A146"/>
    <mergeCell ref="A148:A292"/>
    <mergeCell ref="A294:A428"/>
    <mergeCell ref="A430:A498"/>
    <mergeCell ref="B155:B156"/>
    <mergeCell ref="B199:B200"/>
    <mergeCell ref="B238:B240"/>
    <mergeCell ref="B396:B402"/>
    <mergeCell ref="B417:B419"/>
    <mergeCell ref="B436:B437"/>
    <mergeCell ref="B466:B469"/>
    <mergeCell ref="D12:D13"/>
    <mergeCell ref="D67:D68"/>
    <mergeCell ref="D106:D107"/>
    <mergeCell ref="D123:D124"/>
    <mergeCell ref="D199:D200"/>
    <mergeCell ref="D213:D215"/>
    <mergeCell ref="D228:D232"/>
    <mergeCell ref="D238:D240"/>
    <mergeCell ref="D255:D256"/>
    <mergeCell ref="D259:D263"/>
    <mergeCell ref="D267:D277"/>
    <mergeCell ref="D341:D342"/>
    <mergeCell ref="D347:D348"/>
    <mergeCell ref="D349:D350"/>
    <mergeCell ref="D371:D372"/>
    <mergeCell ref="D383:D384"/>
    <mergeCell ref="D386:D387"/>
    <mergeCell ref="D410:D411"/>
    <mergeCell ref="D436:D437"/>
    <mergeCell ref="D443:D444"/>
    <mergeCell ref="D455:D456"/>
    <mergeCell ref="D460:D465"/>
    <mergeCell ref="D483:D485"/>
    <mergeCell ref="D488:D490"/>
    <mergeCell ref="E67:E68"/>
    <mergeCell ref="E106:E107"/>
    <mergeCell ref="E123:E124"/>
    <mergeCell ref="E228:E232"/>
    <mergeCell ref="E234:E235"/>
    <mergeCell ref="E255:E256"/>
    <mergeCell ref="E257:E258"/>
    <mergeCell ref="E259:E265"/>
    <mergeCell ref="E347:E348"/>
    <mergeCell ref="E436:E437"/>
    <mergeCell ref="E443:E444"/>
    <mergeCell ref="E460:E465"/>
    <mergeCell ref="E470:E473"/>
    <mergeCell ref="E483:E485"/>
    <mergeCell ref="E488:E490"/>
  </mergeCells>
  <pageMargins left="0" right="0" top="0.748031496062992" bottom="0.748031496062992" header="0.31496062992126" footer="0.31496062992126"/>
  <pageSetup paperSize="9" orientation="portrait" horizontalDpi="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11.13版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王祥</cp:lastModifiedBy>
  <dcterms:created xsi:type="dcterms:W3CDTF">2006-09-13T11:21:00Z</dcterms:created>
  <cp:lastPrinted>2023-12-08T01:17:00Z</cp:lastPrinted>
  <dcterms:modified xsi:type="dcterms:W3CDTF">2026-06-09T03:04:54Z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0FBFF382A30A46D3B3D4570E8B0CF4B2</vt:lpwstr>
  </property>
  <property fmtid="{D5CDD505-2E9C-101B-9397-08002B2CF9AE}" pid="4" name="CalculationRule">
    <vt:i4>0</vt:i4>
  </property>
</Properties>
</file>