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<sst xmlns="http://schemas.openxmlformats.org/spreadsheetml/2006/main" count="85" uniqueCount="71">
  <si>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t>2026批次镇江市市管绿地养护项目（二标段：焦山片区）工作量清单明细表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</si>
  <si>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</si>
  <si>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</si>
  <si>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</si>
  <si>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</si>
  <si>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</si>
  <si>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</si>
  <si>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</si>
  <si>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</si>
  <si>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</si>
  <si>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</si>
  <si>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</si>
  <si>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</si>
  <si>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</si>
  <si>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</si>
  <si>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</si>
  <si>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</si>
  <si>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</si>
  <si>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</si>
  <si>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</si>
  <si>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</si>
  <si>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</si>
  <si>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</si>
  <si>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</si>
  <si>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</si>
  <si>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</si>
  <si>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</si>
  <si>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</si>
  <si>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</si>
  <si>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</si>
  <si>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</si>
  <si>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京江路</t>
  </si>
  <si>
    <t>江滨路-京口润州分界线</t>
  </si>
  <si>
    <t>滨水路</t>
  </si>
  <si>
    <t>东吴路-焦山老大门</t>
  </si>
  <si>
    <t>滨水路边侧</t>
  </si>
  <si>
    <t>江滨路-焦山老大门</t>
  </si>
  <si>
    <t>北固湾路</t>
  </si>
  <si>
    <r>
      <rPr>
        <sz val="6"/>
        <color theme="1"/>
        <rFont val="方正仿宋_GBK"/>
        <charset val="134"/>
      </rPr>
      <t>梦溪路</t>
    </r>
    <r>
      <rPr>
        <sz val="6"/>
        <color theme="1"/>
        <rFont val="方正仿宋_GBK"/>
        <charset val="134"/>
      </rPr>
      <t>-</t>
    </r>
    <r>
      <rPr>
        <sz val="6"/>
        <color theme="1"/>
        <rFont val="方正仿宋_GBK"/>
        <charset val="134"/>
      </rPr>
      <t>东吴路</t>
    </r>
  </si>
  <si>
    <t>招商北固湾全期周边</t>
  </si>
  <si>
    <t>江滨路</t>
  </si>
  <si>
    <t>滨水路-东吴路</t>
  </si>
  <si>
    <t>东吴路—汝山路</t>
  </si>
  <si>
    <t>江滨路东段</t>
  </si>
  <si>
    <t>江滨大道南侧公交站台-东吴路</t>
  </si>
  <si>
    <t>江洲路</t>
  </si>
  <si>
    <t>江滨路-滨水路</t>
  </si>
  <si>
    <t>阳光世纪花园片区</t>
  </si>
  <si>
    <t>挹江路、润阳西路、紫梧路、彩虹路、彩云路、彩霞路</t>
  </si>
  <si>
    <t>汝山路-清河路交叉口绿地</t>
  </si>
  <si>
    <t>西北角</t>
  </si>
  <si>
    <t>提升改造</t>
  </si>
  <si>
    <t>汝山路（北）</t>
  </si>
  <si>
    <t>江滨路-禹山路</t>
  </si>
  <si>
    <t>二夜河</t>
  </si>
  <si>
    <t>汝山路-友谊港</t>
  </si>
  <si>
    <t>友谊港</t>
  </si>
  <si>
    <t>江滨路-象山路</t>
  </si>
  <si>
    <t>象山路</t>
  </si>
  <si>
    <t>焦山路向西180米起—禹象路</t>
  </si>
  <si>
    <t>象山路西段</t>
  </si>
  <si>
    <t>东吴路-焦山路</t>
  </si>
  <si>
    <t>清河路</t>
  </si>
  <si>
    <t>焦山路—汝山路</t>
  </si>
  <si>
    <t>清平路</t>
  </si>
  <si>
    <t>清流路</t>
  </si>
  <si>
    <t>焦山路</t>
  </si>
  <si>
    <t>2025.7京口中学东门口四个岛头84m</t>
  </si>
  <si>
    <t>二（焦山）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</si>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</sst>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sz val="6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方正仿宋_GBK"/>
      <charset val="134"/>
    </font>
    <font>
      <sz val="6"/>
      <color rgb="FFFF0000"/>
      <name val="仿宋"/>
      <charset val="134"/>
    </font>
    <font>
      <sz val="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8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1" fillId="0" borderId="0">
      <alignment vertical="center"/>
    </xf>
    <xf numFmtId="0" fontId="22" fillId="3" borderId="11">
      <alignment vertical="center"/>
    </xf>
    <xf numFmtId="0" fontId="23" fillId="4" borderId="12">
      <alignment vertical="center"/>
    </xf>
    <xf numFmtId="0" fontId="24" fillId="4" borderId="11">
      <alignment vertical="center"/>
    </xf>
    <xf numFmtId="0" fontId="25" fillId="5" borderId="13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1" fillId="0" borderId="0" xfId="0" applyFont="1" applyBorder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abSelected="1" workbookViewId="0">
      <selection activeCell="A1" sqref="A1:W1"/>
    </sheetView>
  </sheetViews>
  <sheetFormatPr defaultColWidth="9" defaultRowHeight="13.5"/>
  <cols>
    <col min="20" max="21" width="9.375"/>
    <col min="22" max="22" width="10.375"/>
  </cols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3"/>
      <c r="B3" s="3"/>
      <c r="C3" s="3"/>
      <c r="D3" s="4" t="s">
        <v>22</v>
      </c>
      <c r="E3" s="4" t="s">
        <v>22</v>
      </c>
      <c r="F3" s="5" t="s">
        <v>23</v>
      </c>
      <c r="G3" s="5" t="s">
        <v>24</v>
      </c>
      <c r="H3" s="6" t="s">
        <v>25</v>
      </c>
      <c r="I3" s="6" t="s">
        <v>25</v>
      </c>
      <c r="J3" s="5" t="s">
        <v>25</v>
      </c>
      <c r="K3" s="5" t="s">
        <v>25</v>
      </c>
      <c r="L3" s="5" t="s">
        <v>26</v>
      </c>
      <c r="M3" s="5" t="s">
        <v>27</v>
      </c>
      <c r="N3" s="5" t="s">
        <v>25</v>
      </c>
      <c r="O3" s="5" t="s">
        <v>25</v>
      </c>
      <c r="P3" s="5" t="s">
        <v>25</v>
      </c>
      <c r="Q3" s="5" t="s">
        <v>28</v>
      </c>
      <c r="R3" s="4" t="s">
        <v>29</v>
      </c>
      <c r="S3" s="5" t="s">
        <v>25</v>
      </c>
      <c r="T3" s="5" t="s">
        <v>25</v>
      </c>
      <c r="U3" s="5" t="s">
        <v>25</v>
      </c>
      <c r="V3" s="5" t="s">
        <v>30</v>
      </c>
      <c r="W3" s="5"/>
      <c r="X3" s="7"/>
      <c r="Y3" s="7"/>
    </row>
    <row r="4" ht="18" spans="1:25">
      <c r="A4" s="8">
        <v>1</v>
      </c>
      <c r="B4" s="9" t="s">
        <v>31</v>
      </c>
      <c r="C4" s="9" t="s">
        <v>32</v>
      </c>
      <c r="D4" s="10">
        <v>140</v>
      </c>
      <c r="E4" s="10">
        <v>6081</v>
      </c>
      <c r="F4" s="11">
        <f>182868-22</f>
        <v>182846</v>
      </c>
      <c r="G4" s="11">
        <v>69342.2</v>
      </c>
      <c r="H4" s="11"/>
      <c r="I4" s="11"/>
      <c r="J4" s="11">
        <v>1621</v>
      </c>
      <c r="K4" s="11"/>
      <c r="L4" s="11"/>
      <c r="M4" s="11"/>
      <c r="N4" s="11"/>
      <c r="O4" s="11"/>
      <c r="P4" s="11"/>
      <c r="Q4" s="11"/>
      <c r="R4" s="9"/>
      <c r="S4" s="12"/>
      <c r="T4" s="13">
        <v>3300</v>
      </c>
      <c r="U4" s="13">
        <v>3300</v>
      </c>
      <c r="V4" s="13">
        <v>20000</v>
      </c>
      <c r="W4" s="14"/>
      <c r="X4" s="7"/>
      <c r="Y4" s="7"/>
    </row>
    <row r="5" spans="1:25">
      <c r="A5" s="8">
        <v>2</v>
      </c>
      <c r="B5" s="9" t="s">
        <v>33</v>
      </c>
      <c r="C5" s="9" t="s">
        <v>34</v>
      </c>
      <c r="D5" s="9">
        <v>936</v>
      </c>
      <c r="E5" s="9"/>
      <c r="F5" s="11">
        <f>936</f>
        <v>936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/>
      <c r="S5" s="12"/>
      <c r="T5" s="15"/>
      <c r="U5" s="15"/>
      <c r="V5" s="15"/>
      <c r="W5" s="16"/>
      <c r="X5" s="7"/>
      <c r="Y5" s="7"/>
    </row>
    <row r="6" spans="1:25">
      <c r="A6" s="8">
        <v>3</v>
      </c>
      <c r="B6" s="17" t="s">
        <v>35</v>
      </c>
      <c r="C6" s="17" t="s">
        <v>36</v>
      </c>
      <c r="D6" s="17"/>
      <c r="E6" s="17">
        <f>5971-268</f>
        <v>5703</v>
      </c>
      <c r="F6" s="18">
        <f>136851-5-2.5-6.78-5-6344.54</f>
        <v>130487.18</v>
      </c>
      <c r="G6" s="18">
        <f>136851-5-2.5-6.78-5-6344.54</f>
        <v>130487.18</v>
      </c>
      <c r="H6" s="18"/>
      <c r="I6" s="18"/>
      <c r="J6" s="18">
        <f>15674-3635.46</f>
        <v>12038.54</v>
      </c>
      <c r="K6" s="18"/>
      <c r="L6" s="18"/>
      <c r="M6" s="18">
        <v>2662</v>
      </c>
      <c r="N6" s="18">
        <v>16</v>
      </c>
      <c r="O6" s="18">
        <v>358</v>
      </c>
      <c r="P6" s="18">
        <v>1798</v>
      </c>
      <c r="Q6" s="18">
        <f>75-4</f>
        <v>71</v>
      </c>
      <c r="R6" s="17">
        <v>60</v>
      </c>
      <c r="S6" s="19"/>
      <c r="T6" s="15"/>
      <c r="U6" s="15"/>
      <c r="V6" s="15"/>
      <c r="W6" s="16"/>
      <c r="X6" s="20"/>
      <c r="Y6" s="20"/>
    </row>
    <row r="7" spans="1:25">
      <c r="A7" s="8">
        <v>4</v>
      </c>
      <c r="B7" s="21" t="s">
        <v>37</v>
      </c>
      <c r="C7" s="22" t="s">
        <v>38</v>
      </c>
      <c r="D7" s="23">
        <v>123</v>
      </c>
      <c r="E7" s="23"/>
      <c r="F7" s="24">
        <v>117.2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/>
      <c r="S7" s="12"/>
      <c r="T7" s="15"/>
      <c r="U7" s="15"/>
      <c r="V7" s="15"/>
      <c r="W7" s="16"/>
      <c r="X7" s="7"/>
      <c r="Y7" s="7"/>
    </row>
    <row r="8" ht="18" spans="1:25">
      <c r="A8" s="8">
        <v>5</v>
      </c>
      <c r="B8" s="9" t="s">
        <v>39</v>
      </c>
      <c r="C8" s="9"/>
      <c r="D8" s="9"/>
      <c r="E8" s="9">
        <v>307</v>
      </c>
      <c r="F8" s="11">
        <v>14030.61</v>
      </c>
      <c r="G8" s="11">
        <v>14030.61</v>
      </c>
      <c r="H8" s="11"/>
      <c r="I8" s="11"/>
      <c r="J8" s="11">
        <v>1456.73</v>
      </c>
      <c r="K8" s="11"/>
      <c r="L8" s="11"/>
      <c r="M8" s="11"/>
      <c r="N8" s="11"/>
      <c r="O8" s="11"/>
      <c r="P8" s="11"/>
      <c r="Q8" s="11"/>
      <c r="R8" s="9"/>
      <c r="S8" s="11"/>
      <c r="T8" s="15"/>
      <c r="U8" s="15"/>
      <c r="V8" s="15"/>
      <c r="W8" s="16"/>
      <c r="X8" s="7"/>
      <c r="Y8" s="7"/>
    </row>
    <row r="9" spans="1:25">
      <c r="A9" s="8">
        <v>6</v>
      </c>
      <c r="B9" s="17" t="s">
        <v>40</v>
      </c>
      <c r="C9" s="17" t="s">
        <v>41</v>
      </c>
      <c r="D9" s="17">
        <f>685-31</f>
        <v>654</v>
      </c>
      <c r="E9" s="17">
        <v>170</v>
      </c>
      <c r="F9" s="18">
        <f>11005-1-2-640</f>
        <v>10362</v>
      </c>
      <c r="G9" s="18"/>
      <c r="H9" s="18"/>
      <c r="I9" s="18"/>
      <c r="J9" s="18"/>
      <c r="K9" s="18"/>
      <c r="L9" s="25">
        <v>1580</v>
      </c>
      <c r="M9" s="18"/>
      <c r="N9" s="18"/>
      <c r="O9" s="18"/>
      <c r="P9" s="18"/>
      <c r="Q9" s="18"/>
      <c r="R9" s="17"/>
      <c r="S9" s="19"/>
      <c r="T9" s="15"/>
      <c r="U9" s="15"/>
      <c r="V9" s="15"/>
      <c r="W9" s="16"/>
      <c r="X9" s="26"/>
      <c r="Y9" s="20"/>
    </row>
    <row r="10" spans="1:25">
      <c r="A10" s="8">
        <v>7</v>
      </c>
      <c r="B10" s="17" t="s">
        <v>40</v>
      </c>
      <c r="C10" s="17" t="s">
        <v>42</v>
      </c>
      <c r="D10" s="17">
        <v>337</v>
      </c>
      <c r="E10" s="17">
        <v>383</v>
      </c>
      <c r="F10" s="18">
        <v>6198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9"/>
      <c r="T10" s="15"/>
      <c r="U10" s="15"/>
      <c r="V10" s="15"/>
      <c r="W10" s="16"/>
      <c r="X10" s="20"/>
      <c r="Y10" s="20"/>
    </row>
    <row r="11" ht="18" spans="1:25">
      <c r="A11" s="8">
        <v>8</v>
      </c>
      <c r="B11" s="9" t="s">
        <v>43</v>
      </c>
      <c r="C11" s="9" t="s">
        <v>44</v>
      </c>
      <c r="D11" s="9">
        <v>55</v>
      </c>
      <c r="E11" s="9"/>
      <c r="F11" s="11">
        <v>1084</v>
      </c>
      <c r="G11" s="11"/>
      <c r="H11" s="27"/>
      <c r="I11" s="27"/>
      <c r="J11" s="11"/>
      <c r="K11" s="27"/>
      <c r="L11" s="11"/>
      <c r="M11" s="11"/>
      <c r="N11" s="11"/>
      <c r="O11" s="11"/>
      <c r="P11" s="11"/>
      <c r="Q11" s="11"/>
      <c r="R11" s="9"/>
      <c r="S11" s="27"/>
      <c r="T11" s="15"/>
      <c r="U11" s="15"/>
      <c r="V11" s="15"/>
      <c r="W11" s="16"/>
      <c r="X11" s="7"/>
      <c r="Y11" s="7"/>
    </row>
    <row r="12" spans="1:25">
      <c r="A12" s="8">
        <v>9</v>
      </c>
      <c r="B12" s="17" t="s">
        <v>45</v>
      </c>
      <c r="C12" s="17" t="s">
        <v>46</v>
      </c>
      <c r="D12" s="17">
        <f>213-19</f>
        <v>194</v>
      </c>
      <c r="E12" s="17">
        <v>475</v>
      </c>
      <c r="F12" s="18">
        <f>4375</f>
        <v>4375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7"/>
      <c r="S12" s="19"/>
      <c r="T12" s="15"/>
      <c r="U12" s="15"/>
      <c r="V12" s="15"/>
      <c r="W12" s="16"/>
      <c r="X12" s="20"/>
      <c r="Y12" s="20"/>
    </row>
    <row r="13" ht="27" spans="1:25">
      <c r="A13" s="8">
        <v>10</v>
      </c>
      <c r="B13" s="9" t="s">
        <v>47</v>
      </c>
      <c r="C13" s="9" t="s">
        <v>48</v>
      </c>
      <c r="D13" s="9"/>
      <c r="E13" s="9">
        <v>500</v>
      </c>
      <c r="F13" s="11">
        <v>4810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12"/>
      <c r="T13" s="15"/>
      <c r="U13" s="15"/>
      <c r="V13" s="15"/>
      <c r="W13" s="16"/>
      <c r="X13" s="7"/>
      <c r="Y13" s="7"/>
    </row>
    <row r="14" ht="18" spans="1:25">
      <c r="A14" s="8">
        <v>11</v>
      </c>
      <c r="B14" s="28" t="s">
        <v>49</v>
      </c>
      <c r="C14" s="28" t="s">
        <v>50</v>
      </c>
      <c r="D14" s="28"/>
      <c r="E14" s="28">
        <v>73</v>
      </c>
      <c r="F14" s="25">
        <v>1017</v>
      </c>
      <c r="G14" s="25">
        <v>1017</v>
      </c>
      <c r="H14" s="25"/>
      <c r="I14" s="25"/>
      <c r="J14" s="25">
        <v>279</v>
      </c>
      <c r="K14" s="25"/>
      <c r="L14" s="25"/>
      <c r="M14" s="25"/>
      <c r="N14" s="25"/>
      <c r="O14" s="25">
        <v>104</v>
      </c>
      <c r="P14" s="25"/>
      <c r="Q14" s="25">
        <v>18</v>
      </c>
      <c r="R14" s="28">
        <v>2</v>
      </c>
      <c r="S14" s="29"/>
      <c r="T14" s="15"/>
      <c r="U14" s="15"/>
      <c r="V14" s="15"/>
      <c r="W14" s="16"/>
      <c r="X14" s="30" t="s">
        <v>51</v>
      </c>
      <c r="Y14" s="7"/>
    </row>
    <row r="15" spans="1:25">
      <c r="A15" s="8">
        <v>12</v>
      </c>
      <c r="B15" s="9" t="s">
        <v>52</v>
      </c>
      <c r="C15" s="9" t="s">
        <v>53</v>
      </c>
      <c r="D15" s="9">
        <v>395</v>
      </c>
      <c r="E15" s="9">
        <v>432</v>
      </c>
      <c r="F15" s="11">
        <v>5014</v>
      </c>
      <c r="G15" s="11"/>
      <c r="H15" s="11"/>
      <c r="I15" s="11"/>
      <c r="J15" s="11"/>
      <c r="K15" s="11"/>
      <c r="L15" s="11">
        <v>2093</v>
      </c>
      <c r="M15" s="11"/>
      <c r="N15" s="11"/>
      <c r="O15" s="11"/>
      <c r="P15" s="11"/>
      <c r="Q15" s="11"/>
      <c r="R15" s="9"/>
      <c r="S15" s="12"/>
      <c r="T15" s="15"/>
      <c r="U15" s="15"/>
      <c r="V15" s="15"/>
      <c r="W15" s="16"/>
      <c r="X15" s="7"/>
      <c r="Y15" s="7"/>
    </row>
    <row r="16" spans="1:25">
      <c r="A16" s="8">
        <v>13</v>
      </c>
      <c r="B16" s="9" t="s">
        <v>54</v>
      </c>
      <c r="C16" s="9" t="s">
        <v>55</v>
      </c>
      <c r="D16" s="9"/>
      <c r="E16" s="9">
        <v>257</v>
      </c>
      <c r="F16" s="11">
        <v>8152</v>
      </c>
      <c r="G16" s="11">
        <v>8152</v>
      </c>
      <c r="H16" s="11"/>
      <c r="I16" s="11"/>
      <c r="J16" s="11">
        <v>813</v>
      </c>
      <c r="K16" s="11"/>
      <c r="L16" s="11"/>
      <c r="M16" s="11"/>
      <c r="N16" s="11"/>
      <c r="O16" s="11"/>
      <c r="P16" s="11"/>
      <c r="Q16" s="11"/>
      <c r="R16" s="9"/>
      <c r="S16" s="12"/>
      <c r="T16" s="15"/>
      <c r="U16" s="15"/>
      <c r="V16" s="15"/>
      <c r="W16" s="16"/>
      <c r="X16" s="7"/>
      <c r="Y16" s="7"/>
    </row>
    <row r="17" spans="1:25">
      <c r="A17" s="8">
        <v>14</v>
      </c>
      <c r="B17" s="9" t="s">
        <v>56</v>
      </c>
      <c r="C17" s="9" t="s">
        <v>57</v>
      </c>
      <c r="D17" s="9"/>
      <c r="E17" s="9">
        <v>1222</v>
      </c>
      <c r="F17" s="11">
        <v>33375</v>
      </c>
      <c r="G17" s="11">
        <v>33375</v>
      </c>
      <c r="H17" s="11"/>
      <c r="I17" s="11"/>
      <c r="J17" s="11">
        <v>2307</v>
      </c>
      <c r="K17" s="11"/>
      <c r="L17" s="11"/>
      <c r="M17" s="11"/>
      <c r="N17" s="11">
        <v>16</v>
      </c>
      <c r="O17" s="11"/>
      <c r="P17" s="11"/>
      <c r="Q17" s="11">
        <v>16</v>
      </c>
      <c r="R17" s="9">
        <v>15</v>
      </c>
      <c r="S17" s="12"/>
      <c r="T17" s="15"/>
      <c r="U17" s="15"/>
      <c r="V17" s="15"/>
      <c r="W17" s="16"/>
      <c r="X17" s="7"/>
      <c r="Y17" s="7"/>
    </row>
    <row r="18" ht="18" spans="1:25">
      <c r="A18" s="8">
        <v>15</v>
      </c>
      <c r="B18" s="9" t="s">
        <v>58</v>
      </c>
      <c r="C18" s="9" t="s">
        <v>59</v>
      </c>
      <c r="D18" s="9">
        <v>504</v>
      </c>
      <c r="E18" s="9">
        <v>206</v>
      </c>
      <c r="F18" s="11">
        <v>3915</v>
      </c>
      <c r="G18" s="11"/>
      <c r="H18" s="11"/>
      <c r="I18" s="11"/>
      <c r="J18" s="11"/>
      <c r="K18" s="11"/>
      <c r="L18" s="11">
        <v>1701</v>
      </c>
      <c r="M18" s="11"/>
      <c r="N18" s="11"/>
      <c r="O18" s="11"/>
      <c r="P18" s="11"/>
      <c r="Q18" s="11"/>
      <c r="R18" s="9"/>
      <c r="S18" s="12"/>
      <c r="T18" s="15"/>
      <c r="U18" s="15"/>
      <c r="V18" s="15"/>
      <c r="W18" s="16"/>
      <c r="X18" s="7"/>
      <c r="Y18" s="7"/>
    </row>
    <row r="19" spans="1:25">
      <c r="A19" s="8">
        <v>16</v>
      </c>
      <c r="B19" s="28" t="s">
        <v>60</v>
      </c>
      <c r="C19" s="28" t="s">
        <v>61</v>
      </c>
      <c r="D19" s="28">
        <v>31</v>
      </c>
      <c r="E19" s="28"/>
      <c r="F19" s="25">
        <v>31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8"/>
      <c r="S19" s="29"/>
      <c r="T19" s="15"/>
      <c r="U19" s="15"/>
      <c r="V19" s="15"/>
      <c r="W19" s="16"/>
      <c r="X19" s="31"/>
      <c r="Y19" s="31"/>
    </row>
    <row r="20" spans="1:25">
      <c r="A20" s="8">
        <v>17</v>
      </c>
      <c r="B20" s="9" t="s">
        <v>62</v>
      </c>
      <c r="C20" s="9" t="s">
        <v>63</v>
      </c>
      <c r="D20" s="9">
        <v>142</v>
      </c>
      <c r="E20" s="9"/>
      <c r="F20" s="11">
        <v>142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9"/>
      <c r="S20" s="12"/>
      <c r="T20" s="15"/>
      <c r="U20" s="15"/>
      <c r="V20" s="15"/>
      <c r="W20" s="16"/>
      <c r="X20" s="7"/>
      <c r="Y20" s="7"/>
    </row>
    <row r="21" spans="1:25">
      <c r="A21" s="8">
        <v>18</v>
      </c>
      <c r="B21" s="9" t="s">
        <v>64</v>
      </c>
      <c r="C21" s="9" t="s">
        <v>53</v>
      </c>
      <c r="D21" s="9">
        <f>353-1</f>
        <v>352</v>
      </c>
      <c r="E21" s="9"/>
      <c r="F21" s="11">
        <f>353-2.25</f>
        <v>350.75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/>
      <c r="S21" s="12"/>
      <c r="T21" s="15"/>
      <c r="U21" s="15"/>
      <c r="V21" s="15"/>
      <c r="W21" s="16"/>
      <c r="X21" s="7"/>
      <c r="Y21" s="7"/>
    </row>
    <row r="22" spans="1:25">
      <c r="A22" s="8">
        <v>19</v>
      </c>
      <c r="B22" s="9" t="s">
        <v>65</v>
      </c>
      <c r="C22" s="9" t="s">
        <v>63</v>
      </c>
      <c r="D22" s="9">
        <v>144</v>
      </c>
      <c r="E22" s="9"/>
      <c r="F22" s="11">
        <v>144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9"/>
      <c r="S22" s="12"/>
      <c r="T22" s="15"/>
      <c r="U22" s="15"/>
      <c r="V22" s="15"/>
      <c r="W22" s="16"/>
      <c r="X22" s="7"/>
      <c r="Y22" s="7"/>
    </row>
    <row r="23" ht="18" spans="1:25">
      <c r="A23" s="8">
        <v>20</v>
      </c>
      <c r="B23" s="9" t="s">
        <v>66</v>
      </c>
      <c r="C23" s="9" t="s">
        <v>53</v>
      </c>
      <c r="D23" s="9">
        <f>423-1-1</f>
        <v>421</v>
      </c>
      <c r="E23" s="9">
        <f>308</f>
        <v>308</v>
      </c>
      <c r="F23" s="11">
        <f>6190-9-24</f>
        <v>6157</v>
      </c>
      <c r="G23" s="11"/>
      <c r="H23" s="11"/>
      <c r="I23" s="11"/>
      <c r="J23" s="11"/>
      <c r="K23" s="11"/>
      <c r="L23" s="25">
        <f>2156-10.5+84</f>
        <v>2229.5</v>
      </c>
      <c r="M23" s="11"/>
      <c r="N23" s="11"/>
      <c r="O23" s="11"/>
      <c r="P23" s="11"/>
      <c r="Q23" s="11"/>
      <c r="R23" s="9"/>
      <c r="S23" s="12"/>
      <c r="T23" s="32"/>
      <c r="U23" s="32"/>
      <c r="V23" s="32"/>
      <c r="W23" s="33"/>
      <c r="X23" s="34" t="s">
        <v>67</v>
      </c>
      <c r="Y23" s="7"/>
    </row>
    <row r="24" spans="1:25">
      <c r="A24" s="35" t="s">
        <v>68</v>
      </c>
      <c r="B24" s="35"/>
      <c r="C24" s="35"/>
      <c r="D24" s="36">
        <f t="shared" ref="D24:S24" si="0">SUM(D4:D23)</f>
        <v>4428</v>
      </c>
      <c r="E24" s="36">
        <f t="shared" si="0"/>
        <v>16117</v>
      </c>
      <c r="F24" s="37">
        <f t="shared" si="0"/>
        <v>413543.74</v>
      </c>
      <c r="G24" s="37">
        <f t="shared" si="0"/>
        <v>256403.99</v>
      </c>
      <c r="H24" s="37">
        <f t="shared" si="0"/>
        <v>0</v>
      </c>
      <c r="I24" s="37">
        <f t="shared" si="0"/>
        <v>0</v>
      </c>
      <c r="J24" s="37">
        <f t="shared" si="0"/>
        <v>18515.27</v>
      </c>
      <c r="K24" s="37">
        <f t="shared" si="0"/>
        <v>0</v>
      </c>
      <c r="L24" s="37">
        <f t="shared" si="0"/>
        <v>7603.5</v>
      </c>
      <c r="M24" s="37">
        <f t="shared" si="0"/>
        <v>2662</v>
      </c>
      <c r="N24" s="37">
        <f t="shared" si="0"/>
        <v>32</v>
      </c>
      <c r="O24" s="37">
        <f t="shared" si="0"/>
        <v>462</v>
      </c>
      <c r="P24" s="37">
        <f t="shared" si="0"/>
        <v>1798</v>
      </c>
      <c r="Q24" s="37">
        <f t="shared" si="0"/>
        <v>105</v>
      </c>
      <c r="R24" s="36">
        <f t="shared" si="0"/>
        <v>77</v>
      </c>
      <c r="S24" s="37">
        <f t="shared" si="0"/>
        <v>0</v>
      </c>
      <c r="T24" s="37">
        <v>3300</v>
      </c>
      <c r="U24" s="37">
        <v>3300</v>
      </c>
      <c r="V24" s="37">
        <v>20000</v>
      </c>
      <c r="W24" s="38"/>
      <c r="X24" s="39"/>
      <c r="Y24" s="39"/>
    </row>
    <row r="25" spans="1:25">
      <c r="A25" s="40" t="s">
        <v>69</v>
      </c>
      <c r="B25" s="41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5">
      <c r="A26" s="40" t="s">
        <v>70</v>
      </c>
      <c r="B26" s="41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</sheetData>
  <mergeCells count="14">
    <mergeCell ref="A1:W1"/>
    <mergeCell ref="F2:G2"/>
    <mergeCell ref="L2:M2"/>
    <mergeCell ref="A24:C24"/>
    <mergeCell ref="A25:C25"/>
    <mergeCell ref="A26:C26"/>
    <mergeCell ref="A2:A3"/>
    <mergeCell ref="B2:B3"/>
    <mergeCell ref="C2:C3"/>
    <mergeCell ref="T4:T23"/>
    <mergeCell ref="U4:U23"/>
    <mergeCell ref="V4:V23"/>
    <mergeCell ref="W2:W3"/>
    <mergeCell ref="W4:W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8FD6EFE17C1547759D5841B737AF02A3_12</vt:lpwstr>
  </property>
  <property fmtid="{D5CDD505-2E9C-101B-9397-08002B2CF9AE}" pid="4" name="CalculationRule">
    <vt:i4>0</vt:i4>
  </property>
</Properties>
</file>