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<sst xmlns="http://schemas.openxmlformats.org/spreadsheetml/2006/main" count="147" uniqueCount="127">
  <si>
    <t>2026批次镇江市市管绿地养护项目（一标段：学府片区）工作量清单明细表</t>
  </si>
  <si>
    <t>项目序号</t>
  </si>
  <si>
    <t>道路名称</t>
  </si>
  <si>
    <t>道路起止点</t>
  </si>
  <si>
    <t>行道树</t>
  </si>
  <si>
    <t>景观树</t>
  </si>
  <si>
    <t>绿地</t>
  </si>
  <si>
    <t>草花</t>
  </si>
  <si>
    <t>观赏性草本地被</t>
  </si>
  <si>
    <t>铺装</t>
  </si>
  <si>
    <t>水面</t>
  </si>
  <si>
    <t>护栏</t>
  </si>
  <si>
    <t>景亭</t>
  </si>
  <si>
    <t>廊架</t>
  </si>
  <si>
    <t>栈道</t>
  </si>
  <si>
    <t>坐凳</t>
  </si>
  <si>
    <t>垃圾箱</t>
  </si>
  <si>
    <t>安保</t>
  </si>
  <si>
    <t>麦冬</t>
  </si>
  <si>
    <t>草坪</t>
  </si>
  <si>
    <t>暂列金</t>
  </si>
  <si>
    <t>备注</t>
  </si>
  <si>
    <t>数量（株）</t>
  </si>
  <si>
    <t>养护（㎡）</t>
  </si>
  <si>
    <t>保洁（㎡）</t>
  </si>
  <si>
    <t>面积（㎡）</t>
  </si>
  <si>
    <t>绿岛护栏（m）</t>
  </si>
  <si>
    <t>石护栏（m）</t>
  </si>
  <si>
    <t>长度（m）</t>
  </si>
  <si>
    <t>数量（个）</t>
  </si>
  <si>
    <t>金额（元）</t>
  </si>
  <si>
    <t>上隍南路</t>
  </si>
  <si>
    <t>金润大道往北-金港大道向南600m</t>
  </si>
  <si>
    <t>一夜河</t>
  </si>
  <si>
    <t>汝山路-胜利港（南侧）</t>
  </si>
  <si>
    <t>胜利港</t>
  </si>
  <si>
    <t>禹山路向北到头</t>
  </si>
  <si>
    <t>禹象路</t>
  </si>
  <si>
    <t>禹山路-象山路向北360m</t>
  </si>
  <si>
    <t>禹山路</t>
  </si>
  <si>
    <t>东吴路-谷阳路</t>
  </si>
  <si>
    <t>谷阳路-左湖立交桥</t>
  </si>
  <si>
    <t>谷阳路</t>
  </si>
  <si>
    <t>学府路-宗泽路</t>
  </si>
  <si>
    <t>象山路（南）</t>
  </si>
  <si>
    <t>谷阳路延伸段</t>
  </si>
  <si>
    <t>禹山路-宗泽路</t>
  </si>
  <si>
    <t>楚桥路</t>
  </si>
  <si>
    <t>学府路-运河</t>
  </si>
  <si>
    <t>智慧大道</t>
  </si>
  <si>
    <t>学府路-古运河桥</t>
  </si>
  <si>
    <t>桓王亭公园</t>
  </si>
  <si>
    <t>学府路、智慧大道围成绿地</t>
  </si>
  <si>
    <t>桓王亭路</t>
  </si>
  <si>
    <t>桓王路-智慧大道</t>
  </si>
  <si>
    <t>桓王路</t>
  </si>
  <si>
    <t>学府路-汝山路</t>
  </si>
  <si>
    <t>汝山路(原纬八路）</t>
  </si>
  <si>
    <t>谷阳路-智慧大道</t>
  </si>
  <si>
    <t>恒运路（原纬七路）</t>
  </si>
  <si>
    <t>纬七路一中门口西侧绿地面积:1078.6平方米</t>
  </si>
  <si>
    <t>纬七路学林雅郡南门两侧绿地面积:798.4平方米</t>
  </si>
  <si>
    <t>恒运路</t>
  </si>
  <si>
    <t>谷阳路-焦顶山路</t>
  </si>
  <si>
    <r>
      <rPr>
        <sz val="6"/>
        <color rgb="FF000000"/>
        <rFont val="宋体"/>
        <charset val="134"/>
      </rPr>
      <t>恒运路与和谷阳路口</t>
    </r>
    <r>
      <rPr>
        <sz val="6"/>
        <color rgb="FF000000"/>
        <rFont val="Arial"/>
        <charset val="134"/>
      </rPr>
      <t>(</t>
    </r>
    <r>
      <rPr>
        <sz val="6"/>
        <color rgb="FF000000"/>
        <rFont val="宋体"/>
        <charset val="134"/>
      </rPr>
      <t>水业公司</t>
    </r>
    <r>
      <rPr>
        <sz val="6"/>
        <color rgb="FF000000"/>
        <rFont val="Arial"/>
        <charset val="134"/>
      </rPr>
      <t>)</t>
    </r>
    <r>
      <rPr>
        <sz val="6"/>
        <color rgb="FF000000"/>
        <rFont val="宋体"/>
        <charset val="134"/>
      </rPr>
      <t>门口绿地面积是</t>
    </r>
    <r>
      <rPr>
        <sz val="6"/>
        <color rgb="FF000000"/>
        <rFont val="Arial"/>
        <charset val="134"/>
      </rPr>
      <t>125.3</t>
    </r>
    <r>
      <rPr>
        <sz val="6"/>
        <color rgb="FF000000"/>
        <rFont val="宋体"/>
        <charset val="134"/>
      </rPr>
      <t>平方米</t>
    </r>
  </si>
  <si>
    <t>焦顶山路</t>
  </si>
  <si>
    <t>苗家湾路-恒运路</t>
  </si>
  <si>
    <t>焦顶山西路</t>
  </si>
  <si>
    <t>焦山路-枫林路</t>
  </si>
  <si>
    <t>宗泽路</t>
  </si>
  <si>
    <t>谷阳路-宗泽公园</t>
  </si>
  <si>
    <t>花山路-象山国土所</t>
  </si>
  <si>
    <t>向家门绿地</t>
  </si>
  <si>
    <t>花山路、焦山路围成绿地</t>
  </si>
  <si>
    <t>焦山路</t>
  </si>
  <si>
    <t>禹山路-鼎石桥路（不含）</t>
  </si>
  <si>
    <t>焦山路中段</t>
  </si>
  <si>
    <t>学府路-京口路</t>
  </si>
  <si>
    <t>京口路-小米山路</t>
  </si>
  <si>
    <t>花箱42个</t>
  </si>
  <si>
    <t>花山路</t>
  </si>
  <si>
    <t>古城路-王家湾路路口（220KV京口变电所门口）</t>
  </si>
  <si>
    <t>京口路</t>
  </si>
  <si>
    <t>学府路-敏成小学门口向东</t>
  </si>
  <si>
    <t>八角亭支路</t>
  </si>
  <si>
    <t>石马湾路向西-京口路</t>
  </si>
  <si>
    <t>古城路</t>
  </si>
  <si>
    <t>东吴路-桃花坞路</t>
  </si>
  <si>
    <t>石马湾路</t>
  </si>
  <si>
    <t>京口路-桃花坞路</t>
  </si>
  <si>
    <t>京旺路</t>
  </si>
  <si>
    <t>老山路-京口路</t>
  </si>
  <si>
    <t>小米山路</t>
  </si>
  <si>
    <t>京口路-焦山路</t>
  </si>
  <si>
    <t>焦山路-桃花坞路</t>
  </si>
  <si>
    <t>老山路</t>
  </si>
  <si>
    <t>京口路向南600米</t>
  </si>
  <si>
    <t>苗家湾路</t>
  </si>
  <si>
    <t>京口路-古运河桥&lt;含&gt;</t>
  </si>
  <si>
    <t>口袋公园提升改造，新增景观树11株，铺装338平方，无障碍坡道护栏13.4m，特色六边形防腐木坐凳7个，彩钢坐凳18.6m，花池107.14m（六边形坐凳按2米一个，花池宽度按50cm算在铺装内）</t>
  </si>
  <si>
    <t>戴家湾路</t>
  </si>
  <si>
    <t>焦山路-苗家湾路向东到头</t>
  </si>
  <si>
    <t>戴家湾路东延段</t>
  </si>
  <si>
    <t>山泽路</t>
  </si>
  <si>
    <t>焦山路-苗家湾路</t>
  </si>
  <si>
    <t>小东庄路</t>
  </si>
  <si>
    <t>学府路</t>
  </si>
  <si>
    <t>梦溪广场-谷阳路</t>
  </si>
  <si>
    <t>2025.7梦溪广场东站公交站台（南北两侧）以西185m</t>
  </si>
  <si>
    <t>2025.9外国语学校门口75.4m</t>
  </si>
  <si>
    <t>谷阳路-禹山路</t>
  </si>
  <si>
    <t>汝山路</t>
  </si>
  <si>
    <t>谷阳路-学府路向北到头</t>
  </si>
  <si>
    <t>德高护理院-断头</t>
  </si>
  <si>
    <t>塔山路</t>
  </si>
  <si>
    <t>学府路-丁卯桥路</t>
  </si>
  <si>
    <t>东园巷</t>
  </si>
  <si>
    <t>矿机路-岗子下路</t>
  </si>
  <si>
    <t>矿机路</t>
  </si>
  <si>
    <t>天桥路-鸿鹤桥路</t>
  </si>
  <si>
    <t>鸿鹤桥路</t>
  </si>
  <si>
    <t>康平路-丁卯桥路</t>
  </si>
  <si>
    <t>康平路</t>
  </si>
  <si>
    <t>鸿鹤桥路-康宁路</t>
  </si>
  <si>
    <t>一（学府）</t>
  </si>
  <si>
    <t>单价（元）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</si>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</sst>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6"/>
      <name val="仿宋"/>
      <charset val="134"/>
    </font>
    <font>
      <b/>
      <sz val="6"/>
      <color indexed="8"/>
      <name val="仿宋"/>
      <charset val="134"/>
    </font>
    <font>
      <sz val="6"/>
      <name val="仿宋"/>
      <charset val="134"/>
    </font>
    <font>
      <sz val="6"/>
      <color theme="1"/>
      <name val="仿宋"/>
      <charset val="134"/>
    </font>
    <font>
      <sz val="6"/>
      <color theme="1"/>
      <name val="宋体"/>
      <charset val="134"/>
      <scheme val="minor"/>
    </font>
    <font>
      <sz val="6"/>
      <color rgb="FFFF0000"/>
      <name val="仿宋"/>
      <charset val="134"/>
    </font>
    <font>
      <sz val="6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6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8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0" fillId="0" borderId="0">
      <alignment vertical="center"/>
    </xf>
    <xf numFmtId="0" fontId="21" fillId="3" borderId="11">
      <alignment vertical="center"/>
    </xf>
    <xf numFmtId="0" fontId="22" fillId="4" borderId="12">
      <alignment vertical="center"/>
    </xf>
    <xf numFmtId="0" fontId="23" fillId="4" borderId="11">
      <alignment vertical="center"/>
    </xf>
    <xf numFmtId="0" fontId="24" fillId="5" borderId="13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177" fontId="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0" xfId="0" applyFont="1" applyBorder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4"/>
  <sheetViews>
    <sheetView tabSelected="1" workbookViewId="0">
      <selection activeCell="A1" sqref="A1:W1"/>
    </sheetView>
  </sheetViews>
  <sheetFormatPr defaultColWidth="9" defaultRowHeight="13.5"/>
  <sheetData>
    <row r="1" ht="22.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/>
      <c r="H2" s="6" t="s">
        <v>7</v>
      </c>
      <c r="I2" s="6" t="s">
        <v>8</v>
      </c>
      <c r="J2" s="6" t="s">
        <v>9</v>
      </c>
      <c r="K2" s="5" t="s">
        <v>10</v>
      </c>
      <c r="L2" s="5" t="s">
        <v>11</v>
      </c>
      <c r="M2" s="5"/>
      <c r="N2" s="5" t="s">
        <v>12</v>
      </c>
      <c r="O2" s="5" t="s">
        <v>13</v>
      </c>
      <c r="P2" s="5" t="s">
        <v>14</v>
      </c>
      <c r="Q2" s="5" t="s">
        <v>15</v>
      </c>
      <c r="R2" s="4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7"/>
      <c r="Y2" s="7"/>
    </row>
    <row r="3" spans="1:25">
      <c r="A3" s="3"/>
      <c r="B3" s="3"/>
      <c r="C3" s="3"/>
      <c r="D3" s="4" t="s">
        <v>22</v>
      </c>
      <c r="E3" s="4" t="s">
        <v>22</v>
      </c>
      <c r="F3" s="5" t="s">
        <v>23</v>
      </c>
      <c r="G3" s="5" t="s">
        <v>24</v>
      </c>
      <c r="H3" s="6" t="s">
        <v>25</v>
      </c>
      <c r="I3" s="6" t="s">
        <v>25</v>
      </c>
      <c r="J3" s="5" t="s">
        <v>25</v>
      </c>
      <c r="K3" s="5" t="s">
        <v>25</v>
      </c>
      <c r="L3" s="5" t="s">
        <v>26</v>
      </c>
      <c r="M3" s="5" t="s">
        <v>27</v>
      </c>
      <c r="N3" s="5" t="s">
        <v>25</v>
      </c>
      <c r="O3" s="5" t="s">
        <v>25</v>
      </c>
      <c r="P3" s="5" t="s">
        <v>25</v>
      </c>
      <c r="Q3" s="5" t="s">
        <v>28</v>
      </c>
      <c r="R3" s="4" t="s">
        <v>29</v>
      </c>
      <c r="S3" s="5" t="s">
        <v>25</v>
      </c>
      <c r="T3" s="5" t="s">
        <v>25</v>
      </c>
      <c r="U3" s="5" t="s">
        <v>25</v>
      </c>
      <c r="V3" s="5" t="s">
        <v>30</v>
      </c>
      <c r="W3" s="5"/>
      <c r="X3" s="7"/>
      <c r="Y3" s="7"/>
    </row>
    <row r="4" ht="18" spans="1:25">
      <c r="A4" s="8">
        <v>1</v>
      </c>
      <c r="B4" s="9" t="s">
        <v>31</v>
      </c>
      <c r="C4" s="9" t="s">
        <v>32</v>
      </c>
      <c r="D4" s="10">
        <v>568</v>
      </c>
      <c r="E4" s="10">
        <v>1144</v>
      </c>
      <c r="F4" s="11">
        <v>54267.4</v>
      </c>
      <c r="G4" s="11">
        <v>40392.2</v>
      </c>
      <c r="H4" s="11"/>
      <c r="I4" s="11"/>
      <c r="J4" s="11"/>
      <c r="K4" s="11"/>
      <c r="L4" s="11">
        <v>96</v>
      </c>
      <c r="M4" s="11"/>
      <c r="N4" s="11"/>
      <c r="O4" s="11"/>
      <c r="P4" s="11"/>
      <c r="Q4" s="11"/>
      <c r="R4" s="10"/>
      <c r="S4" s="12"/>
      <c r="T4" s="13">
        <v>3300</v>
      </c>
      <c r="U4" s="13">
        <v>3300</v>
      </c>
      <c r="V4" s="13">
        <v>35000</v>
      </c>
      <c r="W4" s="14"/>
      <c r="X4" s="7"/>
      <c r="Y4" s="7"/>
    </row>
    <row r="5" ht="18" spans="1:25">
      <c r="A5" s="8">
        <v>2</v>
      </c>
      <c r="B5" s="9" t="s">
        <v>33</v>
      </c>
      <c r="C5" s="9" t="s">
        <v>34</v>
      </c>
      <c r="D5" s="9"/>
      <c r="E5" s="9">
        <v>381</v>
      </c>
      <c r="F5" s="11">
        <v>4305</v>
      </c>
      <c r="G5" s="11">
        <v>4305</v>
      </c>
      <c r="H5" s="11"/>
      <c r="I5" s="11"/>
      <c r="J5" s="11">
        <v>613</v>
      </c>
      <c r="K5" s="11"/>
      <c r="L5" s="11"/>
      <c r="M5" s="11"/>
      <c r="N5" s="11"/>
      <c r="O5" s="11"/>
      <c r="P5" s="11"/>
      <c r="Q5" s="11"/>
      <c r="R5" s="9"/>
      <c r="S5" s="12"/>
      <c r="T5" s="15"/>
      <c r="U5" s="15"/>
      <c r="V5" s="15"/>
      <c r="W5" s="16"/>
      <c r="X5" s="7"/>
      <c r="Y5" s="7"/>
    </row>
    <row r="6" spans="1:25">
      <c r="A6" s="8">
        <v>3</v>
      </c>
      <c r="B6" s="9" t="s">
        <v>35</v>
      </c>
      <c r="C6" s="9" t="s">
        <v>36</v>
      </c>
      <c r="D6" s="9">
        <v>288</v>
      </c>
      <c r="E6" s="9">
        <v>1414</v>
      </c>
      <c r="F6" s="11">
        <v>18914</v>
      </c>
      <c r="G6" s="11">
        <v>18914</v>
      </c>
      <c r="H6" s="11"/>
      <c r="I6" s="11"/>
      <c r="J6" s="11">
        <v>3234</v>
      </c>
      <c r="K6" s="11"/>
      <c r="L6" s="11"/>
      <c r="M6" s="11"/>
      <c r="N6" s="11"/>
      <c r="O6" s="11"/>
      <c r="P6" s="11"/>
      <c r="Q6" s="11"/>
      <c r="R6" s="9"/>
      <c r="S6" s="12"/>
      <c r="T6" s="15"/>
      <c r="U6" s="15"/>
      <c r="V6" s="15"/>
      <c r="W6" s="16"/>
      <c r="X6" s="7"/>
      <c r="Y6" s="7"/>
    </row>
    <row r="7" ht="18" spans="1:25">
      <c r="A7" s="8">
        <v>4</v>
      </c>
      <c r="B7" s="9" t="s">
        <v>37</v>
      </c>
      <c r="C7" s="9" t="s">
        <v>38</v>
      </c>
      <c r="D7" s="9">
        <f>180-3-2</f>
        <v>175</v>
      </c>
      <c r="E7" s="9"/>
      <c r="F7" s="11">
        <v>366.3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/>
      <c r="S7" s="12"/>
      <c r="T7" s="15"/>
      <c r="U7" s="15"/>
      <c r="V7" s="15"/>
      <c r="W7" s="16"/>
      <c r="X7" s="7"/>
      <c r="Y7" s="7"/>
    </row>
    <row r="8" spans="1:25">
      <c r="A8" s="8">
        <v>5</v>
      </c>
      <c r="B8" s="9" t="s">
        <v>39</v>
      </c>
      <c r="C8" s="9" t="s">
        <v>40</v>
      </c>
      <c r="D8" s="9">
        <f>689-1</f>
        <v>688</v>
      </c>
      <c r="E8" s="9">
        <f>2729</f>
        <v>2729</v>
      </c>
      <c r="F8" s="11">
        <f>58697.57-3-1-45.5-12-1-102-12</f>
        <v>58521.07</v>
      </c>
      <c r="G8" s="11"/>
      <c r="H8" s="17"/>
      <c r="I8" s="17"/>
      <c r="J8" s="11"/>
      <c r="K8" s="17"/>
      <c r="L8" s="11">
        <v>420</v>
      </c>
      <c r="M8" s="11"/>
      <c r="N8" s="11"/>
      <c r="O8" s="11"/>
      <c r="P8" s="11"/>
      <c r="Q8" s="11"/>
      <c r="R8" s="9"/>
      <c r="S8" s="17"/>
      <c r="T8" s="15"/>
      <c r="U8" s="15"/>
      <c r="V8" s="15"/>
      <c r="W8" s="16"/>
      <c r="X8" s="7"/>
      <c r="Y8" s="7"/>
    </row>
    <row r="9" spans="1:25">
      <c r="A9" s="8">
        <v>6</v>
      </c>
      <c r="B9" s="9" t="s">
        <v>39</v>
      </c>
      <c r="C9" s="9" t="s">
        <v>41</v>
      </c>
      <c r="D9" s="10">
        <v>325</v>
      </c>
      <c r="E9" s="10">
        <v>4085</v>
      </c>
      <c r="F9" s="11">
        <f>74000-1.3</f>
        <v>73998.7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/>
      <c r="S9" s="12"/>
      <c r="T9" s="15"/>
      <c r="U9" s="15"/>
      <c r="V9" s="15"/>
      <c r="W9" s="16"/>
      <c r="X9" s="7"/>
      <c r="Y9" s="7"/>
    </row>
    <row r="10" spans="1:25">
      <c r="A10" s="8">
        <v>7</v>
      </c>
      <c r="B10" s="9" t="s">
        <v>42</v>
      </c>
      <c r="C10" s="9" t="s">
        <v>43</v>
      </c>
      <c r="D10" s="9">
        <v>144</v>
      </c>
      <c r="E10" s="9">
        <v>339</v>
      </c>
      <c r="F10" s="11">
        <v>7119</v>
      </c>
      <c r="G10" s="11">
        <v>2200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0"/>
      <c r="S10" s="12"/>
      <c r="T10" s="15"/>
      <c r="U10" s="15"/>
      <c r="V10" s="15"/>
      <c r="W10" s="16"/>
      <c r="X10" s="7"/>
      <c r="Y10" s="7"/>
    </row>
    <row r="11" spans="1:25">
      <c r="A11" s="8">
        <v>8</v>
      </c>
      <c r="B11" s="9" t="s">
        <v>44</v>
      </c>
      <c r="C11" s="9" t="s">
        <v>45</v>
      </c>
      <c r="D11" s="10">
        <v>122</v>
      </c>
      <c r="E11" s="10">
        <v>131</v>
      </c>
      <c r="F11" s="11">
        <v>1520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0"/>
      <c r="S11" s="12"/>
      <c r="T11" s="15"/>
      <c r="U11" s="15"/>
      <c r="V11" s="15"/>
      <c r="W11" s="16"/>
      <c r="X11" s="7"/>
      <c r="Y11" s="7"/>
    </row>
    <row r="12" spans="1:25">
      <c r="A12" s="8">
        <v>9</v>
      </c>
      <c r="B12" s="9" t="s">
        <v>42</v>
      </c>
      <c r="C12" s="18" t="s">
        <v>46</v>
      </c>
      <c r="D12" s="10">
        <v>270</v>
      </c>
      <c r="E12" s="10">
        <v>1495</v>
      </c>
      <c r="F12" s="11">
        <f>26664-5</f>
        <v>26659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0"/>
      <c r="S12" s="12"/>
      <c r="T12" s="15"/>
      <c r="U12" s="15"/>
      <c r="V12" s="15"/>
      <c r="W12" s="16"/>
      <c r="X12" s="7"/>
      <c r="Y12" s="7"/>
    </row>
    <row r="13" spans="1:25">
      <c r="A13" s="8">
        <v>10</v>
      </c>
      <c r="B13" s="9" t="s">
        <v>47</v>
      </c>
      <c r="C13" s="9" t="s">
        <v>48</v>
      </c>
      <c r="D13" s="10">
        <v>42</v>
      </c>
      <c r="E13" s="10">
        <v>79</v>
      </c>
      <c r="F13" s="11">
        <f>2721-1-2</f>
        <v>2718</v>
      </c>
      <c r="G13" s="11"/>
      <c r="H13" s="11"/>
      <c r="I13" s="11"/>
      <c r="J13" s="11"/>
      <c r="K13" s="11"/>
      <c r="L13" s="11">
        <v>780</v>
      </c>
      <c r="M13" s="11"/>
      <c r="N13" s="11"/>
      <c r="O13" s="11"/>
      <c r="P13" s="11"/>
      <c r="Q13" s="11"/>
      <c r="R13" s="9"/>
      <c r="S13" s="12"/>
      <c r="T13" s="15"/>
      <c r="U13" s="15"/>
      <c r="V13" s="15"/>
      <c r="W13" s="16"/>
      <c r="X13" s="7"/>
      <c r="Y13" s="7"/>
    </row>
    <row r="14" spans="1:25">
      <c r="A14" s="8">
        <v>11</v>
      </c>
      <c r="B14" s="9" t="s">
        <v>49</v>
      </c>
      <c r="C14" s="9" t="s">
        <v>50</v>
      </c>
      <c r="D14" s="10">
        <v>197</v>
      </c>
      <c r="E14" s="10">
        <v>2714</v>
      </c>
      <c r="F14" s="11">
        <v>26289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0"/>
      <c r="S14" s="12"/>
      <c r="T14" s="15"/>
      <c r="U14" s="15"/>
      <c r="V14" s="15"/>
      <c r="W14" s="16"/>
      <c r="X14" s="7"/>
      <c r="Y14" s="7"/>
    </row>
    <row r="15" ht="18" spans="1:25">
      <c r="A15" s="8">
        <v>12</v>
      </c>
      <c r="B15" s="9" t="s">
        <v>51</v>
      </c>
      <c r="C15" s="9" t="s">
        <v>52</v>
      </c>
      <c r="D15" s="10"/>
      <c r="E15" s="10">
        <v>224</v>
      </c>
      <c r="F15" s="11">
        <v>5752.7</v>
      </c>
      <c r="G15" s="11">
        <v>5752.7</v>
      </c>
      <c r="H15" s="11"/>
      <c r="I15" s="11"/>
      <c r="J15" s="11">
        <v>1462</v>
      </c>
      <c r="K15" s="11"/>
      <c r="L15" s="11"/>
      <c r="M15" s="11"/>
      <c r="N15" s="11">
        <v>382</v>
      </c>
      <c r="O15" s="11"/>
      <c r="P15" s="11"/>
      <c r="Q15" s="11"/>
      <c r="R15" s="9">
        <v>13</v>
      </c>
      <c r="S15" s="12"/>
      <c r="T15" s="15"/>
      <c r="U15" s="15"/>
      <c r="V15" s="15"/>
      <c r="W15" s="16"/>
      <c r="X15" s="7"/>
      <c r="Y15" s="7"/>
    </row>
    <row r="16" spans="1:25">
      <c r="A16" s="8">
        <v>13</v>
      </c>
      <c r="B16" s="9" t="s">
        <v>53</v>
      </c>
      <c r="C16" s="9" t="s">
        <v>54</v>
      </c>
      <c r="D16" s="10"/>
      <c r="E16" s="10">
        <f>127</f>
        <v>127</v>
      </c>
      <c r="F16" s="11">
        <f>314-62</f>
        <v>252</v>
      </c>
      <c r="G16" s="11"/>
      <c r="H16" s="11"/>
      <c r="I16" s="11"/>
      <c r="J16" s="11"/>
      <c r="K16" s="11"/>
      <c r="L16" s="11">
        <v>576</v>
      </c>
      <c r="M16" s="11"/>
      <c r="N16" s="11"/>
      <c r="O16" s="11"/>
      <c r="P16" s="11"/>
      <c r="Q16" s="11"/>
      <c r="R16" s="9"/>
      <c r="S16" s="12"/>
      <c r="T16" s="15"/>
      <c r="U16" s="15"/>
      <c r="V16" s="15"/>
      <c r="W16" s="16"/>
      <c r="X16" s="7"/>
      <c r="Y16" s="7"/>
    </row>
    <row r="17" spans="1:25">
      <c r="A17" s="8">
        <v>14</v>
      </c>
      <c r="B17" s="9" t="s">
        <v>55</v>
      </c>
      <c r="C17" s="9" t="s">
        <v>56</v>
      </c>
      <c r="D17" s="10">
        <v>242</v>
      </c>
      <c r="E17" s="10"/>
      <c r="F17" s="11">
        <v>242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9"/>
      <c r="S17" s="12"/>
      <c r="T17" s="15"/>
      <c r="U17" s="15"/>
      <c r="V17" s="15"/>
      <c r="W17" s="16"/>
      <c r="X17" s="7"/>
      <c r="Y17" s="7"/>
    </row>
    <row r="18" spans="1:25">
      <c r="A18" s="8">
        <v>15</v>
      </c>
      <c r="B18" s="9" t="s">
        <v>57</v>
      </c>
      <c r="C18" s="9" t="s">
        <v>58</v>
      </c>
      <c r="D18" s="10">
        <v>345</v>
      </c>
      <c r="E18" s="10">
        <f>523</f>
        <v>523</v>
      </c>
      <c r="F18" s="11">
        <f>4920-30-16.1</f>
        <v>4873.9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9"/>
      <c r="S18" s="12"/>
      <c r="T18" s="15"/>
      <c r="U18" s="15"/>
      <c r="V18" s="15"/>
      <c r="W18" s="16"/>
      <c r="X18" s="7"/>
      <c r="Y18" s="7"/>
    </row>
    <row r="19" ht="27" spans="1:25">
      <c r="A19" s="8">
        <v>16</v>
      </c>
      <c r="B19" s="9" t="s">
        <v>59</v>
      </c>
      <c r="C19" s="9" t="s">
        <v>58</v>
      </c>
      <c r="D19" s="10">
        <v>452</v>
      </c>
      <c r="E19" s="10">
        <v>41</v>
      </c>
      <c r="F19" s="19">
        <v>2329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9"/>
      <c r="S19" s="12"/>
      <c r="T19" s="15"/>
      <c r="U19" s="15"/>
      <c r="V19" s="15"/>
      <c r="W19" s="16"/>
      <c r="X19" s="20" t="s">
        <v>60</v>
      </c>
      <c r="Y19" s="20" t="s">
        <v>61</v>
      </c>
    </row>
    <row r="20" ht="36" spans="1:25">
      <c r="A20" s="8">
        <v>17</v>
      </c>
      <c r="B20" s="9" t="s">
        <v>62</v>
      </c>
      <c r="C20" s="9" t="s">
        <v>63</v>
      </c>
      <c r="D20" s="10">
        <v>184</v>
      </c>
      <c r="E20" s="10"/>
      <c r="F20" s="19">
        <f>184+125.3</f>
        <v>309.3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9"/>
      <c r="S20" s="12"/>
      <c r="T20" s="15"/>
      <c r="U20" s="15"/>
      <c r="V20" s="15"/>
      <c r="W20" s="16"/>
      <c r="X20" s="20" t="s">
        <v>64</v>
      </c>
      <c r="Y20" s="7"/>
    </row>
    <row r="21" spans="1:25">
      <c r="A21" s="8">
        <v>18</v>
      </c>
      <c r="B21" s="9" t="s">
        <v>65</v>
      </c>
      <c r="C21" s="9" t="s">
        <v>66</v>
      </c>
      <c r="D21" s="10">
        <v>504</v>
      </c>
      <c r="E21" s="10"/>
      <c r="F21" s="11">
        <v>504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9"/>
      <c r="S21" s="12"/>
      <c r="T21" s="15"/>
      <c r="U21" s="15"/>
      <c r="V21" s="15"/>
      <c r="W21" s="16"/>
      <c r="X21" s="7"/>
      <c r="Y21" s="7"/>
    </row>
    <row r="22" spans="1:25">
      <c r="A22" s="8">
        <v>19</v>
      </c>
      <c r="B22" s="9" t="s">
        <v>67</v>
      </c>
      <c r="C22" s="9" t="s">
        <v>68</v>
      </c>
      <c r="D22" s="10">
        <v>34</v>
      </c>
      <c r="E22" s="10"/>
      <c r="F22" s="11">
        <v>588.8</v>
      </c>
      <c r="G22" s="11">
        <v>588.8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9"/>
      <c r="S22" s="12"/>
      <c r="T22" s="15"/>
      <c r="U22" s="15"/>
      <c r="V22" s="15"/>
      <c r="W22" s="16"/>
      <c r="X22" s="7"/>
      <c r="Y22" s="7"/>
    </row>
    <row r="23" spans="1:25">
      <c r="A23" s="8">
        <v>20</v>
      </c>
      <c r="B23" s="9" t="s">
        <v>69</v>
      </c>
      <c r="C23" s="9" t="s">
        <v>70</v>
      </c>
      <c r="D23" s="10">
        <v>279</v>
      </c>
      <c r="E23" s="10">
        <f>193</f>
        <v>193</v>
      </c>
      <c r="F23" s="11">
        <f>4451-2-6</f>
        <v>4443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9"/>
      <c r="S23" s="12"/>
      <c r="T23" s="15"/>
      <c r="U23" s="15"/>
      <c r="V23" s="15"/>
      <c r="W23" s="16"/>
      <c r="X23" s="7"/>
      <c r="Y23" s="7"/>
    </row>
    <row r="24" spans="1:25">
      <c r="A24" s="8">
        <v>21</v>
      </c>
      <c r="B24" s="9" t="s">
        <v>69</v>
      </c>
      <c r="C24" s="9" t="s">
        <v>71</v>
      </c>
      <c r="D24" s="10">
        <v>47</v>
      </c>
      <c r="E24" s="10"/>
      <c r="F24" s="11">
        <v>2270</v>
      </c>
      <c r="G24" s="11"/>
      <c r="H24" s="11"/>
      <c r="I24" s="11"/>
      <c r="J24" s="11"/>
      <c r="K24" s="11"/>
      <c r="L24" s="11">
        <v>619</v>
      </c>
      <c r="M24" s="11"/>
      <c r="N24" s="11"/>
      <c r="O24" s="11"/>
      <c r="P24" s="11"/>
      <c r="Q24" s="11"/>
      <c r="R24" s="9"/>
      <c r="S24" s="12"/>
      <c r="T24" s="15"/>
      <c r="U24" s="15"/>
      <c r="V24" s="15"/>
      <c r="W24" s="16"/>
      <c r="X24" s="7"/>
      <c r="Y24" s="7"/>
    </row>
    <row r="25" ht="18" spans="1:25">
      <c r="A25" s="8">
        <v>22</v>
      </c>
      <c r="B25" s="9" t="s">
        <v>72</v>
      </c>
      <c r="C25" s="9" t="s">
        <v>73</v>
      </c>
      <c r="D25" s="10"/>
      <c r="E25" s="10">
        <f>437</f>
        <v>437</v>
      </c>
      <c r="F25" s="11">
        <f>22804.1-1096.34</f>
        <v>21707.76</v>
      </c>
      <c r="G25" s="11">
        <v>22804.1</v>
      </c>
      <c r="H25" s="11"/>
      <c r="I25" s="11"/>
      <c r="J25" s="11">
        <v>6359</v>
      </c>
      <c r="K25" s="11"/>
      <c r="L25" s="11">
        <v>35</v>
      </c>
      <c r="M25" s="11"/>
      <c r="N25" s="11">
        <v>32</v>
      </c>
      <c r="O25" s="11">
        <v>100</v>
      </c>
      <c r="P25" s="11"/>
      <c r="Q25" s="11">
        <v>28</v>
      </c>
      <c r="R25" s="10">
        <v>10</v>
      </c>
      <c r="S25" s="12"/>
      <c r="T25" s="15"/>
      <c r="U25" s="15"/>
      <c r="V25" s="15"/>
      <c r="W25" s="16"/>
      <c r="X25" s="7"/>
      <c r="Y25" s="7"/>
    </row>
    <row r="26" ht="18" spans="1:25">
      <c r="A26" s="8">
        <v>23</v>
      </c>
      <c r="B26" s="9" t="s">
        <v>74</v>
      </c>
      <c r="C26" s="18" t="s">
        <v>75</v>
      </c>
      <c r="D26" s="10">
        <v>507</v>
      </c>
      <c r="E26" s="10">
        <v>616</v>
      </c>
      <c r="F26" s="11">
        <v>29498.06</v>
      </c>
      <c r="G26" s="11">
        <v>25214.6</v>
      </c>
      <c r="H26" s="11"/>
      <c r="I26" s="11"/>
      <c r="J26" s="11">
        <v>0</v>
      </c>
      <c r="K26" s="11"/>
      <c r="L26" s="11">
        <v>632.2</v>
      </c>
      <c r="M26" s="11"/>
      <c r="N26" s="11"/>
      <c r="O26" s="11"/>
      <c r="P26" s="11"/>
      <c r="Q26" s="11"/>
      <c r="R26" s="10"/>
      <c r="S26" s="12"/>
      <c r="T26" s="15"/>
      <c r="U26" s="15"/>
      <c r="V26" s="15"/>
      <c r="W26" s="16"/>
      <c r="X26" s="7"/>
      <c r="Y26" s="7"/>
    </row>
    <row r="27" spans="1:25">
      <c r="A27" s="8">
        <v>24</v>
      </c>
      <c r="B27" s="9" t="s">
        <v>76</v>
      </c>
      <c r="C27" s="9" t="s">
        <v>77</v>
      </c>
      <c r="D27" s="9">
        <v>219</v>
      </c>
      <c r="E27" s="10"/>
      <c r="F27" s="11">
        <v>370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0"/>
      <c r="S27" s="12"/>
      <c r="T27" s="15"/>
      <c r="U27" s="15"/>
      <c r="V27" s="15"/>
      <c r="W27" s="16"/>
      <c r="X27" s="7"/>
      <c r="Y27" s="7"/>
    </row>
    <row r="28" spans="1:25">
      <c r="A28" s="8">
        <v>25</v>
      </c>
      <c r="B28" s="21" t="s">
        <v>74</v>
      </c>
      <c r="C28" s="21" t="s">
        <v>78</v>
      </c>
      <c r="D28" s="21"/>
      <c r="E28" s="22"/>
      <c r="F28" s="19">
        <v>787.5</v>
      </c>
      <c r="G28" s="19">
        <v>787.5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2"/>
      <c r="S28" s="23"/>
      <c r="T28" s="15"/>
      <c r="U28" s="15"/>
      <c r="V28" s="15"/>
      <c r="W28" s="16"/>
      <c r="X28" s="24" t="s">
        <v>79</v>
      </c>
      <c r="Y28" s="7"/>
    </row>
    <row r="29" ht="27" spans="1:25">
      <c r="A29" s="8">
        <v>26</v>
      </c>
      <c r="B29" s="9" t="s">
        <v>80</v>
      </c>
      <c r="C29" s="9" t="s">
        <v>81</v>
      </c>
      <c r="D29" s="10">
        <v>51</v>
      </c>
      <c r="E29" s="10">
        <v>359</v>
      </c>
      <c r="F29" s="11">
        <f>12422-10-30-4</f>
        <v>12378</v>
      </c>
      <c r="G29" s="11">
        <v>0</v>
      </c>
      <c r="H29" s="11"/>
      <c r="I29" s="11"/>
      <c r="J29" s="11">
        <v>0</v>
      </c>
      <c r="K29" s="11"/>
      <c r="L29" s="11">
        <v>562</v>
      </c>
      <c r="M29" s="11"/>
      <c r="N29" s="11"/>
      <c r="O29" s="11"/>
      <c r="P29" s="11"/>
      <c r="Q29" s="11"/>
      <c r="R29" s="9"/>
      <c r="S29" s="12"/>
      <c r="T29" s="15"/>
      <c r="U29" s="15"/>
      <c r="V29" s="15"/>
      <c r="W29" s="16"/>
      <c r="X29" s="7"/>
      <c r="Y29" s="7"/>
    </row>
    <row r="30" ht="18" spans="1:25">
      <c r="A30" s="8">
        <v>27</v>
      </c>
      <c r="B30" s="9" t="s">
        <v>82</v>
      </c>
      <c r="C30" s="9" t="s">
        <v>83</v>
      </c>
      <c r="D30" s="10">
        <v>169</v>
      </c>
      <c r="E30" s="10">
        <v>830</v>
      </c>
      <c r="F30" s="11">
        <v>10397.095</v>
      </c>
      <c r="G30" s="11">
        <v>0</v>
      </c>
      <c r="H30" s="11"/>
      <c r="I30" s="11"/>
      <c r="J30" s="11">
        <v>590.49</v>
      </c>
      <c r="K30" s="11"/>
      <c r="L30" s="11">
        <v>2999</v>
      </c>
      <c r="M30" s="11"/>
      <c r="N30" s="11"/>
      <c r="O30" s="11">
        <v>40</v>
      </c>
      <c r="P30" s="11"/>
      <c r="Q30" s="11">
        <v>57</v>
      </c>
      <c r="R30" s="9">
        <v>2</v>
      </c>
      <c r="S30" s="12"/>
      <c r="T30" s="15"/>
      <c r="U30" s="15"/>
      <c r="V30" s="15"/>
      <c r="W30" s="16"/>
      <c r="X30" s="7"/>
      <c r="Y30" s="7"/>
    </row>
    <row r="31" ht="18" spans="1:25">
      <c r="A31" s="8">
        <v>28</v>
      </c>
      <c r="B31" s="9" t="s">
        <v>84</v>
      </c>
      <c r="C31" s="9" t="s">
        <v>85</v>
      </c>
      <c r="D31" s="10">
        <v>11</v>
      </c>
      <c r="E31" s="10"/>
      <c r="F31" s="11">
        <v>11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9"/>
      <c r="S31" s="12"/>
      <c r="T31" s="15"/>
      <c r="U31" s="15"/>
      <c r="V31" s="15"/>
      <c r="W31" s="16"/>
      <c r="X31" s="7"/>
      <c r="Y31" s="7"/>
    </row>
    <row r="32" spans="1:25">
      <c r="A32" s="8">
        <v>29</v>
      </c>
      <c r="B32" s="9" t="s">
        <v>86</v>
      </c>
      <c r="C32" s="9" t="s">
        <v>87</v>
      </c>
      <c r="D32" s="10">
        <f>141-8</f>
        <v>133</v>
      </c>
      <c r="E32" s="10"/>
      <c r="F32" s="11">
        <v>141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9"/>
      <c r="S32" s="12"/>
      <c r="T32" s="15"/>
      <c r="U32" s="15"/>
      <c r="V32" s="15"/>
      <c r="W32" s="16"/>
      <c r="X32" s="7"/>
      <c r="Y32" s="7"/>
    </row>
    <row r="33" spans="1:25">
      <c r="A33" s="8">
        <v>30</v>
      </c>
      <c r="B33" s="9" t="s">
        <v>88</v>
      </c>
      <c r="C33" s="9" t="s">
        <v>89</v>
      </c>
      <c r="D33" s="9">
        <v>133</v>
      </c>
      <c r="E33" s="25"/>
      <c r="F33" s="11">
        <v>133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9"/>
      <c r="S33" s="12"/>
      <c r="T33" s="15"/>
      <c r="U33" s="15"/>
      <c r="V33" s="15"/>
      <c r="W33" s="16"/>
      <c r="X33" s="7"/>
      <c r="Y33" s="7"/>
    </row>
    <row r="34" spans="1:25">
      <c r="A34" s="8">
        <v>31</v>
      </c>
      <c r="B34" s="8" t="s">
        <v>90</v>
      </c>
      <c r="C34" s="8" t="s">
        <v>91</v>
      </c>
      <c r="D34" s="26">
        <v>50</v>
      </c>
      <c r="E34" s="26"/>
      <c r="F34" s="27">
        <v>50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8"/>
      <c r="S34" s="28"/>
      <c r="T34" s="15"/>
      <c r="U34" s="15"/>
      <c r="V34" s="15"/>
      <c r="W34" s="16"/>
      <c r="X34" s="29"/>
      <c r="Y34" s="29"/>
    </row>
    <row r="35" spans="1:25">
      <c r="A35" s="8">
        <v>32</v>
      </c>
      <c r="B35" s="9" t="s">
        <v>92</v>
      </c>
      <c r="C35" s="9" t="s">
        <v>93</v>
      </c>
      <c r="D35" s="10">
        <v>39</v>
      </c>
      <c r="E35" s="10"/>
      <c r="F35" s="11">
        <v>39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9"/>
      <c r="S35" s="12"/>
      <c r="T35" s="15"/>
      <c r="U35" s="15"/>
      <c r="V35" s="15"/>
      <c r="W35" s="16"/>
      <c r="X35" s="7"/>
      <c r="Y35" s="7"/>
    </row>
    <row r="36" spans="1:25">
      <c r="A36" s="8">
        <v>33</v>
      </c>
      <c r="B36" s="9" t="s">
        <v>92</v>
      </c>
      <c r="C36" s="9" t="s">
        <v>94</v>
      </c>
      <c r="D36" s="10">
        <v>80</v>
      </c>
      <c r="E36" s="10"/>
      <c r="F36" s="11">
        <v>80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9"/>
      <c r="S36" s="12"/>
      <c r="T36" s="15"/>
      <c r="U36" s="15"/>
      <c r="V36" s="15"/>
      <c r="W36" s="16"/>
      <c r="X36" s="7"/>
      <c r="Y36" s="7"/>
    </row>
    <row r="37" spans="1:25">
      <c r="A37" s="8">
        <v>34</v>
      </c>
      <c r="B37" s="9" t="s">
        <v>95</v>
      </c>
      <c r="C37" s="9" t="s">
        <v>96</v>
      </c>
      <c r="D37" s="10">
        <v>100</v>
      </c>
      <c r="E37" s="10"/>
      <c r="F37" s="11">
        <v>100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9"/>
      <c r="S37" s="12"/>
      <c r="T37" s="15"/>
      <c r="U37" s="15"/>
      <c r="V37" s="15"/>
      <c r="W37" s="16"/>
      <c r="X37" s="7"/>
      <c r="Y37" s="7"/>
    </row>
    <row r="38" ht="99" spans="1:25">
      <c r="A38" s="8">
        <v>35</v>
      </c>
      <c r="B38" s="9" t="s">
        <v>97</v>
      </c>
      <c r="C38" s="9" t="s">
        <v>98</v>
      </c>
      <c r="D38" s="10">
        <v>367</v>
      </c>
      <c r="E38" s="22">
        <f>49+11</f>
        <v>60</v>
      </c>
      <c r="F38" s="19">
        <f>2235-391.57</f>
        <v>1843.43</v>
      </c>
      <c r="G38" s="19">
        <f>950-391.57</f>
        <v>558.43</v>
      </c>
      <c r="H38" s="11"/>
      <c r="I38" s="11"/>
      <c r="J38" s="19">
        <v>391.57</v>
      </c>
      <c r="K38" s="11"/>
      <c r="L38" s="19">
        <f>1560+13.4</f>
        <v>1573.4</v>
      </c>
      <c r="M38" s="11"/>
      <c r="N38" s="11"/>
      <c r="O38" s="11"/>
      <c r="P38" s="11"/>
      <c r="Q38" s="19">
        <f>7*2+18.6</f>
        <v>32.6</v>
      </c>
      <c r="R38" s="9"/>
      <c r="S38" s="12"/>
      <c r="T38" s="15"/>
      <c r="U38" s="15"/>
      <c r="V38" s="15"/>
      <c r="W38" s="16"/>
      <c r="X38" s="30" t="s">
        <v>99</v>
      </c>
      <c r="Y38" s="7"/>
    </row>
    <row r="39" ht="18" spans="1:25">
      <c r="A39" s="8">
        <v>36</v>
      </c>
      <c r="B39" s="9" t="s">
        <v>100</v>
      </c>
      <c r="C39" s="9" t="s">
        <v>101</v>
      </c>
      <c r="D39" s="10">
        <v>71</v>
      </c>
      <c r="E39" s="10"/>
      <c r="F39" s="11">
        <v>71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9"/>
      <c r="S39" s="12"/>
      <c r="T39" s="15"/>
      <c r="U39" s="15"/>
      <c r="V39" s="15"/>
      <c r="W39" s="16"/>
      <c r="X39" s="7"/>
      <c r="Y39" s="7"/>
    </row>
    <row r="40" spans="1:25">
      <c r="A40" s="8">
        <v>37</v>
      </c>
      <c r="B40" s="9" t="s">
        <v>100</v>
      </c>
      <c r="C40" s="9" t="s">
        <v>102</v>
      </c>
      <c r="D40" s="10">
        <v>63</v>
      </c>
      <c r="E40" s="10"/>
      <c r="F40" s="11">
        <v>63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9"/>
      <c r="S40" s="12"/>
      <c r="T40" s="15"/>
      <c r="U40" s="15"/>
      <c r="V40" s="15"/>
      <c r="W40" s="16"/>
      <c r="X40" s="7"/>
      <c r="Y40" s="7"/>
    </row>
    <row r="41" spans="1:25">
      <c r="A41" s="8">
        <v>38</v>
      </c>
      <c r="B41" s="9" t="s">
        <v>103</v>
      </c>
      <c r="C41" s="9" t="s">
        <v>104</v>
      </c>
      <c r="D41" s="10">
        <v>28</v>
      </c>
      <c r="E41" s="10"/>
      <c r="F41" s="11">
        <v>28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9"/>
      <c r="S41" s="12"/>
      <c r="T41" s="15"/>
      <c r="U41" s="15"/>
      <c r="V41" s="15"/>
      <c r="W41" s="16"/>
      <c r="X41" s="7"/>
      <c r="Y41" s="7"/>
    </row>
    <row r="42" spans="1:25">
      <c r="A42" s="8">
        <v>39</v>
      </c>
      <c r="B42" s="9" t="s">
        <v>105</v>
      </c>
      <c r="C42" s="9" t="s">
        <v>104</v>
      </c>
      <c r="D42" s="10">
        <v>25</v>
      </c>
      <c r="E42" s="10"/>
      <c r="F42" s="11">
        <v>25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9"/>
      <c r="S42" s="12"/>
      <c r="T42" s="15"/>
      <c r="U42" s="15"/>
      <c r="V42" s="15"/>
      <c r="W42" s="16"/>
      <c r="X42" s="7"/>
      <c r="Y42" s="7"/>
    </row>
    <row r="43" ht="27" spans="1:25">
      <c r="A43" s="8">
        <v>40</v>
      </c>
      <c r="B43" s="9" t="s">
        <v>106</v>
      </c>
      <c r="C43" s="9" t="s">
        <v>107</v>
      </c>
      <c r="D43" s="10">
        <f>1161-7</f>
        <v>1154</v>
      </c>
      <c r="E43" s="10">
        <f>1172</f>
        <v>1172</v>
      </c>
      <c r="F43" s="11">
        <f>31500-180</f>
        <v>31320</v>
      </c>
      <c r="G43" s="11"/>
      <c r="H43" s="11"/>
      <c r="I43" s="11"/>
      <c r="J43" s="11"/>
      <c r="K43" s="11"/>
      <c r="L43" s="19">
        <f>2865+185+75.4</f>
        <v>3125.4</v>
      </c>
      <c r="M43" s="11"/>
      <c r="N43" s="11"/>
      <c r="O43" s="11"/>
      <c r="P43" s="11"/>
      <c r="Q43" s="11"/>
      <c r="R43" s="9"/>
      <c r="S43" s="12"/>
      <c r="T43" s="15"/>
      <c r="U43" s="15"/>
      <c r="V43" s="15"/>
      <c r="W43" s="16"/>
      <c r="X43" s="30" t="s">
        <v>108</v>
      </c>
      <c r="Y43" s="30" t="s">
        <v>109</v>
      </c>
    </row>
    <row r="44" spans="1:25">
      <c r="A44" s="8">
        <v>41</v>
      </c>
      <c r="B44" s="9" t="s">
        <v>106</v>
      </c>
      <c r="C44" s="9" t="s">
        <v>110</v>
      </c>
      <c r="D44" s="10">
        <v>479</v>
      </c>
      <c r="E44" s="10">
        <v>1113</v>
      </c>
      <c r="F44" s="11">
        <f>7189-6-1.25-8.8</f>
        <v>7172.95</v>
      </c>
      <c r="G44" s="11"/>
      <c r="H44" s="11"/>
      <c r="I44" s="11"/>
      <c r="J44" s="11"/>
      <c r="K44" s="11"/>
      <c r="L44" s="11">
        <v>2739</v>
      </c>
      <c r="M44" s="11"/>
      <c r="N44" s="11"/>
      <c r="O44" s="11"/>
      <c r="P44" s="11"/>
      <c r="Q44" s="11"/>
      <c r="R44" s="9"/>
      <c r="S44" s="12"/>
      <c r="T44" s="15"/>
      <c r="U44" s="15"/>
      <c r="V44" s="15"/>
      <c r="W44" s="16"/>
      <c r="X44" s="7"/>
      <c r="Y44" s="7"/>
    </row>
    <row r="45" ht="18" spans="1:25">
      <c r="A45" s="8">
        <v>42</v>
      </c>
      <c r="B45" s="9" t="s">
        <v>111</v>
      </c>
      <c r="C45" s="9" t="s">
        <v>112</v>
      </c>
      <c r="D45" s="10">
        <v>284</v>
      </c>
      <c r="E45" s="10"/>
      <c r="F45" s="11">
        <f>2151-6</f>
        <v>2145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9"/>
      <c r="S45" s="12"/>
      <c r="T45" s="15"/>
      <c r="U45" s="15"/>
      <c r="V45" s="15"/>
      <c r="W45" s="16"/>
      <c r="X45" s="7"/>
      <c r="Y45" s="7"/>
    </row>
    <row r="46" spans="1:25">
      <c r="A46" s="8">
        <v>43</v>
      </c>
      <c r="B46" s="21" t="s">
        <v>111</v>
      </c>
      <c r="C46" s="21" t="s">
        <v>113</v>
      </c>
      <c r="D46" s="22">
        <v>63</v>
      </c>
      <c r="E46" s="22">
        <v>36</v>
      </c>
      <c r="F46" s="19">
        <v>618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1"/>
      <c r="S46" s="23"/>
      <c r="T46" s="15"/>
      <c r="U46" s="15"/>
      <c r="V46" s="15"/>
      <c r="W46" s="16"/>
      <c r="X46" s="31"/>
      <c r="Y46" s="31"/>
    </row>
    <row r="47" spans="1:25">
      <c r="A47" s="8">
        <v>44</v>
      </c>
      <c r="B47" s="9" t="s">
        <v>114</v>
      </c>
      <c r="C47" s="9" t="s">
        <v>115</v>
      </c>
      <c r="D47" s="10">
        <v>20</v>
      </c>
      <c r="E47" s="10"/>
      <c r="F47" s="11">
        <v>200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9"/>
      <c r="S47" s="12"/>
      <c r="T47" s="15"/>
      <c r="U47" s="15"/>
      <c r="V47" s="15"/>
      <c r="W47" s="16"/>
      <c r="X47" s="7"/>
      <c r="Y47" s="7"/>
    </row>
    <row r="48" spans="1:25">
      <c r="A48" s="8">
        <v>45</v>
      </c>
      <c r="B48" s="9" t="s">
        <v>116</v>
      </c>
      <c r="C48" s="9" t="s">
        <v>117</v>
      </c>
      <c r="D48" s="10"/>
      <c r="E48" s="10"/>
      <c r="F48" s="11">
        <v>441</v>
      </c>
      <c r="G48" s="11">
        <v>441</v>
      </c>
      <c r="H48" s="11"/>
      <c r="I48" s="11"/>
      <c r="J48" s="11"/>
      <c r="K48" s="11"/>
      <c r="L48" s="11">
        <v>54</v>
      </c>
      <c r="M48" s="11"/>
      <c r="N48" s="11"/>
      <c r="O48" s="11"/>
      <c r="P48" s="11"/>
      <c r="Q48" s="11"/>
      <c r="R48" s="9"/>
      <c r="S48" s="12"/>
      <c r="T48" s="15"/>
      <c r="U48" s="15"/>
      <c r="V48" s="15"/>
      <c r="W48" s="16"/>
      <c r="X48" s="7"/>
      <c r="Y48" s="7"/>
    </row>
    <row r="49" spans="1:25">
      <c r="A49" s="8">
        <v>46</v>
      </c>
      <c r="B49" s="9" t="s">
        <v>118</v>
      </c>
      <c r="C49" s="9" t="s">
        <v>119</v>
      </c>
      <c r="D49" s="10">
        <v>45</v>
      </c>
      <c r="E49" s="1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9"/>
      <c r="S49" s="12"/>
      <c r="T49" s="15"/>
      <c r="U49" s="15"/>
      <c r="V49" s="15"/>
      <c r="W49" s="16"/>
      <c r="X49" s="7"/>
      <c r="Y49" s="7"/>
    </row>
    <row r="50" spans="1:25">
      <c r="A50" s="8">
        <v>47</v>
      </c>
      <c r="B50" s="9" t="s">
        <v>120</v>
      </c>
      <c r="C50" s="9" t="s">
        <v>121</v>
      </c>
      <c r="D50" s="9">
        <v>146</v>
      </c>
      <c r="E50" s="10"/>
      <c r="F50" s="11">
        <v>1443.5</v>
      </c>
      <c r="G50" s="11"/>
      <c r="H50" s="11"/>
      <c r="I50" s="11"/>
      <c r="J50" s="11"/>
      <c r="K50" s="11"/>
      <c r="L50" s="11">
        <v>378</v>
      </c>
      <c r="M50" s="11"/>
      <c r="N50" s="11"/>
      <c r="O50" s="11"/>
      <c r="P50" s="11"/>
      <c r="Q50" s="11"/>
      <c r="R50" s="9"/>
      <c r="S50" s="12"/>
      <c r="T50" s="15"/>
      <c r="U50" s="15"/>
      <c r="V50" s="15"/>
      <c r="W50" s="16"/>
      <c r="X50" s="7"/>
      <c r="Y50" s="7"/>
    </row>
    <row r="51" spans="1:25">
      <c r="A51" s="8">
        <v>48</v>
      </c>
      <c r="B51" s="21" t="s">
        <v>122</v>
      </c>
      <c r="C51" s="21" t="s">
        <v>123</v>
      </c>
      <c r="D51" s="21">
        <v>158</v>
      </c>
      <c r="E51" s="21"/>
      <c r="F51" s="19">
        <v>709.42</v>
      </c>
      <c r="G51" s="19"/>
      <c r="H51" s="19"/>
      <c r="I51" s="19"/>
      <c r="J51" s="19"/>
      <c r="K51" s="19"/>
      <c r="L51" s="19">
        <v>728.1</v>
      </c>
      <c r="M51" s="19"/>
      <c r="N51" s="19"/>
      <c r="O51" s="19"/>
      <c r="P51" s="19"/>
      <c r="Q51" s="19"/>
      <c r="R51" s="21"/>
      <c r="S51" s="23"/>
      <c r="T51" s="32"/>
      <c r="U51" s="32"/>
      <c r="V51" s="32"/>
      <c r="W51" s="33"/>
      <c r="X51" s="31"/>
      <c r="Y51" s="31"/>
    </row>
    <row r="52" spans="1:25">
      <c r="A52" s="34" t="s">
        <v>124</v>
      </c>
      <c r="B52" s="35"/>
      <c r="C52" s="36"/>
      <c r="D52" s="37">
        <f t="shared" ref="D52:S52" si="0">SUM(D4:D51)</f>
        <v>9301</v>
      </c>
      <c r="E52" s="37">
        <f t="shared" si="0"/>
        <v>20242</v>
      </c>
      <c r="F52" s="38">
        <f t="shared" si="0"/>
        <v>418014.885</v>
      </c>
      <c r="G52" s="38">
        <f t="shared" si="0"/>
        <v>121958.33</v>
      </c>
      <c r="H52" s="38">
        <f t="shared" si="0"/>
        <v>0</v>
      </c>
      <c r="I52" s="38">
        <f t="shared" si="0"/>
        <v>0</v>
      </c>
      <c r="J52" s="38">
        <f t="shared" si="0"/>
        <v>12650.06</v>
      </c>
      <c r="K52" s="38">
        <f t="shared" si="0"/>
        <v>0</v>
      </c>
      <c r="L52" s="38">
        <f t="shared" si="0"/>
        <v>15317.1</v>
      </c>
      <c r="M52" s="38">
        <f t="shared" si="0"/>
        <v>0</v>
      </c>
      <c r="N52" s="38">
        <f t="shared" si="0"/>
        <v>414</v>
      </c>
      <c r="O52" s="38">
        <f t="shared" si="0"/>
        <v>140</v>
      </c>
      <c r="P52" s="38">
        <f t="shared" si="0"/>
        <v>0</v>
      </c>
      <c r="Q52" s="38">
        <f t="shared" si="0"/>
        <v>117.6</v>
      </c>
      <c r="R52" s="37">
        <f t="shared" si="0"/>
        <v>25</v>
      </c>
      <c r="S52" s="38">
        <f t="shared" si="0"/>
        <v>0</v>
      </c>
      <c r="T52" s="38">
        <v>3300</v>
      </c>
      <c r="U52" s="38">
        <v>3300</v>
      </c>
      <c r="V52" s="38">
        <v>35000</v>
      </c>
      <c r="W52" s="39"/>
      <c r="X52" s="40"/>
      <c r="Y52" s="40"/>
    </row>
    <row r="53" spans="1:25">
      <c r="A53" s="41" t="s">
        <v>125</v>
      </c>
      <c r="B53" s="42"/>
      <c r="C53" s="43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</row>
    <row r="54" spans="1:25">
      <c r="A54" s="41" t="s">
        <v>126</v>
      </c>
      <c r="B54" s="42"/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</row>
  </sheetData>
  <mergeCells count="14">
    <mergeCell ref="A1:W1"/>
    <mergeCell ref="F2:G2"/>
    <mergeCell ref="L2:M2"/>
    <mergeCell ref="A52:C52"/>
    <mergeCell ref="A53:C53"/>
    <mergeCell ref="A54:C54"/>
    <mergeCell ref="A2:A3"/>
    <mergeCell ref="B2:B3"/>
    <mergeCell ref="C2:C3"/>
    <mergeCell ref="T4:T51"/>
    <mergeCell ref="U4:U51"/>
    <mergeCell ref="V4:V51"/>
    <mergeCell ref="W2:W3"/>
    <mergeCell ref="W4:W5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2026-07-20T08:13:26Z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E682091B80854AB8A5F7BCF4546AF293_12</vt:lpwstr>
  </property>
  <property fmtid="{D5CDD505-2E9C-101B-9397-08002B2CF9AE}" pid="4" name="CalculationRule">
    <vt:i4>0</vt:i4>
  </property>
</Properties>
</file>