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0745" windowHeight="9675" activeTab="3"/>
  </bookViews>
  <sheets>
    <sheet name="2019年" sheetId="1" r:id="rId1"/>
    <sheet name="2020年" sheetId="4" r:id="rId2"/>
    <sheet name="2021年" sheetId="5" r:id="rId3"/>
    <sheet name="2022年" sheetId="6" r:id="rId4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<sst xmlns="http://schemas.openxmlformats.org/spreadsheetml/2006/main" count="164" uniqueCount="65">
  <si>
    <t>2019年高标准农田项目工程量统计</t>
  </si>
  <si>
    <t>县别</t>
  </si>
  <si>
    <t>镇别</t>
  </si>
  <si>
    <t>泵站(座）</t>
  </si>
  <si>
    <t>渠道（米）</t>
  </si>
  <si>
    <t>过路涵（座）</t>
  </si>
  <si>
    <t>方涵（座）</t>
  </si>
  <si>
    <t>滚水坝（座）</t>
  </si>
  <si>
    <t>节制闸（个）</t>
  </si>
  <si>
    <t>倒虹吸（个）</t>
  </si>
  <si>
    <t>渡槽（座）</t>
  </si>
  <si>
    <t>田间机耕桥（座）φ1000</t>
  </si>
  <si>
    <t>道路（米）</t>
  </si>
  <si>
    <t>机耕桥（座）</t>
  </si>
  <si>
    <t>备注</t>
  </si>
  <si>
    <t>直板渠</t>
  </si>
  <si>
    <t>矩型渠</t>
  </si>
  <si>
    <t>U60渠</t>
  </si>
  <si>
    <t>U80渠</t>
  </si>
  <si>
    <t>暗渠φ60</t>
  </si>
  <si>
    <t>PE管道</t>
  </si>
  <si>
    <t>生态沟</t>
  </si>
  <si>
    <t>暗渠φ80</t>
  </si>
  <si>
    <t>φ600</t>
  </si>
  <si>
    <t>φ800</t>
  </si>
  <si>
    <t>φ1000</t>
  </si>
  <si>
    <t>丹阳市</t>
  </si>
  <si>
    <t>开发区</t>
  </si>
  <si>
    <t>丹北镇</t>
  </si>
  <si>
    <t>扬中市</t>
  </si>
  <si>
    <t>油坊镇</t>
  </si>
  <si>
    <t>新坝镇</t>
  </si>
  <si>
    <t>三茅镇</t>
  </si>
  <si>
    <t>经开区</t>
  </si>
  <si>
    <t>丁岗镇</t>
  </si>
  <si>
    <t>姚桥镇</t>
  </si>
  <si>
    <t>句容市</t>
  </si>
  <si>
    <t>白兔镇</t>
  </si>
  <si>
    <t>郭庄镇</t>
  </si>
  <si>
    <t>后白镇</t>
  </si>
  <si>
    <t>茅山镇</t>
  </si>
  <si>
    <t>丹徒区</t>
  </si>
  <si>
    <t>宝堰镇</t>
  </si>
  <si>
    <t>江心园区</t>
  </si>
  <si>
    <t>荣炳盐资源区</t>
  </si>
  <si>
    <t>上党镇</t>
  </si>
  <si>
    <t>辛丰镇</t>
  </si>
  <si>
    <t>合计</t>
  </si>
  <si>
    <t>2020年高标准农田项目工程量统计</t>
  </si>
  <si>
    <t>排水、过路涵（座）</t>
  </si>
  <si>
    <t>珥陵镇</t>
  </si>
  <si>
    <t>陵口镇</t>
  </si>
  <si>
    <t>边城镇</t>
  </si>
  <si>
    <t>世业镇</t>
  </si>
  <si>
    <t>2021年高标准农田项目工程量统计</t>
  </si>
  <si>
    <t>延陵镇</t>
  </si>
  <si>
    <t>八桥镇</t>
  </si>
  <si>
    <t>大路镇</t>
  </si>
  <si>
    <t>黄梅街道</t>
  </si>
  <si>
    <t>下蜀镇</t>
  </si>
  <si>
    <t>谷阳镇</t>
  </si>
  <si>
    <t>2022年高标准农田项目工程量统计</t>
  </si>
  <si>
    <t>访仙镇</t>
  </si>
  <si>
    <t>三茅街道</t>
  </si>
  <si>
    <t>高桥镇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</si>
</sst>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sz val="22"/>
      <color theme="1"/>
      <name val="方正小标宋_GBK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2" fillId="0" borderId="0" applyFont="0" applyFill="0" applyBorder="0" applyAlignment="0" applyProtection="0">
      <alignment vertical="center"/>
    </xf>
    <xf numFmtId="44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2" fontId="2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2" fillId="3" borderId="8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9" applyNumberFormat="0" applyFill="0" applyAlignment="0" applyProtection="0">
      <alignment vertical="center"/>
    </xf>
    <xf numFmtId="0" fontId="9" fillId="0" borderId="9" applyNumberFormat="0" applyFill="0" applyAlignment="0" applyProtection="0">
      <alignment vertical="center"/>
    </xf>
    <xf numFmtId="0" fontId="10" fillId="0" borderId="10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4" borderId="11" applyNumberFormat="0" applyAlignment="0" applyProtection="0">
      <alignment vertical="center"/>
    </xf>
    <xf numFmtId="0" fontId="12" fillId="5" borderId="12" applyNumberFormat="0" applyAlignment="0" applyProtection="0">
      <alignment vertical="center"/>
    </xf>
    <xf numFmtId="0" fontId="13" fillId="5" borderId="11" applyNumberFormat="0" applyAlignment="0" applyProtection="0">
      <alignment vertical="center"/>
    </xf>
    <xf numFmtId="0" fontId="14" fillId="6" borderId="13" applyNumberFormat="0" applyAlignment="0" applyProtection="0">
      <alignment vertical="center"/>
    </xf>
    <xf numFmtId="0" fontId="15" fillId="0" borderId="14" applyNumberFormat="0" applyFill="0" applyAlignment="0" applyProtection="0">
      <alignment vertical="center"/>
    </xf>
    <xf numFmtId="0" fontId="16" fillId="0" borderId="15" applyNumberFormat="0" applyFill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</cellStyleXfs>
  <cellXfs count="28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2" borderId="0" xfId="0" applyFill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6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/>
    </xf>
    <xf numFmtId="0" fontId="0" fillId="2" borderId="2" xfId="0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/>
    </xf>
    <xf numFmtId="0" fontId="0" fillId="2" borderId="7" xfId="0" applyFill="1" applyBorder="1" applyAlignment="1">
      <alignment horizontal="center" vertical="center"/>
    </xf>
    <xf numFmtId="0" fontId="0" fillId="2" borderId="0" xfId="0" applyFill="1">
      <alignment vertical="center"/>
    </xf>
    <xf numFmtId="0" fontId="0" fillId="0" borderId="0" xfId="0" applyFill="1">
      <alignment vertical="center"/>
    </xf>
    <xf numFmtId="0" fontId="0" fillId="0" borderId="1" xfId="0" applyBorder="1">
      <alignment vertical="center"/>
    </xf>
    <xf numFmtId="0" fontId="0" fillId="2" borderId="1" xfId="0" applyFill="1" applyBorder="1">
      <alignment vertical="center"/>
    </xf>
    <xf numFmtId="0" fontId="0" fillId="0" borderId="6" xfId="0" applyFill="1" applyBorder="1" applyAlignment="1">
      <alignment horizontal="center" vertical="center"/>
    </xf>
    <xf numFmtId="0" fontId="0" fillId="0" borderId="1" xfId="0" applyFill="1" applyBorder="1">
      <alignment vertical="center"/>
    </xf>
    <xf numFmtId="0" fontId="0" fillId="2" borderId="2" xfId="0" applyFill="1" applyBorder="1" applyAlignment="1">
      <alignment vertical="center"/>
    </xf>
    <xf numFmtId="0" fontId="0" fillId="2" borderId="2" xfId="0" applyFill="1" applyBorder="1" applyAlignment="1">
      <alignment horizontal="center" vertical="center" wrapText="1"/>
    </xf>
    <xf numFmtId="0" fontId="0" fillId="2" borderId="6" xfId="0" applyFill="1" applyBorder="1" applyAlignment="1">
      <alignment horizontal="center" vertical="center" wrapText="1"/>
    </xf>
    <xf numFmtId="0" fontId="0" fillId="2" borderId="1" xfId="0" applyFill="1" applyBorder="1" applyAlignment="1">
      <alignment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7" Type="http://schemas.openxmlformats.org/officeDocument/2006/relationships/styles" Target="styles.xml"/><Relationship Id="rId6" Type="http://schemas.openxmlformats.org/officeDocument/2006/relationships/sharedStrings" Target="sharedString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W20"/>
  <sheetViews>
    <sheetView view="pageBreakPreview" zoomScale="60" zoomScaleNormal="100" workbookViewId="0">
      <selection activeCell="V35" sqref="V35"/>
    </sheetView>
  </sheetViews>
  <sheetFormatPr defaultColWidth="9" defaultRowHeight="13.5"/>
  <cols>
    <col min="1" max="1" width="6.625" customWidth="1"/>
    <col min="2" max="2" width="8.75" customWidth="1"/>
    <col min="3" max="3" width="6.875" customWidth="1"/>
    <col min="4" max="4" width="6.375" customWidth="1"/>
    <col min="5" max="5" width="5.875" customWidth="1"/>
    <col min="6" max="6" width="7.125" customWidth="1"/>
    <col min="7" max="7" width="6.875" customWidth="1"/>
    <col min="8" max="8" width="6" customWidth="1"/>
    <col min="9" max="10" width="6.25" customWidth="1"/>
    <col min="11" max="12" width="5.625" customWidth="1"/>
    <col min="13" max="13" width="5.375" style="18" customWidth="1"/>
    <col min="14" max="14" width="6.25" style="18" customWidth="1"/>
    <col min="15" max="16" width="6.5" style="18" customWidth="1"/>
    <col min="17" max="17" width="6.875" customWidth="1"/>
    <col min="18" max="18" width="6.625" customWidth="1"/>
    <col min="19" max="20" width="6.25" customWidth="1"/>
    <col min="22" max="22" width="7" customWidth="1"/>
    <col min="23" max="23" width="5.625" customWidth="1"/>
  </cols>
  <sheetData>
    <row r="1" ht="27" spans="1:23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</row>
    <row r="2" ht="35.25" customHeight="1" spans="1:23">
      <c r="A2" s="4" t="s">
        <v>1</v>
      </c>
      <c r="B2" s="4" t="s">
        <v>2</v>
      </c>
      <c r="C2" s="5" t="s">
        <v>3</v>
      </c>
      <c r="D2" s="4" t="s">
        <v>4</v>
      </c>
      <c r="E2" s="4"/>
      <c r="F2" s="4"/>
      <c r="G2" s="4"/>
      <c r="H2" s="4"/>
      <c r="I2" s="4"/>
      <c r="J2" s="4"/>
      <c r="K2" s="4"/>
      <c r="L2" s="6" t="s">
        <v>5</v>
      </c>
      <c r="M2" s="7"/>
      <c r="N2" s="8"/>
      <c r="O2" s="25" t="s">
        <v>6</v>
      </c>
      <c r="P2" s="25" t="s">
        <v>7</v>
      </c>
      <c r="Q2" s="5" t="s">
        <v>8</v>
      </c>
      <c r="R2" s="5" t="s">
        <v>9</v>
      </c>
      <c r="S2" s="5" t="s">
        <v>10</v>
      </c>
      <c r="T2" s="5" t="s">
        <v>11</v>
      </c>
      <c r="U2" s="5" t="s">
        <v>12</v>
      </c>
      <c r="V2" s="5" t="s">
        <v>13</v>
      </c>
      <c r="W2" s="9" t="s">
        <v>14</v>
      </c>
    </row>
    <row r="3" ht="30.75" customHeight="1" spans="1:23">
      <c r="A3" s="4"/>
      <c r="B3" s="4"/>
      <c r="C3" s="10"/>
      <c r="D3" s="20" t="s">
        <v>15</v>
      </c>
      <c r="E3" s="20" t="s">
        <v>16</v>
      </c>
      <c r="F3" s="20" t="s">
        <v>17</v>
      </c>
      <c r="G3" s="20" t="s">
        <v>18</v>
      </c>
      <c r="H3" s="11" t="s">
        <v>19</v>
      </c>
      <c r="I3" s="20" t="s">
        <v>20</v>
      </c>
      <c r="J3" s="20" t="s">
        <v>21</v>
      </c>
      <c r="K3" s="11" t="s">
        <v>22</v>
      </c>
      <c r="L3" s="20" t="s">
        <v>23</v>
      </c>
      <c r="M3" s="21" t="s">
        <v>24</v>
      </c>
      <c r="N3" s="21" t="s">
        <v>25</v>
      </c>
      <c r="O3" s="26"/>
      <c r="P3" s="26"/>
      <c r="Q3" s="10"/>
      <c r="R3" s="10"/>
      <c r="S3" s="10"/>
      <c r="T3" s="10"/>
      <c r="U3" s="10"/>
      <c r="V3" s="10"/>
      <c r="W3" s="12"/>
    </row>
    <row r="4" ht="23.1" customHeight="1" spans="1:23">
      <c r="A4" s="9" t="s">
        <v>26</v>
      </c>
      <c r="B4" s="20" t="s">
        <v>27</v>
      </c>
      <c r="C4" s="20">
        <v>3</v>
      </c>
      <c r="D4" s="20">
        <v>804</v>
      </c>
      <c r="E4" s="20">
        <v>455</v>
      </c>
      <c r="F4" s="20">
        <v>11743</v>
      </c>
      <c r="G4" s="20">
        <v>13299</v>
      </c>
      <c r="H4" s="20">
        <v>1239</v>
      </c>
      <c r="I4" s="20"/>
      <c r="J4" s="20"/>
      <c r="K4" s="20">
        <v>608</v>
      </c>
      <c r="L4" s="20"/>
      <c r="M4" s="21"/>
      <c r="N4" s="21"/>
      <c r="O4" s="21">
        <v>16</v>
      </c>
      <c r="P4" s="21">
        <v>3</v>
      </c>
      <c r="Q4" s="20">
        <v>3</v>
      </c>
      <c r="R4" s="20">
        <v>1</v>
      </c>
      <c r="S4" s="20">
        <v>1</v>
      </c>
      <c r="T4" s="20">
        <v>158</v>
      </c>
      <c r="U4" s="20">
        <v>15026</v>
      </c>
      <c r="V4" s="20"/>
      <c r="W4" s="20"/>
    </row>
    <row r="5" ht="23.1" customHeight="1" spans="1:23">
      <c r="A5" s="12"/>
      <c r="B5" s="20" t="s">
        <v>28</v>
      </c>
      <c r="C5" s="20">
        <v>2</v>
      </c>
      <c r="D5" s="20">
        <v>782</v>
      </c>
      <c r="E5" s="20"/>
      <c r="F5" s="20"/>
      <c r="G5" s="20">
        <v>20063</v>
      </c>
      <c r="H5" s="20">
        <v>990</v>
      </c>
      <c r="I5" s="20">
        <v>751</v>
      </c>
      <c r="J5" s="20"/>
      <c r="K5" s="20">
        <v>160</v>
      </c>
      <c r="L5" s="20">
        <v>17</v>
      </c>
      <c r="M5" s="21"/>
      <c r="N5" s="21">
        <v>1</v>
      </c>
      <c r="O5" s="21">
        <v>2</v>
      </c>
      <c r="P5" s="21"/>
      <c r="Q5" s="20"/>
      <c r="R5" s="20"/>
      <c r="S5" s="20"/>
      <c r="T5" s="20"/>
      <c r="U5" s="20">
        <v>7914</v>
      </c>
      <c r="V5" s="20"/>
      <c r="W5" s="20"/>
    </row>
    <row r="6" s="18" customFormat="1" ht="23.1" customHeight="1" spans="1:23">
      <c r="A6" s="13" t="s">
        <v>29</v>
      </c>
      <c r="B6" s="21" t="s">
        <v>30</v>
      </c>
      <c r="C6" s="21">
        <v>29</v>
      </c>
      <c r="D6" s="21"/>
      <c r="E6" s="21"/>
      <c r="F6" s="21"/>
      <c r="G6" s="21">
        <f>8796+6094.8+3215.9</f>
        <v>18106.7</v>
      </c>
      <c r="H6" s="21"/>
      <c r="I6" s="21"/>
      <c r="J6" s="21"/>
      <c r="K6" s="21"/>
      <c r="L6" s="21"/>
      <c r="M6" s="21"/>
      <c r="N6" s="21">
        <v>2</v>
      </c>
      <c r="O6" s="21">
        <v>3</v>
      </c>
      <c r="P6" s="21"/>
      <c r="Q6" s="21">
        <v>11</v>
      </c>
      <c r="R6" s="21"/>
      <c r="S6" s="21"/>
      <c r="T6" s="21"/>
      <c r="U6" s="21">
        <f>2078+873.8+3744.1</f>
        <v>6695.9</v>
      </c>
      <c r="V6" s="21"/>
      <c r="W6" s="21"/>
    </row>
    <row r="7" s="18" customFormat="1" ht="23.1" customHeight="1" spans="1:23">
      <c r="A7" s="17"/>
      <c r="B7" s="21" t="s">
        <v>31</v>
      </c>
      <c r="C7" s="21">
        <v>5</v>
      </c>
      <c r="D7" s="21"/>
      <c r="E7" s="21"/>
      <c r="F7" s="21"/>
      <c r="G7" s="21">
        <f>234+1118.8+668+790+9183.5</f>
        <v>11994.3</v>
      </c>
      <c r="H7" s="21"/>
      <c r="I7" s="21"/>
      <c r="J7" s="21"/>
      <c r="K7" s="21"/>
      <c r="L7" s="21">
        <v>60</v>
      </c>
      <c r="M7" s="21">
        <v>4</v>
      </c>
      <c r="N7" s="21">
        <v>139</v>
      </c>
      <c r="O7" s="21">
        <v>6</v>
      </c>
      <c r="P7" s="21"/>
      <c r="Q7" s="21">
        <v>3</v>
      </c>
      <c r="R7" s="21"/>
      <c r="S7" s="21"/>
      <c r="T7" s="21"/>
      <c r="U7" s="21">
        <f>3399+3048</f>
        <v>6447</v>
      </c>
      <c r="V7" s="21"/>
      <c r="W7" s="21"/>
    </row>
    <row r="8" s="18" customFormat="1" ht="23.1" customHeight="1" spans="1:23">
      <c r="A8" s="14"/>
      <c r="B8" s="21" t="s">
        <v>32</v>
      </c>
      <c r="C8" s="21">
        <v>6</v>
      </c>
      <c r="D8" s="21"/>
      <c r="E8" s="21"/>
      <c r="F8" s="21"/>
      <c r="G8" s="21">
        <f>489+1368.2+856.5</f>
        <v>2713.7</v>
      </c>
      <c r="H8" s="21"/>
      <c r="I8" s="21"/>
      <c r="J8" s="21"/>
      <c r="K8" s="21"/>
      <c r="L8" s="21"/>
      <c r="M8" s="21">
        <v>1</v>
      </c>
      <c r="N8" s="21">
        <v>19</v>
      </c>
      <c r="O8" s="21">
        <v>8</v>
      </c>
      <c r="P8" s="21"/>
      <c r="Q8" s="21"/>
      <c r="R8" s="21"/>
      <c r="S8" s="21"/>
      <c r="T8" s="21"/>
      <c r="U8" s="21">
        <f>3705.7+3415.8+1692.9</f>
        <v>8814.4</v>
      </c>
      <c r="V8" s="21">
        <v>3</v>
      </c>
      <c r="W8" s="21"/>
    </row>
    <row r="9" s="18" customFormat="1" ht="23.1" customHeight="1" spans="1:23">
      <c r="A9" s="13" t="s">
        <v>33</v>
      </c>
      <c r="B9" s="21" t="s">
        <v>34</v>
      </c>
      <c r="C9" s="21">
        <v>2</v>
      </c>
      <c r="D9" s="21">
        <v>1400</v>
      </c>
      <c r="E9" s="21"/>
      <c r="F9" s="21"/>
      <c r="G9" s="21">
        <v>34170</v>
      </c>
      <c r="H9" s="21"/>
      <c r="I9" s="21">
        <v>610</v>
      </c>
      <c r="J9" s="21"/>
      <c r="K9" s="21"/>
      <c r="L9" s="21"/>
      <c r="M9" s="21"/>
      <c r="N9" s="21"/>
      <c r="O9" s="21"/>
      <c r="P9" s="21">
        <v>2</v>
      </c>
      <c r="Q9" s="21"/>
      <c r="R9" s="21"/>
      <c r="S9" s="21"/>
      <c r="T9" s="21"/>
      <c r="U9" s="21">
        <v>23108</v>
      </c>
      <c r="V9" s="21"/>
      <c r="W9" s="21"/>
    </row>
    <row r="10" s="18" customFormat="1" ht="23.1" customHeight="1" spans="1:23">
      <c r="A10" s="14"/>
      <c r="B10" s="21" t="s">
        <v>35</v>
      </c>
      <c r="C10" s="21">
        <v>22</v>
      </c>
      <c r="D10" s="21"/>
      <c r="E10" s="21"/>
      <c r="F10" s="21"/>
      <c r="G10" s="21">
        <v>14120</v>
      </c>
      <c r="H10" s="21"/>
      <c r="I10" s="21">
        <v>26460</v>
      </c>
      <c r="J10" s="21"/>
      <c r="K10" s="21"/>
      <c r="L10" s="21"/>
      <c r="M10" s="21"/>
      <c r="N10" s="21"/>
      <c r="O10" s="21"/>
      <c r="P10" s="21"/>
      <c r="Q10" s="21"/>
      <c r="R10" s="21"/>
      <c r="S10" s="21"/>
      <c r="T10" s="21"/>
      <c r="U10" s="21">
        <v>17685</v>
      </c>
      <c r="V10" s="21">
        <v>1</v>
      </c>
      <c r="W10" s="21"/>
    </row>
    <row r="11" s="18" customFormat="1" ht="23.1" customHeight="1" spans="1:23">
      <c r="A11" s="13" t="s">
        <v>36</v>
      </c>
      <c r="B11" s="21" t="s">
        <v>37</v>
      </c>
      <c r="C11" s="21">
        <v>8</v>
      </c>
      <c r="D11" s="21"/>
      <c r="E11" s="21"/>
      <c r="F11" s="21">
        <f>5040+10120+8350+5450</f>
        <v>28960</v>
      </c>
      <c r="G11" s="21">
        <v>860</v>
      </c>
      <c r="H11" s="21"/>
      <c r="I11" s="21"/>
      <c r="J11" s="21"/>
      <c r="K11" s="21"/>
      <c r="L11" s="21">
        <v>16</v>
      </c>
      <c r="M11" s="21">
        <v>15</v>
      </c>
      <c r="N11" s="21"/>
      <c r="O11" s="21">
        <v>18</v>
      </c>
      <c r="P11" s="21">
        <v>20</v>
      </c>
      <c r="Q11" s="21"/>
      <c r="R11" s="21">
        <v>1</v>
      </c>
      <c r="S11" s="21"/>
      <c r="T11" s="21"/>
      <c r="U11" s="21">
        <f>8660+9390+8950+7970</f>
        <v>34970</v>
      </c>
      <c r="V11" s="21">
        <v>1</v>
      </c>
      <c r="W11" s="21"/>
    </row>
    <row r="12" s="18" customFormat="1" ht="23.1" customHeight="1" spans="1:23">
      <c r="A12" s="17"/>
      <c r="B12" s="21" t="s">
        <v>38</v>
      </c>
      <c r="C12" s="21">
        <v>5</v>
      </c>
      <c r="D12" s="21">
        <v>1080</v>
      </c>
      <c r="E12" s="21"/>
      <c r="F12" s="21">
        <v>595</v>
      </c>
      <c r="G12" s="21">
        <v>2925</v>
      </c>
      <c r="H12" s="21"/>
      <c r="I12" s="21"/>
      <c r="J12" s="21"/>
      <c r="K12" s="21"/>
      <c r="L12" s="21"/>
      <c r="M12" s="21"/>
      <c r="N12" s="21"/>
      <c r="O12" s="21">
        <v>4</v>
      </c>
      <c r="P12" s="21"/>
      <c r="Q12" s="21">
        <v>3</v>
      </c>
      <c r="R12" s="21"/>
      <c r="S12" s="21"/>
      <c r="T12" s="21"/>
      <c r="U12" s="21">
        <v>7155</v>
      </c>
      <c r="V12" s="21">
        <v>2</v>
      </c>
      <c r="W12" s="21"/>
    </row>
    <row r="13" ht="23.1" customHeight="1" spans="1:23">
      <c r="A13" s="17"/>
      <c r="B13" s="20" t="s">
        <v>39</v>
      </c>
      <c r="C13" s="20">
        <v>11</v>
      </c>
      <c r="D13" s="20"/>
      <c r="E13" s="20">
        <v>3051</v>
      </c>
      <c r="F13" s="20"/>
      <c r="G13" s="20">
        <v>1939</v>
      </c>
      <c r="H13" s="20"/>
      <c r="I13" s="20"/>
      <c r="J13" s="20"/>
      <c r="K13" s="20"/>
      <c r="L13" s="20"/>
      <c r="M13" s="21"/>
      <c r="N13" s="21"/>
      <c r="O13" s="21">
        <v>1</v>
      </c>
      <c r="P13" s="21">
        <v>3</v>
      </c>
      <c r="Q13" s="20">
        <v>2</v>
      </c>
      <c r="R13" s="20"/>
      <c r="S13" s="20"/>
      <c r="T13" s="20"/>
      <c r="U13" s="20">
        <v>7886</v>
      </c>
      <c r="V13" s="20"/>
      <c r="W13" s="20"/>
    </row>
    <row r="14" s="18" customFormat="1" ht="23.1" customHeight="1" spans="1:23">
      <c r="A14" s="14"/>
      <c r="B14" s="21" t="s">
        <v>40</v>
      </c>
      <c r="C14" s="21"/>
      <c r="D14" s="21"/>
      <c r="E14" s="21"/>
      <c r="F14" s="21"/>
      <c r="G14" s="21"/>
      <c r="H14" s="21"/>
      <c r="I14" s="21">
        <v>15050</v>
      </c>
      <c r="J14" s="21">
        <v>13840</v>
      </c>
      <c r="K14" s="21"/>
      <c r="L14" s="21">
        <v>183</v>
      </c>
      <c r="M14" s="21">
        <v>112</v>
      </c>
      <c r="N14" s="21"/>
      <c r="O14" s="21"/>
      <c r="P14" s="21"/>
      <c r="Q14" s="21">
        <v>2</v>
      </c>
      <c r="R14" s="21"/>
      <c r="S14" s="21"/>
      <c r="T14" s="21"/>
      <c r="U14" s="21">
        <v>10390</v>
      </c>
      <c r="V14" s="21">
        <v>6</v>
      </c>
      <c r="W14" s="21"/>
    </row>
    <row r="15" s="18" customFormat="1" ht="23.1" customHeight="1" spans="1:23">
      <c r="A15" s="13" t="s">
        <v>41</v>
      </c>
      <c r="B15" s="21" t="s">
        <v>42</v>
      </c>
      <c r="C15" s="21">
        <v>6</v>
      </c>
      <c r="D15" s="21"/>
      <c r="E15" s="21"/>
      <c r="F15" s="21">
        <v>3616</v>
      </c>
      <c r="G15" s="21">
        <v>5777</v>
      </c>
      <c r="H15" s="21"/>
      <c r="I15" s="21">
        <v>3470</v>
      </c>
      <c r="J15" s="21"/>
      <c r="K15" s="21"/>
      <c r="L15" s="21"/>
      <c r="M15" s="21"/>
      <c r="N15" s="21"/>
      <c r="O15" s="21"/>
      <c r="P15" s="21"/>
      <c r="Q15" s="21"/>
      <c r="R15" s="21"/>
      <c r="S15" s="21"/>
      <c r="T15" s="21"/>
      <c r="U15" s="21">
        <v>9685</v>
      </c>
      <c r="V15" s="21"/>
      <c r="W15" s="21"/>
    </row>
    <row r="16" s="18" customFormat="1" ht="23.1" customHeight="1" spans="1:23">
      <c r="A16" s="17"/>
      <c r="B16" s="27" t="s">
        <v>43</v>
      </c>
      <c r="C16" s="21">
        <v>2</v>
      </c>
      <c r="D16" s="21"/>
      <c r="E16" s="21"/>
      <c r="F16" s="21"/>
      <c r="G16" s="21">
        <v>7850</v>
      </c>
      <c r="H16" s="21"/>
      <c r="I16" s="21"/>
      <c r="J16" s="21"/>
      <c r="K16" s="21"/>
      <c r="L16" s="21">
        <v>10</v>
      </c>
      <c r="M16" s="21">
        <v>3</v>
      </c>
      <c r="N16" s="21"/>
      <c r="O16" s="21"/>
      <c r="P16" s="21"/>
      <c r="Q16" s="21"/>
      <c r="R16" s="21"/>
      <c r="S16" s="21"/>
      <c r="T16" s="21"/>
      <c r="U16" s="21">
        <v>6588</v>
      </c>
      <c r="V16" s="21">
        <v>1</v>
      </c>
      <c r="W16" s="21"/>
    </row>
    <row r="17" s="18" customFormat="1" ht="23.1" customHeight="1" spans="1:23">
      <c r="A17" s="17"/>
      <c r="B17" s="27" t="s">
        <v>44</v>
      </c>
      <c r="C17" s="21">
        <f>12+23</f>
        <v>35</v>
      </c>
      <c r="D17" s="21"/>
      <c r="E17" s="21"/>
      <c r="F17" s="21">
        <v>15999</v>
      </c>
      <c r="G17" s="21">
        <v>13142</v>
      </c>
      <c r="H17" s="21"/>
      <c r="I17" s="21">
        <f>1790+446</f>
        <v>2236</v>
      </c>
      <c r="J17" s="21"/>
      <c r="K17" s="21"/>
      <c r="L17" s="21"/>
      <c r="M17" s="21"/>
      <c r="N17" s="21"/>
      <c r="O17" s="21"/>
      <c r="P17" s="21"/>
      <c r="Q17" s="21">
        <v>1</v>
      </c>
      <c r="R17" s="21"/>
      <c r="S17" s="21"/>
      <c r="T17" s="21"/>
      <c r="U17" s="21">
        <f>4902+4042</f>
        <v>8944</v>
      </c>
      <c r="V17" s="21"/>
      <c r="W17" s="21"/>
    </row>
    <row r="18" s="18" customFormat="1" ht="23.1" customHeight="1" spans="1:23">
      <c r="A18" s="17"/>
      <c r="B18" s="21" t="s">
        <v>45</v>
      </c>
      <c r="C18" s="21">
        <v>3</v>
      </c>
      <c r="D18" s="21">
        <v>181</v>
      </c>
      <c r="E18" s="21"/>
      <c r="F18" s="21">
        <f>2483+2973</f>
        <v>5456</v>
      </c>
      <c r="G18" s="21">
        <v>166</v>
      </c>
      <c r="H18" s="21">
        <v>290</v>
      </c>
      <c r="I18" s="21">
        <f>245+1462</f>
        <v>1707</v>
      </c>
      <c r="J18" s="21">
        <v>246</v>
      </c>
      <c r="K18" s="21"/>
      <c r="L18" s="21">
        <v>11</v>
      </c>
      <c r="M18" s="21">
        <v>3</v>
      </c>
      <c r="N18" s="21"/>
      <c r="O18" s="21"/>
      <c r="P18" s="21">
        <v>1</v>
      </c>
      <c r="Q18" s="21"/>
      <c r="R18" s="21"/>
      <c r="S18" s="21"/>
      <c r="T18" s="21"/>
      <c r="U18" s="21">
        <f>4178+2637</f>
        <v>6815</v>
      </c>
      <c r="V18" s="21"/>
      <c r="W18" s="21"/>
    </row>
    <row r="19" s="18" customFormat="1" ht="23.1" customHeight="1" spans="1:23">
      <c r="A19" s="14"/>
      <c r="B19" s="21" t="s">
        <v>46</v>
      </c>
      <c r="C19" s="21">
        <v>7</v>
      </c>
      <c r="D19" s="21"/>
      <c r="E19" s="21"/>
      <c r="F19" s="21">
        <v>7904</v>
      </c>
      <c r="G19" s="21"/>
      <c r="H19" s="21"/>
      <c r="I19" s="21"/>
      <c r="J19" s="21"/>
      <c r="K19" s="21"/>
      <c r="L19" s="21"/>
      <c r="M19" s="21"/>
      <c r="N19" s="21"/>
      <c r="O19" s="21"/>
      <c r="P19" s="21"/>
      <c r="Q19" s="21">
        <v>3</v>
      </c>
      <c r="R19" s="21"/>
      <c r="S19" s="21"/>
      <c r="T19" s="21"/>
      <c r="U19" s="21">
        <v>2301</v>
      </c>
      <c r="V19" s="21">
        <v>1</v>
      </c>
      <c r="W19" s="21"/>
    </row>
    <row r="20" ht="23.1" customHeight="1" spans="1:23">
      <c r="A20" s="20" t="s">
        <v>47</v>
      </c>
      <c r="B20" s="20"/>
      <c r="C20" s="20">
        <f>SUM(C4:C19)</f>
        <v>146</v>
      </c>
      <c r="D20" s="20">
        <f>SUM(D4:D19)</f>
        <v>4247</v>
      </c>
      <c r="E20" s="20">
        <f>SUM(E4:E19)</f>
        <v>3506</v>
      </c>
      <c r="F20" s="20">
        <f t="shared" ref="F20:V20" si="0">SUM(F4:F19)</f>
        <v>74273</v>
      </c>
      <c r="G20" s="20">
        <f t="shared" si="0"/>
        <v>147125.7</v>
      </c>
      <c r="H20" s="20">
        <f t="shared" si="0"/>
        <v>2519</v>
      </c>
      <c r="I20" s="20">
        <f t="shared" si="0"/>
        <v>50284</v>
      </c>
      <c r="J20" s="20">
        <f t="shared" si="0"/>
        <v>14086</v>
      </c>
      <c r="K20" s="20">
        <f t="shared" si="0"/>
        <v>768</v>
      </c>
      <c r="L20" s="20">
        <f t="shared" si="0"/>
        <v>297</v>
      </c>
      <c r="M20" s="20">
        <f t="shared" si="0"/>
        <v>138</v>
      </c>
      <c r="N20" s="20">
        <f t="shared" si="0"/>
        <v>161</v>
      </c>
      <c r="O20" s="20">
        <f t="shared" si="0"/>
        <v>58</v>
      </c>
      <c r="P20" s="20">
        <f t="shared" si="0"/>
        <v>29</v>
      </c>
      <c r="Q20" s="20">
        <f t="shared" si="0"/>
        <v>28</v>
      </c>
      <c r="R20" s="20">
        <f t="shared" si="0"/>
        <v>2</v>
      </c>
      <c r="S20" s="20">
        <f t="shared" si="0"/>
        <v>1</v>
      </c>
      <c r="T20" s="20">
        <f t="shared" si="0"/>
        <v>158</v>
      </c>
      <c r="U20" s="20">
        <f t="shared" si="0"/>
        <v>180424.3</v>
      </c>
      <c r="V20" s="20">
        <f t="shared" si="0"/>
        <v>15</v>
      </c>
      <c r="W20" s="20"/>
    </row>
  </sheetData>
  <mergeCells count="20">
    <mergeCell ref="A1:W1"/>
    <mergeCell ref="D2:K2"/>
    <mergeCell ref="L2:N2"/>
    <mergeCell ref="A2:A3"/>
    <mergeCell ref="A4:A5"/>
    <mergeCell ref="A6:A8"/>
    <mergeCell ref="A9:A10"/>
    <mergeCell ref="A11:A14"/>
    <mergeCell ref="A15:A19"/>
    <mergeCell ref="B2:B3"/>
    <mergeCell ref="C2:C3"/>
    <mergeCell ref="O2:O3"/>
    <mergeCell ref="P2:P3"/>
    <mergeCell ref="Q2:Q3"/>
    <mergeCell ref="R2:R3"/>
    <mergeCell ref="S2:S3"/>
    <mergeCell ref="T2:T3"/>
    <mergeCell ref="U2:U3"/>
    <mergeCell ref="V2:V3"/>
    <mergeCell ref="W2:W3"/>
  </mergeCells>
  <pageMargins left="0.7" right="0.7" top="0.75" bottom="0.75" header="0.3" footer="0.3"/>
  <pageSetup paperSize="9" scale="89" orientation="landscape"/>
  <headerFooter/>
  <colBreaks count="1" manualBreakCount="1">
    <brk id="23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14"/>
  <sheetViews>
    <sheetView workbookViewId="0">
      <selection activeCell="I7" sqref="I7"/>
    </sheetView>
  </sheetViews>
  <sheetFormatPr defaultColWidth="9" defaultRowHeight="13.5"/>
  <cols>
    <col min="1" max="1" width="6.625" customWidth="1"/>
    <col min="2" max="2" width="6" customWidth="1"/>
    <col min="3" max="3" width="4.625" customWidth="1"/>
    <col min="4" max="4" width="6.375" customWidth="1"/>
    <col min="5" max="5" width="8.125" customWidth="1"/>
    <col min="6" max="6" width="6.875" customWidth="1"/>
    <col min="7" max="7" width="6" customWidth="1"/>
    <col min="8" max="8" width="6.25" customWidth="1"/>
    <col min="9" max="10" width="5.625" customWidth="1"/>
    <col min="11" max="11" width="5.375" customWidth="1"/>
    <col min="12" max="12" width="6.25" customWidth="1"/>
    <col min="13" max="14" width="6.5" customWidth="1"/>
    <col min="15" max="15" width="6.875" customWidth="1"/>
    <col min="16" max="16" width="6.625" customWidth="1"/>
    <col min="17" max="17" width="6.25" customWidth="1"/>
    <col min="19" max="19" width="7" customWidth="1"/>
    <col min="20" max="20" width="7.125" customWidth="1"/>
  </cols>
  <sheetData>
    <row r="1" ht="34.5" customHeight="1" spans="1:20">
      <c r="A1" s="3" t="s">
        <v>48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</row>
    <row r="3" ht="27" customHeight="1" spans="1:20">
      <c r="A3" s="4" t="s">
        <v>1</v>
      </c>
      <c r="B3" s="4" t="s">
        <v>2</v>
      </c>
      <c r="C3" s="5" t="s">
        <v>3</v>
      </c>
      <c r="D3" s="4" t="s">
        <v>4</v>
      </c>
      <c r="E3" s="4"/>
      <c r="F3" s="4"/>
      <c r="G3" s="4"/>
      <c r="H3" s="4"/>
      <c r="I3" s="4"/>
      <c r="J3" s="6" t="s">
        <v>49</v>
      </c>
      <c r="K3" s="7"/>
      <c r="L3" s="8"/>
      <c r="M3" s="5" t="s">
        <v>6</v>
      </c>
      <c r="N3" s="5" t="s">
        <v>7</v>
      </c>
      <c r="O3" s="5" t="s">
        <v>8</v>
      </c>
      <c r="P3" s="5" t="s">
        <v>9</v>
      </c>
      <c r="Q3" s="5" t="s">
        <v>10</v>
      </c>
      <c r="R3" s="5" t="s">
        <v>12</v>
      </c>
      <c r="S3" s="5" t="s">
        <v>13</v>
      </c>
      <c r="T3" s="9" t="s">
        <v>14</v>
      </c>
    </row>
    <row r="4" ht="27" spans="1:20">
      <c r="A4" s="4"/>
      <c r="B4" s="4"/>
      <c r="C4" s="10"/>
      <c r="D4" s="20" t="s">
        <v>15</v>
      </c>
      <c r="E4" s="20" t="s">
        <v>17</v>
      </c>
      <c r="F4" s="20" t="s">
        <v>18</v>
      </c>
      <c r="G4" s="11" t="s">
        <v>19</v>
      </c>
      <c r="H4" s="20" t="s">
        <v>20</v>
      </c>
      <c r="I4" s="11" t="s">
        <v>22</v>
      </c>
      <c r="J4" s="20" t="s">
        <v>23</v>
      </c>
      <c r="K4" s="20" t="s">
        <v>24</v>
      </c>
      <c r="L4" s="20" t="s">
        <v>25</v>
      </c>
      <c r="M4" s="10"/>
      <c r="N4" s="10"/>
      <c r="O4" s="10"/>
      <c r="P4" s="10"/>
      <c r="Q4" s="10"/>
      <c r="R4" s="10"/>
      <c r="S4" s="10"/>
      <c r="T4" s="12"/>
    </row>
    <row r="5" ht="30" customHeight="1" spans="1:20">
      <c r="A5" s="9" t="s">
        <v>26</v>
      </c>
      <c r="B5" s="20" t="s">
        <v>50</v>
      </c>
      <c r="C5" s="20">
        <v>3</v>
      </c>
      <c r="D5" s="20"/>
      <c r="E5" s="20">
        <v>10053</v>
      </c>
      <c r="F5" s="20">
        <v>7773</v>
      </c>
      <c r="G5" s="20">
        <v>2096</v>
      </c>
      <c r="H5" s="20"/>
      <c r="I5" s="20"/>
      <c r="J5" s="20"/>
      <c r="K5" s="20"/>
      <c r="L5" s="20">
        <v>2</v>
      </c>
      <c r="M5" s="20"/>
      <c r="N5" s="20"/>
      <c r="O5" s="20"/>
      <c r="P5" s="20"/>
      <c r="Q5" s="20">
        <v>7</v>
      </c>
      <c r="R5" s="20">
        <v>2081</v>
      </c>
      <c r="S5" s="20"/>
      <c r="T5" s="20"/>
    </row>
    <row r="6" s="18" customFormat="1" ht="30" customHeight="1" spans="1:20">
      <c r="A6" s="12"/>
      <c r="B6" s="21" t="s">
        <v>51</v>
      </c>
      <c r="C6" s="21">
        <v>1</v>
      </c>
      <c r="D6" s="21">
        <v>258</v>
      </c>
      <c r="E6" s="21">
        <v>10725.5</v>
      </c>
      <c r="F6" s="21">
        <v>4622.5</v>
      </c>
      <c r="G6" s="21">
        <v>363</v>
      </c>
      <c r="H6" s="21"/>
      <c r="I6" s="21">
        <v>408</v>
      </c>
      <c r="J6" s="21">
        <v>16</v>
      </c>
      <c r="K6" s="21">
        <v>6</v>
      </c>
      <c r="L6" s="21">
        <v>7</v>
      </c>
      <c r="M6" s="21">
        <v>4</v>
      </c>
      <c r="N6" s="21"/>
      <c r="O6" s="21"/>
      <c r="P6" s="21">
        <v>2</v>
      </c>
      <c r="Q6" s="21">
        <v>1</v>
      </c>
      <c r="R6" s="21">
        <v>3788</v>
      </c>
      <c r="S6" s="21"/>
      <c r="T6" s="21"/>
    </row>
    <row r="7" s="18" customFormat="1" ht="30" customHeight="1" spans="1:20">
      <c r="A7" s="13" t="s">
        <v>29</v>
      </c>
      <c r="B7" s="21" t="s">
        <v>27</v>
      </c>
      <c r="C7" s="21">
        <v>18</v>
      </c>
      <c r="D7" s="21">
        <v>230</v>
      </c>
      <c r="E7" s="21"/>
      <c r="F7" s="21">
        <f>1733.5+4683</f>
        <v>6416.5</v>
      </c>
      <c r="G7" s="21"/>
      <c r="H7" s="21"/>
      <c r="I7" s="21"/>
      <c r="J7" s="21">
        <v>3</v>
      </c>
      <c r="K7" s="21">
        <v>20</v>
      </c>
      <c r="L7" s="21">
        <v>6</v>
      </c>
      <c r="M7" s="21"/>
      <c r="N7" s="21"/>
      <c r="O7" s="21">
        <v>4</v>
      </c>
      <c r="P7" s="21"/>
      <c r="Q7" s="21"/>
      <c r="R7" s="21">
        <f>628+2780</f>
        <v>3408</v>
      </c>
      <c r="S7" s="21"/>
      <c r="T7" s="21"/>
    </row>
    <row r="8" s="18" customFormat="1" ht="30" customHeight="1" spans="1:20">
      <c r="A8" s="14"/>
      <c r="B8" s="21" t="s">
        <v>31</v>
      </c>
      <c r="C8" s="21">
        <v>3</v>
      </c>
      <c r="D8" s="21"/>
      <c r="E8" s="21"/>
      <c r="F8" s="21">
        <v>1045</v>
      </c>
      <c r="G8" s="21"/>
      <c r="H8" s="21"/>
      <c r="I8" s="21"/>
      <c r="J8" s="21"/>
      <c r="K8" s="21">
        <v>1</v>
      </c>
      <c r="L8" s="21"/>
      <c r="M8" s="21"/>
      <c r="N8" s="21"/>
      <c r="O8" s="21">
        <v>3</v>
      </c>
      <c r="P8" s="21"/>
      <c r="Q8" s="21"/>
      <c r="R8" s="21">
        <v>2185</v>
      </c>
      <c r="S8" s="21"/>
      <c r="T8" s="21"/>
    </row>
    <row r="9" s="18" customFormat="1" ht="30" customHeight="1" spans="1:20">
      <c r="A9" s="13" t="s">
        <v>33</v>
      </c>
      <c r="B9" s="21" t="s">
        <v>34</v>
      </c>
      <c r="C9" s="21"/>
      <c r="D9" s="21">
        <v>3140</v>
      </c>
      <c r="E9" s="21">
        <v>4975</v>
      </c>
      <c r="F9" s="21"/>
      <c r="G9" s="21"/>
      <c r="H9" s="21"/>
      <c r="I9" s="21"/>
      <c r="J9" s="21"/>
      <c r="K9" s="21"/>
      <c r="L9" s="21"/>
      <c r="M9" s="21"/>
      <c r="N9" s="21"/>
      <c r="O9" s="21">
        <v>8</v>
      </c>
      <c r="P9" s="21"/>
      <c r="Q9" s="21"/>
      <c r="R9" s="21">
        <v>4554</v>
      </c>
      <c r="S9" s="21"/>
      <c r="T9" s="21"/>
    </row>
    <row r="10" s="19" customFormat="1" ht="30" customHeight="1" spans="1:20">
      <c r="A10" s="22"/>
      <c r="B10" s="23" t="s">
        <v>35</v>
      </c>
      <c r="C10" s="23">
        <v>11</v>
      </c>
      <c r="D10" s="23"/>
      <c r="E10" s="23"/>
      <c r="F10" s="23">
        <f>11535+6700.9</f>
        <v>18235.9</v>
      </c>
      <c r="G10" s="23"/>
      <c r="H10" s="23"/>
      <c r="I10" s="23"/>
      <c r="J10" s="23"/>
      <c r="K10" s="23"/>
      <c r="L10" s="23"/>
      <c r="M10" s="23"/>
      <c r="N10" s="23"/>
      <c r="O10" s="23">
        <v>7</v>
      </c>
      <c r="P10" s="23"/>
      <c r="Q10" s="23"/>
      <c r="R10" s="23">
        <f>8575+6698.9</f>
        <v>15273.9</v>
      </c>
      <c r="S10" s="23"/>
      <c r="T10" s="23"/>
    </row>
    <row r="11" s="18" customFormat="1" ht="30" customHeight="1" spans="1:20">
      <c r="A11" s="24" t="s">
        <v>36</v>
      </c>
      <c r="B11" s="21" t="s">
        <v>52</v>
      </c>
      <c r="C11" s="21">
        <v>4</v>
      </c>
      <c r="D11" s="21">
        <v>2200</v>
      </c>
      <c r="E11" s="21">
        <v>1660</v>
      </c>
      <c r="F11" s="21">
        <v>450</v>
      </c>
      <c r="G11" s="21"/>
      <c r="H11" s="21"/>
      <c r="I11" s="21"/>
      <c r="J11" s="21"/>
      <c r="K11" s="21"/>
      <c r="L11" s="21">
        <v>2</v>
      </c>
      <c r="M11" s="21"/>
      <c r="N11" s="21">
        <v>9</v>
      </c>
      <c r="O11" s="21">
        <v>5</v>
      </c>
      <c r="P11" s="21"/>
      <c r="Q11" s="21"/>
      <c r="R11" s="21">
        <v>15880</v>
      </c>
      <c r="S11" s="21">
        <v>1</v>
      </c>
      <c r="T11" s="21"/>
    </row>
    <row r="12" s="18" customFormat="1" ht="30" customHeight="1" spans="1:20">
      <c r="A12" s="13" t="s">
        <v>41</v>
      </c>
      <c r="B12" s="21" t="s">
        <v>53</v>
      </c>
      <c r="C12" s="21">
        <v>6</v>
      </c>
      <c r="D12" s="21">
        <v>7590</v>
      </c>
      <c r="E12" s="21"/>
      <c r="F12" s="21"/>
      <c r="G12" s="21"/>
      <c r="H12" s="21">
        <v>1455</v>
      </c>
      <c r="I12" s="21"/>
      <c r="J12" s="21">
        <v>10</v>
      </c>
      <c r="K12" s="21">
        <v>21</v>
      </c>
      <c r="L12" s="21"/>
      <c r="M12" s="21"/>
      <c r="N12" s="21"/>
      <c r="O12" s="21">
        <v>3</v>
      </c>
      <c r="P12" s="21"/>
      <c r="Q12" s="21"/>
      <c r="R12" s="21">
        <v>4450</v>
      </c>
      <c r="S12" s="21">
        <v>2</v>
      </c>
      <c r="T12" s="21"/>
    </row>
    <row r="13" s="18" customFormat="1" ht="30" customHeight="1" spans="1:20">
      <c r="A13" s="14"/>
      <c r="B13" s="21" t="s">
        <v>45</v>
      </c>
      <c r="C13" s="21">
        <v>16</v>
      </c>
      <c r="D13" s="21"/>
      <c r="E13" s="21">
        <v>1870</v>
      </c>
      <c r="F13" s="21">
        <v>5040</v>
      </c>
      <c r="G13" s="21"/>
      <c r="H13" s="21">
        <v>9300</v>
      </c>
      <c r="I13" s="21"/>
      <c r="J13" s="21"/>
      <c r="K13" s="21">
        <v>8</v>
      </c>
      <c r="L13" s="21">
        <v>1</v>
      </c>
      <c r="M13" s="21"/>
      <c r="N13" s="21">
        <v>8</v>
      </c>
      <c r="O13" s="21">
        <v>1</v>
      </c>
      <c r="P13" s="21">
        <v>1</v>
      </c>
      <c r="Q13" s="21"/>
      <c r="R13" s="21">
        <v>14620</v>
      </c>
      <c r="S13" s="21"/>
      <c r="T13" s="21"/>
    </row>
    <row r="14" ht="30" customHeight="1" spans="1:20">
      <c r="A14" s="20" t="s">
        <v>47</v>
      </c>
      <c r="B14" s="20"/>
      <c r="C14" s="20">
        <f>SUM(C5:C13)</f>
        <v>62</v>
      </c>
      <c r="D14" s="20">
        <f t="shared" ref="D14:S14" si="0">SUM(D5:D13)</f>
        <v>13418</v>
      </c>
      <c r="E14" s="20">
        <f t="shared" si="0"/>
        <v>29283.5</v>
      </c>
      <c r="F14" s="20">
        <f t="shared" si="0"/>
        <v>43582.9</v>
      </c>
      <c r="G14" s="20">
        <f t="shared" si="0"/>
        <v>2459</v>
      </c>
      <c r="H14" s="20">
        <f t="shared" si="0"/>
        <v>10755</v>
      </c>
      <c r="I14" s="20">
        <f t="shared" si="0"/>
        <v>408</v>
      </c>
      <c r="J14" s="20">
        <f t="shared" si="0"/>
        <v>29</v>
      </c>
      <c r="K14" s="20">
        <f t="shared" si="0"/>
        <v>56</v>
      </c>
      <c r="L14" s="20">
        <f t="shared" si="0"/>
        <v>18</v>
      </c>
      <c r="M14" s="20">
        <f t="shared" si="0"/>
        <v>4</v>
      </c>
      <c r="N14" s="20">
        <f t="shared" si="0"/>
        <v>17</v>
      </c>
      <c r="O14" s="20">
        <f t="shared" si="0"/>
        <v>31</v>
      </c>
      <c r="P14" s="20">
        <f t="shared" si="0"/>
        <v>3</v>
      </c>
      <c r="Q14" s="20">
        <f t="shared" si="0"/>
        <v>8</v>
      </c>
      <c r="R14" s="20">
        <f t="shared" si="0"/>
        <v>66239.9</v>
      </c>
      <c r="S14" s="20">
        <f t="shared" si="0"/>
        <v>3</v>
      </c>
      <c r="T14" s="20"/>
    </row>
  </sheetData>
  <mergeCells count="18">
    <mergeCell ref="A1:T1"/>
    <mergeCell ref="D3:I3"/>
    <mergeCell ref="J3:L3"/>
    <mergeCell ref="A3:A4"/>
    <mergeCell ref="A5:A6"/>
    <mergeCell ref="A7:A8"/>
    <mergeCell ref="A9:A10"/>
    <mergeCell ref="A12:A13"/>
    <mergeCell ref="B3:B4"/>
    <mergeCell ref="C3:C4"/>
    <mergeCell ref="M3:M4"/>
    <mergeCell ref="N3:N4"/>
    <mergeCell ref="O3:O4"/>
    <mergeCell ref="P3:P4"/>
    <mergeCell ref="Q3:Q4"/>
    <mergeCell ref="R3:R4"/>
    <mergeCell ref="S3:S4"/>
    <mergeCell ref="T3:T4"/>
  </mergeCells>
  <pageMargins left="0.905511811023622" right="0.708661417322835" top="0.748031496062992" bottom="0.748031496062992" header="0.31496062992126" footer="0.31496062992126"/>
  <pageSetup paperSize="9" orientation="landscape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S16"/>
  <sheetViews>
    <sheetView workbookViewId="0">
      <selection activeCell="J14" sqref="J14"/>
    </sheetView>
  </sheetViews>
  <sheetFormatPr defaultColWidth="9" defaultRowHeight="13.5"/>
  <cols>
    <col min="1" max="1" width="6.625" customWidth="1"/>
    <col min="2" max="2" width="6" customWidth="1"/>
    <col min="3" max="3" width="4.625" customWidth="1"/>
    <col min="4" max="4" width="6.375" customWidth="1"/>
    <col min="5" max="5" width="5.875" customWidth="1"/>
    <col min="6" max="6" width="8.125" customWidth="1"/>
    <col min="7" max="7" width="6.875" customWidth="1"/>
    <col min="8" max="9" width="6.25" customWidth="1"/>
    <col min="10" max="10" width="5.625" customWidth="1"/>
    <col min="11" max="11" width="5.375" customWidth="1"/>
    <col min="12" max="12" width="6.25" customWidth="1"/>
    <col min="13" max="14" width="6.5" customWidth="1"/>
    <col min="15" max="15" width="6.875" customWidth="1"/>
    <col min="16" max="16" width="6.25" customWidth="1"/>
    <col min="18" max="18" width="7" customWidth="1"/>
  </cols>
  <sheetData>
    <row r="1" ht="34.5" customHeight="1" spans="1:19">
      <c r="A1" s="3" t="s">
        <v>54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</row>
    <row r="3" s="1" customFormat="1" ht="27.95" customHeight="1" spans="1:19">
      <c r="A3" s="4" t="s">
        <v>1</v>
      </c>
      <c r="B3" s="4" t="s">
        <v>2</v>
      </c>
      <c r="C3" s="5" t="s">
        <v>3</v>
      </c>
      <c r="D3" s="4" t="s">
        <v>4</v>
      </c>
      <c r="E3" s="4"/>
      <c r="F3" s="4"/>
      <c r="G3" s="4"/>
      <c r="H3" s="4"/>
      <c r="I3" s="4"/>
      <c r="J3" s="6" t="s">
        <v>49</v>
      </c>
      <c r="K3" s="7"/>
      <c r="L3" s="8"/>
      <c r="M3" s="5" t="s">
        <v>6</v>
      </c>
      <c r="N3" s="5" t="s">
        <v>7</v>
      </c>
      <c r="O3" s="5" t="s">
        <v>8</v>
      </c>
      <c r="P3" s="5" t="s">
        <v>10</v>
      </c>
      <c r="Q3" s="5" t="s">
        <v>12</v>
      </c>
      <c r="R3" s="5" t="s">
        <v>13</v>
      </c>
      <c r="S3" s="9" t="s">
        <v>14</v>
      </c>
    </row>
    <row r="4" s="1" customFormat="1" ht="27.95" customHeight="1" spans="1:19">
      <c r="A4" s="4"/>
      <c r="B4" s="4"/>
      <c r="C4" s="10"/>
      <c r="D4" s="4" t="s">
        <v>15</v>
      </c>
      <c r="E4" s="4" t="s">
        <v>16</v>
      </c>
      <c r="F4" s="4" t="s">
        <v>17</v>
      </c>
      <c r="G4" s="4" t="s">
        <v>18</v>
      </c>
      <c r="H4" s="4" t="s">
        <v>20</v>
      </c>
      <c r="I4" s="4" t="s">
        <v>21</v>
      </c>
      <c r="J4" s="4" t="s">
        <v>23</v>
      </c>
      <c r="K4" s="4" t="s">
        <v>24</v>
      </c>
      <c r="L4" s="4" t="s">
        <v>25</v>
      </c>
      <c r="M4" s="10"/>
      <c r="N4" s="10"/>
      <c r="O4" s="10"/>
      <c r="P4" s="10"/>
      <c r="Q4" s="10"/>
      <c r="R4" s="10"/>
      <c r="S4" s="12"/>
    </row>
    <row r="5" s="1" customFormat="1" ht="27.95" customHeight="1" spans="1:19">
      <c r="A5" s="4" t="s">
        <v>26</v>
      </c>
      <c r="B5" s="4" t="s">
        <v>55</v>
      </c>
      <c r="C5" s="4">
        <v>1</v>
      </c>
      <c r="D5" s="4"/>
      <c r="E5" s="4"/>
      <c r="F5" s="4">
        <v>28641</v>
      </c>
      <c r="G5" s="4">
        <v>2867</v>
      </c>
      <c r="H5" s="4"/>
      <c r="I5" s="4"/>
      <c r="J5" s="4"/>
      <c r="K5" s="4"/>
      <c r="L5" s="4"/>
      <c r="M5" s="4"/>
      <c r="N5" s="4"/>
      <c r="O5" s="4"/>
      <c r="P5" s="4">
        <v>1</v>
      </c>
      <c r="Q5" s="4">
        <v>5613</v>
      </c>
      <c r="R5" s="4"/>
      <c r="S5" s="4"/>
    </row>
    <row r="6" s="2" customFormat="1" ht="27.95" customHeight="1" spans="1:19">
      <c r="A6" s="13" t="s">
        <v>29</v>
      </c>
      <c r="B6" s="16" t="s">
        <v>56</v>
      </c>
      <c r="C6" s="16">
        <v>12</v>
      </c>
      <c r="D6" s="16"/>
      <c r="E6" s="16"/>
      <c r="F6" s="16"/>
      <c r="G6" s="16">
        <f>2640+1720</f>
        <v>4360</v>
      </c>
      <c r="H6" s="16"/>
      <c r="I6" s="16"/>
      <c r="J6" s="16"/>
      <c r="K6" s="16"/>
      <c r="L6" s="16">
        <v>5</v>
      </c>
      <c r="M6" s="16"/>
      <c r="N6" s="16"/>
      <c r="O6" s="16">
        <v>2</v>
      </c>
      <c r="P6" s="16"/>
      <c r="Q6" s="16">
        <v>1970</v>
      </c>
      <c r="R6" s="16"/>
      <c r="S6" s="16"/>
    </row>
    <row r="7" s="2" customFormat="1" ht="27.95" customHeight="1" spans="1:19">
      <c r="A7" s="13" t="s">
        <v>33</v>
      </c>
      <c r="B7" s="16" t="s">
        <v>57</v>
      </c>
      <c r="C7" s="16">
        <v>4</v>
      </c>
      <c r="D7" s="16">
        <v>15094</v>
      </c>
      <c r="E7" s="16"/>
      <c r="F7" s="16"/>
      <c r="G7" s="16"/>
      <c r="H7" s="16">
        <v>915</v>
      </c>
      <c r="I7" s="16"/>
      <c r="J7" s="16"/>
      <c r="K7" s="16"/>
      <c r="L7" s="16"/>
      <c r="M7" s="16">
        <v>2</v>
      </c>
      <c r="N7" s="16"/>
      <c r="O7" s="16">
        <v>26</v>
      </c>
      <c r="P7" s="16"/>
      <c r="Q7" s="16">
        <v>5671</v>
      </c>
      <c r="R7" s="16"/>
      <c r="S7" s="16"/>
    </row>
    <row r="8" s="2" customFormat="1" ht="27.95" customHeight="1" spans="1:19">
      <c r="A8" s="14"/>
      <c r="B8" s="16" t="s">
        <v>35</v>
      </c>
      <c r="C8" s="16">
        <v>6</v>
      </c>
      <c r="D8" s="16"/>
      <c r="E8" s="16"/>
      <c r="F8" s="16">
        <v>11868</v>
      </c>
      <c r="G8" s="16">
        <v>3143</v>
      </c>
      <c r="H8" s="16"/>
      <c r="I8" s="16"/>
      <c r="J8" s="16">
        <v>12</v>
      </c>
      <c r="K8" s="16"/>
      <c r="L8" s="16"/>
      <c r="M8" s="16"/>
      <c r="N8" s="16"/>
      <c r="O8" s="16"/>
      <c r="P8" s="16">
        <v>1</v>
      </c>
      <c r="Q8" s="16">
        <v>6865</v>
      </c>
      <c r="R8" s="16"/>
      <c r="S8" s="16"/>
    </row>
    <row r="9" s="2" customFormat="1" ht="27.95" customHeight="1" spans="1:19">
      <c r="A9" s="13" t="s">
        <v>36</v>
      </c>
      <c r="B9" s="16" t="s">
        <v>58</v>
      </c>
      <c r="C9" s="16">
        <v>2</v>
      </c>
      <c r="D9" s="16"/>
      <c r="E9" s="16"/>
      <c r="F9" s="16"/>
      <c r="G9" s="16">
        <v>5510</v>
      </c>
      <c r="H9" s="16">
        <v>210</v>
      </c>
      <c r="I9" s="16">
        <v>4330</v>
      </c>
      <c r="J9" s="16">
        <v>1</v>
      </c>
      <c r="K9" s="16">
        <v>8</v>
      </c>
      <c r="L9" s="16">
        <v>2</v>
      </c>
      <c r="M9" s="16">
        <v>1</v>
      </c>
      <c r="N9" s="16">
        <v>5</v>
      </c>
      <c r="O9" s="16"/>
      <c r="P9" s="16"/>
      <c r="Q9" s="16">
        <v>5310</v>
      </c>
      <c r="R9" s="16"/>
      <c r="S9" s="16"/>
    </row>
    <row r="10" s="2" customFormat="1" ht="27.95" customHeight="1" spans="1:19">
      <c r="A10" s="17"/>
      <c r="B10" s="16" t="s">
        <v>40</v>
      </c>
      <c r="C10" s="16">
        <v>1</v>
      </c>
      <c r="D10" s="16"/>
      <c r="E10" s="16">
        <v>4930</v>
      </c>
      <c r="F10" s="16"/>
      <c r="G10" s="16"/>
      <c r="H10" s="16"/>
      <c r="I10" s="16"/>
      <c r="J10" s="16"/>
      <c r="K10" s="16"/>
      <c r="L10" s="16"/>
      <c r="M10" s="16"/>
      <c r="N10" s="16">
        <v>1</v>
      </c>
      <c r="O10" s="16"/>
      <c r="P10" s="16"/>
      <c r="Q10" s="16">
        <v>6740</v>
      </c>
      <c r="R10" s="16">
        <v>3</v>
      </c>
      <c r="S10" s="16"/>
    </row>
    <row r="11" s="2" customFormat="1" ht="27.95" customHeight="1" spans="1:19">
      <c r="A11" s="14"/>
      <c r="B11" s="16" t="s">
        <v>59</v>
      </c>
      <c r="C11" s="16">
        <v>1</v>
      </c>
      <c r="D11" s="16"/>
      <c r="E11" s="16">
        <v>9715</v>
      </c>
      <c r="F11" s="16"/>
      <c r="G11" s="16"/>
      <c r="H11" s="16">
        <v>500</v>
      </c>
      <c r="I11" s="16">
        <v>500</v>
      </c>
      <c r="J11" s="16">
        <v>45</v>
      </c>
      <c r="K11" s="16"/>
      <c r="L11" s="16"/>
      <c r="M11" s="16"/>
      <c r="N11" s="16"/>
      <c r="O11" s="16">
        <v>3</v>
      </c>
      <c r="P11" s="16"/>
      <c r="Q11" s="16">
        <v>5440</v>
      </c>
      <c r="R11" s="16"/>
      <c r="S11" s="16"/>
    </row>
    <row r="12" s="2" customFormat="1" ht="27.95" customHeight="1" spans="1:19">
      <c r="A12" s="13" t="s">
        <v>41</v>
      </c>
      <c r="B12" s="16" t="s">
        <v>53</v>
      </c>
      <c r="C12" s="16">
        <v>3</v>
      </c>
      <c r="D12" s="16">
        <v>15018</v>
      </c>
      <c r="E12" s="16"/>
      <c r="F12" s="16"/>
      <c r="G12" s="16"/>
      <c r="H12" s="16"/>
      <c r="I12" s="16"/>
      <c r="J12" s="16"/>
      <c r="K12" s="16">
        <v>2</v>
      </c>
      <c r="L12" s="16"/>
      <c r="M12" s="16">
        <v>2</v>
      </c>
      <c r="N12" s="16"/>
      <c r="O12" s="16">
        <v>3</v>
      </c>
      <c r="P12" s="16"/>
      <c r="Q12" s="16">
        <v>12426</v>
      </c>
      <c r="R12" s="16"/>
      <c r="S12" s="16"/>
    </row>
    <row r="13" s="2" customFormat="1" ht="27.95" customHeight="1" spans="1:19">
      <c r="A13" s="17"/>
      <c r="B13" s="16" t="s">
        <v>60</v>
      </c>
      <c r="C13" s="16">
        <v>1</v>
      </c>
      <c r="D13" s="16">
        <v>11490</v>
      </c>
      <c r="E13" s="16"/>
      <c r="F13" s="16"/>
      <c r="G13" s="16"/>
      <c r="H13" s="16">
        <v>350</v>
      </c>
      <c r="I13" s="16"/>
      <c r="J13" s="16"/>
      <c r="K13" s="16"/>
      <c r="L13" s="16">
        <v>2</v>
      </c>
      <c r="M13" s="16"/>
      <c r="N13" s="16">
        <v>9</v>
      </c>
      <c r="O13" s="16">
        <v>3</v>
      </c>
      <c r="P13" s="16"/>
      <c r="Q13" s="16">
        <v>14180</v>
      </c>
      <c r="R13" s="16"/>
      <c r="S13" s="16"/>
    </row>
    <row r="14" s="2" customFormat="1" ht="27.95" customHeight="1" spans="1:19">
      <c r="A14" s="17"/>
      <c r="B14" s="16" t="s">
        <v>45</v>
      </c>
      <c r="C14" s="16">
        <v>1</v>
      </c>
      <c r="D14" s="16">
        <v>1797</v>
      </c>
      <c r="E14" s="16"/>
      <c r="F14" s="16"/>
      <c r="G14" s="16">
        <v>3695</v>
      </c>
      <c r="H14" s="16"/>
      <c r="I14" s="16"/>
      <c r="J14" s="16"/>
      <c r="K14" s="16"/>
      <c r="L14" s="16"/>
      <c r="M14" s="16">
        <v>2</v>
      </c>
      <c r="N14" s="16">
        <v>1</v>
      </c>
      <c r="O14" s="16">
        <v>10</v>
      </c>
      <c r="P14" s="16"/>
      <c r="Q14" s="16">
        <v>12585</v>
      </c>
      <c r="R14" s="16"/>
      <c r="S14" s="16"/>
    </row>
    <row r="15" s="2" customFormat="1" ht="27.95" customHeight="1" spans="1:19">
      <c r="A15" s="14"/>
      <c r="B15" s="16" t="s">
        <v>46</v>
      </c>
      <c r="C15" s="16">
        <v>14</v>
      </c>
      <c r="D15" s="16">
        <v>1132</v>
      </c>
      <c r="E15" s="16"/>
      <c r="F15" s="16">
        <v>985</v>
      </c>
      <c r="G15" s="16">
        <v>4200</v>
      </c>
      <c r="H15" s="16">
        <v>637</v>
      </c>
      <c r="I15" s="16"/>
      <c r="J15" s="16"/>
      <c r="K15" s="16"/>
      <c r="L15" s="16"/>
      <c r="M15" s="16"/>
      <c r="N15" s="16"/>
      <c r="O15" s="16">
        <v>8</v>
      </c>
      <c r="P15" s="16"/>
      <c r="Q15" s="16">
        <v>9502.5</v>
      </c>
      <c r="R15" s="16"/>
      <c r="S15" s="16"/>
    </row>
    <row r="16" s="1" customFormat="1" ht="27.95" customHeight="1" spans="1:19">
      <c r="A16" s="4" t="s">
        <v>47</v>
      </c>
      <c r="B16" s="4"/>
      <c r="C16" s="4">
        <f>SUM(C5:C15)</f>
        <v>46</v>
      </c>
      <c r="D16" s="4">
        <f t="shared" ref="D16:Q16" si="0">SUM(D5:D15)</f>
        <v>44531</v>
      </c>
      <c r="E16" s="4">
        <f t="shared" si="0"/>
        <v>14645</v>
      </c>
      <c r="F16" s="4">
        <f t="shared" si="0"/>
        <v>41494</v>
      </c>
      <c r="G16" s="4">
        <f t="shared" si="0"/>
        <v>23775</v>
      </c>
      <c r="H16" s="4">
        <f t="shared" si="0"/>
        <v>2612</v>
      </c>
      <c r="I16" s="4">
        <f t="shared" si="0"/>
        <v>4830</v>
      </c>
      <c r="J16" s="4">
        <f t="shared" si="0"/>
        <v>58</v>
      </c>
      <c r="K16" s="4">
        <f t="shared" si="0"/>
        <v>10</v>
      </c>
      <c r="L16" s="4">
        <f t="shared" si="0"/>
        <v>9</v>
      </c>
      <c r="M16" s="4">
        <f t="shared" si="0"/>
        <v>7</v>
      </c>
      <c r="N16" s="4">
        <f t="shared" si="0"/>
        <v>16</v>
      </c>
      <c r="O16" s="4">
        <f t="shared" si="0"/>
        <v>55</v>
      </c>
      <c r="P16" s="4">
        <f t="shared" si="0"/>
        <v>2</v>
      </c>
      <c r="Q16" s="4">
        <f t="shared" si="0"/>
        <v>86302.5</v>
      </c>
      <c r="R16" s="4"/>
      <c r="S16" s="4"/>
    </row>
  </sheetData>
  <mergeCells count="16">
    <mergeCell ref="A1:S1"/>
    <mergeCell ref="D3:I3"/>
    <mergeCell ref="J3:L3"/>
    <mergeCell ref="A3:A4"/>
    <mergeCell ref="A7:A8"/>
    <mergeCell ref="A9:A11"/>
    <mergeCell ref="A12:A15"/>
    <mergeCell ref="B3:B4"/>
    <mergeCell ref="C3:C4"/>
    <mergeCell ref="M3:M4"/>
    <mergeCell ref="N3:N4"/>
    <mergeCell ref="O3:O4"/>
    <mergeCell ref="P3:P4"/>
    <mergeCell ref="Q3:Q4"/>
    <mergeCell ref="R3:R4"/>
    <mergeCell ref="S3:S4"/>
  </mergeCells>
  <pageMargins left="0.905511811023622" right="0.708661417322835" top="0.748031496062992" bottom="0.748031496062992" header="0.31496062992126" footer="0.31496062992126"/>
  <pageSetup paperSize="9" orientation="landscape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S16"/>
  <sheetViews>
    <sheetView tabSelected="1" workbookViewId="0">
      <selection activeCell="N7" sqref="N7"/>
    </sheetView>
  </sheetViews>
  <sheetFormatPr defaultColWidth="9" defaultRowHeight="13.5"/>
  <cols>
    <col min="1" max="1" width="6.625" customWidth="1"/>
    <col min="2" max="2" width="6" customWidth="1"/>
    <col min="3" max="3" width="4.625" customWidth="1"/>
    <col min="4" max="4" width="6.375" customWidth="1"/>
    <col min="5" max="5" width="8.125" customWidth="1"/>
    <col min="6" max="6" width="6.875" customWidth="1"/>
    <col min="7" max="7" width="6" customWidth="1"/>
    <col min="8" max="8" width="7.625" customWidth="1"/>
    <col min="9" max="9" width="6.25" customWidth="1"/>
    <col min="10" max="10" width="5.625" customWidth="1"/>
    <col min="11" max="11" width="5.375" customWidth="1"/>
    <col min="12" max="12" width="6.25" customWidth="1"/>
    <col min="13" max="14" width="6.5" customWidth="1"/>
    <col min="15" max="15" width="6.875" customWidth="1"/>
    <col min="16" max="16" width="6.25" customWidth="1"/>
    <col min="18" max="18" width="7" customWidth="1"/>
  </cols>
  <sheetData>
    <row r="1" ht="45.75" customHeight="1" spans="1:19">
      <c r="A1" s="3" t="s">
        <v>61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</row>
    <row r="3" s="1" customFormat="1" ht="36.75" customHeight="1" spans="1:19">
      <c r="A3" s="4" t="s">
        <v>1</v>
      </c>
      <c r="B3" s="4" t="s">
        <v>2</v>
      </c>
      <c r="C3" s="5" t="s">
        <v>3</v>
      </c>
      <c r="D3" s="4" t="s">
        <v>4</v>
      </c>
      <c r="E3" s="4"/>
      <c r="F3" s="4"/>
      <c r="G3" s="4"/>
      <c r="H3" s="4"/>
      <c r="I3" s="4"/>
      <c r="J3" s="6" t="s">
        <v>49</v>
      </c>
      <c r="K3" s="7"/>
      <c r="L3" s="8"/>
      <c r="M3" s="5" t="s">
        <v>6</v>
      </c>
      <c r="N3" s="5" t="s">
        <v>7</v>
      </c>
      <c r="O3" s="5" t="s">
        <v>8</v>
      </c>
      <c r="P3" s="5" t="s">
        <v>10</v>
      </c>
      <c r="Q3" s="9" t="s">
        <v>12</v>
      </c>
      <c r="R3" s="5" t="s">
        <v>13</v>
      </c>
      <c r="S3" s="9" t="s">
        <v>14</v>
      </c>
    </row>
    <row r="4" s="1" customFormat="1" ht="36.75" customHeight="1" spans="1:19">
      <c r="A4" s="4"/>
      <c r="B4" s="4"/>
      <c r="C4" s="10"/>
      <c r="D4" s="4" t="s">
        <v>15</v>
      </c>
      <c r="E4" s="4" t="s">
        <v>17</v>
      </c>
      <c r="F4" s="4" t="s">
        <v>18</v>
      </c>
      <c r="G4" s="11" t="s">
        <v>19</v>
      </c>
      <c r="H4" s="4" t="s">
        <v>20</v>
      </c>
      <c r="I4" s="4" t="s">
        <v>21</v>
      </c>
      <c r="J4" s="4" t="s">
        <v>23</v>
      </c>
      <c r="K4" s="4" t="s">
        <v>24</v>
      </c>
      <c r="L4" s="4" t="s">
        <v>25</v>
      </c>
      <c r="M4" s="10"/>
      <c r="N4" s="10"/>
      <c r="O4" s="10"/>
      <c r="P4" s="10"/>
      <c r="Q4" s="12"/>
      <c r="R4" s="10"/>
      <c r="S4" s="12"/>
    </row>
    <row r="5" s="1" customFormat="1" ht="27.95" customHeight="1" spans="1:19">
      <c r="A5" s="9" t="s">
        <v>26</v>
      </c>
      <c r="B5" s="4" t="s">
        <v>50</v>
      </c>
      <c r="C5" s="4">
        <v>6</v>
      </c>
      <c r="D5" s="4">
        <v>386</v>
      </c>
      <c r="E5" s="4">
        <v>9832</v>
      </c>
      <c r="F5" s="4">
        <v>8411</v>
      </c>
      <c r="G5" s="4">
        <v>4859</v>
      </c>
      <c r="H5" s="4"/>
      <c r="I5" s="4"/>
      <c r="J5" s="4">
        <v>22</v>
      </c>
      <c r="K5" s="4">
        <v>6</v>
      </c>
      <c r="L5" s="4">
        <v>10</v>
      </c>
      <c r="M5" s="4">
        <v>1</v>
      </c>
      <c r="N5" s="4"/>
      <c r="O5" s="4"/>
      <c r="P5" s="4">
        <v>9</v>
      </c>
      <c r="Q5" s="4">
        <v>8710</v>
      </c>
      <c r="R5" s="4"/>
      <c r="S5" s="4"/>
    </row>
    <row r="6" s="1" customFormat="1" ht="27.95" customHeight="1" spans="1:19">
      <c r="A6" s="12"/>
      <c r="B6" s="4" t="s">
        <v>62</v>
      </c>
      <c r="C6" s="4">
        <v>4</v>
      </c>
      <c r="D6" s="4">
        <v>1370</v>
      </c>
      <c r="E6" s="4">
        <v>14698</v>
      </c>
      <c r="F6" s="4">
        <v>4166</v>
      </c>
      <c r="G6" s="4"/>
      <c r="H6" s="4"/>
      <c r="I6" s="4"/>
      <c r="J6" s="4"/>
      <c r="K6" s="4"/>
      <c r="L6" s="4">
        <v>3</v>
      </c>
      <c r="M6" s="4">
        <v>1</v>
      </c>
      <c r="N6" s="4">
        <v>2</v>
      </c>
      <c r="O6" s="4"/>
      <c r="P6" s="4">
        <v>1</v>
      </c>
      <c r="Q6" s="4">
        <v>11641</v>
      </c>
      <c r="R6" s="4"/>
      <c r="S6" s="4"/>
    </row>
    <row r="7" s="1" customFormat="1" ht="27.95" customHeight="1" spans="1:19">
      <c r="A7" s="13" t="s">
        <v>29</v>
      </c>
      <c r="B7" s="4" t="s">
        <v>33</v>
      </c>
      <c r="C7" s="4">
        <v>6</v>
      </c>
      <c r="D7" s="4"/>
      <c r="E7" s="4"/>
      <c r="F7" s="4">
        <f>935.3+416.1+1391.6</f>
        <v>2743</v>
      </c>
      <c r="G7" s="4"/>
      <c r="H7" s="4"/>
      <c r="I7" s="4"/>
      <c r="J7" s="4"/>
      <c r="K7" s="4"/>
      <c r="L7" s="4"/>
      <c r="M7" s="4"/>
      <c r="N7" s="4"/>
      <c r="O7" s="4"/>
      <c r="P7" s="4"/>
      <c r="Q7" s="4">
        <f>246.1+622.9+554</f>
        <v>1423</v>
      </c>
      <c r="R7" s="4"/>
      <c r="S7" s="4"/>
    </row>
    <row r="8" s="2" customFormat="1" ht="27.95" customHeight="1" spans="1:19">
      <c r="A8" s="14"/>
      <c r="B8" s="15" t="s">
        <v>63</v>
      </c>
      <c r="C8" s="16">
        <v>10</v>
      </c>
      <c r="D8" s="16"/>
      <c r="E8" s="16"/>
      <c r="F8" s="16">
        <f>1401.4+1320+534</f>
        <v>3255.4</v>
      </c>
      <c r="G8" s="16"/>
      <c r="H8" s="16"/>
      <c r="I8" s="16"/>
      <c r="J8" s="16"/>
      <c r="K8" s="16">
        <v>3</v>
      </c>
      <c r="L8" s="16">
        <v>4</v>
      </c>
      <c r="M8" s="16"/>
      <c r="N8" s="16"/>
      <c r="O8" s="16"/>
      <c r="P8" s="16"/>
      <c r="Q8" s="16">
        <v>1022</v>
      </c>
      <c r="R8" s="16"/>
      <c r="S8" s="16"/>
    </row>
    <row r="9" s="2" customFormat="1" ht="27.95" customHeight="1" spans="1:19">
      <c r="A9" s="13" t="s">
        <v>33</v>
      </c>
      <c r="B9" s="16" t="s">
        <v>57</v>
      </c>
      <c r="C9" s="16">
        <v>18</v>
      </c>
      <c r="D9" s="16"/>
      <c r="E9" s="16"/>
      <c r="F9" s="16">
        <v>35140</v>
      </c>
      <c r="G9" s="16"/>
      <c r="H9" s="16"/>
      <c r="I9" s="16"/>
      <c r="J9" s="16"/>
      <c r="K9" s="16">
        <v>8</v>
      </c>
      <c r="L9" s="16">
        <v>3</v>
      </c>
      <c r="M9" s="16"/>
      <c r="N9" s="16"/>
      <c r="O9" s="16"/>
      <c r="P9" s="16"/>
      <c r="Q9" s="16">
        <v>16000</v>
      </c>
      <c r="R9" s="16"/>
      <c r="S9" s="16"/>
    </row>
    <row r="10" s="2" customFormat="1" ht="27.95" customHeight="1" spans="1:19">
      <c r="A10" s="13" t="s">
        <v>36</v>
      </c>
      <c r="B10" s="16" t="s">
        <v>37</v>
      </c>
      <c r="C10" s="16">
        <v>1</v>
      </c>
      <c r="D10" s="16">
        <v>3902</v>
      </c>
      <c r="E10" s="16"/>
      <c r="F10" s="16"/>
      <c r="G10" s="16"/>
      <c r="H10" s="16"/>
      <c r="I10" s="16">
        <v>400</v>
      </c>
      <c r="J10" s="16"/>
      <c r="K10" s="16"/>
      <c r="L10" s="16"/>
      <c r="M10" s="16">
        <v>4</v>
      </c>
      <c r="N10" s="16">
        <v>6</v>
      </c>
      <c r="O10" s="16"/>
      <c r="P10" s="16"/>
      <c r="Q10" s="16">
        <v>6694</v>
      </c>
      <c r="R10" s="16"/>
      <c r="S10" s="16"/>
    </row>
    <row r="11" s="2" customFormat="1" ht="27.95" customHeight="1" spans="1:19">
      <c r="A11" s="17"/>
      <c r="B11" s="16" t="s">
        <v>38</v>
      </c>
      <c r="C11" s="16">
        <v>6</v>
      </c>
      <c r="D11" s="16">
        <v>5865</v>
      </c>
      <c r="E11" s="16"/>
      <c r="F11" s="16"/>
      <c r="G11" s="16"/>
      <c r="H11" s="16"/>
      <c r="I11" s="16">
        <v>330</v>
      </c>
      <c r="J11" s="16"/>
      <c r="K11" s="16">
        <v>15</v>
      </c>
      <c r="L11" s="16"/>
      <c r="M11" s="16"/>
      <c r="N11" s="16"/>
      <c r="O11" s="16"/>
      <c r="P11" s="16">
        <v>1</v>
      </c>
      <c r="Q11" s="16">
        <v>24949</v>
      </c>
      <c r="R11" s="16">
        <v>9</v>
      </c>
      <c r="S11" s="16"/>
    </row>
    <row r="12" s="2" customFormat="1" ht="27.95" customHeight="1" spans="1:19">
      <c r="A12" s="13" t="s">
        <v>41</v>
      </c>
      <c r="B12" s="16" t="s">
        <v>64</v>
      </c>
      <c r="C12" s="16">
        <v>18</v>
      </c>
      <c r="D12" s="16">
        <v>7004</v>
      </c>
      <c r="E12" s="16"/>
      <c r="F12" s="16"/>
      <c r="G12" s="16"/>
      <c r="H12" s="16"/>
      <c r="I12" s="16"/>
      <c r="J12" s="16"/>
      <c r="K12" s="16">
        <v>4</v>
      </c>
      <c r="L12" s="16">
        <v>8</v>
      </c>
      <c r="M12" s="16"/>
      <c r="N12" s="16"/>
      <c r="O12" s="16"/>
      <c r="P12" s="16"/>
      <c r="Q12" s="16">
        <v>5293</v>
      </c>
      <c r="R12" s="16"/>
      <c r="S12" s="16"/>
    </row>
    <row r="13" s="2" customFormat="1" ht="27.95" customHeight="1" spans="1:19">
      <c r="A13" s="17"/>
      <c r="B13" s="16" t="s">
        <v>60</v>
      </c>
      <c r="C13" s="16">
        <v>3</v>
      </c>
      <c r="D13" s="16">
        <v>2764</v>
      </c>
      <c r="E13" s="16"/>
      <c r="F13" s="16"/>
      <c r="G13" s="16"/>
      <c r="H13" s="16">
        <v>1455</v>
      </c>
      <c r="I13" s="16"/>
      <c r="J13" s="16"/>
      <c r="K13" s="16"/>
      <c r="L13" s="16"/>
      <c r="M13" s="16"/>
      <c r="N13" s="16">
        <v>5</v>
      </c>
      <c r="O13" s="16">
        <v>2</v>
      </c>
      <c r="P13" s="16"/>
      <c r="Q13" s="16">
        <v>5777.4</v>
      </c>
      <c r="R13" s="16"/>
      <c r="S13" s="16"/>
    </row>
    <row r="14" s="2" customFormat="1" ht="27.95" customHeight="1" spans="1:19">
      <c r="A14" s="17"/>
      <c r="B14" s="16" t="s">
        <v>45</v>
      </c>
      <c r="C14" s="16"/>
      <c r="D14" s="16">
        <v>1011</v>
      </c>
      <c r="E14" s="16">
        <v>2901.5</v>
      </c>
      <c r="F14" s="16">
        <v>1475</v>
      </c>
      <c r="G14" s="16"/>
      <c r="H14" s="16"/>
      <c r="I14" s="16"/>
      <c r="J14" s="16"/>
      <c r="K14" s="16"/>
      <c r="L14" s="16">
        <v>2</v>
      </c>
      <c r="M14" s="16">
        <v>2</v>
      </c>
      <c r="N14" s="16"/>
      <c r="O14" s="16">
        <v>4</v>
      </c>
      <c r="P14" s="16"/>
      <c r="Q14" s="16">
        <v>963</v>
      </c>
      <c r="R14" s="16"/>
      <c r="S14" s="16"/>
    </row>
    <row r="15" s="2" customFormat="1" ht="27.95" customHeight="1" spans="1:19">
      <c r="A15" s="14"/>
      <c r="B15" s="16" t="s">
        <v>46</v>
      </c>
      <c r="C15" s="16">
        <v>4</v>
      </c>
      <c r="D15" s="16"/>
      <c r="E15" s="16">
        <v>5718.1</v>
      </c>
      <c r="F15" s="16">
        <v>7140</v>
      </c>
      <c r="G15" s="16"/>
      <c r="H15" s="16">
        <v>1584.5</v>
      </c>
      <c r="I15" s="16"/>
      <c r="J15" s="16"/>
      <c r="K15" s="16"/>
      <c r="L15" s="16">
        <v>2</v>
      </c>
      <c r="M15" s="16"/>
      <c r="N15" s="16"/>
      <c r="O15" s="16"/>
      <c r="P15" s="16"/>
      <c r="Q15" s="16">
        <v>6019.7</v>
      </c>
      <c r="R15" s="16"/>
      <c r="S15" s="16"/>
    </row>
    <row r="16" s="1" customFormat="1" ht="27.95" customHeight="1" spans="1:19">
      <c r="A16" s="4" t="s">
        <v>47</v>
      </c>
      <c r="B16" s="4"/>
      <c r="C16" s="4">
        <f>SUM(C5:C15)</f>
        <v>76</v>
      </c>
      <c r="D16" s="4">
        <f t="shared" ref="D16:R16" si="0">SUM(D5:D15)</f>
        <v>22302</v>
      </c>
      <c r="E16" s="4">
        <f t="shared" si="0"/>
        <v>33149.6</v>
      </c>
      <c r="F16" s="4">
        <f t="shared" si="0"/>
        <v>62330.4</v>
      </c>
      <c r="G16" s="4">
        <f t="shared" si="0"/>
        <v>4859</v>
      </c>
      <c r="H16" s="4">
        <f t="shared" si="0"/>
        <v>3039.5</v>
      </c>
      <c r="I16" s="4">
        <f t="shared" si="0"/>
        <v>730</v>
      </c>
      <c r="J16" s="4">
        <f t="shared" si="0"/>
        <v>22</v>
      </c>
      <c r="K16" s="4">
        <f t="shared" si="0"/>
        <v>36</v>
      </c>
      <c r="L16" s="4">
        <f t="shared" si="0"/>
        <v>32</v>
      </c>
      <c r="M16" s="4">
        <f t="shared" si="0"/>
        <v>8</v>
      </c>
      <c r="N16" s="4">
        <f t="shared" si="0"/>
        <v>13</v>
      </c>
      <c r="O16" s="4">
        <f t="shared" si="0"/>
        <v>6</v>
      </c>
      <c r="P16" s="4">
        <f t="shared" si="0"/>
        <v>11</v>
      </c>
      <c r="Q16" s="4">
        <f t="shared" si="0"/>
        <v>88492.1</v>
      </c>
      <c r="R16" s="4">
        <f t="shared" si="0"/>
        <v>9</v>
      </c>
      <c r="S16" s="4"/>
    </row>
  </sheetData>
  <mergeCells count="17">
    <mergeCell ref="A1:S1"/>
    <mergeCell ref="D3:I3"/>
    <mergeCell ref="J3:L3"/>
    <mergeCell ref="A3:A4"/>
    <mergeCell ref="A5:A6"/>
    <mergeCell ref="A7:A8"/>
    <mergeCell ref="A10:A11"/>
    <mergeCell ref="A12:A15"/>
    <mergeCell ref="B3:B4"/>
    <mergeCell ref="C3:C4"/>
    <mergeCell ref="M3:M4"/>
    <mergeCell ref="N3:N4"/>
    <mergeCell ref="O3:O4"/>
    <mergeCell ref="P3:P4"/>
    <mergeCell ref="Q3:Q4"/>
    <mergeCell ref="R3:R4"/>
    <mergeCell ref="S3:S4"/>
  </mergeCells>
  <pageMargins left="0.905511811023622" right="0.708661417322835" top="0.748031496062992" bottom="0.748031496062992" header="0.31496062992126" footer="0.31496062992126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微软中国</Company>
  <Application>Microsoft Excel</Application>
  <HeadingPairs>
    <vt:vector size="2" baseType="variant">
      <vt:variant>
        <vt:lpstr>工作表</vt:lpstr>
      </vt:variant>
      <vt:variant>
        <vt:i4>4</vt:i4>
      </vt:variant>
    </vt:vector>
  </HeadingPairs>
  <TitlesOfParts>
    <vt:vector size="4" baseType="lpstr">
      <vt:lpstr>2019年</vt:lpstr>
      <vt:lpstr>2020年</vt:lpstr>
      <vt:lpstr>2021年</vt:lpstr>
      <vt:lpstr>2022年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微软用户</dc:creator>
  <cp:lastModifiedBy>茂文</cp:lastModifiedBy>
  <dcterms:created xsi:type="dcterms:W3CDTF">2026-04-14T01:43:00Z</dcterms:created>
  <cp:lastPrinted>2026-04-15T09:30:00Z</cp:lastPrinted>
  <dcterms:modified xsi:type="dcterms:W3CDTF">2026-07-27T06:53:55Z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001A77A0C91643BC9D0CF2BAACD1AC59_12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