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<sst xmlns="http://schemas.openxmlformats.org/spreadsheetml/2006/main" count="102" uniqueCount="88">
  <si>
    <t>2026批次镇江市市管绿地养护项目（六标段：北府片区）工作量清单明细表</t>
  </si>
  <si>
    <t>项目序号</t>
  </si>
  <si>
    <t>道路名称</t>
  </si>
  <si>
    <t>道路起止点</t>
  </si>
  <si>
    <t>行道树</t>
  </si>
  <si>
    <t>景观树</t>
  </si>
  <si>
    <t>绿地</t>
  </si>
  <si>
    <t>草花</t>
  </si>
  <si>
    <t>观赏性草本地被</t>
  </si>
  <si>
    <t>铺装</t>
  </si>
  <si>
    <t>水面</t>
  </si>
  <si>
    <t>护栏</t>
  </si>
  <si>
    <t>景亭</t>
  </si>
  <si>
    <t>廊架</t>
  </si>
  <si>
    <t>栈道</t>
  </si>
  <si>
    <t>坐凳</t>
  </si>
  <si>
    <t>垃圾箱</t>
  </si>
  <si>
    <t>安保</t>
  </si>
  <si>
    <t>麦冬</t>
  </si>
  <si>
    <t>草坪</t>
  </si>
  <si>
    <t>暂列金</t>
  </si>
  <si>
    <t>备注</t>
  </si>
  <si>
    <t>数量（株）</t>
  </si>
  <si>
    <t>养护（㎡）</t>
  </si>
  <si>
    <t>保洁（㎡）</t>
  </si>
  <si>
    <t>面积（㎡）</t>
  </si>
  <si>
    <t>绿岛护栏（m）</t>
  </si>
  <si>
    <t>石护栏（m）</t>
  </si>
  <si>
    <t>长度（m）</t>
  </si>
  <si>
    <t>数量（个）</t>
  </si>
  <si>
    <t>金额（元）</t>
  </si>
  <si>
    <t>竹林路</t>
  </si>
  <si>
    <t>南徐大道-牌楼</t>
  </si>
  <si>
    <t>南门高架</t>
  </si>
  <si>
    <t>全线</t>
  </si>
  <si>
    <t>南徐大道</t>
  </si>
  <si>
    <t>官塘桥路-庄泉路</t>
  </si>
  <si>
    <t>林隐路</t>
  </si>
  <si>
    <t>黄山东路-黄山路</t>
  </si>
  <si>
    <t>南山路</t>
  </si>
  <si>
    <t>黄山路-朱方路</t>
  </si>
  <si>
    <t>五里路东北角：景观树3株，绿地17平方</t>
  </si>
  <si>
    <t>护栏：2025.7南山路与庄泉路口东北角，华铝饭店门口三块绿地220m</t>
  </si>
  <si>
    <t>何家湾路</t>
  </si>
  <si>
    <t>黄山东路-回民公墓</t>
  </si>
  <si>
    <t>健康路</t>
  </si>
  <si>
    <t>山门口-黄山东路</t>
  </si>
  <si>
    <t>部队大门两侧58.8平方</t>
  </si>
  <si>
    <t>黄山东路</t>
  </si>
  <si>
    <t>黄山南路-夜市（不含）</t>
  </si>
  <si>
    <t>健康路西延-南门天桥</t>
  </si>
  <si>
    <t>黄鹤山路</t>
  </si>
  <si>
    <t>南徐大道-北府路</t>
  </si>
  <si>
    <t>黄山南路</t>
  </si>
  <si>
    <t>南徐大道-中山西路</t>
  </si>
  <si>
    <t>人民广场</t>
  </si>
  <si>
    <t>南山路、九华山路、南徐大道、檀山路围合</t>
  </si>
  <si>
    <t>北府路</t>
  </si>
  <si>
    <t>朱方路-黄山东路</t>
  </si>
  <si>
    <t>茶砚山路西南角、东南角；檀山路东北角；干道办门前；政府北门东侧；黄山路东南角沿围墙向东30米；红星牡丹园围墙外；黄鹤山路东南角</t>
  </si>
  <si>
    <t>护栏：2025.7市政府北门、国家电网门口、与南山路交叉口东侧岛头218.5m</t>
  </si>
  <si>
    <t>黄山西路</t>
  </si>
  <si>
    <t>九华山路-黄山南路</t>
  </si>
  <si>
    <t>九华山路-北府路高架桥下</t>
  </si>
  <si>
    <t>庄泉路</t>
  </si>
  <si>
    <t>黄山西路-南徐大道</t>
  </si>
  <si>
    <t>百盛街、李家山路（原常发广场南环路）</t>
  </si>
  <si>
    <t>黄山西路-庄泉路</t>
  </si>
  <si>
    <t>达信街</t>
  </si>
  <si>
    <t>北府路-黄山西路</t>
  </si>
  <si>
    <t>李家山路</t>
  </si>
  <si>
    <t>九华山路-无名路</t>
  </si>
  <si>
    <t>桃李路</t>
  </si>
  <si>
    <t>北府路--李家山路</t>
  </si>
  <si>
    <t>北府路行政中心公交总站行道树22株，绿地37.8平方</t>
  </si>
  <si>
    <t>李苑路</t>
  </si>
  <si>
    <t>中海润泽园南侧边侧绿地</t>
  </si>
  <si>
    <t>北至润泽园小区红线、南至北府路人行道路牙、西至干道办东侧围墙、东至九华山路（公交公司围墙外侧不在移交范围，护栏为界）</t>
  </si>
  <si>
    <t>九华山路</t>
  </si>
  <si>
    <t>登云山路</t>
  </si>
  <si>
    <t>黄山北路-太古山路</t>
  </si>
  <si>
    <t>润州山路</t>
  </si>
  <si>
    <t>中山西路-镇江崇实女子中学东南侧</t>
  </si>
  <si>
    <t>红光路崇实路</t>
  </si>
  <si>
    <t>润州山路-登云山路</t>
  </si>
  <si>
    <t>六（北府）</t>
  </si>
  <si>
    <t>单价（元）</t>
  </si>
  <si>
    <t>总价（元）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</si>
</sst>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  <numFmt numFmtId="178" formatCode="0.00_);[Red]\(0.00\)"/>
  </numFmts>
  <fonts count="30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6"/>
      <name val="仿宋"/>
      <charset val="134"/>
    </font>
    <font>
      <b/>
      <sz val="6"/>
      <color indexed="8"/>
      <name val="仿宋"/>
      <charset val="134"/>
    </font>
    <font>
      <sz val="6"/>
      <name val="仿宋"/>
      <charset val="134"/>
    </font>
    <font>
      <sz val="6"/>
      <color theme="1"/>
      <name val="仿宋"/>
      <charset val="134"/>
    </font>
    <font>
      <sz val="6"/>
      <color theme="1"/>
      <name val="宋体"/>
      <charset val="134"/>
      <scheme val="minor"/>
    </font>
    <font>
      <sz val="6"/>
      <color rgb="FFFF0000"/>
      <name val="仿宋"/>
      <charset val="134"/>
    </font>
    <font>
      <sz val="11"/>
      <color rgb="FFFF0000"/>
      <name val="宋体"/>
      <charset val="134"/>
      <scheme val="minor"/>
    </font>
    <font>
      <b/>
      <sz val="6"/>
      <color theme="1"/>
      <name val="仿宋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0" fillId="2" borderId="8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9">
      <alignment vertical="center"/>
    </xf>
    <xf numFmtId="0" fontId="17" fillId="0" borderId="9">
      <alignment vertical="center"/>
    </xf>
    <xf numFmtId="0" fontId="18" fillId="0" borderId="10">
      <alignment vertical="center"/>
    </xf>
    <xf numFmtId="0" fontId="18" fillId="0" borderId="0">
      <alignment vertical="center"/>
    </xf>
    <xf numFmtId="0" fontId="19" fillId="3" borderId="11">
      <alignment vertical="center"/>
    </xf>
    <xf numFmtId="0" fontId="20" fillId="4" borderId="12">
      <alignment vertical="center"/>
    </xf>
    <xf numFmtId="0" fontId="21" fillId="4" borderId="11">
      <alignment vertical="center"/>
    </xf>
    <xf numFmtId="0" fontId="22" fillId="5" borderId="13">
      <alignment vertical="center"/>
    </xf>
    <xf numFmtId="0" fontId="23" fillId="0" borderId="14">
      <alignment vertical="center"/>
    </xf>
    <xf numFmtId="0" fontId="24" fillId="0" borderId="15">
      <alignment vertical="center"/>
    </xf>
    <xf numFmtId="0" fontId="25" fillId="6" borderId="0">
      <alignment vertical="center"/>
    </xf>
    <xf numFmtId="0" fontId="26" fillId="7" borderId="0">
      <alignment vertical="center"/>
    </xf>
    <xf numFmtId="0" fontId="27" fillId="8" borderId="0">
      <alignment vertical="center"/>
    </xf>
    <xf numFmtId="0" fontId="28" fillId="9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8" fillId="12" borderId="0">
      <alignment vertical="center"/>
    </xf>
    <xf numFmtId="0" fontId="28" fillId="13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8" fillId="16" borderId="0">
      <alignment vertical="center"/>
    </xf>
    <xf numFmtId="0" fontId="28" fillId="17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8" fillId="20" borderId="0">
      <alignment vertical="center"/>
    </xf>
    <xf numFmtId="0" fontId="28" fillId="21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8" fillId="24" borderId="0">
      <alignment vertical="center"/>
    </xf>
    <xf numFmtId="0" fontId="28" fillId="25" borderId="0">
      <alignment vertical="center"/>
    </xf>
    <xf numFmtId="0" fontId="29" fillId="26" borderId="0">
      <alignment vertical="center"/>
    </xf>
    <xf numFmtId="0" fontId="29" fillId="27" borderId="0">
      <alignment vertical="center"/>
    </xf>
    <xf numFmtId="0" fontId="28" fillId="28" borderId="0">
      <alignment vertical="center"/>
    </xf>
    <xf numFmtId="0" fontId="28" fillId="29" borderId="0">
      <alignment vertical="center"/>
    </xf>
    <xf numFmtId="0" fontId="29" fillId="30" borderId="0">
      <alignment vertical="center"/>
    </xf>
    <xf numFmtId="0" fontId="29" fillId="31" borderId="0">
      <alignment vertical="center"/>
    </xf>
    <xf numFmtId="0" fontId="28" fillId="32" borderId="0">
      <alignment vertical="center"/>
    </xf>
  </cellStyleXfs>
  <cellXfs count="45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0" xfId="0">
      <alignment vertical="center"/>
    </xf>
    <xf numFmtId="176" fontId="2" fillId="0" borderId="2" xfId="0" applyNumberFormat="1" applyFont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176" fontId="2" fillId="0" borderId="1" xfId="0" applyNumberFormat="1" applyFont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  <xf numFmtId="177" fontId="2" fillId="0" borderId="3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177" fontId="6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177" fontId="6" fillId="0" borderId="4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8" fillId="0" borderId="0" xfId="0" applyFont="1" applyBorder="1">
      <alignment vertical="center"/>
    </xf>
    <xf numFmtId="178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 wrapText="1"/>
    </xf>
    <xf numFmtId="177" fontId="9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 wrapText="1"/>
    </xf>
    <xf numFmtId="176" fontId="2" fillId="0" borderId="6" xfId="0" applyNumberFormat="1" applyFont="1" applyBorder="1" applyAlignment="1">
      <alignment horizontal="center" vertical="center" wrapText="1"/>
    </xf>
    <xf numFmtId="176" fontId="2" fillId="0" borderId="7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>
      <alignment vertical="center"/>
    </xf>
    <xf numFmtId="0" fontId="10" fillId="0" borderId="0" xfId="0" applyFont="1" applyBorder="1">
      <alignment vertical="center"/>
    </xf>
    <xf numFmtId="0" fontId="0" fillId="0" borderId="1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2"/>
  <sheetViews>
    <sheetView tabSelected="1" workbookViewId="0">
      <selection activeCell="A1" sqref="A1:W1"/>
    </sheetView>
  </sheetViews>
  <sheetFormatPr defaultColWidth="9" defaultRowHeight="13.5"/>
  <sheetData>
    <row r="1" ht="22.5" spans="1: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  <c r="Y1" s="2"/>
    </row>
    <row r="2" spans="1:25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5" t="s">
        <v>6</v>
      </c>
      <c r="G2" s="5"/>
      <c r="H2" s="6" t="s">
        <v>7</v>
      </c>
      <c r="I2" s="6" t="s">
        <v>8</v>
      </c>
      <c r="J2" s="6" t="s">
        <v>9</v>
      </c>
      <c r="K2" s="5" t="s">
        <v>10</v>
      </c>
      <c r="L2" s="5" t="s">
        <v>11</v>
      </c>
      <c r="M2" s="5"/>
      <c r="N2" s="5" t="s">
        <v>12</v>
      </c>
      <c r="O2" s="5" t="s">
        <v>13</v>
      </c>
      <c r="P2" s="5" t="s">
        <v>14</v>
      </c>
      <c r="Q2" s="5" t="s">
        <v>15</v>
      </c>
      <c r="R2" s="4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7"/>
      <c r="Y2" s="7"/>
    </row>
    <row r="3" spans="1:25">
      <c r="A3" s="8"/>
      <c r="B3" s="8"/>
      <c r="C3" s="8"/>
      <c r="D3" s="9" t="s">
        <v>22</v>
      </c>
      <c r="E3" s="9" t="s">
        <v>22</v>
      </c>
      <c r="F3" s="10" t="s">
        <v>23</v>
      </c>
      <c r="G3" s="10" t="s">
        <v>24</v>
      </c>
      <c r="H3" s="11" t="s">
        <v>25</v>
      </c>
      <c r="I3" s="11" t="s">
        <v>25</v>
      </c>
      <c r="J3" s="10" t="s">
        <v>25</v>
      </c>
      <c r="K3" s="10" t="s">
        <v>25</v>
      </c>
      <c r="L3" s="10" t="s">
        <v>26</v>
      </c>
      <c r="M3" s="10" t="s">
        <v>27</v>
      </c>
      <c r="N3" s="10" t="s">
        <v>25</v>
      </c>
      <c r="O3" s="10" t="s">
        <v>25</v>
      </c>
      <c r="P3" s="10" t="s">
        <v>25</v>
      </c>
      <c r="Q3" s="10" t="s">
        <v>28</v>
      </c>
      <c r="R3" s="9" t="s">
        <v>29</v>
      </c>
      <c r="S3" s="12" t="s">
        <v>25</v>
      </c>
      <c r="T3" s="12" t="s">
        <v>25</v>
      </c>
      <c r="U3" s="12" t="s">
        <v>25</v>
      </c>
      <c r="V3" s="12" t="s">
        <v>30</v>
      </c>
      <c r="W3" s="12"/>
      <c r="X3" s="7"/>
      <c r="Y3" s="7"/>
    </row>
    <row r="4" spans="1:25">
      <c r="A4" s="13">
        <v>1</v>
      </c>
      <c r="B4" s="14" t="s">
        <v>31</v>
      </c>
      <c r="C4" s="14" t="s">
        <v>32</v>
      </c>
      <c r="D4" s="15">
        <v>150</v>
      </c>
      <c r="E4" s="15">
        <v>100</v>
      </c>
      <c r="F4" s="16">
        <f>6835-0.25</f>
        <v>6834.75</v>
      </c>
      <c r="G4" s="16"/>
      <c r="H4" s="16"/>
      <c r="I4" s="16"/>
      <c r="J4" s="16">
        <v>1500</v>
      </c>
      <c r="K4" s="16"/>
      <c r="L4" s="16"/>
      <c r="M4" s="16"/>
      <c r="N4" s="16"/>
      <c r="O4" s="16"/>
      <c r="P4" s="16"/>
      <c r="Q4" s="16"/>
      <c r="R4" s="15"/>
      <c r="S4" s="16"/>
      <c r="T4" s="17">
        <v>3300</v>
      </c>
      <c r="U4" s="17">
        <v>3300</v>
      </c>
      <c r="V4" s="17">
        <v>25000</v>
      </c>
      <c r="W4" s="18"/>
      <c r="X4" s="7"/>
      <c r="Y4" s="7"/>
    </row>
    <row r="5" spans="1:25">
      <c r="A5" s="13">
        <v>2</v>
      </c>
      <c r="B5" s="13" t="s">
        <v>33</v>
      </c>
      <c r="C5" s="13" t="s">
        <v>34</v>
      </c>
      <c r="D5" s="19">
        <v>62</v>
      </c>
      <c r="E5" s="19">
        <v>5</v>
      </c>
      <c r="F5" s="20">
        <v>1188</v>
      </c>
      <c r="G5" s="20"/>
      <c r="H5" s="20"/>
      <c r="I5" s="20"/>
      <c r="J5" s="16"/>
      <c r="K5" s="16"/>
      <c r="L5" s="16"/>
      <c r="M5" s="16"/>
      <c r="N5" s="16"/>
      <c r="O5" s="16"/>
      <c r="P5" s="16"/>
      <c r="Q5" s="20"/>
      <c r="R5" s="19"/>
      <c r="S5" s="20"/>
      <c r="T5" s="21"/>
      <c r="U5" s="21"/>
      <c r="V5" s="21"/>
      <c r="W5" s="22"/>
      <c r="X5" s="7"/>
      <c r="Y5" s="7"/>
    </row>
    <row r="6" spans="1:25">
      <c r="A6" s="13">
        <v>3</v>
      </c>
      <c r="B6" s="14" t="s">
        <v>35</v>
      </c>
      <c r="C6" s="14" t="s">
        <v>36</v>
      </c>
      <c r="D6" s="15">
        <v>685</v>
      </c>
      <c r="E6" s="15">
        <v>5444</v>
      </c>
      <c r="F6" s="16">
        <f>144535-10-1-5</f>
        <v>144519</v>
      </c>
      <c r="G6" s="16">
        <f>97473-10-1-5</f>
        <v>97457</v>
      </c>
      <c r="H6" s="16">
        <v>433</v>
      </c>
      <c r="I6" s="16"/>
      <c r="J6" s="16">
        <v>1810</v>
      </c>
      <c r="K6" s="16"/>
      <c r="L6" s="23">
        <v>0</v>
      </c>
      <c r="M6" s="16"/>
      <c r="N6" s="16"/>
      <c r="O6" s="16"/>
      <c r="P6" s="16"/>
      <c r="Q6" s="16"/>
      <c r="R6" s="15">
        <v>3</v>
      </c>
      <c r="S6" s="16"/>
      <c r="T6" s="21"/>
      <c r="U6" s="21"/>
      <c r="V6" s="21"/>
      <c r="W6" s="22"/>
      <c r="X6" s="7"/>
      <c r="Y6" s="7"/>
    </row>
    <row r="7" spans="1:25">
      <c r="A7" s="13">
        <v>4</v>
      </c>
      <c r="B7" s="14" t="s">
        <v>37</v>
      </c>
      <c r="C7" s="14" t="s">
        <v>38</v>
      </c>
      <c r="D7" s="15">
        <v>316</v>
      </c>
      <c r="E7" s="15"/>
      <c r="F7" s="16">
        <v>316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5"/>
      <c r="S7" s="16"/>
      <c r="T7" s="21"/>
      <c r="U7" s="21"/>
      <c r="V7" s="21"/>
      <c r="W7" s="22"/>
      <c r="X7" s="7"/>
      <c r="Y7" s="7"/>
    </row>
    <row r="8" ht="36" spans="1:25">
      <c r="A8" s="13">
        <v>5</v>
      </c>
      <c r="B8" s="13" t="s">
        <v>39</v>
      </c>
      <c r="C8" s="13" t="s">
        <v>40</v>
      </c>
      <c r="D8" s="24">
        <v>237</v>
      </c>
      <c r="E8" s="25">
        <f>589+3</f>
        <v>592</v>
      </c>
      <c r="F8" s="23">
        <f>9190-85-15-6.4+17</f>
        <v>9100.6</v>
      </c>
      <c r="G8" s="20"/>
      <c r="H8" s="20"/>
      <c r="I8" s="20"/>
      <c r="J8" s="16"/>
      <c r="K8" s="16"/>
      <c r="L8" s="23">
        <f>954+220</f>
        <v>1174</v>
      </c>
      <c r="M8" s="16"/>
      <c r="N8" s="16"/>
      <c r="O8" s="16"/>
      <c r="P8" s="16"/>
      <c r="Q8" s="20"/>
      <c r="R8" s="13"/>
      <c r="S8" s="26"/>
      <c r="T8" s="21"/>
      <c r="U8" s="21"/>
      <c r="V8" s="21"/>
      <c r="W8" s="22"/>
      <c r="X8" s="27" t="s">
        <v>41</v>
      </c>
      <c r="Y8" s="27" t="s">
        <v>42</v>
      </c>
    </row>
    <row r="9" spans="1:25">
      <c r="A9" s="13">
        <v>6</v>
      </c>
      <c r="B9" s="14" t="s">
        <v>43</v>
      </c>
      <c r="C9" s="14" t="s">
        <v>44</v>
      </c>
      <c r="D9" s="15">
        <v>97</v>
      </c>
      <c r="E9" s="15"/>
      <c r="F9" s="16">
        <v>97</v>
      </c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5"/>
      <c r="S9" s="16"/>
      <c r="T9" s="21"/>
      <c r="U9" s="21"/>
      <c r="V9" s="21"/>
      <c r="W9" s="22"/>
      <c r="X9" s="7"/>
      <c r="Y9" s="7"/>
    </row>
    <row r="10" ht="18" spans="1:25">
      <c r="A10" s="13">
        <v>7</v>
      </c>
      <c r="B10" s="14" t="s">
        <v>45</v>
      </c>
      <c r="C10" s="14" t="s">
        <v>46</v>
      </c>
      <c r="D10" s="15">
        <v>58</v>
      </c>
      <c r="E10" s="15">
        <v>19</v>
      </c>
      <c r="F10" s="23">
        <f>1122.6+58.8</f>
        <v>1181.4</v>
      </c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5"/>
      <c r="S10" s="16"/>
      <c r="T10" s="21"/>
      <c r="U10" s="21"/>
      <c r="V10" s="21"/>
      <c r="W10" s="22"/>
      <c r="X10" s="27" t="s">
        <v>47</v>
      </c>
      <c r="Y10" s="7"/>
    </row>
    <row r="11" ht="18" spans="1:25">
      <c r="A11" s="13">
        <v>8</v>
      </c>
      <c r="B11" s="14" t="s">
        <v>48</v>
      </c>
      <c r="C11" s="14" t="s">
        <v>49</v>
      </c>
      <c r="D11" s="15">
        <v>116</v>
      </c>
      <c r="E11" s="15">
        <v>5</v>
      </c>
      <c r="F11" s="16">
        <v>784</v>
      </c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5"/>
      <c r="S11" s="16"/>
      <c r="T11" s="21"/>
      <c r="U11" s="21"/>
      <c r="V11" s="21"/>
      <c r="W11" s="22"/>
      <c r="X11" s="7"/>
      <c r="Y11" s="7"/>
    </row>
    <row r="12" ht="18" spans="1:25">
      <c r="A12" s="13">
        <v>9</v>
      </c>
      <c r="B12" s="14" t="s">
        <v>48</v>
      </c>
      <c r="C12" s="14" t="s">
        <v>50</v>
      </c>
      <c r="D12" s="15">
        <v>237</v>
      </c>
      <c r="E12" s="15">
        <f>250</f>
        <v>250</v>
      </c>
      <c r="F12" s="16">
        <f>5656-298.1</f>
        <v>5357.9</v>
      </c>
      <c r="G12" s="16">
        <f>5656-298.1</f>
        <v>5357.9</v>
      </c>
      <c r="H12" s="16"/>
      <c r="I12" s="16"/>
      <c r="J12" s="16">
        <v>1100</v>
      </c>
      <c r="K12" s="16"/>
      <c r="L12" s="16"/>
      <c r="M12" s="16"/>
      <c r="N12" s="16">
        <v>16</v>
      </c>
      <c r="O12" s="16"/>
      <c r="P12" s="16"/>
      <c r="Q12" s="16"/>
      <c r="R12" s="15"/>
      <c r="S12" s="16"/>
      <c r="T12" s="21"/>
      <c r="U12" s="21"/>
      <c r="V12" s="21"/>
      <c r="W12" s="22"/>
      <c r="X12" s="7"/>
      <c r="Y12" s="7"/>
    </row>
    <row r="13" spans="1:25">
      <c r="A13" s="13">
        <v>10</v>
      </c>
      <c r="B13" s="14" t="s">
        <v>51</v>
      </c>
      <c r="C13" s="14" t="s">
        <v>52</v>
      </c>
      <c r="D13" s="15">
        <v>273</v>
      </c>
      <c r="E13" s="15">
        <v>32</v>
      </c>
      <c r="F13" s="16">
        <v>1637</v>
      </c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5"/>
      <c r="S13" s="16"/>
      <c r="T13" s="21"/>
      <c r="U13" s="21"/>
      <c r="V13" s="21"/>
      <c r="W13" s="22"/>
      <c r="X13" s="7"/>
      <c r="Y13" s="7"/>
    </row>
    <row r="14" spans="1:25">
      <c r="A14" s="13">
        <v>11</v>
      </c>
      <c r="B14" s="13" t="s">
        <v>53</v>
      </c>
      <c r="C14" s="13" t="s">
        <v>54</v>
      </c>
      <c r="D14" s="19">
        <v>494</v>
      </c>
      <c r="E14" s="19">
        <v>443</v>
      </c>
      <c r="F14" s="20">
        <f>10733-1</f>
        <v>10732</v>
      </c>
      <c r="G14" s="20"/>
      <c r="H14" s="20"/>
      <c r="I14" s="20"/>
      <c r="J14" s="16"/>
      <c r="K14" s="16"/>
      <c r="L14" s="16">
        <v>2734</v>
      </c>
      <c r="M14" s="16"/>
      <c r="N14" s="16"/>
      <c r="O14" s="16"/>
      <c r="P14" s="16"/>
      <c r="Q14" s="20"/>
      <c r="R14" s="19"/>
      <c r="S14" s="20"/>
      <c r="T14" s="21"/>
      <c r="U14" s="21"/>
      <c r="V14" s="21"/>
      <c r="W14" s="22"/>
      <c r="X14" s="7"/>
      <c r="Y14" s="7"/>
    </row>
    <row r="15" ht="27" spans="1:25">
      <c r="A15" s="13">
        <v>12</v>
      </c>
      <c r="B15" s="13" t="s">
        <v>55</v>
      </c>
      <c r="C15" s="14" t="s">
        <v>56</v>
      </c>
      <c r="D15" s="24"/>
      <c r="E15" s="24">
        <f>4333</f>
        <v>4333</v>
      </c>
      <c r="F15" s="20">
        <f>57060.3-3</f>
        <v>57057.3</v>
      </c>
      <c r="G15" s="20">
        <v>56875</v>
      </c>
      <c r="H15" s="20"/>
      <c r="I15" s="20"/>
      <c r="J15" s="16">
        <v>24102</v>
      </c>
      <c r="K15" s="16">
        <v>55312</v>
      </c>
      <c r="L15" s="16"/>
      <c r="M15" s="16"/>
      <c r="N15" s="16"/>
      <c r="O15" s="16">
        <v>70</v>
      </c>
      <c r="P15" s="16">
        <v>1021</v>
      </c>
      <c r="Q15" s="20">
        <v>36</v>
      </c>
      <c r="R15" s="24">
        <v>26</v>
      </c>
      <c r="S15" s="20">
        <v>136474.3</v>
      </c>
      <c r="T15" s="21"/>
      <c r="U15" s="21"/>
      <c r="V15" s="21"/>
      <c r="W15" s="22"/>
      <c r="X15" s="28"/>
      <c r="Y15" s="28"/>
    </row>
    <row r="16" ht="81" spans="1:25">
      <c r="A16" s="13">
        <v>13</v>
      </c>
      <c r="B16" s="14" t="s">
        <v>57</v>
      </c>
      <c r="C16" s="14" t="s">
        <v>58</v>
      </c>
      <c r="D16" s="15">
        <v>580</v>
      </c>
      <c r="E16" s="29">
        <f>549+50</f>
        <v>599</v>
      </c>
      <c r="F16" s="23">
        <f>10126-1+549.2</f>
        <v>10674.2</v>
      </c>
      <c r="G16" s="16"/>
      <c r="H16" s="16"/>
      <c r="I16" s="16"/>
      <c r="J16" s="16"/>
      <c r="K16" s="16"/>
      <c r="L16" s="23">
        <f>2274+218.5</f>
        <v>2492.5</v>
      </c>
      <c r="M16" s="16"/>
      <c r="N16" s="16"/>
      <c r="O16" s="16"/>
      <c r="P16" s="16"/>
      <c r="Q16" s="16"/>
      <c r="R16" s="15"/>
      <c r="S16" s="16"/>
      <c r="T16" s="21"/>
      <c r="U16" s="21"/>
      <c r="V16" s="21"/>
      <c r="W16" s="22"/>
      <c r="X16" s="27" t="s">
        <v>59</v>
      </c>
      <c r="Y16" s="27" t="s">
        <v>60</v>
      </c>
    </row>
    <row r="17" spans="1:25">
      <c r="A17" s="13">
        <v>14</v>
      </c>
      <c r="B17" s="14" t="s">
        <v>61</v>
      </c>
      <c r="C17" s="14" t="s">
        <v>62</v>
      </c>
      <c r="D17" s="15">
        <v>122</v>
      </c>
      <c r="E17" s="15">
        <v>158</v>
      </c>
      <c r="F17" s="16">
        <v>4263.07</v>
      </c>
      <c r="G17" s="16"/>
      <c r="H17" s="16"/>
      <c r="I17" s="16"/>
      <c r="J17" s="16"/>
      <c r="K17" s="16"/>
      <c r="L17" s="16">
        <v>1812</v>
      </c>
      <c r="M17" s="16"/>
      <c r="N17" s="16"/>
      <c r="O17" s="16"/>
      <c r="P17" s="16"/>
      <c r="Q17" s="16"/>
      <c r="R17" s="15"/>
      <c r="S17" s="16"/>
      <c r="T17" s="21"/>
      <c r="U17" s="21"/>
      <c r="V17" s="21"/>
      <c r="W17" s="22"/>
      <c r="X17" s="7"/>
      <c r="Y17" s="7"/>
    </row>
    <row r="18" ht="18" spans="1:25">
      <c r="A18" s="13">
        <v>15</v>
      </c>
      <c r="B18" s="13" t="s">
        <v>61</v>
      </c>
      <c r="C18" s="13" t="s">
        <v>63</v>
      </c>
      <c r="D18" s="13">
        <v>167</v>
      </c>
      <c r="E18" s="13">
        <v>254</v>
      </c>
      <c r="F18" s="20">
        <v>2062</v>
      </c>
      <c r="G18" s="20"/>
      <c r="H18" s="20"/>
      <c r="I18" s="20"/>
      <c r="J18" s="16"/>
      <c r="K18" s="16"/>
      <c r="L18" s="16"/>
      <c r="M18" s="16"/>
      <c r="N18" s="16"/>
      <c r="O18" s="16"/>
      <c r="P18" s="16"/>
      <c r="Q18" s="20"/>
      <c r="R18" s="13"/>
      <c r="S18" s="26"/>
      <c r="T18" s="21"/>
      <c r="U18" s="21"/>
      <c r="V18" s="21"/>
      <c r="W18" s="22"/>
      <c r="X18" s="7"/>
      <c r="Y18" s="7"/>
    </row>
    <row r="19" spans="1:25">
      <c r="A19" s="13">
        <v>16</v>
      </c>
      <c r="B19" s="13" t="s">
        <v>64</v>
      </c>
      <c r="C19" s="13" t="s">
        <v>65</v>
      </c>
      <c r="D19" s="19">
        <f>49+11</f>
        <v>60</v>
      </c>
      <c r="E19" s="19">
        <f>251+61</f>
        <v>312</v>
      </c>
      <c r="F19" s="20">
        <f>2349+960.85-32.4</f>
        <v>3277.45</v>
      </c>
      <c r="G19" s="20"/>
      <c r="H19" s="20"/>
      <c r="I19" s="20"/>
      <c r="J19" s="16"/>
      <c r="K19" s="16"/>
      <c r="L19" s="16">
        <v>485</v>
      </c>
      <c r="M19" s="16"/>
      <c r="N19" s="16"/>
      <c r="O19" s="16"/>
      <c r="P19" s="16"/>
      <c r="Q19" s="20"/>
      <c r="R19" s="19"/>
      <c r="S19" s="20"/>
      <c r="T19" s="21"/>
      <c r="U19" s="21"/>
      <c r="V19" s="21"/>
      <c r="W19" s="22"/>
      <c r="X19" s="7"/>
      <c r="Y19" s="7"/>
    </row>
    <row r="20" ht="27" spans="1:25">
      <c r="A20" s="13">
        <v>17</v>
      </c>
      <c r="B20" s="14" t="s">
        <v>66</v>
      </c>
      <c r="C20" s="14" t="s">
        <v>67</v>
      </c>
      <c r="D20" s="15">
        <v>96</v>
      </c>
      <c r="E20" s="15">
        <v>9</v>
      </c>
      <c r="F20" s="16">
        <v>326.5</v>
      </c>
      <c r="G20" s="16"/>
      <c r="H20" s="16"/>
      <c r="I20" s="16"/>
      <c r="J20" s="16"/>
      <c r="K20" s="16"/>
      <c r="L20" s="16">
        <v>76</v>
      </c>
      <c r="M20" s="16"/>
      <c r="N20" s="16"/>
      <c r="O20" s="16"/>
      <c r="P20" s="16"/>
      <c r="Q20" s="16"/>
      <c r="R20" s="15"/>
      <c r="S20" s="16"/>
      <c r="T20" s="21"/>
      <c r="U20" s="21"/>
      <c r="V20" s="21"/>
      <c r="W20" s="22"/>
      <c r="X20" s="7"/>
      <c r="Y20" s="7"/>
    </row>
    <row r="21" spans="1:25">
      <c r="A21" s="13">
        <v>18</v>
      </c>
      <c r="B21" s="30" t="s">
        <v>68</v>
      </c>
      <c r="C21" s="30" t="s">
        <v>69</v>
      </c>
      <c r="D21" s="29">
        <v>25</v>
      </c>
      <c r="E21" s="29"/>
      <c r="F21" s="23">
        <v>25</v>
      </c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5"/>
      <c r="S21" s="16"/>
      <c r="T21" s="21"/>
      <c r="U21" s="21"/>
      <c r="V21" s="21"/>
      <c r="W21" s="22"/>
      <c r="X21" s="27"/>
      <c r="Y21" s="7"/>
    </row>
    <row r="22" spans="1:25">
      <c r="A22" s="13">
        <v>19</v>
      </c>
      <c r="B22" s="30" t="s">
        <v>70</v>
      </c>
      <c r="C22" s="30" t="s">
        <v>71</v>
      </c>
      <c r="D22" s="30">
        <v>145</v>
      </c>
      <c r="E22" s="30"/>
      <c r="F22" s="23">
        <v>755.18</v>
      </c>
      <c r="G22" s="23"/>
      <c r="H22" s="23"/>
      <c r="I22" s="23"/>
      <c r="J22" s="23"/>
      <c r="K22" s="23"/>
      <c r="L22" s="23">
        <v>1066</v>
      </c>
      <c r="M22" s="23"/>
      <c r="N22" s="23"/>
      <c r="O22" s="23"/>
      <c r="P22" s="23"/>
      <c r="Q22" s="23"/>
      <c r="R22" s="30"/>
      <c r="S22" s="31"/>
      <c r="T22" s="21"/>
      <c r="U22" s="21"/>
      <c r="V22" s="21"/>
      <c r="W22" s="22"/>
      <c r="X22" s="7"/>
      <c r="Y22" s="7"/>
    </row>
    <row r="23" ht="36" spans="1:25">
      <c r="A23" s="13">
        <v>20</v>
      </c>
      <c r="B23" s="30" t="s">
        <v>72</v>
      </c>
      <c r="C23" s="30" t="s">
        <v>73</v>
      </c>
      <c r="D23" s="30">
        <f>58+22</f>
        <v>80</v>
      </c>
      <c r="E23" s="30"/>
      <c r="F23" s="23">
        <f>226+37.8</f>
        <v>263.8</v>
      </c>
      <c r="G23" s="23"/>
      <c r="H23" s="23"/>
      <c r="I23" s="23"/>
      <c r="J23" s="23"/>
      <c r="K23" s="23"/>
      <c r="L23" s="23">
        <v>81</v>
      </c>
      <c r="M23" s="23"/>
      <c r="N23" s="23"/>
      <c r="O23" s="23"/>
      <c r="P23" s="23"/>
      <c r="Q23" s="23"/>
      <c r="R23" s="30"/>
      <c r="S23" s="31"/>
      <c r="T23" s="21"/>
      <c r="U23" s="21"/>
      <c r="V23" s="21"/>
      <c r="W23" s="22"/>
      <c r="X23" s="27" t="s">
        <v>74</v>
      </c>
      <c r="Y23" s="7"/>
    </row>
    <row r="24" spans="1:25">
      <c r="A24" s="13">
        <v>21</v>
      </c>
      <c r="B24" s="30" t="s">
        <v>75</v>
      </c>
      <c r="C24" s="30" t="s">
        <v>73</v>
      </c>
      <c r="D24" s="30">
        <v>93</v>
      </c>
      <c r="E24" s="30"/>
      <c r="F24" s="23">
        <v>492</v>
      </c>
      <c r="G24" s="23"/>
      <c r="H24" s="23"/>
      <c r="I24" s="23"/>
      <c r="J24" s="23"/>
      <c r="K24" s="23"/>
      <c r="L24" s="23">
        <v>319</v>
      </c>
      <c r="M24" s="23"/>
      <c r="N24" s="23"/>
      <c r="O24" s="23"/>
      <c r="P24" s="23"/>
      <c r="Q24" s="23"/>
      <c r="R24" s="30"/>
      <c r="S24" s="31"/>
      <c r="T24" s="21"/>
      <c r="U24" s="21"/>
      <c r="V24" s="21"/>
      <c r="W24" s="22"/>
      <c r="X24" s="7"/>
      <c r="Y24" s="7"/>
    </row>
    <row r="25" ht="72" spans="1:25">
      <c r="A25" s="13">
        <v>22</v>
      </c>
      <c r="B25" s="30" t="s">
        <v>76</v>
      </c>
      <c r="C25" s="30" t="s">
        <v>77</v>
      </c>
      <c r="D25" s="30"/>
      <c r="E25" s="30">
        <v>286</v>
      </c>
      <c r="F25" s="23">
        <v>12020</v>
      </c>
      <c r="G25" s="23">
        <v>12020</v>
      </c>
      <c r="H25" s="23"/>
      <c r="I25" s="23"/>
      <c r="J25" s="23">
        <v>600</v>
      </c>
      <c r="K25" s="23"/>
      <c r="L25" s="23">
        <v>15</v>
      </c>
      <c r="M25" s="23"/>
      <c r="N25" s="23">
        <v>16</v>
      </c>
      <c r="O25" s="23">
        <v>30</v>
      </c>
      <c r="P25" s="23"/>
      <c r="Q25" s="23">
        <v>13.2</v>
      </c>
      <c r="R25" s="30">
        <v>3</v>
      </c>
      <c r="S25" s="31"/>
      <c r="T25" s="21"/>
      <c r="U25" s="21"/>
      <c r="V25" s="21"/>
      <c r="W25" s="22"/>
      <c r="X25" s="7"/>
      <c r="Y25" s="7"/>
    </row>
    <row r="26" spans="1:25">
      <c r="A26" s="13">
        <v>23</v>
      </c>
      <c r="B26" s="13" t="s">
        <v>78</v>
      </c>
      <c r="C26" s="14" t="s">
        <v>54</v>
      </c>
      <c r="D26" s="13">
        <f>185+136</f>
        <v>321</v>
      </c>
      <c r="E26" s="13">
        <f>531+139</f>
        <v>670</v>
      </c>
      <c r="F26" s="20">
        <f>5198.5+3119.3-1-2-855</f>
        <v>7459.8</v>
      </c>
      <c r="G26" s="32"/>
      <c r="H26" s="32"/>
      <c r="I26" s="32"/>
      <c r="J26" s="16"/>
      <c r="K26" s="16"/>
      <c r="L26" s="16">
        <v>332</v>
      </c>
      <c r="M26" s="16"/>
      <c r="N26" s="16"/>
      <c r="O26" s="16"/>
      <c r="P26" s="33"/>
      <c r="Q26" s="32"/>
      <c r="R26" s="34"/>
      <c r="S26" s="35"/>
      <c r="T26" s="21"/>
      <c r="U26" s="21"/>
      <c r="V26" s="21"/>
      <c r="W26" s="22"/>
      <c r="X26" s="28"/>
      <c r="Y26" s="28"/>
    </row>
    <row r="27" spans="1:25">
      <c r="A27" s="13">
        <v>24</v>
      </c>
      <c r="B27" s="13" t="s">
        <v>79</v>
      </c>
      <c r="C27" s="13" t="s">
        <v>80</v>
      </c>
      <c r="D27" s="13">
        <f>205-3</f>
        <v>202</v>
      </c>
      <c r="E27" s="13">
        <v>0</v>
      </c>
      <c r="F27" s="20">
        <f>1810.44-21</f>
        <v>1789.44</v>
      </c>
      <c r="G27" s="20"/>
      <c r="H27" s="20"/>
      <c r="I27" s="20"/>
      <c r="J27" s="16"/>
      <c r="K27" s="16"/>
      <c r="L27" s="16">
        <f>1358.2</f>
        <v>1358.2</v>
      </c>
      <c r="M27" s="16"/>
      <c r="N27" s="16"/>
      <c r="O27" s="16"/>
      <c r="P27" s="16"/>
      <c r="Q27" s="20"/>
      <c r="R27" s="13"/>
      <c r="S27" s="26"/>
      <c r="T27" s="21"/>
      <c r="U27" s="21"/>
      <c r="V27" s="21"/>
      <c r="W27" s="22"/>
      <c r="X27" s="28"/>
      <c r="Y27" s="28"/>
    </row>
    <row r="28" ht="18" spans="1:25">
      <c r="A28" s="13">
        <v>25</v>
      </c>
      <c r="B28" s="13" t="s">
        <v>81</v>
      </c>
      <c r="C28" s="13" t="s">
        <v>82</v>
      </c>
      <c r="D28" s="24">
        <v>93</v>
      </c>
      <c r="E28" s="24">
        <v>4</v>
      </c>
      <c r="F28" s="20">
        <v>1623</v>
      </c>
      <c r="G28" s="20"/>
      <c r="H28" s="20"/>
      <c r="I28" s="20"/>
      <c r="J28" s="16"/>
      <c r="K28" s="16"/>
      <c r="L28" s="16"/>
      <c r="M28" s="16"/>
      <c r="N28" s="16"/>
      <c r="O28" s="16"/>
      <c r="P28" s="16"/>
      <c r="Q28" s="20"/>
      <c r="R28" s="13"/>
      <c r="S28" s="26"/>
      <c r="T28" s="21"/>
      <c r="U28" s="21"/>
      <c r="V28" s="21"/>
      <c r="W28" s="22"/>
      <c r="X28" s="28"/>
      <c r="Y28" s="28"/>
    </row>
    <row r="29" spans="1:25">
      <c r="A29" s="13">
        <v>26</v>
      </c>
      <c r="B29" s="30" t="s">
        <v>83</v>
      </c>
      <c r="C29" s="30" t="s">
        <v>84</v>
      </c>
      <c r="D29" s="30">
        <v>164</v>
      </c>
      <c r="E29" s="30"/>
      <c r="F29" s="23">
        <v>1271.25</v>
      </c>
      <c r="G29" s="23"/>
      <c r="H29" s="23"/>
      <c r="I29" s="23"/>
      <c r="J29" s="23"/>
      <c r="K29" s="23"/>
      <c r="L29" s="23">
        <v>837</v>
      </c>
      <c r="M29" s="23"/>
      <c r="N29" s="23"/>
      <c r="O29" s="23"/>
      <c r="P29" s="23"/>
      <c r="Q29" s="23"/>
      <c r="R29" s="30"/>
      <c r="S29" s="31"/>
      <c r="T29" s="36"/>
      <c r="U29" s="36"/>
      <c r="V29" s="36"/>
      <c r="W29" s="37"/>
      <c r="X29" s="28"/>
      <c r="Y29" s="28"/>
    </row>
    <row r="30" spans="1:25">
      <c r="A30" s="38" t="s">
        <v>85</v>
      </c>
      <c r="B30" s="39"/>
      <c r="C30" s="40"/>
      <c r="D30" s="41">
        <f t="shared" ref="D30:S30" si="0">SUM(D4:D29)</f>
        <v>4873</v>
      </c>
      <c r="E30" s="41">
        <f t="shared" si="0"/>
        <v>13515</v>
      </c>
      <c r="F30" s="33">
        <f t="shared" si="0"/>
        <v>285107.64</v>
      </c>
      <c r="G30" s="33">
        <f t="shared" si="0"/>
        <v>171709.9</v>
      </c>
      <c r="H30" s="33">
        <f t="shared" si="0"/>
        <v>433</v>
      </c>
      <c r="I30" s="33">
        <f t="shared" si="0"/>
        <v>0</v>
      </c>
      <c r="J30" s="33">
        <f t="shared" si="0"/>
        <v>29112</v>
      </c>
      <c r="K30" s="33">
        <f t="shared" si="0"/>
        <v>55312</v>
      </c>
      <c r="L30" s="33">
        <f t="shared" si="0"/>
        <v>12781.7</v>
      </c>
      <c r="M30" s="33">
        <f t="shared" si="0"/>
        <v>0</v>
      </c>
      <c r="N30" s="33">
        <f t="shared" si="0"/>
        <v>32</v>
      </c>
      <c r="O30" s="33">
        <f t="shared" si="0"/>
        <v>100</v>
      </c>
      <c r="P30" s="33">
        <f t="shared" si="0"/>
        <v>1021</v>
      </c>
      <c r="Q30" s="33">
        <f t="shared" si="0"/>
        <v>49.2</v>
      </c>
      <c r="R30" s="41">
        <f t="shared" si="0"/>
        <v>32</v>
      </c>
      <c r="S30" s="33">
        <f t="shared" si="0"/>
        <v>136474.3</v>
      </c>
      <c r="T30" s="33">
        <v>3300</v>
      </c>
      <c r="U30" s="33">
        <v>3300</v>
      </c>
      <c r="V30" s="33">
        <v>25000</v>
      </c>
      <c r="W30" s="42"/>
      <c r="X30" s="43"/>
      <c r="Y30" s="43"/>
    </row>
    <row r="31" spans="1:25">
      <c r="A31" s="38" t="s">
        <v>86</v>
      </c>
      <c r="B31" s="39"/>
      <c r="C31" s="40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</row>
    <row r="32" spans="1:25">
      <c r="A32" s="38" t="s">
        <v>87</v>
      </c>
      <c r="B32" s="39"/>
      <c r="C32" s="40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</row>
  </sheetData>
  <mergeCells count="14">
    <mergeCell ref="A1:W1"/>
    <mergeCell ref="F2:G2"/>
    <mergeCell ref="L2:M2"/>
    <mergeCell ref="A30:C30"/>
    <mergeCell ref="A31:C31"/>
    <mergeCell ref="A32:C32"/>
    <mergeCell ref="A2:A3"/>
    <mergeCell ref="B2:B3"/>
    <mergeCell ref="C2:C3"/>
    <mergeCell ref="T4:T29"/>
    <mergeCell ref="U4:U29"/>
    <mergeCell ref="V4:V29"/>
    <mergeCell ref="W2:W3"/>
    <mergeCell ref="W4:W2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2023-05-12T11:15:00Z</dcterms:created>
  <dcterms:modified xsi:type="dcterms:W3CDTF">2026-07-20T08:12:28Z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BF9E68A395CE495A981877B8C0511A83_12</vt:lpwstr>
  </property>
  <property fmtid="{D5CDD505-2E9C-101B-9397-08002B2CF9AE}" pid="4" name="CalculationRule">
    <vt:i4>0</vt:i4>
  </property>
</Properties>
</file>