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E:\华盛咨询\张伟--工作文件\2026年项目\19.【控制价审核】姜堰区道路交通安全重点隐患路段5510应急处置工程\预算审核初稿5510\"/>
    </mc:Choice>
  </mc:AlternateContent>
  <bookViews>
    <workbookView windowWidth="27945" windowHeight="12375" tabRatio="743"/>
  </bookViews>
  <sheets>
    <sheet name="封面" sheetId="6" r:id="rId1"/>
    <sheet name="【】5.4 清单汇总表" sheetId="5" r:id="rId2"/>
    <sheet name="清单  第100章  总则" sheetId="1" r:id="rId3"/>
    <sheet name="清单  第200章  路基工程" sheetId="2" r:id="rId4"/>
    <sheet name="清单  第300章  路面工程" sheetId="3" r:id="rId5"/>
    <sheet name="清单  第600章  交通工程及预埋(预留)管线工程" sheetId="4" r:id="rId6"/>
  </sheets>
  <definedNames>
    <definedName name="JR_PAGE_ANCHOR_0_1">'清单  第100章  总则'!#REF!</definedName>
    <definedName name="JR_PAGE_ANCHOR_1_1">'清单  第200章  路基工程'!#REF!</definedName>
    <definedName name="JR_PAGE_ANCHOR_2_1">'清单  第300章  路面工程'!#REF!</definedName>
    <definedName name="JR_PAGE_ANCHOR_3_1">'清单  第600章  交通工程及预埋(预留)管线工程'!#REF!</definedName>
    <definedName name="JR_PAGE_ANCHOR_4_1">'【】5.4 清单汇总表'!#REF!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<sst xmlns="http://schemas.openxmlformats.org/spreadsheetml/2006/main" count="586" uniqueCount="268">
  <si>
    <t>姜堰区道路交通安全重点隐患路段“5510”应急处置</t>
  </si>
  <si>
    <t>工程</t>
  </si>
  <si>
    <t>已标价工程量清单</t>
  </si>
  <si>
    <t>合同编号：</t>
  </si>
  <si>
    <t>工程预算价（小写）：</t>
  </si>
  <si>
    <t>元</t>
  </si>
  <si>
    <t>（大写）：</t>
  </si>
  <si>
    <t>叁佰肆拾柒万零捌佰壹拾贰元</t>
  </si>
  <si>
    <t>招   标   人：</t>
  </si>
  <si>
    <t>工 程 造 价     咨  询  人：</t>
  </si>
  <si>
    <t>（单位盖章）</t>
  </si>
  <si>
    <t>（单位资质专用章）</t>
  </si>
  <si>
    <t>法定代表人      或其他授权人：</t>
  </si>
  <si>
    <t>法定代表人       或其授权人：</t>
  </si>
  <si>
    <t>（签字或盖章）</t>
  </si>
  <si>
    <t>编 制 人：</t>
  </si>
  <si>
    <t>复 核 人：</t>
  </si>
  <si>
    <t>（造价人员签字该专用章）</t>
  </si>
  <si>
    <r>
      <rPr>
        <sz val="14"/>
        <rFont val="宋体"/>
        <charset val="134"/>
      </rPr>
      <t>编</t>
    </r>
    <r>
      <rPr>
        <sz val="14"/>
        <rFont val="Times New Roman"/>
        <charset val="0"/>
      </rPr>
      <t xml:space="preserve"> </t>
    </r>
    <r>
      <rPr>
        <sz val="14"/>
        <rFont val="宋体"/>
        <charset val="134"/>
      </rPr>
      <t>制</t>
    </r>
    <r>
      <rPr>
        <sz val="14"/>
        <rFont val="Times New Roman"/>
        <charset val="0"/>
      </rPr>
      <t xml:space="preserve"> </t>
    </r>
    <r>
      <rPr>
        <sz val="14"/>
        <rFont val="宋体"/>
        <charset val="134"/>
      </rPr>
      <t>时</t>
    </r>
    <r>
      <rPr>
        <sz val="14"/>
        <rFont val="Times New Roman"/>
        <charset val="0"/>
      </rPr>
      <t xml:space="preserve"> </t>
    </r>
    <r>
      <rPr>
        <sz val="14"/>
        <rFont val="宋体"/>
        <charset val="134"/>
      </rPr>
      <t>间：</t>
    </r>
    <r>
      <rPr>
        <sz val="14"/>
        <rFont val="Times New Roman"/>
        <charset val="0"/>
      </rPr>
      <t xml:space="preserve">           </t>
    </r>
  </si>
  <si>
    <r>
      <rPr>
        <sz val="14"/>
        <rFont val="宋体"/>
        <charset val="134"/>
      </rPr>
      <t>复 核 时 间：</t>
    </r>
  </si>
  <si>
    <t>5.4 清单汇总表</t>
  </si>
  <si>
    <t/>
  </si>
  <si>
    <t>合同段：姜堰区道路交通安全重点隐患路段“5510”应急处置工程</t>
  </si>
  <si>
    <t>序号</t>
  </si>
  <si>
    <t>章次</t>
  </si>
  <si>
    <t>科目名称</t>
  </si>
  <si>
    <t>金额（元）</t>
  </si>
  <si>
    <t>1</t>
  </si>
  <si>
    <t>100</t>
  </si>
  <si>
    <t xml:space="preserve">  总则</t>
  </si>
  <si>
    <t>2</t>
  </si>
  <si>
    <t>200</t>
  </si>
  <si>
    <t xml:space="preserve">  路基工程</t>
  </si>
  <si>
    <t>3</t>
  </si>
  <si>
    <t>300</t>
  </si>
  <si>
    <t xml:space="preserve">  路面工程</t>
  </si>
  <si>
    <t>4</t>
  </si>
  <si>
    <t>600</t>
  </si>
  <si>
    <t xml:space="preserve">  交通工程及预埋(预留)管线工程</t>
  </si>
  <si>
    <t>5</t>
  </si>
  <si>
    <t>第100章至第700章合计</t>
  </si>
  <si>
    <t>6</t>
  </si>
  <si>
    <t>已包含在清单合计中的材料、工程设备、专业工程暂估价合计</t>
  </si>
  <si>
    <t>7</t>
  </si>
  <si>
    <t>清单小计A</t>
  </si>
  <si>
    <t>9</t>
  </si>
  <si>
    <t>暂列金额(B=A*1%)</t>
  </si>
  <si>
    <t>10</t>
  </si>
  <si>
    <t>工程预算价（A+B）</t>
  </si>
  <si>
    <r>
      <rPr>
        <b/>
        <sz val="14"/>
        <color rgb="FF000000"/>
        <rFont val="宋体"/>
        <charset val="134"/>
      </rPr>
      <t>工程量清单表</t>
    </r>
  </si>
  <si>
    <t>清单  第100章  总则</t>
  </si>
  <si>
    <t>子目号</t>
  </si>
  <si>
    <t>子目名称</t>
  </si>
  <si>
    <t>单位</t>
  </si>
  <si>
    <t>数量</t>
  </si>
  <si>
    <t>单价</t>
  </si>
  <si>
    <t>合价</t>
  </si>
  <si>
    <t>101</t>
  </si>
  <si>
    <t>通则</t>
  </si>
  <si>
    <t>101-1</t>
  </si>
  <si>
    <t>保险费</t>
  </si>
  <si>
    <t>101-1-a</t>
  </si>
  <si>
    <t>建筑工程一切险0.2%</t>
  </si>
  <si>
    <t>总额</t>
  </si>
  <si>
    <t>101-1-b</t>
  </si>
  <si>
    <t>第三者责任险0.1%</t>
  </si>
  <si>
    <t>102</t>
  </si>
  <si>
    <t>工程管理</t>
  </si>
  <si>
    <t>102-1</t>
  </si>
  <si>
    <t>102-1-a</t>
  </si>
  <si>
    <t>竣工文件费</t>
  </si>
  <si>
    <t>102-1-b</t>
  </si>
  <si>
    <t>施工环保费0.5%</t>
  </si>
  <si>
    <t>102-1-c</t>
  </si>
  <si>
    <t>安全生产费1.5%</t>
  </si>
  <si>
    <t>104</t>
  </si>
  <si>
    <t>承包人驻地建设</t>
  </si>
  <si>
    <t>104-1</t>
  </si>
  <si>
    <t>104-1-a</t>
  </si>
  <si>
    <t>清单  第100章  合计   人民币</t>
  </si>
  <si>
    <t>清单  第200章  路基工程</t>
  </si>
  <si>
    <t>202</t>
  </si>
  <si>
    <t>场地清理</t>
  </si>
  <si>
    <t>202-3</t>
  </si>
  <si>
    <t>拆除结构物</t>
  </si>
  <si>
    <t>202-3-f</t>
  </si>
  <si>
    <t>拆除单柱式标志</t>
  </si>
  <si>
    <t>个</t>
  </si>
  <si>
    <t>清单  第200章  合计   人民币</t>
  </si>
  <si>
    <t>清单  第300章  路面工程</t>
  </si>
  <si>
    <t>315</t>
  </si>
  <si>
    <t>其他面层</t>
  </si>
  <si>
    <t>315-1</t>
  </si>
  <si>
    <t>315-1-e</t>
  </si>
  <si>
    <t>右转危险区（陶瓷颗粒路面）</t>
  </si>
  <si>
    <t>m2</t>
  </si>
  <si>
    <t>清单  第300章  合计   人民币</t>
  </si>
  <si>
    <t>清单  第600章  交通工程及预埋(预留)管线工程</t>
  </si>
  <si>
    <t>602</t>
  </si>
  <si>
    <t>护栏</t>
  </si>
  <si>
    <t>602-2</t>
  </si>
  <si>
    <t>路侧波形梁钢护栏</t>
  </si>
  <si>
    <t>602-2-a</t>
  </si>
  <si>
    <t>单面二波波形梁钢护栏-含端头及标记</t>
  </si>
  <si>
    <t>m</t>
  </si>
  <si>
    <t>602-3</t>
  </si>
  <si>
    <t>中央分隔带波形梁钢护栏</t>
  </si>
  <si>
    <t>602-3-c</t>
  </si>
  <si>
    <t>双面二波波形钢护栏-含端头及标记</t>
  </si>
  <si>
    <t>602-3-e</t>
  </si>
  <si>
    <t>钻孔</t>
  </si>
  <si>
    <t>602-4</t>
  </si>
  <si>
    <t>602-4-c</t>
  </si>
  <si>
    <t>新建Z型过街护栏</t>
  </si>
  <si>
    <t>城市护栏-普通蓝白</t>
  </si>
  <si>
    <t>城市护栏-1.1*3m金色护栏</t>
  </si>
  <si>
    <t>604</t>
  </si>
  <si>
    <t>道路交通标志</t>
  </si>
  <si>
    <t>604-1</t>
  </si>
  <si>
    <t>604-1-a</t>
  </si>
  <si>
    <t>单柱式交通标志（800X1200mm）</t>
  </si>
  <si>
    <t>单柱式交通标志（八角形800）</t>
  </si>
  <si>
    <t>新增单悬臂太阳能发光提示标志（△900）</t>
  </si>
  <si>
    <t>单柱式交通标志（□1000X1200LED显示屏）</t>
  </si>
  <si>
    <t>604-1-e</t>
  </si>
  <si>
    <t>L型杆件-净高6.5m；悬臂安装长6m；含基础、接地</t>
  </si>
  <si>
    <t>L型杆件-净高6.5m；悬臂安装长10m；含基础、接地</t>
  </si>
  <si>
    <t>T型杆件-净高6.5m；悬臂安装长12m+3m；含基础、接地</t>
  </si>
  <si>
    <t>T型杆件-净高6.5m；悬臂安装长15m+3m；含基础、接地</t>
  </si>
  <si>
    <t>604-1-i</t>
  </si>
  <si>
    <t>附着式交通标志（800X1200mm）</t>
  </si>
  <si>
    <t>附着式交通标志（□900X1300）</t>
  </si>
  <si>
    <t>604-1-i1</t>
  </si>
  <si>
    <t>更换靠右行驶诱导标版面（□1200X600）</t>
  </si>
  <si>
    <t>604-1-i2</t>
  </si>
  <si>
    <t>更换人行横道标志版面（□1200X1200）</t>
  </si>
  <si>
    <t>604-1-i3</t>
  </si>
  <si>
    <t>更换交叉口警告标志版面（△1100）</t>
  </si>
  <si>
    <t>604-1-i4</t>
  </si>
  <si>
    <t>更换限载30t标志版面（○800）</t>
  </si>
  <si>
    <t>604-1-i5</t>
  </si>
  <si>
    <t>更换人行横道标志杆件（□1000X1000）</t>
  </si>
  <si>
    <t>604-4</t>
  </si>
  <si>
    <t>示警桩</t>
  </si>
  <si>
    <t>604-4-a</t>
  </si>
  <si>
    <t>示警桩-○114，1.2m高</t>
  </si>
  <si>
    <t>605</t>
  </si>
  <si>
    <t>道路交通标线</t>
  </si>
  <si>
    <t>605-1</t>
  </si>
  <si>
    <t>热熔型涂料路面标线</t>
  </si>
  <si>
    <t>605-1-b</t>
  </si>
  <si>
    <t>反光型</t>
  </si>
  <si>
    <t>605-4</t>
  </si>
  <si>
    <t>水打磨标线</t>
  </si>
  <si>
    <t>605-4-b</t>
  </si>
  <si>
    <t>605-6</t>
  </si>
  <si>
    <t>轮廓标</t>
  </si>
  <si>
    <t>605-6-b</t>
  </si>
  <si>
    <t>附着式轮廓标</t>
  </si>
  <si>
    <t>个/片</t>
  </si>
  <si>
    <t>605-7</t>
  </si>
  <si>
    <t>拆除标注</t>
  </si>
  <si>
    <t>605-7-a</t>
  </si>
  <si>
    <t>根</t>
  </si>
  <si>
    <t>605-10</t>
  </si>
  <si>
    <t>减速带</t>
  </si>
  <si>
    <t>605-10-a</t>
  </si>
  <si>
    <t>橡胶减速带</t>
  </si>
  <si>
    <t>606</t>
  </si>
  <si>
    <t>防眩及其他设施</t>
  </si>
  <si>
    <t>606-3</t>
  </si>
  <si>
    <t>信号设施</t>
  </si>
  <si>
    <t>606-3-a</t>
  </si>
  <si>
    <t>信号灯杆件-净高6.5m，悬臂安装长10m，含基础、接地</t>
  </si>
  <si>
    <t>606-3-c</t>
  </si>
  <si>
    <t>人行信号设施-一体式，含基础</t>
  </si>
  <si>
    <t>人行过街信号灯，φ300，上联红人，下联绿人含基础-单杆双灯</t>
  </si>
  <si>
    <t>606-3-d</t>
  </si>
  <si>
    <t>辅助灯杆件-单立柱辅助灯杆件+机动车圆盘灯</t>
  </si>
  <si>
    <t>套</t>
  </si>
  <si>
    <t>606-3-e</t>
  </si>
  <si>
    <t>电警抓拍单元-海康神捕电警抓拍单元由防护罩组件及高清智能摄像机组分辨率4112*3072</t>
  </si>
  <si>
    <t>606-3-f</t>
  </si>
  <si>
    <t>卡口抓拍单元-防护罩组件及高清智能摄像机-分辨率4096 × 2160</t>
  </si>
  <si>
    <t>606-3-g</t>
  </si>
  <si>
    <t>逆行抓拍单元</t>
  </si>
  <si>
    <t>606-3-h</t>
  </si>
  <si>
    <t>鱼眼全景摄像机-5M鱼眼
高清500万像素相机</t>
  </si>
  <si>
    <t>606-3-i</t>
  </si>
  <si>
    <t>环保频闪灯-16颗原装大功率LED频闪灯</t>
  </si>
  <si>
    <t>只</t>
  </si>
  <si>
    <t>606-3-j</t>
  </si>
  <si>
    <t>三合一一级补光灯-24颗高性能大功率高亮度LED光源</t>
  </si>
  <si>
    <t>606-3-k</t>
  </si>
  <si>
    <t>全景球机-IP66，抗干扰能力强，适用于严酷的电磁环境，符合GB/T17626.2/3/4/5/6四级标准</t>
  </si>
  <si>
    <t>台</t>
  </si>
  <si>
    <t>606-3-l</t>
  </si>
  <si>
    <t>结构化相机-旋镜2.0 四目款</t>
  </si>
  <si>
    <t>606-3-m</t>
  </si>
  <si>
    <t>终端服务器-可接入不低于12路网络摄像机</t>
  </si>
  <si>
    <t>606-3-n</t>
  </si>
  <si>
    <t>接入工业交换机2光+8电</t>
  </si>
  <si>
    <t>606-3-o</t>
  </si>
  <si>
    <t>汇聚工业交换机4+4光+16电</t>
  </si>
  <si>
    <t>606-3-p</t>
  </si>
  <si>
    <t>光模块-千兆10公里单模双纤模块
不分收发</t>
  </si>
  <si>
    <t>606-3-r</t>
  </si>
  <si>
    <t>抱杆箱-非智能设备箱，含帽檐尺寸：500mm×440mm×320mm</t>
  </si>
  <si>
    <t>606-3-s1</t>
  </si>
  <si>
    <t>视频解析机服务器-QC-GT6000</t>
  </si>
  <si>
    <t>606-3-s2</t>
  </si>
  <si>
    <t>视频解析工作站系统-货车闯红灯算法
提供不少于128路算法授权（电警+反卡）</t>
  </si>
  <si>
    <t>606-3-t</t>
  </si>
  <si>
    <t>人脸识别球机（利用现状杆件）含5年网络费</t>
  </si>
  <si>
    <t>606-3-v</t>
  </si>
  <si>
    <t>左转非机动车灯盘及配套设施-φ400，红黄绿三色灯盘</t>
  </si>
  <si>
    <t>606-3-w</t>
  </si>
  <si>
    <t>倒计时灯盘-一位数字显示，视距大于200米</t>
  </si>
  <si>
    <t>606-3-x</t>
  </si>
  <si>
    <t>信号机（含机箱、基础）-型号：XHJ-CW-GA-DW3000-21V-S48</t>
  </si>
  <si>
    <t>606-3-z</t>
  </si>
  <si>
    <t>传输链路-电信公司，路口监控信号灯联网，两年</t>
  </si>
  <si>
    <t>项</t>
  </si>
  <si>
    <t>606-3-1</t>
  </si>
  <si>
    <t>更换爆闪灯灯头</t>
  </si>
  <si>
    <t>606-3-2</t>
  </si>
  <si>
    <t>普通哨兵系统</t>
  </si>
  <si>
    <t>606-3-3</t>
  </si>
  <si>
    <t>信号灯圆盘灯-φ400，圆形灯盘，红黄绿三色灯盘</t>
  </si>
  <si>
    <t>606-3-4</t>
  </si>
  <si>
    <t>落地柜（含基础）-含帽檐尺寸：1160mm×680mm×580mm（高x宽x深）</t>
  </si>
  <si>
    <t>606-3-5</t>
  </si>
  <si>
    <t>监控公示牌-700*500</t>
  </si>
  <si>
    <t>606-3-6</t>
  </si>
  <si>
    <t>信号灯线缆-含电源线，信号线，国标</t>
  </si>
  <si>
    <t>606-3-7</t>
  </si>
  <si>
    <t>线缆-含电源线，信号线，控制线，配管等，国标</t>
  </si>
  <si>
    <t>607</t>
  </si>
  <si>
    <t>通信和电力管道与预埋(预留)基础</t>
  </si>
  <si>
    <t>607-1</t>
  </si>
  <si>
    <t>人手孔</t>
  </si>
  <si>
    <t>607-1-b</t>
  </si>
  <si>
    <t>手孔-400*600*800 含配套井盖、开挖回填</t>
  </si>
  <si>
    <t>607-3</t>
  </si>
  <si>
    <t>管线工程</t>
  </si>
  <si>
    <t>607-3-d</t>
  </si>
  <si>
    <t>电源线（市电接入）RVV-3*6</t>
  </si>
  <si>
    <t>607-3-e</t>
  </si>
  <si>
    <t>电源线（设备接入）RVV-3*2.5</t>
  </si>
  <si>
    <t>607-3-f</t>
  </si>
  <si>
    <t>信号线（设备接入）RVVP-2*1.0</t>
  </si>
  <si>
    <t>607-3-g</t>
  </si>
  <si>
    <t>网线-六类 室外</t>
  </si>
  <si>
    <t>607-3-h</t>
  </si>
  <si>
    <t>6芯光纤-单模 室外防水</t>
  </si>
  <si>
    <t>管道工程</t>
  </si>
  <si>
    <t>607-3-c</t>
  </si>
  <si>
    <t xml:space="preserve">边埋管-PE管、DN50 </t>
  </si>
  <si>
    <t xml:space="preserve">拖拉管-PE管、DN50 </t>
  </si>
  <si>
    <t>607-4</t>
  </si>
  <si>
    <t>过结构物管箱和接线盒</t>
  </si>
  <si>
    <t>607-4-d</t>
  </si>
  <si>
    <t>光缆熔接盒-8芯（含耦合器、尾纤、熔纤）</t>
  </si>
  <si>
    <t>607-4-e</t>
  </si>
  <si>
    <t>光缆熔接盒-24芯（含耦合器、尾纤、熔纤）</t>
  </si>
  <si>
    <t>607-4-f</t>
  </si>
  <si>
    <t>硬盘-8T</t>
  </si>
  <si>
    <t>清单  第600章  合计   人民币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</si>
</sst>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[$-F800]dddd\,\ mmmm\ dd\,\ yyyy"/>
  </numFmts>
  <fonts count="38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b/>
      <sz val="12"/>
      <color rgb="FF000000"/>
      <name val="宋体"/>
      <charset val="134"/>
    </font>
    <font>
      <sz val="12"/>
      <color rgb="FF000000"/>
      <name val="宋体"/>
      <charset val="134"/>
    </font>
    <font>
      <sz val="12"/>
      <color rgb="FF000000"/>
      <name val="Arial Narrow"/>
      <charset val="134"/>
    </font>
    <font>
      <b/>
      <sz val="18"/>
      <color rgb="FF000000"/>
      <name val="宋体"/>
      <charset val="134"/>
    </font>
    <font>
      <sz val="12"/>
      <name val="宋体"/>
      <charset val="134"/>
    </font>
    <font>
      <sz val="16"/>
      <name val="华文楷体"/>
      <charset val="134"/>
    </font>
    <font>
      <sz val="20"/>
      <name val="黑体"/>
      <charset val="134"/>
    </font>
    <font>
      <sz val="16"/>
      <name val="Times New Roman"/>
      <charset val="0"/>
    </font>
    <font>
      <b/>
      <sz val="28"/>
      <name val="宋体"/>
      <charset val="134"/>
    </font>
    <font>
      <sz val="36"/>
      <name val="宋体"/>
      <charset val="134"/>
    </font>
    <font>
      <sz val="14"/>
      <name val="宋体"/>
      <charset val="134"/>
    </font>
    <font>
      <sz val="14"/>
      <color indexed="8"/>
      <name val="宋体"/>
      <charset val="134"/>
    </font>
    <font>
      <sz val="9"/>
      <name val="宋体"/>
      <charset val="134"/>
    </font>
    <font>
      <sz val="22"/>
      <name val="Times New Roman"/>
      <charset val="0"/>
    </font>
    <font>
      <sz val="22"/>
      <name val="宋体"/>
      <charset val="134"/>
    </font>
    <font>
      <sz val="14"/>
      <name val="Times New Roman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5" borderId="17" applyNumberFormat="0" applyAlignment="0" applyProtection="0">
      <alignment vertical="center"/>
    </xf>
    <xf numFmtId="0" fontId="28" fillId="6" borderId="18" applyNumberFormat="0" applyAlignment="0" applyProtection="0">
      <alignment vertical="center"/>
    </xf>
    <xf numFmtId="0" fontId="29" fillId="6" borderId="17" applyNumberFormat="0" applyAlignment="0" applyProtection="0">
      <alignment vertical="center"/>
    </xf>
    <xf numFmtId="0" fontId="30" fillId="7" borderId="19" applyNumberFormat="0" applyAlignment="0" applyProtection="0">
      <alignment vertical="center"/>
    </xf>
    <xf numFmtId="0" fontId="31" fillId="0" borderId="20" applyNumberFormat="0" applyFill="0" applyAlignment="0" applyProtection="0">
      <alignment vertical="center"/>
    </xf>
    <xf numFmtId="0" fontId="32" fillId="0" borderId="21" applyNumberFormat="0" applyFill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37" fillId="33" borderId="0" applyNumberFormat="0" applyBorder="0" applyAlignment="0" applyProtection="0">
      <alignment vertical="center"/>
    </xf>
    <xf numFmtId="0" fontId="36" fillId="34" borderId="0" applyNumberFormat="0" applyBorder="0" applyAlignment="0" applyProtection="0">
      <alignment vertical="center"/>
    </xf>
  </cellStyleXfs>
  <cellXfs count="70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2" fillId="2" borderId="0" xfId="0" applyNumberFormat="1" applyFont="1" applyFill="1" applyBorder="1" applyAlignment="1" applyProtection="1">
      <alignment horizontal="left" wrapText="1"/>
    </xf>
    <xf numFmtId="0" fontId="2" fillId="2" borderId="0" xfId="0" applyNumberFormat="1" applyFont="1" applyFill="1" applyBorder="1" applyAlignment="1" applyProtection="1">
      <alignment horizontal="center" wrapText="1"/>
    </xf>
    <xf numFmtId="0" fontId="2" fillId="2" borderId="0" xfId="0" applyNumberFormat="1" applyFont="1" applyFill="1" applyBorder="1" applyAlignment="1" applyProtection="1">
      <alignment horizontal="center" vertical="top" wrapText="1"/>
    </xf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3" fillId="2" borderId="2" xfId="0" applyNumberFormat="1" applyFont="1" applyFill="1" applyBorder="1" applyAlignment="1" applyProtection="1">
      <alignment horizontal="center" vertical="center" wrapText="1"/>
    </xf>
    <xf numFmtId="0" fontId="3" fillId="2" borderId="3" xfId="0" applyNumberFormat="1" applyFont="1" applyFill="1" applyBorder="1" applyAlignment="1" applyProtection="1">
      <alignment horizontal="center" vertical="center" wrapText="1"/>
    </xf>
    <xf numFmtId="0" fontId="3" fillId="2" borderId="4" xfId="0" applyNumberFormat="1" applyFont="1" applyFill="1" applyBorder="1" applyAlignment="1" applyProtection="1">
      <alignment horizontal="center" vertical="center" wrapText="1"/>
    </xf>
    <xf numFmtId="0" fontId="4" fillId="2" borderId="2" xfId="0" applyNumberFormat="1" applyFont="1" applyFill="1" applyBorder="1" applyAlignment="1" applyProtection="1">
      <alignment horizontal="center" vertical="center" wrapText="1"/>
    </xf>
    <xf numFmtId="0" fontId="4" fillId="2" borderId="3" xfId="0" applyNumberFormat="1" applyFont="1" applyFill="1" applyBorder="1" applyAlignment="1" applyProtection="1">
      <alignment horizontal="left" vertical="center" wrapText="1"/>
    </xf>
    <xf numFmtId="0" fontId="4" fillId="2" borderId="3" xfId="0" applyNumberFormat="1" applyFont="1" applyFill="1" applyBorder="1" applyAlignment="1" applyProtection="1">
      <alignment horizontal="center" vertical="center" wrapText="1"/>
    </xf>
    <xf numFmtId="0" fontId="5" fillId="2" borderId="3" xfId="0" applyNumberFormat="1" applyFont="1" applyFill="1" applyBorder="1" applyAlignment="1" applyProtection="1">
      <alignment horizontal="center" vertical="center" wrapText="1"/>
    </xf>
    <xf numFmtId="0" fontId="5" fillId="2" borderId="4" xfId="0" applyNumberFormat="1" applyFont="1" applyFill="1" applyBorder="1" applyAlignment="1" applyProtection="1">
      <alignment horizontal="center" vertical="center" wrapText="1"/>
    </xf>
    <xf numFmtId="176" fontId="5" fillId="2" borderId="3" xfId="0" applyNumberFormat="1" applyFont="1" applyFill="1" applyBorder="1" applyAlignment="1" applyProtection="1">
      <alignment horizontal="center" vertical="center" wrapText="1"/>
    </xf>
    <xf numFmtId="176" fontId="5" fillId="2" borderId="4" xfId="0" applyNumberFormat="1" applyFont="1" applyFill="1" applyBorder="1" applyAlignment="1" applyProtection="1">
      <alignment horizontal="center" vertical="center" wrapText="1"/>
      <protection hidden="1"/>
    </xf>
    <xf numFmtId="0" fontId="4" fillId="2" borderId="5" xfId="0" applyNumberFormat="1" applyFont="1" applyFill="1" applyBorder="1" applyAlignment="1" applyProtection="1">
      <alignment horizontal="right" vertical="center" wrapText="1"/>
    </xf>
    <xf numFmtId="176" fontId="4" fillId="2" borderId="6" xfId="0" applyNumberFormat="1" applyFont="1" applyFill="1" applyBorder="1" applyAlignment="1" applyProtection="1">
      <alignment horizontal="center" vertical="center" wrapText="1"/>
    </xf>
    <xf numFmtId="0" fontId="4" fillId="2" borderId="7" xfId="0" applyNumberFormat="1" applyFont="1" applyFill="1" applyBorder="1" applyAlignment="1" applyProtection="1">
      <alignment horizontal="center" vertical="center" wrapText="1"/>
    </xf>
    <xf numFmtId="0" fontId="5" fillId="2" borderId="3" xfId="0" applyNumberFormat="1" applyFont="1" applyFill="1" applyBorder="1" applyAlignment="1" applyProtection="1">
      <alignment horizontal="right" vertical="center" wrapText="1"/>
    </xf>
    <xf numFmtId="0" fontId="5" fillId="2" borderId="4" xfId="0" applyNumberFormat="1" applyFont="1" applyFill="1" applyBorder="1" applyAlignment="1" applyProtection="1">
      <alignment horizontal="right" vertical="center" wrapText="1"/>
    </xf>
    <xf numFmtId="176" fontId="5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7" xfId="0" applyNumberFormat="1" applyFont="1" applyFill="1" applyBorder="1" applyAlignment="1" applyProtection="1">
      <alignment horizontal="left" vertical="center" wrapText="1"/>
    </xf>
    <xf numFmtId="0" fontId="0" fillId="2" borderId="0" xfId="0" applyNumberFormat="1" applyFont="1" applyFill="1" applyBorder="1" applyAlignment="1" applyProtection="1">
      <alignment wrapText="1"/>
      <protection locked="0"/>
    </xf>
    <xf numFmtId="0" fontId="1" fillId="0" borderId="0" xfId="0" applyFont="1" applyAlignment="1">
      <alignment horizontal="center" vertical="center"/>
    </xf>
    <xf numFmtId="176" fontId="5" fillId="2" borderId="4" xfId="0" applyNumberFormat="1" applyFont="1" applyFill="1" applyBorder="1" applyAlignment="1" applyProtection="1">
      <alignment horizontal="center" vertical="center" wrapText="1"/>
    </xf>
    <xf numFmtId="0" fontId="6" fillId="2" borderId="0" xfId="0" applyNumberFormat="1" applyFont="1" applyFill="1" applyBorder="1" applyAlignment="1" applyProtection="1">
      <alignment horizontal="center" vertical="top" wrapText="1"/>
    </xf>
    <xf numFmtId="0" fontId="6" fillId="2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Font="1" applyProtection="1">
      <alignment vertical="center"/>
      <protection locked="0"/>
    </xf>
    <xf numFmtId="0" fontId="4" fillId="2" borderId="0" xfId="0" applyNumberFormat="1" applyFont="1" applyFill="1" applyAlignment="1" applyProtection="1">
      <alignment vertical="center" wrapText="1"/>
    </xf>
    <xf numFmtId="0" fontId="4" fillId="2" borderId="0" xfId="0" applyNumberFormat="1" applyFont="1" applyFill="1" applyAlignment="1" applyProtection="1">
      <alignment horizontal="center" vertical="center" wrapText="1"/>
    </xf>
    <xf numFmtId="0" fontId="0" fillId="2" borderId="0" xfId="0" applyNumberFormat="1" applyFont="1" applyFill="1" applyBorder="1" applyAlignment="1" applyProtection="1">
      <alignment wrapText="1"/>
    </xf>
    <xf numFmtId="0" fontId="0" fillId="2" borderId="0" xfId="0" applyNumberFormat="1" applyFont="1" applyFill="1" applyBorder="1" applyAlignment="1" applyProtection="1">
      <alignment horizontal="center" vertical="center" wrapText="1"/>
    </xf>
    <xf numFmtId="0" fontId="3" fillId="2" borderId="8" xfId="0" applyNumberFormat="1" applyFont="1" applyFill="1" applyBorder="1" applyAlignment="1" applyProtection="1">
      <alignment horizontal="center" vertical="center" wrapText="1"/>
    </xf>
    <xf numFmtId="0" fontId="3" fillId="2" borderId="9" xfId="0" applyNumberFormat="1" applyFont="1" applyFill="1" applyBorder="1" applyAlignment="1" applyProtection="1">
      <alignment horizontal="center" vertical="center" wrapText="1"/>
    </xf>
    <xf numFmtId="0" fontId="3" fillId="2" borderId="10" xfId="0" applyNumberFormat="1" applyFont="1" applyFill="1" applyBorder="1" applyAlignment="1" applyProtection="1">
      <alignment horizontal="center" vertical="center" wrapText="1"/>
    </xf>
    <xf numFmtId="0" fontId="1" fillId="0" borderId="0" xfId="0" applyFont="1" applyProtection="1">
      <alignment vertical="center"/>
      <protection locked="0"/>
    </xf>
    <xf numFmtId="0" fontId="1" fillId="0" borderId="0" xfId="0" applyFont="1" applyProtection="1">
      <alignment vertical="center"/>
    </xf>
    <xf numFmtId="0" fontId="1" fillId="0" borderId="0" xfId="0" applyFont="1" applyAlignment="1" applyProtection="1">
      <alignment horizontal="center" vertical="center"/>
    </xf>
    <xf numFmtId="0" fontId="0" fillId="0" borderId="0" xfId="0" applyFont="1" applyProtection="1">
      <alignment vertical="center"/>
    </xf>
    <xf numFmtId="0" fontId="0" fillId="0" borderId="0" xfId="0" applyFont="1" applyAlignment="1" applyProtection="1">
      <alignment horizontal="center" vertical="center"/>
    </xf>
    <xf numFmtId="0" fontId="0" fillId="0" borderId="0" xfId="0" applyFont="1" applyAlignment="1" applyProtection="1">
      <alignment horizontal="center" vertical="center"/>
      <protection locked="0"/>
    </xf>
    <xf numFmtId="0" fontId="7" fillId="3" borderId="0" xfId="0" applyFont="1" applyFill="1" applyBorder="1" applyAlignment="1"/>
    <xf numFmtId="0" fontId="8" fillId="3" borderId="0" xfId="0" applyFont="1" applyFill="1" applyAlignment="1">
      <alignment horizontal="center"/>
    </xf>
    <xf numFmtId="0" fontId="9" fillId="3" borderId="0" xfId="0" applyFont="1" applyFill="1" applyBorder="1" applyAlignment="1"/>
    <xf numFmtId="0" fontId="10" fillId="3" borderId="0" xfId="0" applyFont="1" applyFill="1" applyBorder="1" applyAlignment="1">
      <alignment horizontal="center"/>
    </xf>
    <xf numFmtId="0" fontId="11" fillId="3" borderId="0" xfId="0" applyFont="1" applyFill="1" applyBorder="1" applyAlignment="1">
      <alignment horizontal="center"/>
    </xf>
    <xf numFmtId="0" fontId="12" fillId="3" borderId="0" xfId="0" applyFont="1" applyFill="1" applyBorder="1" applyAlignment="1"/>
    <xf numFmtId="0" fontId="13" fillId="3" borderId="0" xfId="0" applyFont="1" applyFill="1" applyBorder="1" applyAlignment="1">
      <alignment horizontal="right"/>
    </xf>
    <xf numFmtId="0" fontId="13" fillId="3" borderId="0" xfId="0" applyFont="1" applyFill="1" applyBorder="1" applyAlignment="1"/>
    <xf numFmtId="0" fontId="13" fillId="3" borderId="0" xfId="0" applyFont="1" applyFill="1" applyBorder="1" applyAlignment="1">
      <alignment horizontal="left"/>
    </xf>
    <xf numFmtId="1" fontId="13" fillId="3" borderId="11" xfId="0" applyNumberFormat="1" applyFont="1" applyFill="1" applyBorder="1" applyAlignment="1">
      <alignment horizontal="center"/>
    </xf>
    <xf numFmtId="0" fontId="14" fillId="3" borderId="0" xfId="0" applyNumberFormat="1" applyFont="1" applyFill="1" applyBorder="1" applyAlignment="1" applyProtection="1">
      <alignment horizontal="right" wrapText="1"/>
    </xf>
    <xf numFmtId="0" fontId="14" fillId="3" borderId="12" xfId="0" applyNumberFormat="1" applyFont="1" applyFill="1" applyBorder="1" applyAlignment="1" applyProtection="1">
      <alignment horizontal="center" vertical="center" wrapText="1"/>
    </xf>
    <xf numFmtId="0" fontId="14" fillId="3" borderId="0" xfId="0" applyNumberFormat="1" applyFont="1" applyFill="1" applyBorder="1" applyAlignment="1" applyProtection="1">
      <alignment vertical="center" wrapText="1"/>
    </xf>
    <xf numFmtId="0" fontId="14" fillId="3" borderId="0" xfId="0" applyNumberFormat="1" applyFont="1" applyFill="1" applyBorder="1" applyAlignment="1" applyProtection="1">
      <alignment horizontal="center" vertical="center" wrapText="1"/>
    </xf>
    <xf numFmtId="0" fontId="13" fillId="3" borderId="11" xfId="0" applyFont="1" applyFill="1" applyBorder="1" applyAlignment="1">
      <alignment horizontal="center"/>
    </xf>
    <xf numFmtId="0" fontId="13" fillId="3" borderId="0" xfId="0" applyFont="1" applyFill="1" applyBorder="1" applyAlignment="1">
      <alignment horizontal="left" wrapText="1"/>
    </xf>
    <xf numFmtId="0" fontId="15" fillId="3" borderId="13" xfId="0" applyFont="1" applyFill="1" applyBorder="1" applyAlignment="1">
      <alignment horizontal="center" vertical="top"/>
    </xf>
    <xf numFmtId="0" fontId="13" fillId="3" borderId="0" xfId="0" applyFont="1" applyFill="1" applyBorder="1" applyAlignment="1">
      <alignment wrapText="1"/>
    </xf>
    <xf numFmtId="0" fontId="13" fillId="3" borderId="11" xfId="0" applyFont="1" applyFill="1" applyBorder="1" applyAlignment="1">
      <alignment horizontal="center" wrapText="1"/>
    </xf>
    <xf numFmtId="0" fontId="16" fillId="3" borderId="0" xfId="0" applyFont="1" applyFill="1" applyBorder="1" applyAlignment="1">
      <alignment horizontal="center"/>
    </xf>
    <xf numFmtId="0" fontId="17" fillId="3" borderId="0" xfId="0" applyFont="1" applyFill="1" applyBorder="1" applyAlignment="1">
      <alignment vertical="center"/>
    </xf>
    <xf numFmtId="0" fontId="13" fillId="3" borderId="0" xfId="0" applyFont="1" applyFill="1" applyBorder="1" applyAlignment="1">
      <alignment horizontal="left" vertical="center"/>
    </xf>
    <xf numFmtId="177" fontId="18" fillId="3" borderId="11" xfId="0" applyNumberFormat="1" applyFont="1" applyFill="1" applyBorder="1" applyAlignment="1">
      <alignment horizontal="center" vertical="center"/>
    </xf>
    <xf numFmtId="0" fontId="18" fillId="3" borderId="0" xfId="0" applyFont="1" applyFill="1" applyBorder="1" applyAlignment="1">
      <alignment horizontal="right" vertical="center"/>
    </xf>
    <xf numFmtId="0" fontId="17" fillId="3" borderId="0" xfId="0" applyFont="1" applyFill="1" applyBorder="1" applyAlignment="1"/>
    <xf numFmtId="0" fontId="17" fillId="3" borderId="0" xfId="0" applyFont="1" applyFill="1" applyBorder="1" applyAlignment="1">
      <alignment horizontal="center"/>
    </xf>
    <xf numFmtId="31" fontId="10" fillId="3" borderId="0" xfId="0" applyNumberFormat="1" applyFont="1" applyFill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theme" Target="theme/theme1.xml"/><Relationship Id="rId7" Type="http://schemas.openxmlformats.org/officeDocument/2006/relationships/customXml" Target="../customXml/item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H20"/>
  <sheetViews>
    <sheetView tabSelected="1" view="pageBreakPreview" zoomScaleNormal="100" topLeftCell="A6" workbookViewId="0">
      <selection activeCell="K17" sqref="K17"/>
    </sheetView>
  </sheetViews>
  <sheetFormatPr defaultColWidth="8.8" defaultRowHeight="14.25" outlineLevelCol="7"/>
  <cols>
    <col min="1" max="1" width="3.75" style="43" customWidth="1"/>
    <col min="2" max="2" width="18" style="43" customWidth="1"/>
    <col min="3" max="3" width="6.75" style="43" customWidth="1"/>
    <col min="4" max="4" width="13.375" style="43" customWidth="1"/>
    <col min="5" max="5" width="16.125" style="43" customWidth="1"/>
    <col min="6" max="6" width="13.375" style="43" customWidth="1"/>
    <col min="7" max="32" width="9" style="43"/>
    <col min="33" max="16384" width="8.8" style="43"/>
  </cols>
  <sheetData>
    <row r="2" s="43" customFormat="1" ht="25.5" spans="1:8">
      <c r="A2" s="44" t="s">
        <v>0</v>
      </c>
      <c r="B2" s="44"/>
      <c r="C2" s="44"/>
      <c r="D2" s="44"/>
      <c r="E2" s="44"/>
      <c r="F2" s="44"/>
      <c r="G2" s="45" t="s">
        <v>1</v>
      </c>
    </row>
    <row r="3" s="43" customFormat="1" ht="20.25" spans="1:8">
      <c r="A3" s="46"/>
    </row>
    <row r="4" s="43" customFormat="1" ht="33" customHeight="1" spans="1:8">
      <c r="A4" s="47" t="s">
        <v>2</v>
      </c>
      <c r="B4" s="47"/>
      <c r="C4" s="47"/>
      <c r="D4" s="47"/>
      <c r="E4" s="47"/>
      <c r="F4" s="47"/>
      <c r="G4" s="47"/>
    </row>
    <row r="5" s="43" customFormat="1" ht="47.25" customHeight="1" spans="1:8">
      <c r="A5" s="48"/>
      <c r="B5" s="48"/>
      <c r="C5" s="49" t="s">
        <v>3</v>
      </c>
      <c r="D5" s="49"/>
      <c r="E5" s="50"/>
      <c r="F5" s="48"/>
    </row>
    <row r="6" s="43" customFormat="1" ht="65.25" customHeight="1" spans="1:8">
      <c r="A6" s="48"/>
      <c r="B6" s="48"/>
      <c r="C6" s="48"/>
      <c r="D6" s="48"/>
      <c r="E6" s="48"/>
      <c r="F6" s="48"/>
    </row>
    <row r="7" s="43" customFormat="1" ht="46.5" customHeight="1" spans="1:8">
      <c r="A7" s="48"/>
      <c r="B7" s="51" t="s">
        <v>4</v>
      </c>
      <c r="C7" s="51"/>
      <c r="D7" s="52">
        <f>'【】5.4 清单汇总表'!E13</f>
        <v>3470811.8639</v>
      </c>
      <c r="E7" s="52"/>
      <c r="F7" s="52"/>
      <c r="G7" s="43" t="s">
        <v>5</v>
      </c>
    </row>
    <row r="8" s="43" customFormat="1" ht="30.75" customHeight="1" spans="1:8">
      <c r="A8" s="48"/>
      <c r="B8" s="53" t="s">
        <v>6</v>
      </c>
      <c r="C8" s="53"/>
      <c r="D8" s="54" t="s">
        <v>7</v>
      </c>
      <c r="E8" s="54"/>
      <c r="F8" s="54"/>
      <c r="G8" s="55"/>
      <c r="H8" s="55"/>
    </row>
    <row r="9" s="43" customFormat="1" ht="39.75" customHeight="1" spans="1:8">
      <c r="A9" s="48"/>
      <c r="B9" s="53"/>
      <c r="C9" s="53"/>
      <c r="D9" s="56"/>
      <c r="E9" s="56"/>
      <c r="F9" s="56"/>
      <c r="G9" s="55"/>
      <c r="H9" s="55"/>
    </row>
    <row r="10" s="43" customFormat="1" ht="46.5" spans="1:8">
      <c r="A10" s="48"/>
      <c r="B10" s="50" t="s">
        <v>8</v>
      </c>
      <c r="C10" s="57"/>
      <c r="D10" s="57"/>
      <c r="E10" s="58" t="s">
        <v>9</v>
      </c>
      <c r="F10" s="57"/>
      <c r="G10" s="57"/>
    </row>
    <row r="11" s="43" customFormat="1" ht="46.5" spans="1:8">
      <c r="A11" s="48"/>
      <c r="B11" s="48"/>
      <c r="C11" s="59" t="s">
        <v>10</v>
      </c>
      <c r="D11" s="59"/>
      <c r="E11" s="48"/>
      <c r="F11" s="59" t="s">
        <v>11</v>
      </c>
      <c r="G11" s="59"/>
    </row>
    <row r="12" s="43" customFormat="1" ht="46.5" spans="1:8">
      <c r="A12" s="48"/>
      <c r="B12" s="60" t="s">
        <v>12</v>
      </c>
      <c r="C12" s="61"/>
      <c r="D12" s="61"/>
      <c r="E12" s="58" t="s">
        <v>13</v>
      </c>
      <c r="F12" s="61"/>
      <c r="G12" s="61"/>
    </row>
    <row r="13" s="43" customFormat="1" ht="39.75" customHeight="1" spans="1:8">
      <c r="A13" s="48"/>
      <c r="B13" s="50"/>
      <c r="C13" s="59" t="s">
        <v>14</v>
      </c>
      <c r="D13" s="59"/>
      <c r="E13" s="50"/>
      <c r="F13" s="59" t="s">
        <v>14</v>
      </c>
      <c r="G13" s="59"/>
    </row>
    <row r="14" s="43" customFormat="1" ht="36.75" customHeight="1" spans="1:8">
      <c r="A14" s="48"/>
      <c r="B14" s="50" t="s">
        <v>15</v>
      </c>
      <c r="C14" s="61"/>
      <c r="D14" s="61"/>
      <c r="E14" s="50" t="s">
        <v>16</v>
      </c>
      <c r="F14" s="61"/>
      <c r="G14" s="61"/>
    </row>
    <row r="15" s="43" customFormat="1" ht="27.75" spans="1:8">
      <c r="A15" s="62"/>
      <c r="C15" s="59" t="s">
        <v>17</v>
      </c>
      <c r="D15" s="59"/>
      <c r="F15" s="59" t="s">
        <v>17</v>
      </c>
      <c r="G15" s="59"/>
    </row>
    <row r="16" s="43" customFormat="1" ht="33.75" customHeight="1" spans="1:8">
      <c r="A16" s="62"/>
    </row>
    <row r="17" s="43" customFormat="1" ht="27" spans="1:7">
      <c r="A17" s="63"/>
      <c r="B17" s="64" t="s">
        <v>18</v>
      </c>
      <c r="C17" s="65">
        <v>46246</v>
      </c>
      <c r="D17" s="65"/>
      <c r="E17" s="66" t="s">
        <v>19</v>
      </c>
      <c r="F17" s="65">
        <v>46246</v>
      </c>
      <c r="G17" s="65"/>
    </row>
    <row r="18" s="43" customFormat="1" ht="27" spans="1:7">
      <c r="A18" s="67"/>
      <c r="B18" s="67"/>
      <c r="C18" s="67"/>
      <c r="D18" s="67"/>
      <c r="E18" s="67"/>
      <c r="F18" s="67"/>
    </row>
    <row r="19" s="43" customFormat="1" ht="27" spans="1:7">
      <c r="A19" s="68"/>
      <c r="B19" s="68"/>
      <c r="C19" s="68"/>
      <c r="D19" s="68"/>
      <c r="E19" s="68"/>
      <c r="F19" s="68"/>
    </row>
    <row r="20" s="43" customFormat="1" ht="20.25" spans="1:7">
      <c r="A20" s="69"/>
      <c r="B20" s="69"/>
      <c r="C20" s="69"/>
      <c r="D20" s="69"/>
      <c r="E20" s="69"/>
      <c r="F20" s="69"/>
    </row>
  </sheetData>
  <protectedRanges>
    <protectedRange sqref="A2 E5 C10 C12 C14 F14 F12 C17 F17" name="区域1"/>
  </protectedRanges>
  <mergeCells count="21">
    <mergeCell ref="A2:F2"/>
    <mergeCell ref="A4:G4"/>
    <mergeCell ref="C5:D5"/>
    <mergeCell ref="B7:C7"/>
    <mergeCell ref="D7:F7"/>
    <mergeCell ref="B8:C8"/>
    <mergeCell ref="D8:F8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7:D17"/>
    <mergeCell ref="F17:G17"/>
  </mergeCells>
  <pageMargins left="0.75" right="0.75" top="1" bottom="1" header="0.5" footer="0.5"/>
  <pageSetup paperSize="9" scale="86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  <pageSetUpPr autoPageBreaks="0"/>
  </sheetPr>
  <dimension ref="A1:F17"/>
  <sheetViews>
    <sheetView workbookViewId="0">
      <selection activeCell="K11" sqref="K11"/>
    </sheetView>
  </sheetViews>
  <sheetFormatPr defaultColWidth="9" defaultRowHeight="13.5" outlineLevelCol="5"/>
  <cols>
    <col min="1" max="2" width="9.5" customWidth="1"/>
    <col min="3" max="3" width="28.8333333333333" customWidth="1"/>
    <col min="4" max="4" width="28.5" customWidth="1"/>
    <col min="5" max="5" width="14.625" style="2" customWidth="1"/>
  </cols>
  <sheetData>
    <row r="1" ht="39" customHeight="1" spans="1:6">
      <c r="A1" s="27" t="s">
        <v>20</v>
      </c>
      <c r="B1" s="27" t="s">
        <v>21</v>
      </c>
      <c r="C1" s="27" t="s">
        <v>21</v>
      </c>
      <c r="D1" s="27" t="s">
        <v>21</v>
      </c>
      <c r="E1" s="28" t="s">
        <v>21</v>
      </c>
      <c r="F1" s="29"/>
    </row>
    <row r="2" ht="34" customHeight="1" spans="1:6">
      <c r="A2" s="30" t="s">
        <v>22</v>
      </c>
      <c r="B2" s="30"/>
      <c r="C2" s="30"/>
      <c r="D2" s="30"/>
      <c r="E2" s="31"/>
      <c r="F2" s="29"/>
    </row>
    <row r="3" ht="1" customHeight="1" spans="1:6">
      <c r="A3" s="32" t="s">
        <v>21</v>
      </c>
      <c r="B3" s="32" t="s">
        <v>21</v>
      </c>
      <c r="C3" s="32" t="s">
        <v>21</v>
      </c>
      <c r="D3" s="32" t="s">
        <v>21</v>
      </c>
      <c r="E3" s="33" t="s">
        <v>21</v>
      </c>
      <c r="F3" s="29"/>
    </row>
    <row r="4" s="1" customFormat="1" ht="42" customHeight="1" spans="1:6">
      <c r="A4" s="34" t="s">
        <v>23</v>
      </c>
      <c r="B4" s="35" t="s">
        <v>24</v>
      </c>
      <c r="C4" s="35" t="s">
        <v>25</v>
      </c>
      <c r="D4" s="35" t="s">
        <v>21</v>
      </c>
      <c r="E4" s="36" t="s">
        <v>26</v>
      </c>
      <c r="F4" s="37"/>
    </row>
    <row r="5" ht="45" customHeight="1" spans="1:6">
      <c r="A5" s="10" t="s">
        <v>27</v>
      </c>
      <c r="B5" s="12" t="s">
        <v>28</v>
      </c>
      <c r="C5" s="12" t="s">
        <v>29</v>
      </c>
      <c r="D5" s="12" t="s">
        <v>21</v>
      </c>
      <c r="E5" s="16">
        <f>'清单  第100章  总则'!C17</f>
        <v>111390</v>
      </c>
      <c r="F5" s="29"/>
    </row>
    <row r="6" ht="45" customHeight="1" spans="1:6">
      <c r="A6" s="10" t="s">
        <v>30</v>
      </c>
      <c r="B6" s="12" t="s">
        <v>31</v>
      </c>
      <c r="C6" s="12" t="s">
        <v>32</v>
      </c>
      <c r="D6" s="12" t="s">
        <v>21</v>
      </c>
      <c r="E6" s="16">
        <f>'清单  第200章  路基工程'!C8</f>
        <v>55.02</v>
      </c>
      <c r="F6" s="29"/>
    </row>
    <row r="7" ht="45" customHeight="1" spans="1:6">
      <c r="A7" s="10" t="s">
        <v>33</v>
      </c>
      <c r="B7" s="12" t="s">
        <v>34</v>
      </c>
      <c r="C7" s="12" t="s">
        <v>35</v>
      </c>
      <c r="D7" s="12" t="s">
        <v>21</v>
      </c>
      <c r="E7" s="16">
        <f>'清单  第300章  路面工程'!C8</f>
        <v>19892.6</v>
      </c>
      <c r="F7" s="29"/>
    </row>
    <row r="8" ht="45" customHeight="1" spans="1:6">
      <c r="A8" s="10" t="s">
        <v>36</v>
      </c>
      <c r="B8" s="12" t="s">
        <v>37</v>
      </c>
      <c r="C8" s="12" t="s">
        <v>38</v>
      </c>
      <c r="D8" s="12" t="s">
        <v>21</v>
      </c>
      <c r="E8" s="16">
        <f>'清单  第600章  交通工程及预埋(预留)管线工程'!C94</f>
        <v>3305109.77</v>
      </c>
      <c r="F8" s="29"/>
    </row>
    <row r="9" ht="45" customHeight="1" spans="1:6">
      <c r="A9" s="10" t="s">
        <v>39</v>
      </c>
      <c r="B9" s="12" t="s">
        <v>40</v>
      </c>
      <c r="C9" s="12" t="s">
        <v>21</v>
      </c>
      <c r="D9" s="12" t="s">
        <v>21</v>
      </c>
      <c r="E9" s="16">
        <f>SUM(E1:E8)</f>
        <v>3436447.39</v>
      </c>
      <c r="F9" s="29"/>
    </row>
    <row r="10" ht="45" customHeight="1" spans="1:6">
      <c r="A10" s="10" t="s">
        <v>41</v>
      </c>
      <c r="B10" s="12" t="s">
        <v>42</v>
      </c>
      <c r="C10" s="12" t="s">
        <v>21</v>
      </c>
      <c r="D10" s="12" t="s">
        <v>21</v>
      </c>
      <c r="E10" s="14">
        <v>0</v>
      </c>
      <c r="F10" s="29"/>
    </row>
    <row r="11" ht="45" customHeight="1" spans="1:6">
      <c r="A11" s="10" t="s">
        <v>43</v>
      </c>
      <c r="B11" s="12" t="s">
        <v>44</v>
      </c>
      <c r="C11" s="12" t="s">
        <v>21</v>
      </c>
      <c r="D11" s="12" t="s">
        <v>21</v>
      </c>
      <c r="E11" s="16">
        <f>E9-E10</f>
        <v>3436447.39</v>
      </c>
      <c r="F11" s="29"/>
    </row>
    <row r="12" ht="45" customHeight="1" spans="1:6">
      <c r="A12" s="10" t="s">
        <v>45</v>
      </c>
      <c r="B12" s="12" t="s">
        <v>46</v>
      </c>
      <c r="C12" s="12" t="s">
        <v>21</v>
      </c>
      <c r="D12" s="12" t="s">
        <v>21</v>
      </c>
      <c r="E12" s="16">
        <f>E11*1%</f>
        <v>34364.4739</v>
      </c>
      <c r="F12" s="29"/>
    </row>
    <row r="13" ht="45" customHeight="1" spans="1:6">
      <c r="A13" s="10" t="s">
        <v>47</v>
      </c>
      <c r="B13" s="12" t="s">
        <v>48</v>
      </c>
      <c r="C13" s="12" t="s">
        <v>21</v>
      </c>
      <c r="D13" s="12" t="s">
        <v>21</v>
      </c>
      <c r="E13" s="16">
        <f>E11+E12</f>
        <v>3470811.8639</v>
      </c>
      <c r="F13" s="29"/>
    </row>
    <row r="14" ht="14.25" spans="1:6">
      <c r="A14" s="38"/>
      <c r="B14" s="38"/>
      <c r="C14" s="38"/>
      <c r="D14" s="38"/>
      <c r="E14" s="39"/>
      <c r="F14" s="37"/>
    </row>
    <row r="15" spans="1:6">
      <c r="A15" s="40"/>
      <c r="B15" s="40"/>
      <c r="C15" s="40"/>
      <c r="D15" s="40"/>
      <c r="E15" s="41"/>
      <c r="F15" s="29"/>
    </row>
    <row r="16" spans="1:6">
      <c r="A16" s="29"/>
      <c r="B16" s="29"/>
      <c r="C16" s="29"/>
      <c r="D16" s="29"/>
      <c r="E16" s="42"/>
      <c r="F16" s="29"/>
    </row>
    <row r="17" spans="1:6">
      <c r="A17" s="29"/>
      <c r="B17" s="29"/>
      <c r="C17" s="29"/>
      <c r="D17" s="29"/>
      <c r="E17" s="42"/>
      <c r="F17" s="29"/>
    </row>
  </sheetData>
  <mergeCells count="12">
    <mergeCell ref="A1:E1"/>
    <mergeCell ref="A2:E2"/>
    <mergeCell ref="C4:D4"/>
    <mergeCell ref="C5:D5"/>
    <mergeCell ref="C6:D6"/>
    <mergeCell ref="C7:D7"/>
    <mergeCell ref="C8:D8"/>
    <mergeCell ref="B9:D9"/>
    <mergeCell ref="B10:D10"/>
    <mergeCell ref="B11:D11"/>
    <mergeCell ref="B12:D12"/>
    <mergeCell ref="B13:D13"/>
  </mergeCells>
  <pageMargins left="0.590277777777778" right="0" top="0.590277777777778" bottom="0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  <pageSetUpPr autoPageBreaks="0"/>
  </sheetPr>
  <dimension ref="A1:F17"/>
  <sheetViews>
    <sheetView topLeftCell="A5" workbookViewId="0">
      <selection activeCell="C17" sqref="C17:D17"/>
    </sheetView>
  </sheetViews>
  <sheetFormatPr defaultColWidth="9" defaultRowHeight="13.5" outlineLevelCol="5"/>
  <cols>
    <col min="1" max="1" width="8.33333333333333" customWidth="1"/>
    <col min="2" max="2" width="37.875" customWidth="1"/>
    <col min="3" max="3" width="9.125" customWidth="1"/>
    <col min="4" max="4" width="10" customWidth="1"/>
    <col min="5" max="6" width="12.125" customWidth="1"/>
  </cols>
  <sheetData>
    <row r="1" ht="33" customHeight="1" spans="1:6">
      <c r="A1" s="3"/>
      <c r="B1" s="3"/>
      <c r="C1" s="3"/>
      <c r="D1" s="3"/>
      <c r="E1" s="3"/>
      <c r="F1" s="3"/>
    </row>
    <row r="2" ht="33" customHeight="1" spans="1:6">
      <c r="A2" s="5" t="s">
        <v>49</v>
      </c>
      <c r="B2" s="5" t="s">
        <v>21</v>
      </c>
      <c r="C2" s="5" t="s">
        <v>21</v>
      </c>
      <c r="D2" s="5" t="s">
        <v>21</v>
      </c>
      <c r="E2" s="5" t="s">
        <v>21</v>
      </c>
      <c r="F2" s="5" t="s">
        <v>21</v>
      </c>
    </row>
    <row r="3" ht="40" customHeight="1" spans="1:6">
      <c r="A3" s="6" t="s">
        <v>50</v>
      </c>
      <c r="B3" s="6" t="s">
        <v>21</v>
      </c>
      <c r="C3" s="6" t="s">
        <v>21</v>
      </c>
      <c r="D3" s="6" t="s">
        <v>21</v>
      </c>
      <c r="E3" s="6" t="s">
        <v>21</v>
      </c>
      <c r="F3" s="6" t="s">
        <v>21</v>
      </c>
    </row>
    <row r="4" ht="40" customHeight="1" spans="1:6">
      <c r="A4" s="7" t="s">
        <v>51</v>
      </c>
      <c r="B4" s="8" t="s">
        <v>52</v>
      </c>
      <c r="C4" s="8" t="s">
        <v>53</v>
      </c>
      <c r="D4" s="8" t="s">
        <v>54</v>
      </c>
      <c r="E4" s="8" t="s">
        <v>55</v>
      </c>
      <c r="F4" s="9" t="s">
        <v>56</v>
      </c>
    </row>
    <row r="5" ht="40" customHeight="1" spans="1:6">
      <c r="A5" s="10" t="s">
        <v>57</v>
      </c>
      <c r="B5" s="11" t="s">
        <v>58</v>
      </c>
      <c r="C5" s="12" t="s">
        <v>21</v>
      </c>
      <c r="D5" s="20" t="s">
        <v>21</v>
      </c>
      <c r="E5" s="20" t="s">
        <v>21</v>
      </c>
      <c r="F5" s="21" t="s">
        <v>21</v>
      </c>
    </row>
    <row r="6" ht="40" customHeight="1" spans="1:6">
      <c r="A6" s="10" t="s">
        <v>59</v>
      </c>
      <c r="B6" s="11" t="s">
        <v>60</v>
      </c>
      <c r="C6" s="12" t="s">
        <v>21</v>
      </c>
      <c r="D6" s="13" t="s">
        <v>21</v>
      </c>
      <c r="E6" s="20" t="s">
        <v>21</v>
      </c>
      <c r="F6" s="21" t="s">
        <v>21</v>
      </c>
    </row>
    <row r="7" ht="40" customHeight="1" spans="1:6">
      <c r="A7" s="10" t="s">
        <v>61</v>
      </c>
      <c r="B7" s="11" t="s">
        <v>62</v>
      </c>
      <c r="C7" s="12" t="s">
        <v>63</v>
      </c>
      <c r="D7" s="13">
        <v>1</v>
      </c>
      <c r="E7" s="13">
        <v>6650</v>
      </c>
      <c r="F7" s="16">
        <f>IF(ISBLANK(D7),"",IF(ISBLANK(E7),"",D7*E7))</f>
        <v>6650</v>
      </c>
    </row>
    <row r="8" ht="40" customHeight="1" spans="1:6">
      <c r="A8" s="10" t="s">
        <v>64</v>
      </c>
      <c r="B8" s="11" t="s">
        <v>65</v>
      </c>
      <c r="C8" s="12" t="s">
        <v>63</v>
      </c>
      <c r="D8" s="13">
        <v>1</v>
      </c>
      <c r="E8" s="13">
        <v>3325</v>
      </c>
      <c r="F8" s="16">
        <f>IF(ISBLANK(D8),"",IF(ISBLANK(E8),"",D8*E8))</f>
        <v>3325</v>
      </c>
    </row>
    <row r="9" ht="40" customHeight="1" spans="1:6">
      <c r="A9" s="10" t="s">
        <v>66</v>
      </c>
      <c r="B9" s="11" t="s">
        <v>67</v>
      </c>
      <c r="C9" s="12" t="s">
        <v>21</v>
      </c>
      <c r="D9" s="13" t="s">
        <v>21</v>
      </c>
      <c r="E9" s="13" t="s">
        <v>21</v>
      </c>
      <c r="F9" s="14" t="s">
        <v>21</v>
      </c>
    </row>
    <row r="10" ht="40" customHeight="1" spans="1:6">
      <c r="A10" s="10" t="s">
        <v>68</v>
      </c>
      <c r="B10" s="11" t="s">
        <v>67</v>
      </c>
      <c r="C10" s="12" t="s">
        <v>21</v>
      </c>
      <c r="D10" s="13" t="s">
        <v>21</v>
      </c>
      <c r="E10" s="13" t="s">
        <v>21</v>
      </c>
      <c r="F10" s="14" t="s">
        <v>21</v>
      </c>
    </row>
    <row r="11" ht="40" customHeight="1" spans="1:6">
      <c r="A11" s="10" t="s">
        <v>69</v>
      </c>
      <c r="B11" s="11" t="s">
        <v>70</v>
      </c>
      <c r="C11" s="12" t="s">
        <v>63</v>
      </c>
      <c r="D11" s="13">
        <v>1</v>
      </c>
      <c r="E11" s="13">
        <v>1663</v>
      </c>
      <c r="F11" s="16">
        <f>IF(ISBLANK(D11),"",IF(ISBLANK(E11),"",D11*E11))</f>
        <v>1663</v>
      </c>
    </row>
    <row r="12" ht="40" customHeight="1" spans="1:6">
      <c r="A12" s="10" t="s">
        <v>71</v>
      </c>
      <c r="B12" s="11" t="s">
        <v>72</v>
      </c>
      <c r="C12" s="12" t="s">
        <v>63</v>
      </c>
      <c r="D12" s="13">
        <v>1</v>
      </c>
      <c r="E12" s="13">
        <v>16625</v>
      </c>
      <c r="F12" s="26">
        <f>E12</f>
        <v>16625</v>
      </c>
    </row>
    <row r="13" ht="40" customHeight="1" spans="1:6">
      <c r="A13" s="10" t="s">
        <v>73</v>
      </c>
      <c r="B13" s="11" t="s">
        <v>74</v>
      </c>
      <c r="C13" s="12" t="s">
        <v>63</v>
      </c>
      <c r="D13" s="13">
        <v>1</v>
      </c>
      <c r="E13" s="13">
        <v>49876</v>
      </c>
      <c r="F13" s="26">
        <f>E13</f>
        <v>49876</v>
      </c>
    </row>
    <row r="14" ht="40" customHeight="1" spans="1:6">
      <c r="A14" s="10" t="s">
        <v>75</v>
      </c>
      <c r="B14" s="11" t="s">
        <v>76</v>
      </c>
      <c r="C14" s="12" t="s">
        <v>21</v>
      </c>
      <c r="D14" s="13" t="s">
        <v>21</v>
      </c>
      <c r="E14" s="13" t="s">
        <v>21</v>
      </c>
      <c r="F14" s="14" t="s">
        <v>21</v>
      </c>
    </row>
    <row r="15" ht="40" customHeight="1" spans="1:6">
      <c r="A15" s="10" t="s">
        <v>77</v>
      </c>
      <c r="B15" s="11" t="s">
        <v>76</v>
      </c>
      <c r="C15" s="12" t="s">
        <v>21</v>
      </c>
      <c r="D15" s="13" t="s">
        <v>21</v>
      </c>
      <c r="E15" s="13" t="s">
        <v>21</v>
      </c>
      <c r="F15" s="14" t="s">
        <v>21</v>
      </c>
    </row>
    <row r="16" ht="40" customHeight="1" spans="1:6">
      <c r="A16" s="10" t="s">
        <v>78</v>
      </c>
      <c r="B16" s="11" t="s">
        <v>76</v>
      </c>
      <c r="C16" s="12" t="s">
        <v>63</v>
      </c>
      <c r="D16" s="13">
        <v>1</v>
      </c>
      <c r="E16" s="13">
        <v>33251</v>
      </c>
      <c r="F16" s="16">
        <f>IF(ISBLANK(D16),"",IF(ISBLANK(E16),"",D16*E16))</f>
        <v>33251</v>
      </c>
    </row>
    <row r="17" ht="40" customHeight="1" spans="1:6">
      <c r="A17" s="17" t="s">
        <v>79</v>
      </c>
      <c r="B17" s="17" t="s">
        <v>21</v>
      </c>
      <c r="C17" s="18">
        <f>SUM(F1:F16)</f>
        <v>111390</v>
      </c>
      <c r="D17" s="18" t="s">
        <v>21</v>
      </c>
      <c r="E17" s="19" t="s">
        <v>5</v>
      </c>
      <c r="F17" s="19" t="s">
        <v>21</v>
      </c>
    </row>
  </sheetData>
  <protectedRanges>
    <protectedRange sqref="E7:E16" name="区域1"/>
  </protectedRanges>
  <mergeCells count="6">
    <mergeCell ref="A1:F1"/>
    <mergeCell ref="A2:F2"/>
    <mergeCell ref="A3:F3"/>
    <mergeCell ref="A17:B17"/>
    <mergeCell ref="C17:D17"/>
    <mergeCell ref="E17:F17"/>
  </mergeCells>
  <pageMargins left="0.66875" right="0" top="0.511805555555556" bottom="0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  <pageSetUpPr autoPageBreaks="0"/>
  </sheetPr>
  <dimension ref="A1:G9"/>
  <sheetViews>
    <sheetView topLeftCell="A2" workbookViewId="0">
      <selection activeCell="E12" sqref="E12"/>
    </sheetView>
  </sheetViews>
  <sheetFormatPr defaultColWidth="9" defaultRowHeight="13.5" outlineLevelCol="6"/>
  <cols>
    <col min="1" max="1" width="8.33333333333333" customWidth="1"/>
    <col min="2" max="2" width="40.375" customWidth="1"/>
    <col min="3" max="3" width="9.875" customWidth="1"/>
    <col min="4" max="4" width="7.5" style="2" customWidth="1"/>
    <col min="5" max="6" width="12.875" style="2" customWidth="1"/>
    <col min="7" max="7" width="7" customWidth="1"/>
  </cols>
  <sheetData>
    <row r="1" ht="33" customHeight="1" spans="1:7">
      <c r="A1" s="3"/>
      <c r="B1" s="3"/>
      <c r="C1" s="3"/>
      <c r="D1" s="4"/>
      <c r="E1" s="4"/>
      <c r="F1" s="4"/>
      <c r="G1" s="24" t="s">
        <v>21</v>
      </c>
    </row>
    <row r="2" ht="33" customHeight="1" spans="1:7">
      <c r="A2" s="5" t="s">
        <v>49</v>
      </c>
      <c r="B2" s="5" t="s">
        <v>21</v>
      </c>
      <c r="C2" s="5" t="s">
        <v>21</v>
      </c>
      <c r="D2" s="5" t="s">
        <v>21</v>
      </c>
      <c r="E2" s="5" t="s">
        <v>21</v>
      </c>
      <c r="F2" s="5" t="s">
        <v>21</v>
      </c>
      <c r="G2" s="24" t="s">
        <v>21</v>
      </c>
    </row>
    <row r="3" ht="50" customHeight="1" spans="1:7">
      <c r="A3" s="6" t="s">
        <v>80</v>
      </c>
      <c r="B3" s="6" t="s">
        <v>21</v>
      </c>
      <c r="C3" s="6" t="s">
        <v>21</v>
      </c>
      <c r="D3" s="6" t="s">
        <v>21</v>
      </c>
      <c r="E3" s="6" t="s">
        <v>21</v>
      </c>
      <c r="F3" s="6" t="s">
        <v>21</v>
      </c>
      <c r="G3" s="24" t="s">
        <v>21</v>
      </c>
    </row>
    <row r="4" ht="50" customHeight="1" spans="1:7">
      <c r="A4" s="7" t="s">
        <v>51</v>
      </c>
      <c r="B4" s="8" t="s">
        <v>52</v>
      </c>
      <c r="C4" s="8" t="s">
        <v>53</v>
      </c>
      <c r="D4" s="8" t="s">
        <v>54</v>
      </c>
      <c r="E4" s="8" t="s">
        <v>55</v>
      </c>
      <c r="F4" s="9" t="s">
        <v>56</v>
      </c>
      <c r="G4" s="24" t="s">
        <v>21</v>
      </c>
    </row>
    <row r="5" ht="50" customHeight="1" spans="1:7">
      <c r="A5" s="10" t="s">
        <v>81</v>
      </c>
      <c r="B5" s="11" t="s">
        <v>82</v>
      </c>
      <c r="C5" s="12" t="s">
        <v>21</v>
      </c>
      <c r="D5" s="13" t="s">
        <v>21</v>
      </c>
      <c r="E5" s="13" t="s">
        <v>21</v>
      </c>
      <c r="F5" s="14" t="s">
        <v>21</v>
      </c>
      <c r="G5" s="24" t="s">
        <v>21</v>
      </c>
    </row>
    <row r="6" ht="50" customHeight="1" spans="1:7">
      <c r="A6" s="10" t="s">
        <v>83</v>
      </c>
      <c r="B6" s="11" t="s">
        <v>84</v>
      </c>
      <c r="C6" s="12" t="s">
        <v>21</v>
      </c>
      <c r="D6" s="13" t="s">
        <v>21</v>
      </c>
      <c r="E6" s="13" t="s">
        <v>21</v>
      </c>
      <c r="F6" s="14" t="s">
        <v>21</v>
      </c>
      <c r="G6" s="24" t="s">
        <v>21</v>
      </c>
    </row>
    <row r="7" ht="50" customHeight="1" spans="1:7">
      <c r="A7" s="10" t="s">
        <v>85</v>
      </c>
      <c r="B7" s="11" t="s">
        <v>86</v>
      </c>
      <c r="C7" s="12" t="s">
        <v>87</v>
      </c>
      <c r="D7" s="13">
        <v>7</v>
      </c>
      <c r="E7" s="22">
        <v>7.86</v>
      </c>
      <c r="F7" s="16">
        <f>IF(ISBLANK(D7),"",IF(ISBLANK(E7),"",D7*E7))</f>
        <v>55.02</v>
      </c>
      <c r="G7" s="24" t="s">
        <v>21</v>
      </c>
    </row>
    <row r="8" ht="50" customHeight="1" spans="1:7">
      <c r="A8" s="17" t="s">
        <v>88</v>
      </c>
      <c r="B8" s="17" t="s">
        <v>21</v>
      </c>
      <c r="C8" s="18">
        <f>SUM(F1:F7)</f>
        <v>55.02</v>
      </c>
      <c r="D8" s="18" t="s">
        <v>21</v>
      </c>
      <c r="E8" s="23" t="s">
        <v>5</v>
      </c>
      <c r="F8" s="23" t="s">
        <v>21</v>
      </c>
      <c r="G8" s="24" t="s">
        <v>21</v>
      </c>
    </row>
    <row r="9" ht="14.25" spans="1:7">
      <c r="A9" s="1"/>
      <c r="B9" s="1"/>
      <c r="C9" s="1"/>
      <c r="D9" s="25"/>
      <c r="E9" s="25"/>
      <c r="F9" s="25"/>
    </row>
  </sheetData>
  <protectedRanges>
    <protectedRange sqref="E7" name="区域1"/>
  </protectedRanges>
  <mergeCells count="6">
    <mergeCell ref="A1:F1"/>
    <mergeCell ref="A2:F2"/>
    <mergeCell ref="A3:F3"/>
    <mergeCell ref="A8:B8"/>
    <mergeCell ref="C8:D8"/>
    <mergeCell ref="E8:F8"/>
  </mergeCells>
  <pageMargins left="0.66875" right="0" top="0.708333333333333" bottom="0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  <pageSetUpPr autoPageBreaks="0"/>
  </sheetPr>
  <dimension ref="A1:F8"/>
  <sheetViews>
    <sheetView workbookViewId="0">
      <selection activeCell="F7" sqref="F7"/>
    </sheetView>
  </sheetViews>
  <sheetFormatPr defaultColWidth="9" defaultRowHeight="13.5" outlineLevelRow="7" outlineLevelCol="5"/>
  <cols>
    <col min="1" max="1" width="8.33333333333333" customWidth="1"/>
    <col min="2" max="2" width="35.5" customWidth="1"/>
    <col min="3" max="3" width="6.66666666666667" customWidth="1"/>
    <col min="4" max="6" width="10" customWidth="1"/>
  </cols>
  <sheetData>
    <row r="1" ht="33" customHeight="1" spans="1:6">
      <c r="A1" s="3"/>
      <c r="B1" s="3"/>
      <c r="C1" s="3"/>
      <c r="D1" s="3"/>
      <c r="E1" s="3"/>
      <c r="F1" s="3"/>
    </row>
    <row r="2" ht="33" customHeight="1" spans="1:6">
      <c r="A2" s="5" t="s">
        <v>49</v>
      </c>
      <c r="B2" s="5" t="s">
        <v>21</v>
      </c>
      <c r="C2" s="5" t="s">
        <v>21</v>
      </c>
      <c r="D2" s="5" t="s">
        <v>21</v>
      </c>
      <c r="E2" s="5" t="s">
        <v>21</v>
      </c>
      <c r="F2" s="5" t="s">
        <v>21</v>
      </c>
    </row>
    <row r="3" ht="33" customHeight="1" spans="1:6">
      <c r="A3" s="6" t="s">
        <v>89</v>
      </c>
      <c r="B3" s="6" t="s">
        <v>21</v>
      </c>
      <c r="C3" s="6" t="s">
        <v>21</v>
      </c>
      <c r="D3" s="6" t="s">
        <v>21</v>
      </c>
      <c r="E3" s="6" t="s">
        <v>21</v>
      </c>
      <c r="F3" s="6" t="s">
        <v>21</v>
      </c>
    </row>
    <row r="4" ht="41" customHeight="1" spans="1:6">
      <c r="A4" s="7" t="s">
        <v>51</v>
      </c>
      <c r="B4" s="8" t="s">
        <v>52</v>
      </c>
      <c r="C4" s="8" t="s">
        <v>53</v>
      </c>
      <c r="D4" s="8" t="s">
        <v>54</v>
      </c>
      <c r="E4" s="8" t="s">
        <v>55</v>
      </c>
      <c r="F4" s="9" t="s">
        <v>56</v>
      </c>
    </row>
    <row r="5" ht="41" customHeight="1" spans="1:6">
      <c r="A5" s="10" t="s">
        <v>90</v>
      </c>
      <c r="B5" s="11" t="s">
        <v>91</v>
      </c>
      <c r="C5" s="12" t="s">
        <v>21</v>
      </c>
      <c r="D5" s="20" t="s">
        <v>21</v>
      </c>
      <c r="E5" s="20" t="s">
        <v>21</v>
      </c>
      <c r="F5" s="21" t="s">
        <v>21</v>
      </c>
    </row>
    <row r="6" ht="41" customHeight="1" spans="1:6">
      <c r="A6" s="10" t="s">
        <v>92</v>
      </c>
      <c r="B6" s="11" t="s">
        <v>91</v>
      </c>
      <c r="C6" s="12" t="s">
        <v>21</v>
      </c>
      <c r="D6" s="20" t="s">
        <v>21</v>
      </c>
      <c r="E6" s="20" t="s">
        <v>21</v>
      </c>
      <c r="F6" s="21" t="s">
        <v>21</v>
      </c>
    </row>
    <row r="7" ht="41" customHeight="1" spans="1:6">
      <c r="A7" s="10" t="s">
        <v>93</v>
      </c>
      <c r="B7" s="11" t="s">
        <v>94</v>
      </c>
      <c r="C7" s="12" t="s">
        <v>95</v>
      </c>
      <c r="D7" s="13">
        <v>140</v>
      </c>
      <c r="E7" s="22">
        <v>142.09</v>
      </c>
      <c r="F7" s="16">
        <f>IF(ISBLANK(D7),"",IF(ISBLANK(E7),"",D7*E7))</f>
        <v>19892.6</v>
      </c>
    </row>
    <row r="8" ht="41" customHeight="1" spans="1:6">
      <c r="A8" s="17" t="s">
        <v>96</v>
      </c>
      <c r="B8" s="17" t="s">
        <v>21</v>
      </c>
      <c r="C8" s="18">
        <f>SUM(F1:F7)</f>
        <v>19892.6</v>
      </c>
      <c r="D8" s="18" t="s">
        <v>21</v>
      </c>
      <c r="E8" s="23" t="s">
        <v>5</v>
      </c>
      <c r="F8" s="23" t="s">
        <v>21</v>
      </c>
    </row>
  </sheetData>
  <protectedRanges>
    <protectedRange sqref="E7" name="区域1"/>
  </protectedRanges>
  <mergeCells count="6">
    <mergeCell ref="A1:F1"/>
    <mergeCell ref="A2:F2"/>
    <mergeCell ref="A3:F3"/>
    <mergeCell ref="A8:B8"/>
    <mergeCell ref="C8:D8"/>
    <mergeCell ref="E8:F8"/>
  </mergeCells>
  <pageMargins left="0" right="0" top="0" bottom="0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  <pageSetUpPr autoPageBreaks="0"/>
  </sheetPr>
  <dimension ref="A1:F94"/>
  <sheetViews>
    <sheetView view="pageBreakPreview" zoomScaleNormal="100" workbookViewId="0">
      <pane ySplit="4" topLeftCell="A77" activePane="bottomLeft" state="frozen"/>
      <selection/>
      <selection pane="bottomLeft" activeCell="E87" sqref="E87"/>
    </sheetView>
  </sheetViews>
  <sheetFormatPr defaultColWidth="9" defaultRowHeight="13.5" outlineLevelCol="5"/>
  <cols>
    <col min="1" max="1" width="8.33333333333333" customWidth="1"/>
    <col min="2" max="2" width="43.5" customWidth="1"/>
    <col min="3" max="3" width="6.66666666666667" customWidth="1"/>
    <col min="4" max="5" width="10" style="2" customWidth="1"/>
    <col min="6" max="6" width="12.3666666666667" style="2" customWidth="1"/>
  </cols>
  <sheetData>
    <row r="1" ht="33" customHeight="1" spans="1:6">
      <c r="A1" s="3"/>
      <c r="B1" s="3"/>
      <c r="C1" s="3"/>
      <c r="D1" s="4"/>
      <c r="E1" s="4"/>
      <c r="F1" s="4"/>
    </row>
    <row r="2" ht="33" customHeight="1" spans="1:6">
      <c r="A2" s="5" t="s">
        <v>49</v>
      </c>
      <c r="B2" s="5" t="s">
        <v>21</v>
      </c>
      <c r="C2" s="5" t="s">
        <v>21</v>
      </c>
      <c r="D2" s="5" t="s">
        <v>21</v>
      </c>
      <c r="E2" s="5" t="s">
        <v>21</v>
      </c>
      <c r="F2" s="5" t="s">
        <v>21</v>
      </c>
    </row>
    <row r="3" s="1" customFormat="1" ht="42" customHeight="1" spans="1:6">
      <c r="A3" s="6" t="s">
        <v>97</v>
      </c>
      <c r="B3" s="6" t="s">
        <v>21</v>
      </c>
      <c r="C3" s="6" t="s">
        <v>21</v>
      </c>
      <c r="D3" s="6" t="s">
        <v>21</v>
      </c>
      <c r="E3" s="6" t="s">
        <v>21</v>
      </c>
      <c r="F3" s="6" t="s">
        <v>21</v>
      </c>
    </row>
    <row r="4" s="1" customFormat="1" ht="42" customHeight="1" spans="1:6">
      <c r="A4" s="7" t="s">
        <v>51</v>
      </c>
      <c r="B4" s="8" t="s">
        <v>52</v>
      </c>
      <c r="C4" s="8" t="s">
        <v>53</v>
      </c>
      <c r="D4" s="8" t="s">
        <v>54</v>
      </c>
      <c r="E4" s="8" t="s">
        <v>55</v>
      </c>
      <c r="F4" s="9" t="s">
        <v>56</v>
      </c>
    </row>
    <row r="5" s="1" customFormat="1" ht="42" customHeight="1" spans="1:6">
      <c r="A5" s="10" t="s">
        <v>98</v>
      </c>
      <c r="B5" s="11" t="s">
        <v>99</v>
      </c>
      <c r="C5" s="12" t="s">
        <v>21</v>
      </c>
      <c r="D5" s="13" t="s">
        <v>21</v>
      </c>
      <c r="E5" s="13" t="s">
        <v>21</v>
      </c>
      <c r="F5" s="14" t="s">
        <v>21</v>
      </c>
    </row>
    <row r="6" s="1" customFormat="1" ht="42" customHeight="1" spans="1:6">
      <c r="A6" s="10" t="s">
        <v>100</v>
      </c>
      <c r="B6" s="11" t="s">
        <v>101</v>
      </c>
      <c r="C6" s="12" t="s">
        <v>21</v>
      </c>
      <c r="D6" s="13" t="s">
        <v>21</v>
      </c>
      <c r="E6" s="13" t="s">
        <v>21</v>
      </c>
      <c r="F6" s="14" t="s">
        <v>21</v>
      </c>
    </row>
    <row r="7" s="1" customFormat="1" ht="42" customHeight="1" spans="1:6">
      <c r="A7" s="10" t="s">
        <v>102</v>
      </c>
      <c r="B7" s="11" t="s">
        <v>103</v>
      </c>
      <c r="C7" s="12" t="s">
        <v>104</v>
      </c>
      <c r="D7" s="13">
        <v>80</v>
      </c>
      <c r="E7" s="15">
        <v>188.31</v>
      </c>
      <c r="F7" s="16">
        <f>IF(ISBLANK(D7),"",IF(ISBLANK(E7),"",D7*E7))</f>
        <v>15064.8</v>
      </c>
    </row>
    <row r="8" s="1" customFormat="1" ht="42" customHeight="1" spans="1:6">
      <c r="A8" s="10" t="s">
        <v>105</v>
      </c>
      <c r="B8" s="11" t="s">
        <v>106</v>
      </c>
      <c r="C8" s="12" t="s">
        <v>21</v>
      </c>
      <c r="D8" s="13" t="s">
        <v>21</v>
      </c>
      <c r="E8" s="15" t="s">
        <v>21</v>
      </c>
      <c r="F8" s="14" t="s">
        <v>21</v>
      </c>
    </row>
    <row r="9" s="1" customFormat="1" ht="42" customHeight="1" spans="1:6">
      <c r="A9" s="10" t="s">
        <v>107</v>
      </c>
      <c r="B9" s="11" t="s">
        <v>108</v>
      </c>
      <c r="C9" s="12" t="s">
        <v>104</v>
      </c>
      <c r="D9" s="13">
        <v>256</v>
      </c>
      <c r="E9" s="15">
        <v>408.57</v>
      </c>
      <c r="F9" s="16">
        <f>IF(ISBLANK(D9),"",IF(ISBLANK(E9),"",D9*E9))</f>
        <v>104593.92</v>
      </c>
    </row>
    <row r="10" s="1" customFormat="1" ht="42" customHeight="1" spans="1:6">
      <c r="A10" s="10" t="s">
        <v>109</v>
      </c>
      <c r="B10" s="11" t="s">
        <v>110</v>
      </c>
      <c r="C10" s="12" t="s">
        <v>87</v>
      </c>
      <c r="D10" s="13">
        <v>152</v>
      </c>
      <c r="E10" s="15">
        <v>70.25</v>
      </c>
      <c r="F10" s="16">
        <f>IF(ISBLANK(D10),"",IF(ISBLANK(E10),"",D10*E10))</f>
        <v>10678</v>
      </c>
    </row>
    <row r="11" s="1" customFormat="1" ht="42" customHeight="1" spans="1:6">
      <c r="A11" s="10" t="s">
        <v>111</v>
      </c>
      <c r="B11" s="11" t="s">
        <v>99</v>
      </c>
      <c r="C11" s="12" t="s">
        <v>21</v>
      </c>
      <c r="D11" s="13" t="s">
        <v>21</v>
      </c>
      <c r="E11" s="15" t="s">
        <v>21</v>
      </c>
      <c r="F11" s="14" t="s">
        <v>21</v>
      </c>
    </row>
    <row r="12" s="1" customFormat="1" ht="42" customHeight="1" spans="1:6">
      <c r="A12" s="10" t="s">
        <v>112</v>
      </c>
      <c r="B12" s="11" t="s">
        <v>113</v>
      </c>
      <c r="C12" s="12" t="s">
        <v>104</v>
      </c>
      <c r="D12" s="13">
        <v>40</v>
      </c>
      <c r="E12" s="15">
        <v>376.15</v>
      </c>
      <c r="F12" s="16">
        <f>IF(ISBLANK(D12),"",IF(ISBLANK(E12),"",D12*E12))</f>
        <v>15046</v>
      </c>
    </row>
    <row r="13" s="1" customFormat="1" ht="42" customHeight="1" spans="1:6">
      <c r="A13" s="10" t="s">
        <v>112</v>
      </c>
      <c r="B13" s="11" t="s">
        <v>114</v>
      </c>
      <c r="C13" s="12" t="s">
        <v>104</v>
      </c>
      <c r="D13" s="13">
        <v>300</v>
      </c>
      <c r="E13" s="15">
        <v>190.42</v>
      </c>
      <c r="F13" s="16">
        <f>IF(ISBLANK(D13),"",IF(ISBLANK(E13),"",D13*E13))</f>
        <v>57126</v>
      </c>
    </row>
    <row r="14" s="1" customFormat="1" ht="42" customHeight="1" spans="1:6">
      <c r="A14" s="10" t="s">
        <v>112</v>
      </c>
      <c r="B14" s="11" t="s">
        <v>115</v>
      </c>
      <c r="C14" s="12" t="s">
        <v>104</v>
      </c>
      <c r="D14" s="13">
        <v>300</v>
      </c>
      <c r="E14" s="15">
        <v>287.65</v>
      </c>
      <c r="F14" s="16">
        <f>IF(ISBLANK(D14),"",IF(ISBLANK(E14),"",D14*E14))</f>
        <v>86295</v>
      </c>
    </row>
    <row r="15" s="1" customFormat="1" ht="42" customHeight="1" spans="1:6">
      <c r="A15" s="10" t="s">
        <v>116</v>
      </c>
      <c r="B15" s="11" t="s">
        <v>117</v>
      </c>
      <c r="C15" s="12" t="s">
        <v>21</v>
      </c>
      <c r="D15" s="13" t="s">
        <v>21</v>
      </c>
      <c r="E15" s="15" t="s">
        <v>21</v>
      </c>
      <c r="F15" s="14" t="s">
        <v>21</v>
      </c>
    </row>
    <row r="16" s="1" customFormat="1" ht="42" customHeight="1" spans="1:6">
      <c r="A16" s="10" t="s">
        <v>118</v>
      </c>
      <c r="B16" s="11" t="s">
        <v>117</v>
      </c>
      <c r="C16" s="12" t="s">
        <v>21</v>
      </c>
      <c r="D16" s="13" t="s">
        <v>21</v>
      </c>
      <c r="E16" s="15" t="s">
        <v>21</v>
      </c>
      <c r="F16" s="14" t="s">
        <v>21</v>
      </c>
    </row>
    <row r="17" s="1" customFormat="1" ht="42" customHeight="1" spans="1:6">
      <c r="A17" s="10" t="s">
        <v>119</v>
      </c>
      <c r="B17" s="11" t="s">
        <v>120</v>
      </c>
      <c r="C17" s="12" t="s">
        <v>87</v>
      </c>
      <c r="D17" s="13">
        <v>11</v>
      </c>
      <c r="E17" s="15">
        <v>1896.09</v>
      </c>
      <c r="F17" s="16">
        <f t="shared" ref="F17:F31" si="0">IF(ISBLANK(D17),"",IF(ISBLANK(E17),"",D17*E17))</f>
        <v>20856.99</v>
      </c>
    </row>
    <row r="18" s="1" customFormat="1" ht="42" customHeight="1" spans="1:6">
      <c r="A18" s="10" t="s">
        <v>119</v>
      </c>
      <c r="B18" s="11" t="s">
        <v>121</v>
      </c>
      <c r="C18" s="12" t="s">
        <v>87</v>
      </c>
      <c r="D18" s="13">
        <v>2</v>
      </c>
      <c r="E18" s="15">
        <v>802</v>
      </c>
      <c r="F18" s="16">
        <f t="shared" si="0"/>
        <v>1604</v>
      </c>
    </row>
    <row r="19" s="1" customFormat="1" ht="42" customHeight="1" spans="1:6">
      <c r="A19" s="10" t="s">
        <v>119</v>
      </c>
      <c r="B19" s="11" t="s">
        <v>122</v>
      </c>
      <c r="C19" s="12" t="s">
        <v>87</v>
      </c>
      <c r="D19" s="13">
        <v>8</v>
      </c>
      <c r="E19" s="15">
        <v>12707.63</v>
      </c>
      <c r="F19" s="16">
        <f t="shared" si="0"/>
        <v>101661.04</v>
      </c>
    </row>
    <row r="20" s="1" customFormat="1" ht="42" customHeight="1" spans="1:6">
      <c r="A20" s="10" t="s">
        <v>119</v>
      </c>
      <c r="B20" s="11" t="s">
        <v>123</v>
      </c>
      <c r="C20" s="12" t="s">
        <v>87</v>
      </c>
      <c r="D20" s="13">
        <v>8</v>
      </c>
      <c r="E20" s="15">
        <v>5888</v>
      </c>
      <c r="F20" s="16">
        <f t="shared" si="0"/>
        <v>47104</v>
      </c>
    </row>
    <row r="21" s="1" customFormat="1" ht="42" customHeight="1" spans="1:6">
      <c r="A21" s="10" t="s">
        <v>124</v>
      </c>
      <c r="B21" s="11" t="s">
        <v>125</v>
      </c>
      <c r="C21" s="12" t="s">
        <v>87</v>
      </c>
      <c r="D21" s="13">
        <v>3</v>
      </c>
      <c r="E21" s="15">
        <v>17115.33</v>
      </c>
      <c r="F21" s="16">
        <f t="shared" si="0"/>
        <v>51345.99</v>
      </c>
    </row>
    <row r="22" s="1" customFormat="1" ht="42" customHeight="1" spans="1:6">
      <c r="A22" s="10" t="s">
        <v>124</v>
      </c>
      <c r="B22" s="11" t="s">
        <v>126</v>
      </c>
      <c r="C22" s="12" t="s">
        <v>87</v>
      </c>
      <c r="D22" s="13">
        <v>6</v>
      </c>
      <c r="E22" s="15">
        <v>19567.67</v>
      </c>
      <c r="F22" s="16">
        <f t="shared" si="0"/>
        <v>117406.02</v>
      </c>
    </row>
    <row r="23" s="1" customFormat="1" ht="42" customHeight="1" spans="1:6">
      <c r="A23" s="10" t="s">
        <v>124</v>
      </c>
      <c r="B23" s="11" t="s">
        <v>127</v>
      </c>
      <c r="C23" s="12" t="s">
        <v>87</v>
      </c>
      <c r="D23" s="13">
        <v>1</v>
      </c>
      <c r="E23" s="15">
        <v>28021</v>
      </c>
      <c r="F23" s="16">
        <f t="shared" si="0"/>
        <v>28021</v>
      </c>
    </row>
    <row r="24" s="1" customFormat="1" ht="42" customHeight="1" spans="1:6">
      <c r="A24" s="10" t="s">
        <v>124</v>
      </c>
      <c r="B24" s="11" t="s">
        <v>128</v>
      </c>
      <c r="C24" s="12" t="s">
        <v>87</v>
      </c>
      <c r="D24" s="13" t="s">
        <v>27</v>
      </c>
      <c r="E24" s="15">
        <v>29438</v>
      </c>
      <c r="F24" s="16">
        <f t="shared" si="0"/>
        <v>29438</v>
      </c>
    </row>
    <row r="25" s="1" customFormat="1" ht="42" customHeight="1" spans="1:6">
      <c r="A25" s="10" t="s">
        <v>129</v>
      </c>
      <c r="B25" s="11" t="s">
        <v>130</v>
      </c>
      <c r="C25" s="12" t="s">
        <v>87</v>
      </c>
      <c r="D25" s="13">
        <v>13</v>
      </c>
      <c r="E25" s="15">
        <v>697.38</v>
      </c>
      <c r="F25" s="16">
        <f t="shared" si="0"/>
        <v>9065.94</v>
      </c>
    </row>
    <row r="26" s="1" customFormat="1" ht="42" customHeight="1" spans="1:6">
      <c r="A26" s="10" t="s">
        <v>129</v>
      </c>
      <c r="B26" s="11" t="s">
        <v>131</v>
      </c>
      <c r="C26" s="12" t="s">
        <v>87</v>
      </c>
      <c r="D26" s="13">
        <v>4</v>
      </c>
      <c r="E26" s="15">
        <v>712.5</v>
      </c>
      <c r="F26" s="16">
        <f t="shared" si="0"/>
        <v>2850</v>
      </c>
    </row>
    <row r="27" s="1" customFormat="1" ht="42" customHeight="1" spans="1:6">
      <c r="A27" s="10" t="s">
        <v>132</v>
      </c>
      <c r="B27" s="11" t="s">
        <v>133</v>
      </c>
      <c r="C27" s="12" t="s">
        <v>87</v>
      </c>
      <c r="D27" s="13">
        <v>1</v>
      </c>
      <c r="E27" s="15">
        <v>650</v>
      </c>
      <c r="F27" s="16">
        <f t="shared" si="0"/>
        <v>650</v>
      </c>
    </row>
    <row r="28" s="1" customFormat="1" ht="42" customHeight="1" spans="1:6">
      <c r="A28" s="10" t="s">
        <v>134</v>
      </c>
      <c r="B28" s="11" t="s">
        <v>135</v>
      </c>
      <c r="C28" s="12" t="s">
        <v>87</v>
      </c>
      <c r="D28" s="13">
        <v>14</v>
      </c>
      <c r="E28" s="15">
        <v>749</v>
      </c>
      <c r="F28" s="16">
        <f t="shared" si="0"/>
        <v>10486</v>
      </c>
    </row>
    <row r="29" s="1" customFormat="1" ht="42" customHeight="1" spans="1:6">
      <c r="A29" s="10" t="s">
        <v>136</v>
      </c>
      <c r="B29" s="11" t="s">
        <v>137</v>
      </c>
      <c r="C29" s="12" t="s">
        <v>87</v>
      </c>
      <c r="D29" s="13">
        <v>10</v>
      </c>
      <c r="E29" s="15">
        <v>470.5</v>
      </c>
      <c r="F29" s="16">
        <f t="shared" si="0"/>
        <v>4705</v>
      </c>
    </row>
    <row r="30" s="1" customFormat="1" ht="42" customHeight="1" spans="1:6">
      <c r="A30" s="10" t="s">
        <v>138</v>
      </c>
      <c r="B30" s="11" t="s">
        <v>139</v>
      </c>
      <c r="C30" s="12" t="s">
        <v>87</v>
      </c>
      <c r="D30" s="13">
        <v>1</v>
      </c>
      <c r="E30" s="15">
        <v>418</v>
      </c>
      <c r="F30" s="16">
        <f t="shared" si="0"/>
        <v>418</v>
      </c>
    </row>
    <row r="31" s="1" customFormat="1" ht="42" customHeight="1" spans="1:6">
      <c r="A31" s="10" t="s">
        <v>140</v>
      </c>
      <c r="B31" s="11" t="s">
        <v>141</v>
      </c>
      <c r="C31" s="12" t="s">
        <v>87</v>
      </c>
      <c r="D31" s="13">
        <v>1</v>
      </c>
      <c r="E31" s="15">
        <v>682</v>
      </c>
      <c r="F31" s="16">
        <f t="shared" si="0"/>
        <v>682</v>
      </c>
    </row>
    <row r="32" s="1" customFormat="1" ht="42" customHeight="1" spans="1:6">
      <c r="A32" s="10" t="s">
        <v>142</v>
      </c>
      <c r="B32" s="11" t="s">
        <v>143</v>
      </c>
      <c r="C32" s="12" t="s">
        <v>21</v>
      </c>
      <c r="D32" s="13" t="s">
        <v>21</v>
      </c>
      <c r="E32" s="15" t="s">
        <v>21</v>
      </c>
      <c r="F32" s="14" t="s">
        <v>21</v>
      </c>
    </row>
    <row r="33" s="1" customFormat="1" ht="42" customHeight="1" spans="1:6">
      <c r="A33" s="10" t="s">
        <v>144</v>
      </c>
      <c r="B33" s="11" t="s">
        <v>145</v>
      </c>
      <c r="C33" s="12" t="s">
        <v>87</v>
      </c>
      <c r="D33" s="13">
        <v>61</v>
      </c>
      <c r="E33" s="15">
        <v>216.77</v>
      </c>
      <c r="F33" s="16">
        <f>IF(ISBLANK(D33),"",IF(ISBLANK(E33),"",D33*E33))</f>
        <v>13222.97</v>
      </c>
    </row>
    <row r="34" s="1" customFormat="1" ht="42" customHeight="1" spans="1:6">
      <c r="A34" s="10" t="s">
        <v>146</v>
      </c>
      <c r="B34" s="11" t="s">
        <v>147</v>
      </c>
      <c r="C34" s="12" t="s">
        <v>21</v>
      </c>
      <c r="D34" s="13" t="s">
        <v>21</v>
      </c>
      <c r="E34" s="15" t="s">
        <v>21</v>
      </c>
      <c r="F34" s="14" t="s">
        <v>21</v>
      </c>
    </row>
    <row r="35" s="1" customFormat="1" ht="42" customHeight="1" spans="1:6">
      <c r="A35" s="10" t="s">
        <v>148</v>
      </c>
      <c r="B35" s="11" t="s">
        <v>149</v>
      </c>
      <c r="C35" s="12" t="s">
        <v>21</v>
      </c>
      <c r="D35" s="13" t="s">
        <v>21</v>
      </c>
      <c r="E35" s="15" t="s">
        <v>21</v>
      </c>
      <c r="F35" s="14" t="s">
        <v>21</v>
      </c>
    </row>
    <row r="36" s="1" customFormat="1" ht="42" customHeight="1" spans="1:6">
      <c r="A36" s="10" t="s">
        <v>150</v>
      </c>
      <c r="B36" s="11" t="s">
        <v>151</v>
      </c>
      <c r="C36" s="12" t="s">
        <v>95</v>
      </c>
      <c r="D36" s="13">
        <v>3248</v>
      </c>
      <c r="E36" s="15">
        <v>48.62</v>
      </c>
      <c r="F36" s="16">
        <f>IF(ISBLANK(D36),"",IF(ISBLANK(E36),"",D36*E36))</f>
        <v>157917.76</v>
      </c>
    </row>
    <row r="37" s="1" customFormat="1" ht="42" customHeight="1" spans="1:6">
      <c r="A37" s="10" t="s">
        <v>152</v>
      </c>
      <c r="B37" s="11" t="s">
        <v>153</v>
      </c>
      <c r="C37" s="12" t="s">
        <v>21</v>
      </c>
      <c r="D37" s="13" t="s">
        <v>21</v>
      </c>
      <c r="E37" s="15" t="s">
        <v>21</v>
      </c>
      <c r="F37" s="14" t="s">
        <v>21</v>
      </c>
    </row>
    <row r="38" s="1" customFormat="1" ht="42" customHeight="1" spans="1:6">
      <c r="A38" s="10" t="s">
        <v>154</v>
      </c>
      <c r="B38" s="11" t="s">
        <v>153</v>
      </c>
      <c r="C38" s="12" t="s">
        <v>95</v>
      </c>
      <c r="D38" s="13">
        <v>560</v>
      </c>
      <c r="E38" s="15">
        <v>75.69</v>
      </c>
      <c r="F38" s="16">
        <f>IF(ISBLANK(D38),"",IF(ISBLANK(E38),"",D38*E38))</f>
        <v>42386.4</v>
      </c>
    </row>
    <row r="39" s="1" customFormat="1" ht="42" customHeight="1" spans="1:6">
      <c r="A39" s="10" t="s">
        <v>155</v>
      </c>
      <c r="B39" s="11" t="s">
        <v>156</v>
      </c>
      <c r="C39" s="12" t="s">
        <v>21</v>
      </c>
      <c r="D39" s="13" t="s">
        <v>21</v>
      </c>
      <c r="E39" s="15" t="s">
        <v>21</v>
      </c>
      <c r="F39" s="14" t="s">
        <v>21</v>
      </c>
    </row>
    <row r="40" s="1" customFormat="1" ht="42" customHeight="1" spans="1:6">
      <c r="A40" s="10" t="s">
        <v>157</v>
      </c>
      <c r="B40" s="11" t="s">
        <v>158</v>
      </c>
      <c r="C40" s="12" t="s">
        <v>159</v>
      </c>
      <c r="D40" s="13">
        <v>34</v>
      </c>
      <c r="E40" s="15">
        <v>9.56</v>
      </c>
      <c r="F40" s="16">
        <f>IF(ISBLANK(D40),"",IF(ISBLANK(E40),"",D40*E40))</f>
        <v>325.04</v>
      </c>
    </row>
    <row r="41" s="1" customFormat="1" ht="42" customHeight="1" spans="1:6">
      <c r="A41" s="10" t="s">
        <v>160</v>
      </c>
      <c r="B41" s="11" t="s">
        <v>161</v>
      </c>
      <c r="C41" s="12" t="s">
        <v>21</v>
      </c>
      <c r="D41" s="13" t="s">
        <v>21</v>
      </c>
      <c r="E41" s="15" t="s">
        <v>21</v>
      </c>
      <c r="F41" s="14" t="s">
        <v>21</v>
      </c>
    </row>
    <row r="42" s="1" customFormat="1" ht="42" customHeight="1" spans="1:6">
      <c r="A42" s="10" t="s">
        <v>162</v>
      </c>
      <c r="B42" s="11" t="s">
        <v>161</v>
      </c>
      <c r="C42" s="12" t="s">
        <v>163</v>
      </c>
      <c r="D42" s="13">
        <v>53</v>
      </c>
      <c r="E42" s="15">
        <v>23.83</v>
      </c>
      <c r="F42" s="16">
        <f>IF(ISBLANK(D42),"",IF(ISBLANK(E42),"",D42*E42))</f>
        <v>1262.99</v>
      </c>
    </row>
    <row r="43" s="1" customFormat="1" ht="42" customHeight="1" spans="1:6">
      <c r="A43" s="10" t="s">
        <v>164</v>
      </c>
      <c r="B43" s="11" t="s">
        <v>165</v>
      </c>
      <c r="C43" s="12" t="s">
        <v>21</v>
      </c>
      <c r="D43" s="13" t="s">
        <v>21</v>
      </c>
      <c r="E43" s="15" t="s">
        <v>21</v>
      </c>
      <c r="F43" s="14" t="s">
        <v>21</v>
      </c>
    </row>
    <row r="44" s="1" customFormat="1" ht="42" customHeight="1" spans="1:6">
      <c r="A44" s="10" t="s">
        <v>166</v>
      </c>
      <c r="B44" s="11" t="s">
        <v>167</v>
      </c>
      <c r="C44" s="12" t="s">
        <v>104</v>
      </c>
      <c r="D44" s="13">
        <v>275</v>
      </c>
      <c r="E44" s="15">
        <v>161.38</v>
      </c>
      <c r="F44" s="16">
        <f>IF(ISBLANK(D44),"",IF(ISBLANK(E44),"",D44*E44))</f>
        <v>44379.5</v>
      </c>
    </row>
    <row r="45" s="1" customFormat="1" ht="42" customHeight="1" spans="1:6">
      <c r="A45" s="10" t="s">
        <v>168</v>
      </c>
      <c r="B45" s="11" t="s">
        <v>169</v>
      </c>
      <c r="C45" s="12" t="s">
        <v>21</v>
      </c>
      <c r="D45" s="13" t="s">
        <v>21</v>
      </c>
      <c r="E45" s="15" t="s">
        <v>21</v>
      </c>
      <c r="F45" s="14" t="s">
        <v>21</v>
      </c>
    </row>
    <row r="46" s="1" customFormat="1" ht="42" customHeight="1" spans="1:6">
      <c r="A46" s="10" t="s">
        <v>170</v>
      </c>
      <c r="B46" s="11" t="s">
        <v>171</v>
      </c>
      <c r="C46" s="12" t="s">
        <v>21</v>
      </c>
      <c r="D46" s="13" t="s">
        <v>21</v>
      </c>
      <c r="E46" s="15" t="s">
        <v>21</v>
      </c>
      <c r="F46" s="14" t="s">
        <v>21</v>
      </c>
    </row>
    <row r="47" s="1" customFormat="1" ht="42" customHeight="1" spans="1:6">
      <c r="A47" s="10" t="s">
        <v>172</v>
      </c>
      <c r="B47" s="11" t="s">
        <v>173</v>
      </c>
      <c r="C47" s="12" t="s">
        <v>87</v>
      </c>
      <c r="D47" s="13">
        <v>2</v>
      </c>
      <c r="E47" s="15">
        <v>16100</v>
      </c>
      <c r="F47" s="16">
        <f t="shared" ref="F47:F77" si="1">IF(ISBLANK(D47),"",IF(ISBLANK(E47),"",D47*E47))</f>
        <v>32200</v>
      </c>
    </row>
    <row r="48" s="1" customFormat="1" ht="42" customHeight="1" spans="1:6">
      <c r="A48" s="10" t="s">
        <v>174</v>
      </c>
      <c r="B48" s="11" t="s">
        <v>175</v>
      </c>
      <c r="C48" s="12" t="s">
        <v>87</v>
      </c>
      <c r="D48" s="13">
        <v>2</v>
      </c>
      <c r="E48" s="15">
        <v>9895.5</v>
      </c>
      <c r="F48" s="16">
        <f t="shared" si="1"/>
        <v>19791</v>
      </c>
    </row>
    <row r="49" s="1" customFormat="1" ht="42" customHeight="1" spans="1:6">
      <c r="A49" s="10" t="s">
        <v>174</v>
      </c>
      <c r="B49" s="11" t="s">
        <v>176</v>
      </c>
      <c r="C49" s="12" t="s">
        <v>87</v>
      </c>
      <c r="D49" s="13">
        <v>4</v>
      </c>
      <c r="E49" s="15">
        <v>3466.5</v>
      </c>
      <c r="F49" s="16">
        <f t="shared" si="1"/>
        <v>13866</v>
      </c>
    </row>
    <row r="50" s="1" customFormat="1" ht="42" customHeight="1" spans="1:6">
      <c r="A50" s="10" t="s">
        <v>177</v>
      </c>
      <c r="B50" s="11" t="s">
        <v>178</v>
      </c>
      <c r="C50" s="12" t="s">
        <v>179</v>
      </c>
      <c r="D50" s="13">
        <v>2</v>
      </c>
      <c r="E50" s="15">
        <v>4615.5</v>
      </c>
      <c r="F50" s="16">
        <f t="shared" si="1"/>
        <v>9231</v>
      </c>
    </row>
    <row r="51" s="1" customFormat="1" ht="42" customHeight="1" spans="1:6">
      <c r="A51" s="10" t="s">
        <v>180</v>
      </c>
      <c r="B51" s="11" t="s">
        <v>181</v>
      </c>
      <c r="C51" s="12" t="s">
        <v>179</v>
      </c>
      <c r="D51" s="13">
        <v>11</v>
      </c>
      <c r="E51" s="15">
        <v>16292.27</v>
      </c>
      <c r="F51" s="16">
        <f t="shared" si="1"/>
        <v>179214.97</v>
      </c>
    </row>
    <row r="52" s="1" customFormat="1" ht="42" customHeight="1" spans="1:6">
      <c r="A52" s="10" t="s">
        <v>182</v>
      </c>
      <c r="B52" s="11" t="s">
        <v>183</v>
      </c>
      <c r="C52" s="12" t="s">
        <v>179</v>
      </c>
      <c r="D52" s="13">
        <v>11</v>
      </c>
      <c r="E52" s="15">
        <v>17807.36</v>
      </c>
      <c r="F52" s="16">
        <f t="shared" si="1"/>
        <v>195880.96</v>
      </c>
    </row>
    <row r="53" s="1" customFormat="1" ht="42" customHeight="1" spans="1:6">
      <c r="A53" s="10" t="s">
        <v>184</v>
      </c>
      <c r="B53" s="11" t="s">
        <v>185</v>
      </c>
      <c r="C53" s="12" t="s">
        <v>179</v>
      </c>
      <c r="D53" s="13">
        <v>1</v>
      </c>
      <c r="E53" s="15">
        <v>14875</v>
      </c>
      <c r="F53" s="16">
        <f t="shared" si="1"/>
        <v>14875</v>
      </c>
    </row>
    <row r="54" s="1" customFormat="1" ht="42" customHeight="1" spans="1:6">
      <c r="A54" s="10" t="s">
        <v>186</v>
      </c>
      <c r="B54" s="11" t="s">
        <v>187</v>
      </c>
      <c r="C54" s="12" t="s">
        <v>179</v>
      </c>
      <c r="D54" s="13">
        <v>4</v>
      </c>
      <c r="E54" s="15">
        <v>11932.25</v>
      </c>
      <c r="F54" s="16">
        <f t="shared" si="1"/>
        <v>47729</v>
      </c>
    </row>
    <row r="55" s="1" customFormat="1" ht="42" customHeight="1" spans="1:6">
      <c r="A55" s="10" t="s">
        <v>188</v>
      </c>
      <c r="B55" s="11" t="s">
        <v>189</v>
      </c>
      <c r="C55" s="12" t="s">
        <v>190</v>
      </c>
      <c r="D55" s="13">
        <v>17</v>
      </c>
      <c r="E55" s="15">
        <v>2081.65</v>
      </c>
      <c r="F55" s="16">
        <f t="shared" si="1"/>
        <v>35388.05</v>
      </c>
    </row>
    <row r="56" s="1" customFormat="1" ht="42" customHeight="1" spans="1:6">
      <c r="A56" s="10" t="s">
        <v>191</v>
      </c>
      <c r="B56" s="11" t="s">
        <v>192</v>
      </c>
      <c r="C56" s="12" t="s">
        <v>190</v>
      </c>
      <c r="D56" s="13">
        <v>15</v>
      </c>
      <c r="E56" s="15">
        <v>4803.93</v>
      </c>
      <c r="F56" s="16">
        <f t="shared" si="1"/>
        <v>72058.95</v>
      </c>
    </row>
    <row r="57" s="1" customFormat="1" ht="42" customHeight="1" spans="1:6">
      <c r="A57" s="10" t="s">
        <v>193</v>
      </c>
      <c r="B57" s="11" t="s">
        <v>194</v>
      </c>
      <c r="C57" s="12" t="s">
        <v>195</v>
      </c>
      <c r="D57" s="13">
        <v>6</v>
      </c>
      <c r="E57" s="15">
        <v>7221.33</v>
      </c>
      <c r="F57" s="16">
        <f t="shared" si="1"/>
        <v>43327.98</v>
      </c>
    </row>
    <row r="58" s="1" customFormat="1" ht="42" customHeight="1" spans="1:6">
      <c r="A58" s="10" t="s">
        <v>196</v>
      </c>
      <c r="B58" s="11" t="s">
        <v>197</v>
      </c>
      <c r="C58" s="12" t="s">
        <v>195</v>
      </c>
      <c r="D58" s="13">
        <v>4</v>
      </c>
      <c r="E58" s="15">
        <v>8256.75</v>
      </c>
      <c r="F58" s="16">
        <f t="shared" si="1"/>
        <v>33027</v>
      </c>
    </row>
    <row r="59" s="1" customFormat="1" ht="42" customHeight="1" spans="1:6">
      <c r="A59" s="10" t="s">
        <v>198</v>
      </c>
      <c r="B59" s="11" t="s">
        <v>199</v>
      </c>
      <c r="C59" s="12" t="s">
        <v>195</v>
      </c>
      <c r="D59" s="13">
        <v>4</v>
      </c>
      <c r="E59" s="15">
        <v>9540</v>
      </c>
      <c r="F59" s="16">
        <f t="shared" si="1"/>
        <v>38160</v>
      </c>
    </row>
    <row r="60" s="1" customFormat="1" ht="42" customHeight="1" spans="1:6">
      <c r="A60" s="10" t="s">
        <v>200</v>
      </c>
      <c r="B60" s="11" t="s">
        <v>201</v>
      </c>
      <c r="C60" s="12" t="s">
        <v>195</v>
      </c>
      <c r="D60" s="13">
        <v>11</v>
      </c>
      <c r="E60" s="15">
        <v>1388</v>
      </c>
      <c r="F60" s="16">
        <f t="shared" si="1"/>
        <v>15268</v>
      </c>
    </row>
    <row r="61" s="1" customFormat="1" ht="42" customHeight="1" spans="1:6">
      <c r="A61" s="10" t="s">
        <v>202</v>
      </c>
      <c r="B61" s="11" t="s">
        <v>203</v>
      </c>
      <c r="C61" s="12" t="s">
        <v>195</v>
      </c>
      <c r="D61" s="13">
        <v>3</v>
      </c>
      <c r="E61" s="15">
        <v>5859.67</v>
      </c>
      <c r="F61" s="16">
        <f t="shared" si="1"/>
        <v>17579.01</v>
      </c>
    </row>
    <row r="62" s="1" customFormat="1" ht="42" customHeight="1" spans="1:6">
      <c r="A62" s="10" t="s">
        <v>204</v>
      </c>
      <c r="B62" s="11" t="s">
        <v>205</v>
      </c>
      <c r="C62" s="12" t="s">
        <v>87</v>
      </c>
      <c r="D62" s="13">
        <v>22</v>
      </c>
      <c r="E62" s="15">
        <v>228.23</v>
      </c>
      <c r="F62" s="16">
        <f t="shared" si="1"/>
        <v>5021.06</v>
      </c>
    </row>
    <row r="63" s="1" customFormat="1" ht="42" customHeight="1" spans="1:6">
      <c r="A63" s="10" t="s">
        <v>206</v>
      </c>
      <c r="B63" s="11" t="s">
        <v>207</v>
      </c>
      <c r="C63" s="12" t="s">
        <v>179</v>
      </c>
      <c r="D63" s="13">
        <v>11</v>
      </c>
      <c r="E63" s="15">
        <v>953.64</v>
      </c>
      <c r="F63" s="16">
        <f t="shared" si="1"/>
        <v>10490.04</v>
      </c>
    </row>
    <row r="64" s="1" customFormat="1" ht="42" customHeight="1" spans="1:6">
      <c r="A64" s="10" t="s">
        <v>208</v>
      </c>
      <c r="B64" s="11" t="s">
        <v>209</v>
      </c>
      <c r="C64" s="12" t="s">
        <v>179</v>
      </c>
      <c r="D64" s="13">
        <v>1</v>
      </c>
      <c r="E64" s="15">
        <v>74747</v>
      </c>
      <c r="F64" s="16">
        <f t="shared" si="1"/>
        <v>74747</v>
      </c>
    </row>
    <row r="65" s="1" customFormat="1" ht="42" customHeight="1" spans="1:6">
      <c r="A65" s="10" t="s">
        <v>210</v>
      </c>
      <c r="B65" s="11" t="s">
        <v>211</v>
      </c>
      <c r="C65" s="12" t="s">
        <v>179</v>
      </c>
      <c r="D65" s="13">
        <v>1</v>
      </c>
      <c r="E65" s="15">
        <v>300377</v>
      </c>
      <c r="F65" s="16">
        <f t="shared" si="1"/>
        <v>300377</v>
      </c>
    </row>
    <row r="66" s="1" customFormat="1" ht="42" customHeight="1" spans="1:6">
      <c r="A66" s="10" t="s">
        <v>212</v>
      </c>
      <c r="B66" s="11" t="s">
        <v>213</v>
      </c>
      <c r="C66" s="12" t="s">
        <v>179</v>
      </c>
      <c r="D66" s="13">
        <v>2</v>
      </c>
      <c r="E66" s="15">
        <v>24606.5</v>
      </c>
      <c r="F66" s="16">
        <f t="shared" si="1"/>
        <v>49213</v>
      </c>
    </row>
    <row r="67" s="1" customFormat="1" ht="42" customHeight="1" spans="1:6">
      <c r="A67" s="10" t="s">
        <v>214</v>
      </c>
      <c r="B67" s="11" t="s">
        <v>215</v>
      </c>
      <c r="C67" s="12" t="s">
        <v>179</v>
      </c>
      <c r="D67" s="13">
        <v>6</v>
      </c>
      <c r="E67" s="15">
        <v>25949.17</v>
      </c>
      <c r="F67" s="16">
        <f t="shared" si="1"/>
        <v>155695.02</v>
      </c>
    </row>
    <row r="68" s="1" customFormat="1" ht="42" customHeight="1" spans="1:6">
      <c r="A68" s="10" t="s">
        <v>216</v>
      </c>
      <c r="B68" s="11" t="s">
        <v>217</v>
      </c>
      <c r="C68" s="12" t="s">
        <v>179</v>
      </c>
      <c r="D68" s="13">
        <v>4</v>
      </c>
      <c r="E68" s="15">
        <v>4435.75</v>
      </c>
      <c r="F68" s="16">
        <f t="shared" si="1"/>
        <v>17743</v>
      </c>
    </row>
    <row r="69" s="1" customFormat="1" ht="42" customHeight="1" spans="1:6">
      <c r="A69" s="10" t="s">
        <v>218</v>
      </c>
      <c r="B69" s="11" t="s">
        <v>219</v>
      </c>
      <c r="C69" s="12" t="s">
        <v>179</v>
      </c>
      <c r="D69" s="13">
        <v>3</v>
      </c>
      <c r="E69" s="15">
        <v>39321.67</v>
      </c>
      <c r="F69" s="16">
        <f t="shared" si="1"/>
        <v>117965.01</v>
      </c>
    </row>
    <row r="70" s="1" customFormat="1" ht="42" customHeight="1" spans="1:6">
      <c r="A70" s="10" t="s">
        <v>220</v>
      </c>
      <c r="B70" s="11" t="s">
        <v>221</v>
      </c>
      <c r="C70" s="12" t="s">
        <v>222</v>
      </c>
      <c r="D70" s="13">
        <v>17.5</v>
      </c>
      <c r="E70" s="15">
        <v>9022.4</v>
      </c>
      <c r="F70" s="16">
        <f t="shared" si="1"/>
        <v>157892</v>
      </c>
    </row>
    <row r="71" s="1" customFormat="1" ht="42" customHeight="1" spans="1:6">
      <c r="A71" s="10" t="s">
        <v>223</v>
      </c>
      <c r="B71" s="11" t="s">
        <v>224</v>
      </c>
      <c r="C71" s="12" t="s">
        <v>190</v>
      </c>
      <c r="D71" s="13">
        <v>5</v>
      </c>
      <c r="E71" s="15">
        <v>2081.6</v>
      </c>
      <c r="F71" s="16">
        <f t="shared" si="1"/>
        <v>10408</v>
      </c>
    </row>
    <row r="72" s="1" customFormat="1" ht="42" customHeight="1" spans="1:6">
      <c r="A72" s="10" t="s">
        <v>225</v>
      </c>
      <c r="B72" s="11" t="s">
        <v>226</v>
      </c>
      <c r="C72" s="12" t="s">
        <v>179</v>
      </c>
      <c r="D72" s="13">
        <v>22</v>
      </c>
      <c r="E72" s="15">
        <v>11835.55</v>
      </c>
      <c r="F72" s="16">
        <f t="shared" si="1"/>
        <v>260382.1</v>
      </c>
    </row>
    <row r="73" s="1" customFormat="1" ht="42" customHeight="1" spans="1:6">
      <c r="A73" s="10" t="s">
        <v>227</v>
      </c>
      <c r="B73" s="11" t="s">
        <v>228</v>
      </c>
      <c r="C73" s="12" t="s">
        <v>179</v>
      </c>
      <c r="D73" s="13">
        <v>4</v>
      </c>
      <c r="E73" s="15">
        <v>2800.25</v>
      </c>
      <c r="F73" s="16">
        <f t="shared" si="1"/>
        <v>11201</v>
      </c>
    </row>
    <row r="74" s="1" customFormat="1" ht="42" customHeight="1" spans="1:6">
      <c r="A74" s="10" t="s">
        <v>229</v>
      </c>
      <c r="B74" s="11" t="s">
        <v>230</v>
      </c>
      <c r="C74" s="12" t="s">
        <v>179</v>
      </c>
      <c r="D74" s="13">
        <v>3</v>
      </c>
      <c r="E74" s="15">
        <v>2806.67</v>
      </c>
      <c r="F74" s="16">
        <f t="shared" si="1"/>
        <v>8420.01</v>
      </c>
    </row>
    <row r="75" s="1" customFormat="1" ht="42" customHeight="1" spans="1:6">
      <c r="A75" s="10" t="s">
        <v>231</v>
      </c>
      <c r="B75" s="11" t="s">
        <v>232</v>
      </c>
      <c r="C75" s="12" t="s">
        <v>179</v>
      </c>
      <c r="D75" s="13">
        <v>24</v>
      </c>
      <c r="E75" s="15">
        <v>414.21</v>
      </c>
      <c r="F75" s="16">
        <f t="shared" si="1"/>
        <v>9941.04</v>
      </c>
    </row>
    <row r="76" s="1" customFormat="1" ht="42" customHeight="1" spans="1:6">
      <c r="A76" s="10" t="s">
        <v>233</v>
      </c>
      <c r="B76" s="11" t="s">
        <v>234</v>
      </c>
      <c r="C76" s="12" t="s">
        <v>179</v>
      </c>
      <c r="D76" s="13">
        <v>1</v>
      </c>
      <c r="E76" s="15">
        <v>32700</v>
      </c>
      <c r="F76" s="16">
        <f t="shared" si="1"/>
        <v>32700</v>
      </c>
    </row>
    <row r="77" s="1" customFormat="1" ht="42" customHeight="1" spans="1:6">
      <c r="A77" s="10" t="s">
        <v>235</v>
      </c>
      <c r="B77" s="11" t="s">
        <v>236</v>
      </c>
      <c r="C77" s="12" t="s">
        <v>179</v>
      </c>
      <c r="D77" s="13">
        <v>1</v>
      </c>
      <c r="E77" s="15">
        <v>63220</v>
      </c>
      <c r="F77" s="16">
        <f t="shared" si="1"/>
        <v>63220</v>
      </c>
    </row>
    <row r="78" s="1" customFormat="1" ht="42" customHeight="1" spans="1:6">
      <c r="A78" s="10" t="s">
        <v>237</v>
      </c>
      <c r="B78" s="11" t="s">
        <v>238</v>
      </c>
      <c r="C78" s="12" t="s">
        <v>21</v>
      </c>
      <c r="D78" s="13" t="s">
        <v>21</v>
      </c>
      <c r="E78" s="15" t="s">
        <v>21</v>
      </c>
      <c r="F78" s="14" t="s">
        <v>21</v>
      </c>
    </row>
    <row r="79" s="1" customFormat="1" ht="42" customHeight="1" spans="1:6">
      <c r="A79" s="10" t="s">
        <v>239</v>
      </c>
      <c r="B79" s="11" t="s">
        <v>240</v>
      </c>
      <c r="C79" s="12" t="s">
        <v>21</v>
      </c>
      <c r="D79" s="13" t="s">
        <v>21</v>
      </c>
      <c r="E79" s="15" t="s">
        <v>21</v>
      </c>
      <c r="F79" s="14" t="s">
        <v>21</v>
      </c>
    </row>
    <row r="80" s="1" customFormat="1" ht="42" customHeight="1" spans="1:6">
      <c r="A80" s="10" t="s">
        <v>241</v>
      </c>
      <c r="B80" s="11" t="s">
        <v>242</v>
      </c>
      <c r="C80" s="12" t="s">
        <v>87</v>
      </c>
      <c r="D80" s="13">
        <v>16</v>
      </c>
      <c r="E80" s="15">
        <v>1346.69</v>
      </c>
      <c r="F80" s="16">
        <f>IF(ISBLANK(D80),"",IF(ISBLANK(E80),"",D80*E80))</f>
        <v>21547.04</v>
      </c>
    </row>
    <row r="81" s="1" customFormat="1" ht="42" customHeight="1" spans="1:6">
      <c r="A81" s="10" t="s">
        <v>243</v>
      </c>
      <c r="B81" s="11" t="s">
        <v>244</v>
      </c>
      <c r="C81" s="12" t="s">
        <v>21</v>
      </c>
      <c r="D81" s="13" t="s">
        <v>21</v>
      </c>
      <c r="E81" s="15" t="s">
        <v>21</v>
      </c>
      <c r="F81" s="14" t="s">
        <v>21</v>
      </c>
    </row>
    <row r="82" s="1" customFormat="1" ht="42" customHeight="1" spans="1:6">
      <c r="A82" s="10" t="s">
        <v>245</v>
      </c>
      <c r="B82" s="11" t="s">
        <v>246</v>
      </c>
      <c r="C82" s="12" t="s">
        <v>104</v>
      </c>
      <c r="D82" s="13">
        <v>300</v>
      </c>
      <c r="E82" s="15">
        <v>32.82</v>
      </c>
      <c r="F82" s="16">
        <f>IF(ISBLANK(D82),"",IF(ISBLANK(E82),"",D82*E82))</f>
        <v>9846</v>
      </c>
    </row>
    <row r="83" s="1" customFormat="1" ht="42" customHeight="1" spans="1:6">
      <c r="A83" s="10" t="s">
        <v>247</v>
      </c>
      <c r="B83" s="11" t="s">
        <v>248</v>
      </c>
      <c r="C83" s="12" t="s">
        <v>104</v>
      </c>
      <c r="D83" s="13">
        <v>1460</v>
      </c>
      <c r="E83" s="15">
        <v>22.77</v>
      </c>
      <c r="F83" s="16">
        <f>IF(ISBLANK(D83),"",IF(ISBLANK(E83),"",D83*E83))</f>
        <v>33244.2</v>
      </c>
    </row>
    <row r="84" s="1" customFormat="1" ht="42" customHeight="1" spans="1:6">
      <c r="A84" s="10" t="s">
        <v>249</v>
      </c>
      <c r="B84" s="11" t="s">
        <v>250</v>
      </c>
      <c r="C84" s="12" t="s">
        <v>104</v>
      </c>
      <c r="D84" s="13">
        <v>200</v>
      </c>
      <c r="E84" s="15">
        <v>13.71</v>
      </c>
      <c r="F84" s="16">
        <f>IF(ISBLANK(D84),"",IF(ISBLANK(E84),"",D84*E84))</f>
        <v>2742</v>
      </c>
    </row>
    <row r="85" s="1" customFormat="1" ht="42" customHeight="1" spans="1:6">
      <c r="A85" s="10" t="s">
        <v>251</v>
      </c>
      <c r="B85" s="11" t="s">
        <v>252</v>
      </c>
      <c r="C85" s="12" t="s">
        <v>104</v>
      </c>
      <c r="D85" s="13">
        <v>410</v>
      </c>
      <c r="E85" s="15">
        <v>11.14</v>
      </c>
      <c r="F85" s="16">
        <f>IF(ISBLANK(D85),"",IF(ISBLANK(E85),"",D85*E85))</f>
        <v>4567.4</v>
      </c>
    </row>
    <row r="86" s="1" customFormat="1" ht="42" customHeight="1" spans="1:6">
      <c r="A86" s="10" t="s">
        <v>253</v>
      </c>
      <c r="B86" s="11" t="s">
        <v>254</v>
      </c>
      <c r="C86" s="12" t="s">
        <v>104</v>
      </c>
      <c r="D86" s="13">
        <v>1050</v>
      </c>
      <c r="E86" s="15">
        <v>8.11</v>
      </c>
      <c r="F86" s="16">
        <f>IF(ISBLANK(D86),"",IF(ISBLANK(E86),"",D86*E86))</f>
        <v>8515.5</v>
      </c>
    </row>
    <row r="87" s="1" customFormat="1" ht="42" customHeight="1" spans="1:6">
      <c r="A87" s="10" t="s">
        <v>243</v>
      </c>
      <c r="B87" s="11" t="s">
        <v>255</v>
      </c>
      <c r="C87" s="12" t="s">
        <v>21</v>
      </c>
      <c r="D87" s="13" t="s">
        <v>21</v>
      </c>
      <c r="E87" s="15" t="s">
        <v>21</v>
      </c>
      <c r="F87" s="14" t="s">
        <v>21</v>
      </c>
    </row>
    <row r="88" s="1" customFormat="1" ht="42" customHeight="1" spans="1:6">
      <c r="A88" s="10" t="s">
        <v>256</v>
      </c>
      <c r="B88" s="11" t="s">
        <v>257</v>
      </c>
      <c r="C88" s="12" t="s">
        <v>104</v>
      </c>
      <c r="D88" s="13">
        <v>300</v>
      </c>
      <c r="E88" s="15">
        <v>32.16</v>
      </c>
      <c r="F88" s="16">
        <f>IF(ISBLANK(D88),"",IF(ISBLANK(E88),"",D88*E88))</f>
        <v>9648</v>
      </c>
    </row>
    <row r="89" s="1" customFormat="1" ht="42" customHeight="1" spans="1:6">
      <c r="A89" s="10" t="s">
        <v>256</v>
      </c>
      <c r="B89" s="11" t="s">
        <v>258</v>
      </c>
      <c r="C89" s="12" t="s">
        <v>104</v>
      </c>
      <c r="D89" s="13">
        <v>200</v>
      </c>
      <c r="E89" s="15">
        <v>338.07</v>
      </c>
      <c r="F89" s="16">
        <f>IF(ISBLANK(D89),"",IF(ISBLANK(E89),"",D89*E89))</f>
        <v>67614</v>
      </c>
    </row>
    <row r="90" s="1" customFormat="1" ht="42" customHeight="1" spans="1:6">
      <c r="A90" s="10" t="s">
        <v>259</v>
      </c>
      <c r="B90" s="11" t="s">
        <v>260</v>
      </c>
      <c r="C90" s="12" t="s">
        <v>21</v>
      </c>
      <c r="D90" s="13" t="s">
        <v>21</v>
      </c>
      <c r="E90" s="15" t="s">
        <v>21</v>
      </c>
      <c r="F90" s="14" t="s">
        <v>21</v>
      </c>
    </row>
    <row r="91" s="1" customFormat="1" ht="42" customHeight="1" spans="1:6">
      <c r="A91" s="10" t="s">
        <v>261</v>
      </c>
      <c r="B91" s="11" t="s">
        <v>262</v>
      </c>
      <c r="C91" s="12" t="s">
        <v>87</v>
      </c>
      <c r="D91" s="13">
        <v>7</v>
      </c>
      <c r="E91" s="15">
        <v>100.57</v>
      </c>
      <c r="F91" s="16">
        <f>IF(ISBLANK(D91),"",IF(ISBLANK(E91),"",D91*E91))</f>
        <v>703.99</v>
      </c>
    </row>
    <row r="92" s="1" customFormat="1" ht="42" customHeight="1" spans="1:6">
      <c r="A92" s="10" t="s">
        <v>263</v>
      </c>
      <c r="B92" s="11" t="s">
        <v>264</v>
      </c>
      <c r="C92" s="12" t="s">
        <v>87</v>
      </c>
      <c r="D92" s="13">
        <v>2</v>
      </c>
      <c r="E92" s="15">
        <v>427.5</v>
      </c>
      <c r="F92" s="16">
        <f>IF(ISBLANK(D92),"",IF(ISBLANK(E92),"",D92*E92))</f>
        <v>855</v>
      </c>
    </row>
    <row r="93" s="1" customFormat="1" ht="42" customHeight="1" spans="1:6">
      <c r="A93" s="10" t="s">
        <v>265</v>
      </c>
      <c r="B93" s="11" t="s">
        <v>266</v>
      </c>
      <c r="C93" s="12" t="s">
        <v>87</v>
      </c>
      <c r="D93" s="13">
        <v>24</v>
      </c>
      <c r="E93" s="15">
        <v>4925.92</v>
      </c>
      <c r="F93" s="16">
        <f>IF(ISBLANK(D93),"",IF(ISBLANK(E93),"",D93*E93))</f>
        <v>118222.08</v>
      </c>
    </row>
    <row r="94" s="1" customFormat="1" ht="15" customHeight="1" spans="1:6">
      <c r="A94" s="17" t="s">
        <v>267</v>
      </c>
      <c r="B94" s="17" t="s">
        <v>21</v>
      </c>
      <c r="C94" s="18">
        <f>SUM(F1:F93)</f>
        <v>3305109.77</v>
      </c>
      <c r="D94" s="18" t="s">
        <v>21</v>
      </c>
      <c r="E94" s="19" t="s">
        <v>5</v>
      </c>
      <c r="F94" s="19" t="s">
        <v>21</v>
      </c>
    </row>
  </sheetData>
  <protectedRanges>
    <protectedRange sqref="E7:E93" name="区域1"/>
  </protectedRanges>
  <mergeCells count="6">
    <mergeCell ref="A1:F1"/>
    <mergeCell ref="A2:F2"/>
    <mergeCell ref="A3:F3"/>
    <mergeCell ref="A94:B94"/>
    <mergeCell ref="C94:D94"/>
    <mergeCell ref="E94:F94"/>
  </mergeCells>
  <pageMargins left="0.629861111111111" right="0" top="0.354166666666667" bottom="0" header="0" footer="0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6" master="" otherUserPermission="visible">
    <arrUserId title="区域1" rangeCreator="" othersAccessPermission="edit"/>
  </rangeList>
  <rangeList sheetStid="5" master="" otherUserPermission="visible"/>
  <rangeList sheetStid="1" master="" otherUserPermission="visible">
    <arrUserId title="区域1" rangeCreator="" othersAccessPermission="edit"/>
  </rangeList>
  <rangeList sheetStid="2" master="" otherUserPermission="visible">
    <arrUserId title="区域1" rangeCreator="" othersAccessPermission="edit"/>
  </rangeList>
  <rangeList sheetStid="3" master="" otherUserPermission="visible">
    <arrUserId title="区域1" rangeCreator="" othersAccessPermission="edit"/>
  </rangeList>
  <rangeList sheetStid="4" master="" otherUserPermission="visible">
    <arrUserId title="区域1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JasperReports Library version null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封面</vt:lpstr>
      <vt:lpstr>【】5.4 清单汇总表</vt:lpstr>
      <vt:lpstr>清单  第100章  总则</vt:lpstr>
      <vt:lpstr>清单  第200章  路基工程</vt:lpstr>
      <vt:lpstr>清单  第300章  路面工程</vt:lpstr>
      <vt:lpstr>清单  第600章  交通工程及预埋(预留)管线工程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ｚｈａｎｇ</cp:lastModifiedBy>
  <dcterms:created xsi:type="dcterms:W3CDTF">2026-08-09T08:55:00Z</dcterms:created>
  <dcterms:modified xsi:type="dcterms:W3CDTF">2026-08-12T07:11:20Z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1238A1B30B0C417EA242B1A14DB22D15_12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