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firstSheet="3" activeTab="2"/>
  </bookViews>
  <sheets>
    <sheet name="说明 " sheetId="7" r:id="rId1"/>
    <sheet name="清单汇总表 " sheetId="5" r:id="rId2"/>
    <sheet name="工程量清单" sheetId="4" r:id="rId3"/>
    <sheet name="单价分析表 " sheetId="6" r:id="rId4"/>
  </sheets>
  <definedNames>
    <definedName name="_xlnm.Print_Area" localSheetId="0">'说明 '!$A$1:$A$26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<sst xmlns="http://schemas.openxmlformats.org/spreadsheetml/2006/main" count="231" uniqueCount="182">
  <si>
    <t>工程量清单</t>
  </si>
  <si>
    <r>
      <rPr>
        <b/>
        <sz val="10.5"/>
        <color theme="1"/>
        <rFont val="Times New Roman"/>
        <charset val="134"/>
      </rPr>
      <t>1.</t>
    </r>
    <r>
      <rPr>
        <b/>
        <sz val="10.5"/>
        <color theme="1"/>
        <rFont val="黑体"/>
        <charset val="134"/>
      </rPr>
      <t>工程量清单说明</t>
    </r>
  </si>
  <si>
    <r>
      <rPr>
        <sz val="10.5"/>
        <color theme="1"/>
        <rFont val="Times New Roman"/>
        <charset val="134"/>
      </rPr>
      <t>1.1</t>
    </r>
    <r>
      <rPr>
        <sz val="10.5"/>
        <color theme="1"/>
        <rFont val="宋体"/>
        <charset val="134"/>
      </rPr>
      <t>本工程量清单是根据中华人民共和国交通运输部《公路工程标准施工招标文件》（</t>
    </r>
    <r>
      <rPr>
        <sz val="10.5"/>
        <color theme="1"/>
        <rFont val="Times New Roman"/>
        <charset val="134"/>
      </rPr>
      <t>2018</t>
    </r>
    <r>
      <rPr>
        <sz val="10.5"/>
        <color theme="1"/>
        <rFont val="宋体"/>
        <charset val="134"/>
      </rPr>
      <t>年版）、江苏省科佳设计集团股份有限公司</t>
    </r>
    <r>
      <rPr>
        <sz val="10.5"/>
        <color theme="1"/>
        <rFont val="Times New Roman"/>
        <charset val="134"/>
      </rPr>
      <t>2026</t>
    </r>
    <r>
      <rPr>
        <sz val="10.5"/>
        <color theme="1"/>
        <rFont val="宋体"/>
        <charset val="134"/>
      </rPr>
      <t>年</t>
    </r>
    <r>
      <rPr>
        <sz val="10.5"/>
        <color theme="1"/>
        <rFont val="Times New Roman"/>
        <charset val="134"/>
      </rPr>
      <t>8</t>
    </r>
    <r>
      <rPr>
        <sz val="10.5"/>
        <color theme="1"/>
        <rFont val="宋体"/>
        <charset val="134"/>
      </rPr>
      <t>月出版的图纸《淮安市327省道（K88+000~K110+020）科技兴安样板路建设工程</t>
    </r>
    <r>
      <rPr>
        <sz val="10.5"/>
        <color theme="1"/>
        <rFont val="Times New Roman"/>
        <charset val="134"/>
      </rPr>
      <t xml:space="preserve"> </t>
    </r>
    <r>
      <rPr>
        <sz val="10.5"/>
        <color theme="1"/>
        <rFont val="宋体"/>
        <charset val="134"/>
      </rPr>
      <t>施工图设计》以及有关工程量清单的国家标准、行业标准、合同条款中约定的工程量计算规则编制。约定计量规则中没有的子目，其工程量按照有合同约束力的图纸所标示尺寸的理论净量计算。计量采用中华人民共和国法定计量单位。</t>
    </r>
  </si>
  <si>
    <r>
      <rPr>
        <sz val="10.5"/>
        <color theme="1"/>
        <rFont val="Times New Roman"/>
        <charset val="134"/>
      </rPr>
      <t xml:space="preserve">1.2 </t>
    </r>
    <r>
      <rPr>
        <sz val="10.5"/>
        <color theme="1"/>
        <rFont val="宋体"/>
        <charset val="134"/>
      </rPr>
      <t>本工程量清单应与招标文件中的投标人须知、通用合同条款、专用合同条款、工程量清单计量规则、技术规范及图纸等一起阅读和理解。</t>
    </r>
  </si>
  <si>
    <r>
      <rPr>
        <sz val="10.5"/>
        <color theme="1"/>
        <rFont val="Times New Roman"/>
        <charset val="134"/>
      </rPr>
      <t xml:space="preserve">1.3 </t>
    </r>
    <r>
      <rPr>
        <sz val="10.5"/>
        <color theme="1"/>
        <rFont val="宋体"/>
        <charset val="134"/>
      </rPr>
      <t>本工程量清单中所列工程数量是估算的或设计的预算数量，仅作为投标报价的共同基础，不能作为最终结算与支付的依据。实际支付应按实际完成的工程量，由承包人按工程量清单计量规则规定的计量方法，以监理人认可的尺寸、断面计量，按本工程量清单的单价和总额价计算支付金额；或根据具体情况，按合同条款第</t>
    </r>
    <r>
      <rPr>
        <sz val="10.5"/>
        <color theme="1"/>
        <rFont val="Times New Roman"/>
        <charset val="134"/>
      </rPr>
      <t>15.4</t>
    </r>
    <r>
      <rPr>
        <sz val="10.5"/>
        <color theme="1"/>
        <rFont val="宋体"/>
        <charset val="134"/>
      </rPr>
      <t>款的规定，按监理人确定的单价或总额价计算支付额。</t>
    </r>
  </si>
  <si>
    <r>
      <rPr>
        <sz val="10.5"/>
        <color theme="1"/>
        <rFont val="Times New Roman"/>
        <charset val="134"/>
      </rPr>
      <t xml:space="preserve">1.4 </t>
    </r>
    <r>
      <rPr>
        <sz val="10.5"/>
        <color theme="1"/>
        <rFont val="宋体"/>
        <charset val="134"/>
      </rPr>
      <t>工程量清单各章是按照第八章“工程量清单计量规则”、第七章“技术规范”的相应章次编号的，因此，工程量中各章的工程子目的范围与计量等应与“工程量清单计量规则”“技术规范”的相应章节的范围、计量与支付条款结合起来理解或解释。</t>
    </r>
  </si>
  <si>
    <r>
      <rPr>
        <sz val="10.5"/>
        <color theme="1"/>
        <rFont val="Times New Roman"/>
        <charset val="134"/>
      </rPr>
      <t xml:space="preserve">1.5 </t>
    </r>
    <r>
      <rPr>
        <sz val="10.5"/>
        <color theme="1"/>
        <rFont val="宋体"/>
        <charset val="134"/>
      </rPr>
      <t>对作业和材料的一般说明或规定，未重复写入工程清单内，在给工程量清单各子目标价前，应参阅第七章“技术规范”的有关内容。</t>
    </r>
  </si>
  <si>
    <r>
      <rPr>
        <sz val="10.5"/>
        <color theme="1"/>
        <rFont val="Times New Roman"/>
        <charset val="134"/>
      </rPr>
      <t xml:space="preserve">1.6 </t>
    </r>
    <r>
      <rPr>
        <sz val="10.5"/>
        <color theme="1"/>
        <rFont val="宋体"/>
        <charset val="134"/>
      </rPr>
      <t>工程量清单中所列工程量的变动，丝毫不会降低或影响合同条款的效力，也不免除承包人按规定的标准进行施工和修复缺陷的责任。</t>
    </r>
  </si>
  <si>
    <r>
      <rPr>
        <sz val="10.5"/>
        <color theme="1"/>
        <rFont val="Times New Roman"/>
        <charset val="134"/>
      </rPr>
      <t xml:space="preserve">1.7 </t>
    </r>
    <r>
      <rPr>
        <sz val="10.5"/>
        <color theme="1"/>
        <rFont val="宋体"/>
        <charset val="134"/>
      </rPr>
      <t>图纸中所列的工程数量表及数量汇总表仅是提供资料，不是工程量清单的外延。当图纸与工程量清单所列数量不一致时，以工程量清单所列数量作为报价的依据。</t>
    </r>
  </si>
  <si>
    <r>
      <rPr>
        <b/>
        <sz val="10.5"/>
        <color theme="1"/>
        <rFont val="Times New Roman"/>
        <charset val="134"/>
      </rPr>
      <t>2.</t>
    </r>
    <r>
      <rPr>
        <b/>
        <sz val="10.5"/>
        <color theme="1"/>
        <rFont val="黑体"/>
        <charset val="134"/>
      </rPr>
      <t>投标报价说明</t>
    </r>
  </si>
  <si>
    <r>
      <rPr>
        <sz val="10.5"/>
        <color theme="1"/>
        <rFont val="Times New Roman"/>
        <charset val="134"/>
      </rPr>
      <t xml:space="preserve">2.1 </t>
    </r>
    <r>
      <rPr>
        <sz val="10.5"/>
        <color theme="1"/>
        <rFont val="宋体"/>
        <charset val="134"/>
      </rPr>
      <t>工程量清单中的每一子目须填入单价或价格，且只允许有一个报价。</t>
    </r>
  </si>
  <si>
    <r>
      <rPr>
        <sz val="10.5"/>
        <color theme="1"/>
        <rFont val="Times New Roman"/>
        <charset val="134"/>
      </rPr>
      <t>2.2</t>
    </r>
    <r>
      <rPr>
        <sz val="10.5"/>
        <color theme="1"/>
        <rFont val="宋体"/>
        <charset val="134"/>
      </rPr>
      <t>除非合同另有规定，工程量清单中有标价的单价和总额价均已包括了为实施和完成合同工程所需的劳务、材料、机械、质检（自检）、安装、缺陷修复、管理、保险、税费、利润等费用，以及合同明示或暗示的所有责任、义务和一般风险。</t>
    </r>
  </si>
  <si>
    <r>
      <rPr>
        <sz val="10.5"/>
        <color theme="1"/>
        <rFont val="Times New Roman"/>
        <charset val="134"/>
      </rPr>
      <t xml:space="preserve">2.3 </t>
    </r>
    <r>
      <rPr>
        <sz val="10.5"/>
        <color theme="1"/>
        <rFont val="宋体"/>
        <charset val="134"/>
      </rPr>
      <t>工程量清单中投标人没有填入单价或价格的子目，其费用视为已分摊在工程量清单中其他相关子目的单价或价格之中。承包人必须按监理人指令完成工程量清单中未填入单价或价格的子目，但不能得到结算与支付。</t>
    </r>
  </si>
  <si>
    <r>
      <rPr>
        <sz val="10.5"/>
        <color theme="1"/>
        <rFont val="Times New Roman"/>
        <charset val="134"/>
      </rPr>
      <t xml:space="preserve">2.4 </t>
    </r>
    <r>
      <rPr>
        <sz val="10.5"/>
        <color theme="1"/>
        <rFont val="宋体"/>
        <charset val="134"/>
      </rPr>
      <t>符合合同条款规定的全部费用应认为已被计入有标价的工程量清单所列各子目之中，未列子目不予计量的工作，其费用应视为已分摊在本合同工程的有关子目的单价或总额价之中。</t>
    </r>
  </si>
  <si>
    <r>
      <rPr>
        <sz val="10.5"/>
        <color theme="1"/>
        <rFont val="Times New Roman"/>
        <charset val="134"/>
      </rPr>
      <t xml:space="preserve">2.5 </t>
    </r>
    <r>
      <rPr>
        <sz val="10.5"/>
        <color theme="1"/>
        <rFont val="宋体"/>
        <charset val="134"/>
      </rPr>
      <t>承包人用于本合同工程的各类装备的提供、运输、维护、拆卸、拼装等支付的费用，已包括在工程量清单的单价与总额价之中。</t>
    </r>
  </si>
  <si>
    <r>
      <rPr>
        <sz val="10.5"/>
        <color theme="1"/>
        <rFont val="Times New Roman"/>
        <charset val="134"/>
      </rPr>
      <t xml:space="preserve">2.6 </t>
    </r>
    <r>
      <rPr>
        <sz val="10.5"/>
        <color theme="1"/>
        <rFont val="宋体"/>
        <charset val="134"/>
      </rPr>
      <t>工程量清单中各项金额均已人民币（元）结算。</t>
    </r>
  </si>
  <si>
    <r>
      <rPr>
        <sz val="10.5"/>
        <color theme="1"/>
        <rFont val="Times New Roman"/>
        <charset val="134"/>
      </rPr>
      <t xml:space="preserve">2.7 </t>
    </r>
    <r>
      <rPr>
        <sz val="10.5"/>
        <color theme="1"/>
        <rFont val="宋体"/>
        <charset val="134"/>
      </rPr>
      <t>暂列金额：</t>
    </r>
    <r>
      <rPr>
        <sz val="10.5"/>
        <color theme="1"/>
        <rFont val="Times New Roman"/>
        <charset val="134"/>
      </rPr>
      <t>5%</t>
    </r>
    <r>
      <rPr>
        <sz val="10.5"/>
        <color theme="1"/>
        <rFont val="宋体"/>
        <charset val="134"/>
      </rPr>
      <t>。</t>
    </r>
  </si>
  <si>
    <r>
      <rPr>
        <b/>
        <sz val="10.5"/>
        <color theme="1"/>
        <rFont val="Times New Roman"/>
        <charset val="134"/>
      </rPr>
      <t>3</t>
    </r>
    <r>
      <rPr>
        <b/>
        <sz val="10.5"/>
        <color theme="1"/>
        <rFont val="黑体"/>
        <charset val="134"/>
      </rPr>
      <t>．计日工说明：无。</t>
    </r>
  </si>
  <si>
    <r>
      <rPr>
        <b/>
        <sz val="10.5"/>
        <color theme="1"/>
        <rFont val="Times New Roman"/>
        <charset val="134"/>
      </rPr>
      <t>4</t>
    </r>
    <r>
      <rPr>
        <b/>
        <sz val="10.5"/>
        <color theme="1"/>
        <rFont val="黑体"/>
        <charset val="134"/>
      </rPr>
      <t>．其他说明</t>
    </r>
  </si>
  <si>
    <t>4.1 建筑工程一切险：投标人自行投保，费率自行考虑。第三者责任险：投标人自行投保，费率自行考虑。</t>
  </si>
  <si>
    <t>4.2 安全生产责任险依据根据淮安市人民政府办公室文件《关于大力推进安全生产责任保险工作的意见》（市政府办公室淮政办发〔2017〕90号），办理安全生产责任险，费用已包括在工程量清单相应细目的单价或总额价之中。</t>
  </si>
  <si>
    <t>4.3 工伤保险应当根据《省人力资源社会保障厅 省财政厅 省税务局关于印发江苏省工伤保险费率管理办法（修订版）的通知》（苏人社规﹝2023﹞2号）要求，建设工程开工前，以工程项目为单元参加工伤保险，工伤保险费率暂按3‰计取（具体费率以人社等部门的最新规定为准），并一次性缴纳到工程项目所在地的工伤保险经办机构，工伤保险费列入100章作为不可竞争费用，专款专用，承包人凭发票报销，发包人据实支付。</t>
  </si>
  <si>
    <t xml:space="preserve"> 4.4 安全生产费为招标限价的2%，投标人不得擅自修改。投标人中标后，应制定详细的安全生产实施方案，并按江苏省交通运输厅《江苏省公路工程安全生产工程量清单编制说明》以及发包人制定的相关规定对其投标报价时所报的安全生产费进行详细的安全生产工程量清单报价编制。安全生产费应专款专用，在合同实施过程中，发包人将按江苏省交通运输厅《江苏省公路工程安全生产工程量清单编制说明》以及发包人制定的安全生产管理办法的规定对安全生产费进行计量支付。承包人安全生产费实际超出安全生产费总额的，由承包人自行承担，发包人不再另行支付。</t>
  </si>
  <si>
    <t>4.5 所有清理、挖除与拆除等项目，投标人应自行考虑弃方运输及堆放，其费用已包括在工程量清单相应细目的单价或总额价之中。</t>
  </si>
  <si>
    <t>4.6本工程除工程量清单单独列项外，所涉其它内容均不另行计量与支付，其所涉及的费用视为已分摊在本工程量清单有关子目的单价或总额价之中。</t>
  </si>
  <si>
    <t>4.7总价限价和单价限价均不能超过文件规定的限价，如若最终报价较投标报价发生整体下浮，本项目工程量清单内全部清单单价，均按照最终报价/原投标报价的比例进行等比例同步下浮；合价随之相应调整，下浮后单价保留约定小数位数，结算时按调整后单价执行。</t>
  </si>
  <si>
    <t>投标报价汇总表</t>
  </si>
  <si>
    <t>序号</t>
  </si>
  <si>
    <t>科 目 名 称</t>
  </si>
  <si>
    <t>金额（元）</t>
  </si>
  <si>
    <t>327省道科技兴安样板路建设工程</t>
  </si>
  <si>
    <t>合计</t>
  </si>
  <si>
    <t>暂列金额</t>
  </si>
  <si>
    <t>投标报价</t>
  </si>
  <si>
    <t>项目名称</t>
  </si>
  <si>
    <t>主要技术参数</t>
  </si>
  <si>
    <t>单位</t>
  </si>
  <si>
    <t>数量</t>
  </si>
  <si>
    <t>单价限价</t>
  </si>
  <si>
    <t>单价</t>
  </si>
  <si>
    <t>合价</t>
  </si>
  <si>
    <t>备注</t>
  </si>
  <si>
    <t>一</t>
  </si>
  <si>
    <t>行人过街预警系统</t>
  </si>
  <si>
    <t>行人过街检测系统</t>
  </si>
  <si>
    <t>一、毫米波雷达检测器：
1.雷达天线角度24°×37°
2.灵敏度9档可调，最远检测距离80到100米
3.速度上报刷新率6档可调，50~2000ms
4.可区分及过滤靠近或离开的交通对象
二、智能交通视频检测器：
1.Smart功能：支持音频异常侦测、区域入侵侦测、越界侦测、进入区域侦测、离开区域侦测、区域存在检测，支持补光灯报警联动，声光联动（报警灯常亮）
2.摄像机采用鳞镜式补光灯，补光灯开启后，正面不可见补光灯灯珠，补光亮度均匀，无明显波纹状、圆环状、麻点状、条纹状及不规则亮斑。
3.设备支持电动变焦镜头
4.最高分辨率可达400万像素，并在此分辨率下可输出30 fps实时图像，图像更流畅，支持透雾，支持宽动态120 dB
5.电源供应：DC：12 V ± 20%；PoE：802.3af，Type 1，Class 3
6.防护等级≥IP67
7.支持三码流技术，支持同时20路取流
8.最低照度彩色≥0.0002lx，黑白≥0.0001lx。 
9.宽动态≥120 dB 
10.焦距&amp;视场角：2.7~13.5 mm：水平视场角：96.6°~29.7°，垂直视场角：51.7°~16.7°，对角视场角：114.2°~34° 
11.补光灯数量≥4颗
12.红外波长范围≥850 nm 
13.最大图像尺寸≥2560 × 1440
14.视频压缩标准：支持H.265/H.264/MJPEG 
15.网络接口：支持1个RJ45 10 M/100 M自适应以太网口
16.报警接口：支持1路输入，1路输出（报警输入支持开关量，报警输出最大支持DC12 V，30 mA）</t>
  </si>
  <si>
    <t>台</t>
  </si>
  <si>
    <t>检测系统杆件</t>
  </si>
  <si>
    <t>一、杆件*1+基础*1
二、杆件尺寸：5.5m立杆+1m横臂；
三、基础尺寸：800*800*800mm
1.水泥浇筑，基础尺寸：800*800*800mm，共0.512m³
2.基础设施中采用的钢筋均为普通碳素结构钢，钢筋 D&lt;10m 时，采用I钢，钢筋 D&gt;10m 时，采用 Ⅱ 钢。最小屈服强度为23，最小抗拉强度为 370Mpa，钢筋保护层不小于 25mm，且钢筋型号、规格及材料性能应符合 GB1499 要求；
3.结构用钢材采用普通碳素结构钢，技术条件应符合《碳素结构钢技术条件》（GB/T700-2006）的规定；
4.地脚螺栓、法兰盘采用 Q345（16Mn），底板、热轧钢采用 Q235；
5.所有钢材采用热镀锌处理，所用锌为《锌锭》（GB/T470-2008）规定的0号或1号锌，镀锌量为 600g/m（外露部分）、350g/m（外露部分）；
6.基础采用 C30商用混凝土，基础离路面边缘需根据现场环境调整，建议大于 0.5米；
7.立柱底部至高度1.5米处，贴黑黄相间的反光膜，间距 20 厘米；
8.基础预埋件表面须平整，以保证杆件安装无明显间隙；</t>
  </si>
  <si>
    <t>套</t>
  </si>
  <si>
    <t>无线太阳能道钉</t>
  </si>
  <si>
    <t>一、功能要求：
支持与行人过街检测单元进行联动，检测到斑马线有行人或非机动车，无线太阳能道钉由黄色频闪改为红色频闪。
二、参数要求：
1）产品应采用太阳能方式，采用高效单晶硅低照度太阳电池；
2）根据行人过街检测单元路口情况，实时控制道钉变换不同的颜色，警示来往车辆；
3）标准光强下，充电一天可工作≥48小时，电池充满电后可连续工作≥100小时；
4）发光颜色：支持黄、白、红灯3种颜色；
5）LED数量不少于3颗，单颗LED额定电流法相发光强度大于8000mcd；
6）抗压荷载≥500KN（静态）；
7）支持不低于10颗逆反射玻璃珠增强夜间反光能力；
8）夜间可视距离不低于200m；
9）工作温度范围：-20℃至75℃；
10）外廓尺寸：直径≤150mm；
11）防水等级：IP68；
12）道钉支持可拆卸维护；
13）控制方式：支持基于本地光照亮度自动开启；支持无线受控模式。
14）使用寿命：不低于5年</t>
  </si>
  <si>
    <t>个</t>
  </si>
  <si>
    <t>智慧道钉控制器</t>
  </si>
  <si>
    <t>一、功能要求：
支持与行人过街检测单元进行联动，检测到斑马线有行人或非机动车，无线太阳能道钉由黄色频闪改为红色频闪。
二、参数要求：
1）支持LORA无线局域网连接的通信方式：
2）智慧道钉接入数量：不少于400个；
3）外部设备接入：支持气象传感器、可变情报板、号角等常见监控设备接入；
4）设备通信接口：支持RS485、RS232、USB串口、IO口等通信接口；
5）功耗：不大于5W；
6）供电：太阳能供电或市电供电。输入电源为直流12～24V。
7）太阳能供电版本：支持太阳能充电参数监测、有线供电电源监测；
8）防护等级：核心控制器IP65</t>
  </si>
  <si>
    <t>中继器</t>
  </si>
  <si>
    <t>1）支持LORA通讯，作为智慧道钉与管控平台通讯桥梁，通讯中继器通过现场控制主机与平台通信，接收平台下发控制命令中转给道钉执行；
2）通讯中继与现场控制器有效通讯距离最大1km，通讯中继与道钉有效通讯距离不小于80m；
3）通讯中继采用太阳能供电，标准光强下，充电一天可工作≥720小时，
4）防护等级IP65。</t>
  </si>
  <si>
    <t>点阵式横臂主路预警屏</t>
  </si>
  <si>
    <t>1.箱体采用铝合金板材、铝合金型材、镀锌结构件等制作的超薄框架结构箱体
2.供电方式：市电供电（输入电压220V，工作电压12V）或太阳能供电。
3.发光单元：5MM红色插件LED，灯珠数量不少于1100颗。
4.LED灯珠符合雷射等级I类标准，抗静电＞700V，小角度的PMMA光学透镜，单颗工作电压：3V，白色单颗工作电流5mA，红色单颗工作电流20mA；
5.夜间动态识别视距≥200M，版面标准亮度≥400cd/m²。
6.板面规格：2150*1110*35mm。 
7.标志内容：支路人车、减速慢行。</t>
  </si>
  <si>
    <t>块</t>
  </si>
  <si>
    <t>预警屏杆件及基础</t>
  </si>
  <si>
    <t>一、杆件
1.7.7m立杆+4.5m横臂
二、基础
1.水泥浇筑，基础尺寸：1500*1500*2000mm，共4.5m³
2.基础设施中采用的钢筋均为普通碳素结构钢，钢筋 D&lt;10m 时，采用I钢，钢筋 D&gt;10m 时，采用 Ⅱ 钢。最小屈服强度为23，最小抗拉强度为 370Mpa，钢筋保护层不小于 25mm，且钢筋型号、规格及材料性能应符合 GB1499 要求；
3.结构用钢材采用普通碳素结构钢，技术条件应符合《碳素结构钢技术条件》（GB/T700-2006）的规定；
4.地脚螺栓、法兰盘采用 Q345（16Mn），底板、热轧钢采用 Q235；
5.所有钢材采用热镀锌处理，所用锌为《锌锭》（GB/T470-2008）规定的0号或1号锌，镀锌量为 600g/m（外露部分）、350g/m（外露部分）；
6.基础采用 C30商用混凝土，基础离路面边缘需根据现场环境调整，建议大于 0.5米；
7.立柱底部至高度1.5米处，贴黑黄相间的反光膜，间距 20 厘米；
8.基础预埋件表面须平整，以保证杆件安装无明显间隙；</t>
  </si>
  <si>
    <t>根</t>
  </si>
  <si>
    <t>点阵式立柱主路预警系统1</t>
  </si>
  <si>
    <t>一、爆闪灯 
1.支持快闪同闪模式。
二、LED显示屏 
1.480*480mm显示“慢”字，点阵发光
2.480*1920mm显示“支路人车”，点阵发光
3.亮度≥16000--18000Mcd，可视距离800米以上，单个文字480*480MM字体显示清晰，增加可视距离，亮度可以根据环境光实时调整，防止眩目。
4.控制方式：支持LORA或4G组网，1000米范围内双机或多台设备联动工作。
5.外观及颜色支持定制。
三、基础
1.水泥浇筑，基础尺寸：1000*1000*1200mm，共1.2m³
2.基础设施中采用的钢筋均为普通碳素结构钢，钢筋 D&lt;10m 时，采用I钢，钢筋 D&gt;10m 时，采用 Ⅱ 钢。最小屈服强度为23，最小抗拉强度为 370Mpa，钢筋保护层不小于 25mm，且钢筋型号、规格及材料性能应符合 GB1499 要求；
3.结构用钢材采用普通碳素结构钢，技术条件应符合《碳素结构钢技术条件》（GB/T700-2006）的规定；
4.地脚螺栓、法兰盘采用 Q345（16Mn），底板、热轧钢采用 Q235；
5.所有钢材采用热镀锌处理，所用锌为《锌锭》（GB/T470-2008）规定的0号或1号锌，镀锌量为 600g/m（外露部分）、350g/m（外露部分）；
6.基础采用 C30商用混凝土，基础离路面边缘需根据现场环境调整，建议大于 0.5米；
7.立柱底部至高度1.5米处，贴黑黄相间的反光膜，间距 20 厘米；
8.基础预埋件表面须平整，以保证杆件安装无明显间隙；</t>
  </si>
  <si>
    <t>点阵式立柱主路预警系统2</t>
  </si>
  <si>
    <t>一、分体式主路事故预警系统主机：
1.材质：钣金外壳一体成型，表面喷塑              
2.电压：供电电压AC 220V，工作电压DC 12V 
3.额定功率≤200W                    
4.工作环境要求
（1）环境温度：-20 ℃~80℃
（2）环境湿度：湿度小于95%（无凝结） 
（3）防护等级≥IP55
二、主动发光文字标志：
1.发光类型：点阵灯珠文字发光
2.材质：钣金外壳一体成型，表面喷塑                             
3.标志内容：正面为“支路人车”
4.工作电压：DC 12V
5.工作环境要求  
（1）环境温度：-20℃至80℃
（2）环境湿度：相对湿度90%RH
（3）防护等级：IP65
三、爆闪灯：
1.发光类型：光源采用高亮LED发光管，
2.灯罩材质：灯罩采用高透光PC2805材料制成，透明度高不褪色，热变形温度：125℃，耐冲击强度85；
3.颜色要求：红色、蓝色
4.工作电压：12V
5.工作环境要求  
（1）环境温度：-20℃至80℃
（2）环境湿度：相对湿度90%RH
（3）防护等级≥IP67
四、嵌入式系统控制主板：
1.支持≥1个嵌套向量中断控制器能够处理≥16个优先级；
2.支持上电复位（POR）和掉电复位电路功能；
3.系统控制主板具有以下功能：
（1）系统控制主板应具有备用电池功能。
（2）系统控制主板应具有主从机配组功能。
（3）系统控制主板应具有静电放电抗干扰功能。
（4）系统控制主板应具备通讯加密功能。
4.工作环境要求
（1）环境温度：-20℃至80℃
（2）环境湿度：相对湿度≤98%RH
系统控制主板电压：12VDC~24VDC                     
系统控制主板耐湿热≥95%
五、智能无线通讯模块：
1.工作频率支持2.4、 2.5、18GHz，TTL输出。
2.兼容3.3V和5V IO端口电压，使用串行用于数据传输和接收的端口，降低无线阈值应用。模块的特点是高速传输。
3.可以在各种波特率下实现双工（双向同时传输和接收）。不限于数据包长度，支持不间断传输，并支持文件传输。
4.具有数据加密和压缩功能，数据压缩功能有效缩短传输时间，降低干扰概率，提高可靠性和传输效率。
5.系统控制主板支持多信道抗干扰功能
6.系统控制主板支持无线双向通讯功能
六、智能物联网模块：
1.支持设备远程实时状态监控；
2.支持远程方案设置、批量预案下发；
七、基础
1.水泥浇筑，基础尺寸：1000*1000*1200mm，共1.2m³
2.基础设施中采用的钢筋均为普通碳素结构钢，钢筋 D&lt;10m 时，采用I钢，钢筋 D&gt;10m 时，采用 Ⅱ 钢。最小屈服强度为23，最小抗拉强度为 370Mpa，钢筋保护层不小于 25mm，且钢筋型号、规格及材料性能应符合 GB1499 要求；
3.结构用钢材采用普通碳素结构钢，技术条件应符合《碳素结构钢技术条件》（GB/T700-2006）的规定；
4.地脚螺栓、法兰盘采用 Q345（16Mn），底板、热轧钢采用 Q235；
5.所有钢材采用热镀锌处理，所用锌为《锌锭》（GB/T470-2008）规定的0号或1号锌，镀锌量为 600g/m（外露部分）、350g/m（外露部分）；
6.基础采用 C30商用混凝土，基础离路面边缘需根据现场环境调整，建议大于 0.5米；
7.立柱底部至高度1.5米处，贴黑黄相间的反光膜，间距 20 厘米；
8.基础预埋件表面须平整，以保证杆件安装无明显间隙；</t>
  </si>
  <si>
    <t>太阳能地埋道钉</t>
  </si>
  <si>
    <t>1）材料：铝合金外壳
2）标准光强下，充电一天可工作≥48 小时
3）显示方式：同步频闪或常亮，显示颜色：红、绿、黄、白（三色，多种颜色可选）
4）抗压荷载≥50吨（静态）
5）夜间可视距离不低于200m
6）工作温度范围：-20℃至75℃
7）外廓尺寸≤150mm
8）防水等级：IP68</t>
  </si>
  <si>
    <t>电缆</t>
  </si>
  <si>
    <t>1）YJV 22 2×4mm²电源线；</t>
  </si>
  <si>
    <t>米</t>
  </si>
  <si>
    <t>钢管过河</t>
  </si>
  <si>
    <t>1）φ50 镀锌钢管</t>
  </si>
  <si>
    <t>绿化开挖</t>
  </si>
  <si>
    <t>1）绿化开挖机回填，埋设电缆、光缆、信号线，线缆埋设深度70cm</t>
  </si>
  <si>
    <t>切槽过路</t>
  </si>
  <si>
    <t>1）DN20，切槽过路及复原</t>
  </si>
  <si>
    <t>手孔井</t>
  </si>
  <si>
    <t>1）640*640mm水泥砖结构；</t>
  </si>
  <si>
    <t>控制机箱</t>
  </si>
  <si>
    <t>1.产品的外壳采用钣金成型工艺，内外表面均匀喷塑防锈，外壳体要有良好的刚性和耐冲击性，内部结构件有良好的稳固性和散热性。
2.产品尺寸：420mm*380mm*225mm。
3.内部结构可兼容市电供电和太阳能供电。
4.产品内部“变压器、断路器、控制器”等电学器件可独立拆装。
5.市电供电电气性能
（1）输入电压：可兼容185V～256V交流电。
（2）输出电压：12V直流电。
（3）额定功率：150W。
（4）外壳接地电阻：不大于0.1Ω。
（5）内置断路开关，电箱可单独断电。
6.工作环境要求
（1）环境温度：-20℃至70℃
（2）环境湿度：相对湿度90%RH
（3）防护等级：IP55
7.机箱防锈处理（要求防锈年限达到5年）</t>
  </si>
  <si>
    <t>电缆保护桩</t>
  </si>
  <si>
    <t>1）PVC材质，10×10×80cm</t>
  </si>
  <si>
    <t>电费</t>
  </si>
  <si>
    <t>1）两年电费</t>
  </si>
  <si>
    <t>项</t>
  </si>
  <si>
    <t>包干</t>
  </si>
  <si>
    <t>二</t>
  </si>
  <si>
    <t>激光防疲劳系统</t>
  </si>
  <si>
    <t>光幕式激光防疲劳（K104+900）</t>
  </si>
  <si>
    <t>彩色激光发射器</t>
  </si>
  <si>
    <t>1）激光波长520nm；
2）激光波长638nm；
3）激光波长450nm；
4）激光功率4W；
5）日本日亚半导体激光器；
6）激光发散角小；
7）激光光斑均匀，质量好；
8）光源寿命：8000小时。</t>
  </si>
  <si>
    <t>智能控制器</t>
  </si>
  <si>
    <t>1）智能专用激光控制盒，具有定时开关机功能；
2）手机小程序控制（电源、功能、速度）；
3）自主研发的高速单片机控制系统；
4）通过手机小程序软件控制单片机电平触发，可以不间断、循环控制激光设备的扫描模式（单色3种模式，彩色有15种模式）、激光速度（20档）。</t>
  </si>
  <si>
    <t>设备机箱</t>
  </si>
  <si>
    <t>1）定制机箱，安放空开、控制器等设备；
2）含固定辅材配件；
3）壁厚1.8mm</t>
  </si>
  <si>
    <t>辅材</t>
  </si>
  <si>
    <t>1）RVV2×1.5mm²电源线</t>
  </si>
  <si>
    <t>声光防疲劳（K97）</t>
  </si>
  <si>
    <t>声光防疲劳装置（含基础、太阳能供电设备）</t>
  </si>
  <si>
    <t>一、设备参数
1）外观尺寸：688mm*688mm*400mm
2）箱体材质：镀锌钢板喷塑
3）激光个数：2
4）激光波长：515nm
5）激光照射距离＞2000m（夜间）
6）激光输出功率10W
7）光斑模式：圆形
8）输出模式：绿光频闪
9）爆闪灯尺寸：230mm*170mm
10）显示范围：360°
11）警示距离：＞2000m（夜晚）
12）含3m杆件，详见图纸
二、设备基础
1）水泥浇筑：1000*1000*1200mm，共1.2m³
2）基础设施中采用的钢筋均为普通碳素结构钢，钢筋 D&lt;10m 时，采用I钢，钢筋 D&gt;10m 时，采用 Ⅱ 钢。最小屈服强度为23，最小抗拉强度为 370Mpa，钢筋保护层不小于 25mm，且钢筋型号、规格及材料性能应符合 GB1499 要求；
3）结构用钢材采用普通碳素结构钢，技术条件应符合《碳素结构钢技术条件》（GB/T700-2006）的规定；
4）地脚螺栓、法兰盘采用 Q345（16Mn），底板、热轧钢采用 Q235；
5）所有钢材采用热镀锌处理，所用锌为《锌锭》（GB/T470-2008）规定的0号或1号锌，镀锌量为 600g/m（外露部分）、350g/m（外露部分）；
6）基础采用 C30商用混凝土，基础离路面边缘需根据现场环境调整，建议大于 0.5米；
7）立柱底部至高度1.5米处，贴黑黄相间的反光膜，间距 20 厘米；
8）基础预埋件表面须平整，以保证杆件安装无明显间隙；
三、太阳能供电
1）300W太阳能供电板，配套200AH蓄电池一节</t>
  </si>
  <si>
    <t>三</t>
  </si>
  <si>
    <t>弯道示廓预警系统</t>
  </si>
  <si>
    <r>
      <rPr>
        <sz val="10"/>
        <color rgb="FF000000"/>
        <rFont val="微软雅黑"/>
        <charset val="134"/>
      </rPr>
      <t>个</t>
    </r>
  </si>
  <si>
    <t>四</t>
  </si>
  <si>
    <t>发光标志牌</t>
  </si>
  <si>
    <t>右侧通行自发光标志牌</t>
  </si>
  <si>
    <t>1.执行国家标准《LED 主动发光道路交通标志》（GB/T31446-2015）、行业标准《内部照明标志》（JT/T750-2009）、《面板显示主动发光交通标志》（T/CSIA 001-2018）。 
取得国家交通安全设施质量监督检验中心出具的检测报告或取得公安部交通安全产品质量监督检测中心出具的检测报告及CCPC认证。
2.发光标志环境温度适用等级：A级-20℃～+55℃。
3.发光标志铝型材包边结构，防水防尘措施等级符合IP53要求。
4.点阵采用外罩LED主动发光像素视觉融合性技术“内嵌双卡扣式”菲尼光学透镜封装，多点连续成线布设于贴有逆反射材料的标志板表面，均匀柔和的显示文字笔画、图形轮廓等信息内容，能够使用专用工具从标志板的正面插拔实现更换维修；每颗LED配备独立电阻、套管，采用全自动亮度性能检测焊接设备制造LED光学线串；单粒LED在额定电流时的法向发光强度：黄色≥3000mcd；LED半强角θ1/2≥12.5º。
5.反光膜：V类
6.光控程序：自动感光控制采用太阳能电路压降分析式控制模块，自动开启/关闭标志发光单元。
7.太阳能配置：6v5w,3.2v10ah，连续阴雨工作时间大于7天。
8.寿命：版面设计寿命7年，电池寿命2～3年，免费质保1年。
9.旧版面折旧</t>
  </si>
  <si>
    <t>人行横道自发光标志牌</t>
  </si>
  <si>
    <t>交叉口警告自发光标志牌</t>
  </si>
  <si>
    <t>五</t>
  </si>
  <si>
    <t>智慧安全设施</t>
  </si>
  <si>
    <t>红色陶瓷颗</t>
  </si>
  <si>
    <t>红色等待区：K103+200、K104+050、K107+300、K107+750、108+300、K109+450、K110+700、K111+600、K112+700、K114+600、K116+700、K118+200；
红色斑马线：K107+300、K107+750、K108+300</t>
  </si>
  <si>
    <t>平方</t>
  </si>
  <si>
    <t>白色陶瓷颗</t>
  </si>
  <si>
    <t>非机动车道白色标志：K103+200、K104+050、K107+300、K107+750、108+300、K109+450、K110+700、K111+600、K112+700、K114+600、K116+700、K118+200；</t>
  </si>
  <si>
    <t>白色热熔标线</t>
  </si>
  <si>
    <t>白色热熔标线：K107+300、K107+750、K108+300</t>
  </si>
  <si>
    <t>水除标线</t>
  </si>
  <si>
    <t>K107+300、K107+750、K108+300</t>
  </si>
  <si>
    <t>预成型标线</t>
  </si>
  <si>
    <t>预成型“前方斑马线”标线</t>
  </si>
  <si>
    <t>六</t>
  </si>
  <si>
    <t>其他</t>
  </si>
  <si>
    <t>绿化恢复</t>
  </si>
  <si>
    <t>1）根据现场环境进行原有绿化恢复</t>
  </si>
  <si>
    <t>基础接地</t>
  </si>
  <si>
    <t>1）阻值小于4Ω</t>
  </si>
  <si>
    <t>系统拆除</t>
  </si>
  <si>
    <t>1）盐六河桥黄闪灯拆除2）预警系统拆除一套3）运输保管</t>
  </si>
  <si>
    <t>设备利用</t>
  </si>
  <si>
    <t>1）安装调试</t>
  </si>
  <si>
    <t>两个摄像头、一个道钉控制器</t>
  </si>
  <si>
    <t>七</t>
  </si>
  <si>
    <t>总则</t>
  </si>
  <si>
    <t>101</t>
  </si>
  <si>
    <t>通则</t>
  </si>
  <si>
    <t>101-1</t>
  </si>
  <si>
    <t>保险费</t>
  </si>
  <si>
    <t>-a</t>
  </si>
  <si>
    <t>按合同条款规定，提供建筑工程一切险</t>
  </si>
  <si>
    <t>总额</t>
  </si>
  <si>
    <t>-b</t>
  </si>
  <si>
    <t>按合同条款规定，提供第三者责任险</t>
  </si>
  <si>
    <t>-c</t>
  </si>
  <si>
    <t>工伤保险费</t>
  </si>
  <si>
    <t>d</t>
  </si>
  <si>
    <t>高空作业险</t>
  </si>
  <si>
    <t>102</t>
  </si>
  <si>
    <t>工程管理</t>
  </si>
  <si>
    <t>102-1</t>
  </si>
  <si>
    <t>竣工文件</t>
  </si>
  <si>
    <t>102-2</t>
  </si>
  <si>
    <t>施工环保费</t>
  </si>
  <si>
    <t>102-3</t>
  </si>
  <si>
    <t>安全生产费</t>
  </si>
  <si>
    <t>临时工程与设施</t>
  </si>
  <si>
    <t>103-3</t>
  </si>
  <si>
    <t>临时供电设施架设、维护与拆除</t>
  </si>
  <si>
    <t>103-4</t>
  </si>
  <si>
    <t>电信设施的提供、维修与拆除</t>
  </si>
  <si>
    <t>104</t>
  </si>
  <si>
    <t>承包人驻地建设</t>
  </si>
  <si>
    <t>104-1</t>
  </si>
  <si>
    <t>5.5  工程量清单单价分析表</t>
  </si>
  <si>
    <t>编码</t>
  </si>
  <si>
    <t>子目名称</t>
  </si>
  <si>
    <t>人工费</t>
  </si>
  <si>
    <t>材料费</t>
  </si>
  <si>
    <t>机械使用费</t>
  </si>
  <si>
    <t>管理费</t>
  </si>
  <si>
    <t>税费</t>
  </si>
  <si>
    <t>利润</t>
  </si>
  <si>
    <t>综合单价</t>
  </si>
  <si>
    <t>工日</t>
  </si>
  <si>
    <t>金额</t>
  </si>
  <si>
    <t>主材</t>
  </si>
  <si>
    <t>辅材费</t>
  </si>
  <si>
    <t>主材消耗</t>
  </si>
  <si>
    <t>主材费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</si>
</sst>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40">
    <font>
      <sz val="12"/>
      <name val="宋体"/>
      <charset val="134"/>
    </font>
    <font>
      <b/>
      <sz val="13"/>
      <name val="宋体"/>
      <charset val="134"/>
    </font>
    <font>
      <sz val="10"/>
      <name val="宋体"/>
      <charset val="134"/>
    </font>
    <font>
      <sz val="9"/>
      <name val="宋体"/>
      <charset val="134"/>
    </font>
    <font>
      <b/>
      <sz val="24"/>
      <color rgb="FFFF0000"/>
      <name val="宋体"/>
      <charset val="134"/>
    </font>
    <font>
      <b/>
      <sz val="12"/>
      <name val="宋体"/>
      <charset val="134"/>
    </font>
    <font>
      <sz val="12"/>
      <color rgb="FF000000"/>
      <name val="宋体"/>
      <charset val="134"/>
    </font>
    <font>
      <sz val="12"/>
      <color theme="1"/>
      <name val="宋体"/>
      <charset val="134"/>
    </font>
    <font>
      <sz val="9"/>
      <color rgb="FF000000"/>
      <name val="宋体"/>
      <charset val="134"/>
    </font>
    <font>
      <b/>
      <sz val="9"/>
      <name val="宋体"/>
      <charset val="134"/>
    </font>
    <font>
      <sz val="12"/>
      <color rgb="FFFF0000"/>
      <name val="宋体"/>
      <charset val="134"/>
    </font>
    <font>
      <sz val="11"/>
      <color theme="1"/>
      <name val="宋体"/>
      <charset val="134"/>
    </font>
    <font>
      <b/>
      <sz val="12"/>
      <color rgb="FFFF0000"/>
      <name val="宋体"/>
      <charset val="134"/>
    </font>
    <font>
      <b/>
      <sz val="14"/>
      <name val="宋体"/>
      <charset val="134"/>
    </font>
    <font>
      <sz val="10.5"/>
      <name val="宋体"/>
      <charset val="134"/>
    </font>
    <font>
      <sz val="14"/>
      <color theme="1"/>
      <name val="黑体"/>
      <charset val="134"/>
    </font>
    <font>
      <b/>
      <sz val="10.5"/>
      <color theme="1"/>
      <name val="Times New Roman"/>
      <charset val="134"/>
    </font>
    <font>
      <sz val="10.5"/>
      <color theme="1"/>
      <name val="Times New Roman"/>
      <charset val="134"/>
    </font>
    <font>
      <u/>
      <sz val="12"/>
      <color theme="10"/>
      <name val="宋体"/>
      <charset val="134"/>
    </font>
    <font>
      <u/>
      <sz val="12"/>
      <color theme="11"/>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color rgb="FF000000"/>
      <name val="微软雅黑"/>
      <charset val="134"/>
    </font>
    <font>
      <b/>
      <sz val="10.5"/>
      <color theme="1"/>
      <name val="黑体"/>
      <charset val="134"/>
    </font>
    <font>
      <sz val="10.5"/>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3" borderId="22"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23" applyNumberFormat="0" applyFill="0" applyAlignment="0" applyProtection="0">
      <alignment vertical="center"/>
    </xf>
    <xf numFmtId="0" fontId="24" fillId="0" borderId="24" applyNumberFormat="0" applyFill="0" applyAlignment="0" applyProtection="0">
      <alignment vertical="center"/>
    </xf>
    <xf numFmtId="0" fontId="25" fillId="0" borderId="25" applyNumberFormat="0" applyFill="0" applyAlignment="0" applyProtection="0">
      <alignment vertical="center"/>
    </xf>
    <xf numFmtId="0" fontId="25" fillId="0" borderId="0" applyNumberFormat="0" applyFill="0" applyBorder="0" applyAlignment="0" applyProtection="0">
      <alignment vertical="center"/>
    </xf>
    <xf numFmtId="0" fontId="26" fillId="4" borderId="26" applyNumberFormat="0" applyAlignment="0" applyProtection="0">
      <alignment vertical="center"/>
    </xf>
    <xf numFmtId="0" fontId="27" fillId="5" borderId="27" applyNumberFormat="0" applyAlignment="0" applyProtection="0">
      <alignment vertical="center"/>
    </xf>
    <xf numFmtId="0" fontId="28" fillId="5" borderId="26" applyNumberFormat="0" applyAlignment="0" applyProtection="0">
      <alignment vertical="center"/>
    </xf>
    <xf numFmtId="0" fontId="29" fillId="6" borderId="28" applyNumberFormat="0" applyAlignment="0" applyProtection="0">
      <alignment vertical="center"/>
    </xf>
    <xf numFmtId="0" fontId="30" fillId="0" borderId="29" applyNumberFormat="0" applyFill="0" applyAlignment="0" applyProtection="0">
      <alignment vertical="center"/>
    </xf>
    <xf numFmtId="0" fontId="31" fillId="0" borderId="30"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cellStyleXfs>
  <cellXfs count="92">
    <xf numFmtId="0" fontId="0" fillId="0" borderId="0" xfId="0">
      <alignment vertical="center"/>
    </xf>
    <xf numFmtId="0" fontId="0" fillId="0" borderId="0" xfId="0" applyFill="1" applyAlignment="1"/>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0" fillId="0" borderId="0" xfId="0" applyFont="1" applyAlignment="1" applyProtection="1">
      <alignment vertical="center" wrapText="1"/>
    </xf>
    <xf numFmtId="0" fontId="3" fillId="0" borderId="0" xfId="0" applyFont="1" applyAlignment="1" applyProtection="1">
      <alignment vertical="center" wrapText="1"/>
    </xf>
    <xf numFmtId="0" fontId="0" fillId="0" borderId="0" xfId="0" applyFont="1" applyAlignment="1" applyProtection="1">
      <alignment horizontal="center" vertical="center" wrapText="1"/>
    </xf>
    <xf numFmtId="0" fontId="4" fillId="0" borderId="10" xfId="0" applyFont="1" applyBorder="1" applyAlignment="1" applyProtection="1">
      <alignment horizontal="right" vertical="center" wrapText="1"/>
    </xf>
    <xf numFmtId="0" fontId="4" fillId="0" borderId="11" xfId="0" applyFont="1" applyBorder="1" applyAlignment="1" applyProtection="1">
      <alignment horizontal="right" vertical="center" wrapText="1"/>
    </xf>
    <xf numFmtId="0" fontId="5" fillId="0" borderId="4" xfId="0" applyFont="1" applyFill="1" applyBorder="1" applyAlignment="1" applyProtection="1">
      <alignment horizontal="center" vertical="center" wrapText="1"/>
    </xf>
    <xf numFmtId="0" fontId="5" fillId="0" borderId="12" xfId="0" applyFont="1" applyFill="1" applyBorder="1" applyAlignment="1" applyProtection="1">
      <alignment horizontal="center" vertical="center" wrapText="1"/>
    </xf>
    <xf numFmtId="0" fontId="5" fillId="0" borderId="4" xfId="0" applyFont="1" applyFill="1" applyBorder="1" applyAlignment="1" applyProtection="1">
      <alignment horizontal="left" vertical="center" wrapText="1"/>
    </xf>
    <xf numFmtId="0" fontId="3" fillId="0" borderId="4" xfId="0" applyFont="1" applyFill="1" applyBorder="1" applyAlignment="1" applyProtection="1">
      <alignment vertical="center" wrapText="1"/>
    </xf>
    <xf numFmtId="0" fontId="0" fillId="0" borderId="4" xfId="0" applyFont="1" applyFill="1" applyBorder="1" applyAlignment="1" applyProtection="1">
      <alignment horizontal="center" vertical="center" wrapText="1"/>
    </xf>
    <xf numFmtId="0" fontId="6" fillId="0" borderId="4" xfId="0" applyFont="1" applyBorder="1" applyAlignment="1" applyProtection="1">
      <alignment horizontal="left" vertical="center" wrapText="1"/>
    </xf>
    <xf numFmtId="0" fontId="0" fillId="0" borderId="12" xfId="0" applyFont="1" applyFill="1" applyBorder="1" applyAlignment="1" applyProtection="1">
      <alignment horizontal="center" vertical="center" wrapText="1"/>
    </xf>
    <xf numFmtId="0" fontId="0" fillId="0" borderId="12" xfId="0" applyFont="1" applyFill="1" applyBorder="1" applyAlignment="1" applyProtection="1">
      <alignment horizontal="center" vertical="center" wrapText="1"/>
      <protection locked="0"/>
    </xf>
    <xf numFmtId="0" fontId="0" fillId="0" borderId="4" xfId="0" applyFont="1" applyFill="1" applyBorder="1" applyAlignment="1" applyProtection="1">
      <alignment horizontal="left" vertical="center" wrapText="1"/>
    </xf>
    <xf numFmtId="0" fontId="7" fillId="0" borderId="4"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protection locked="0"/>
    </xf>
    <xf numFmtId="0" fontId="7" fillId="0" borderId="4" xfId="0" applyFont="1" applyFill="1" applyBorder="1" applyAlignment="1" applyProtection="1">
      <alignment horizontal="left" vertical="center" wrapText="1"/>
    </xf>
    <xf numFmtId="0" fontId="6" fillId="0" borderId="4" xfId="0" applyFont="1" applyFill="1" applyBorder="1" applyAlignment="1" applyProtection="1">
      <alignment horizontal="center" vertical="center" wrapText="1"/>
    </xf>
    <xf numFmtId="0" fontId="0" fillId="0" borderId="4" xfId="0" applyFont="1" applyFill="1" applyBorder="1" applyAlignment="1" applyProtection="1">
      <alignment horizontal="center" vertical="center" wrapText="1"/>
      <protection locked="0"/>
    </xf>
    <xf numFmtId="0" fontId="6" fillId="0" borderId="4" xfId="0" applyFont="1" applyFill="1" applyBorder="1" applyAlignment="1" applyProtection="1">
      <alignment horizontal="left" vertical="center" wrapText="1"/>
    </xf>
    <xf numFmtId="0" fontId="8" fillId="0" borderId="4" xfId="0" applyFont="1" applyFill="1" applyBorder="1" applyAlignment="1" applyProtection="1">
      <alignment vertical="center" wrapText="1"/>
    </xf>
    <xf numFmtId="0" fontId="9" fillId="0" borderId="4" xfId="0" applyFont="1" applyFill="1" applyBorder="1" applyAlignment="1" applyProtection="1">
      <alignment vertical="center" wrapText="1"/>
    </xf>
    <xf numFmtId="0" fontId="10" fillId="0" borderId="4" xfId="0" applyFont="1" applyFill="1" applyBorder="1" applyAlignment="1" applyProtection="1">
      <alignment horizontal="center" vertical="center" wrapText="1"/>
    </xf>
    <xf numFmtId="0" fontId="11" fillId="0" borderId="12" xfId="0" applyFont="1" applyFill="1" applyBorder="1" applyAlignment="1" applyProtection="1">
      <alignment horizontal="center" vertical="center" wrapText="1"/>
    </xf>
    <xf numFmtId="0" fontId="11" fillId="0" borderId="12" xfId="0" applyFont="1" applyFill="1" applyBorder="1" applyAlignment="1" applyProtection="1">
      <alignment horizontal="center" vertical="center" wrapText="1"/>
      <protection locked="0"/>
    </xf>
    <xf numFmtId="0" fontId="7" fillId="0" borderId="12" xfId="0" applyFont="1" applyFill="1" applyBorder="1" applyAlignment="1" applyProtection="1">
      <alignment horizontal="center" vertical="center" wrapText="1"/>
    </xf>
    <xf numFmtId="0" fontId="7" fillId="0" borderId="12" xfId="0" applyFont="1" applyFill="1" applyBorder="1" applyAlignment="1" applyProtection="1">
      <alignment horizontal="center" vertical="center" wrapText="1"/>
      <protection locked="0"/>
    </xf>
    <xf numFmtId="0" fontId="0" fillId="0" borderId="4" xfId="0" applyFont="1" applyFill="1" applyBorder="1" applyAlignment="1" applyProtection="1">
      <alignment horizontal="left" vertical="center"/>
    </xf>
    <xf numFmtId="0" fontId="0" fillId="2" borderId="4" xfId="0" applyFont="1" applyFill="1" applyBorder="1" applyAlignment="1" applyProtection="1">
      <alignment horizontal="left" vertical="center" wrapText="1"/>
    </xf>
    <xf numFmtId="0" fontId="0" fillId="2" borderId="4" xfId="0" applyFont="1" applyFill="1" applyBorder="1" applyAlignment="1" applyProtection="1">
      <alignment horizontal="center" vertical="center" wrapText="1"/>
    </xf>
    <xf numFmtId="0" fontId="3" fillId="0" borderId="4" xfId="0" applyFont="1" applyBorder="1" applyAlignment="1" applyProtection="1">
      <alignment vertical="center" wrapText="1"/>
    </xf>
    <xf numFmtId="0" fontId="0" fillId="0" borderId="4" xfId="0" applyFont="1" applyBorder="1" applyAlignment="1" applyProtection="1">
      <alignment horizontal="center" vertical="center" wrapText="1"/>
    </xf>
    <xf numFmtId="0" fontId="5" fillId="0" borderId="4" xfId="0" applyFont="1" applyBorder="1" applyAlignment="1" applyProtection="1">
      <alignment vertical="center" wrapText="1"/>
    </xf>
    <xf numFmtId="0" fontId="0" fillId="0" borderId="4" xfId="0" applyFont="1" applyBorder="1" applyAlignment="1" applyProtection="1">
      <alignment vertical="center" wrapText="1"/>
    </xf>
    <xf numFmtId="0" fontId="0" fillId="0" borderId="4" xfId="0" applyFont="1" applyBorder="1" applyAlignment="1" applyProtection="1">
      <alignment horizontal="center" vertical="center"/>
    </xf>
    <xf numFmtId="0" fontId="3" fillId="0" borderId="4" xfId="0" applyFont="1" applyFill="1" applyBorder="1" applyAlignment="1" applyProtection="1">
      <alignment horizontal="center" vertical="center" wrapText="1"/>
    </xf>
    <xf numFmtId="0" fontId="0" fillId="0" borderId="4" xfId="0" applyFont="1" applyFill="1" applyBorder="1" applyAlignment="1" applyProtection="1">
      <alignment horizontal="center" vertical="center"/>
    </xf>
    <xf numFmtId="176" fontId="0" fillId="0" borderId="4" xfId="0" applyNumberFormat="1" applyFont="1" applyFill="1" applyBorder="1" applyAlignment="1" applyProtection="1">
      <alignment horizontal="center" vertical="center" wrapText="1"/>
    </xf>
    <xf numFmtId="176" fontId="0" fillId="0" borderId="4" xfId="0" applyNumberFormat="1" applyFont="1" applyFill="1" applyBorder="1" applyAlignment="1" applyProtection="1">
      <alignment horizontal="center" vertical="center" wrapText="1"/>
      <protection locked="0"/>
    </xf>
    <xf numFmtId="176" fontId="0" fillId="0" borderId="4" xfId="0" applyNumberFormat="1" applyFont="1" applyBorder="1" applyAlignment="1" applyProtection="1">
      <alignment horizontal="center" vertical="center"/>
    </xf>
    <xf numFmtId="176" fontId="0" fillId="0" borderId="4" xfId="0" applyNumberFormat="1" applyFont="1" applyBorder="1" applyAlignment="1" applyProtection="1">
      <alignment horizontal="center" vertical="center"/>
      <protection locked="0"/>
    </xf>
    <xf numFmtId="0" fontId="3" fillId="0" borderId="4" xfId="0" applyFont="1" applyBorder="1" applyAlignment="1" applyProtection="1">
      <alignment horizontal="left" vertical="center" wrapText="1"/>
    </xf>
    <xf numFmtId="0" fontId="0" fillId="0" borderId="4" xfId="0" applyFont="1" applyBorder="1" applyAlignment="1" applyProtection="1">
      <alignment horizontal="left" vertical="center" wrapText="1"/>
    </xf>
    <xf numFmtId="0" fontId="5" fillId="0" borderId="0" xfId="0" applyFont="1" applyAlignment="1" applyProtection="1">
      <alignment horizontal="center" vertical="center" wrapText="1"/>
    </xf>
    <xf numFmtId="0" fontId="0" fillId="0" borderId="0" xfId="0" applyFont="1" applyAlignment="1" applyProtection="1">
      <alignment horizontal="left" vertical="center" wrapText="1"/>
    </xf>
    <xf numFmtId="0" fontId="3" fillId="0" borderId="0" xfId="0" applyFont="1" applyAlignment="1" applyProtection="1">
      <alignment horizontal="left" vertical="center" wrapText="1"/>
    </xf>
    <xf numFmtId="0" fontId="4" fillId="0" borderId="12" xfId="0" applyFont="1" applyBorder="1" applyAlignment="1" applyProtection="1">
      <alignment horizontal="right" vertical="center" wrapText="1"/>
    </xf>
    <xf numFmtId="0" fontId="0" fillId="0" borderId="4" xfId="0" applyFont="1" applyFill="1" applyBorder="1" applyAlignment="1" applyProtection="1">
      <alignment vertical="center" wrapText="1"/>
    </xf>
    <xf numFmtId="0" fontId="10" fillId="0" borderId="4" xfId="0" applyFont="1" applyFill="1" applyBorder="1" applyAlignment="1" applyProtection="1">
      <alignment vertical="center" wrapText="1"/>
    </xf>
    <xf numFmtId="0" fontId="5" fillId="0" borderId="4" xfId="0" applyFont="1" applyFill="1" applyBorder="1" applyAlignment="1" applyProtection="1">
      <alignment vertical="center" wrapText="1"/>
    </xf>
    <xf numFmtId="0" fontId="12" fillId="0" borderId="4" xfId="0" applyFont="1" applyFill="1" applyBorder="1" applyAlignment="1" applyProtection="1">
      <alignment vertical="center" wrapText="1"/>
    </xf>
    <xf numFmtId="0" fontId="0" fillId="0" borderId="13" xfId="0" applyFont="1" applyBorder="1" applyAlignment="1" applyProtection="1">
      <alignment vertical="center" wrapText="1"/>
    </xf>
    <xf numFmtId="10" fontId="0" fillId="0" borderId="0" xfId="0" applyNumberFormat="1" applyFont="1" applyAlignment="1" applyProtection="1">
      <alignment horizontal="left" vertical="center" wrapText="1"/>
    </xf>
    <xf numFmtId="10" fontId="3" fillId="0" borderId="0" xfId="0" applyNumberFormat="1" applyFont="1" applyAlignment="1" applyProtection="1">
      <alignment horizontal="left" vertical="center" wrapText="1"/>
    </xf>
    <xf numFmtId="0" fontId="2" fillId="0" borderId="0" xfId="0" applyFont="1" applyFill="1" applyAlignment="1" applyProtection="1">
      <alignment vertical="center"/>
    </xf>
    <xf numFmtId="0" fontId="0" fillId="0" borderId="0" xfId="0" applyFill="1" applyAlignment="1" applyProtection="1"/>
    <xf numFmtId="0" fontId="13" fillId="0" borderId="14" xfId="0" applyFont="1" applyFill="1" applyBorder="1" applyAlignment="1" applyProtection="1">
      <alignment horizontal="center" vertical="center"/>
    </xf>
    <xf numFmtId="0" fontId="13" fillId="0" borderId="15" xfId="0" applyFont="1" applyFill="1" applyBorder="1" applyAlignment="1" applyProtection="1">
      <alignment horizontal="center" vertical="center"/>
    </xf>
    <xf numFmtId="0" fontId="13" fillId="0" borderId="16"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2" fillId="0" borderId="17" xfId="0" applyFont="1" applyFill="1" applyBorder="1" applyAlignment="1" applyProtection="1">
      <alignment horizontal="center" vertical="center"/>
    </xf>
    <xf numFmtId="0" fontId="2" fillId="0" borderId="18" xfId="0" applyFont="1" applyFill="1" applyBorder="1" applyAlignment="1" applyProtection="1">
      <alignment horizontal="center" vertical="center"/>
    </xf>
    <xf numFmtId="0" fontId="2" fillId="0" borderId="7"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10" xfId="0" applyFont="1" applyFill="1" applyBorder="1" applyAlignment="1" applyProtection="1">
      <alignment horizontal="center" vertical="center"/>
    </xf>
    <xf numFmtId="0" fontId="2" fillId="0" borderId="12" xfId="0" applyFont="1" applyFill="1" applyBorder="1" applyAlignment="1" applyProtection="1">
      <alignment horizontal="center" vertical="center"/>
    </xf>
    <xf numFmtId="176" fontId="2" fillId="0" borderId="8" xfId="0" applyNumberFormat="1"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2" fillId="0" borderId="5"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0" fontId="2" fillId="0" borderId="9" xfId="0" applyNumberFormat="1" applyFont="1" applyFill="1" applyBorder="1" applyAlignment="1" applyProtection="1">
      <alignment horizontal="center" vertical="center"/>
    </xf>
    <xf numFmtId="0" fontId="14" fillId="0" borderId="0" xfId="0" applyFont="1" applyFill="1" applyAlignment="1" applyProtection="1">
      <alignment horizontal="center" vertical="center"/>
    </xf>
    <xf numFmtId="0" fontId="2" fillId="0" borderId="0" xfId="0" applyFont="1" applyFill="1" applyAlignment="1" applyProtection="1">
      <alignment vertical="center" wrapText="1"/>
    </xf>
    <xf numFmtId="0" fontId="15" fillId="0" borderId="19" xfId="0" applyFont="1" applyFill="1" applyBorder="1" applyAlignment="1" applyProtection="1">
      <alignment horizontal="center" vertical="center"/>
    </xf>
    <xf numFmtId="0" fontId="16" fillId="0" borderId="20" xfId="0" applyFont="1" applyFill="1" applyBorder="1" applyAlignment="1" applyProtection="1">
      <alignment horizontal="justify" vertical="center"/>
    </xf>
    <xf numFmtId="0" fontId="17" fillId="0" borderId="20" xfId="0" applyFont="1" applyFill="1" applyBorder="1" applyAlignment="1" applyProtection="1">
      <alignment vertical="center" wrapText="1"/>
    </xf>
    <xf numFmtId="0" fontId="16" fillId="0" borderId="20" xfId="0" applyFont="1" applyFill="1" applyBorder="1" applyAlignment="1" applyProtection="1">
      <alignment vertical="center" wrapText="1"/>
    </xf>
    <xf numFmtId="0" fontId="2" fillId="0" borderId="20" xfId="0" applyFont="1" applyFill="1" applyBorder="1" applyAlignment="1" applyProtection="1">
      <alignment vertical="center" wrapText="1"/>
    </xf>
    <xf numFmtId="0" fontId="2" fillId="0" borderId="21" xfId="0" applyFont="1" applyFill="1" applyBorder="1" applyAlignment="1" applyProtection="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view="pageBreakPreview" zoomScale="115" zoomScaleNormal="100" workbookViewId="0">
      <selection activeCell="A20" sqref="A20:A26"/>
    </sheetView>
  </sheetViews>
  <sheetFormatPr defaultColWidth="8.8" defaultRowHeight="12"/>
  <cols>
    <col min="1" max="1" width="79.625" style="85" customWidth="1"/>
    <col min="2" max="32" width="9" style="85"/>
    <col min="33" max="16384" width="8.8" style="85"/>
  </cols>
  <sheetData>
    <row r="1" ht="17.4" spans="1:1">
      <c r="A1" s="86" t="s">
        <v>0</v>
      </c>
    </row>
    <row r="2" ht="20.25" customHeight="1" spans="1:1">
      <c r="A2" s="87" t="s">
        <v>1</v>
      </c>
    </row>
    <row r="3" ht="79" customHeight="1" spans="1:1">
      <c r="A3" s="88" t="s">
        <v>2</v>
      </c>
    </row>
    <row r="4" ht="30" customHeight="1" spans="1:1">
      <c r="A4" s="88" t="s">
        <v>3</v>
      </c>
    </row>
    <row r="5" ht="57" customHeight="1" spans="1:1">
      <c r="A5" s="88" t="s">
        <v>4</v>
      </c>
    </row>
    <row r="6" ht="42" customHeight="1" spans="1:1">
      <c r="A6" s="88" t="s">
        <v>5</v>
      </c>
    </row>
    <row r="7" ht="29.25" customHeight="1" spans="1:1">
      <c r="A7" s="88" t="s">
        <v>6</v>
      </c>
    </row>
    <row r="8" ht="30" customHeight="1" spans="1:1">
      <c r="A8" s="88" t="s">
        <v>7</v>
      </c>
    </row>
    <row r="9" ht="27.75" customHeight="1" spans="1:1">
      <c r="A9" s="88" t="s">
        <v>8</v>
      </c>
    </row>
    <row r="10" ht="18.75" customHeight="1" spans="1:1">
      <c r="A10" s="89" t="s">
        <v>9</v>
      </c>
    </row>
    <row r="11" ht="18" customHeight="1" spans="1:1">
      <c r="A11" s="88" t="s">
        <v>10</v>
      </c>
    </row>
    <row r="12" ht="42.75" customHeight="1" spans="1:1">
      <c r="A12" s="88" t="s">
        <v>11</v>
      </c>
    </row>
    <row r="13" ht="41.25" customHeight="1" spans="1:1">
      <c r="A13" s="88" t="s">
        <v>12</v>
      </c>
    </row>
    <row r="14" ht="30" customHeight="1" spans="1:1">
      <c r="A14" s="88" t="s">
        <v>13</v>
      </c>
    </row>
    <row r="15" ht="29.25" customHeight="1" spans="1:1">
      <c r="A15" s="88" t="s">
        <v>14</v>
      </c>
    </row>
    <row r="16" ht="17.25" customHeight="1" spans="1:1">
      <c r="A16" s="88" t="s">
        <v>15</v>
      </c>
    </row>
    <row r="17" ht="15" customHeight="1" spans="1:1">
      <c r="A17" s="88" t="s">
        <v>16</v>
      </c>
    </row>
    <row r="18" ht="19" customHeight="1" spans="1:1">
      <c r="A18" s="89" t="s">
        <v>17</v>
      </c>
    </row>
    <row r="19" ht="20.25" customHeight="1" spans="1:1">
      <c r="A19" s="89" t="s">
        <v>18</v>
      </c>
    </row>
    <row r="20" ht="33" customHeight="1" spans="1:1">
      <c r="A20" s="90" t="s">
        <v>19</v>
      </c>
    </row>
    <row r="21" ht="38" customHeight="1" spans="1:1">
      <c r="A21" s="90" t="s">
        <v>20</v>
      </c>
    </row>
    <row r="22" ht="62" customHeight="1" spans="1:1">
      <c r="A22" s="90" t="s">
        <v>21</v>
      </c>
    </row>
    <row r="23" ht="79" customHeight="1" spans="1:1">
      <c r="A23" s="90" t="s">
        <v>22</v>
      </c>
    </row>
    <row r="24" ht="32" customHeight="1" spans="1:1">
      <c r="A24" s="90" t="s">
        <v>23</v>
      </c>
    </row>
    <row r="25" ht="34" customHeight="1" spans="1:1">
      <c r="A25" s="90" t="s">
        <v>24</v>
      </c>
    </row>
    <row r="26" ht="44" customHeight="1" spans="1:1">
      <c r="A26" s="91" t="s">
        <v>25</v>
      </c>
    </row>
  </sheetData>
  <sheetProtection password="CF36" sheet="1" formatCells="0" formatColumns="0" formatRows="0" objects="1"/>
  <printOptions horizontalCentered="1"/>
  <pageMargins left="1.06299212598425" right="0.748031496062992" top="0.99" bottom="1.47" header="0.31496062992126" footer="1.12"/>
  <pageSetup paperSize="9" scale="69" orientation="portrait" horizontalDpi="600" verticalDpi="600"/>
  <headerFooter alignWithMargins="0">
    <oddFooter>&amp;C&amp;10投 标 人：               （盖单位章）
法定代表人：              （签     章）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view="pageBreakPreview" zoomScale="115" zoomScaleNormal="100" workbookViewId="0">
      <selection activeCell="D5" sqref="D5"/>
    </sheetView>
  </sheetViews>
  <sheetFormatPr defaultColWidth="8.8" defaultRowHeight="15.6" outlineLevelCol="3"/>
  <cols>
    <col min="1" max="1" width="9" style="67"/>
    <col min="2" max="2" width="10.5" style="67" customWidth="1"/>
    <col min="3" max="3" width="36.75" style="67" customWidth="1"/>
    <col min="4" max="4" width="19.5" style="67" customWidth="1"/>
    <col min="5" max="25" width="9" style="67"/>
    <col min="26" max="251" width="8.8" style="67"/>
    <col min="252" max="16384" width="8.8" style="68"/>
  </cols>
  <sheetData>
    <row r="1" ht="25.5" customHeight="1" spans="1:4">
      <c r="A1" s="69" t="s">
        <v>26</v>
      </c>
      <c r="B1" s="70"/>
      <c r="C1" s="70"/>
      <c r="D1" s="71"/>
    </row>
    <row r="2" ht="29.25" customHeight="1" spans="1:4">
      <c r="A2" s="72" t="s">
        <v>27</v>
      </c>
      <c r="B2" s="73" t="s">
        <v>28</v>
      </c>
      <c r="C2" s="74"/>
      <c r="D2" s="75" t="s">
        <v>29</v>
      </c>
    </row>
    <row r="3" ht="29.25" customHeight="1" spans="1:4">
      <c r="A3" s="76">
        <v>1</v>
      </c>
      <c r="B3" s="77" t="s">
        <v>30</v>
      </c>
      <c r="C3" s="78"/>
      <c r="D3" s="79">
        <f>工程量清单!H63</f>
        <v>41400</v>
      </c>
    </row>
    <row r="4" ht="29.25" customHeight="1" spans="1:4">
      <c r="A4" s="76">
        <v>2</v>
      </c>
      <c r="B4" s="80" t="s">
        <v>31</v>
      </c>
      <c r="C4" s="80"/>
      <c r="D4" s="79">
        <f>ROUND(SUM(D3:D3),2)</f>
        <v>41400</v>
      </c>
    </row>
    <row r="5" ht="29.25" customHeight="1" spans="1:4">
      <c r="A5" s="76">
        <v>3</v>
      </c>
      <c r="B5" s="80" t="s">
        <v>32</v>
      </c>
      <c r="C5" s="80"/>
      <c r="D5" s="79">
        <f>ROUND(D4*5%,2)</f>
        <v>2070</v>
      </c>
    </row>
    <row r="6" ht="29.25" customHeight="1" spans="1:4">
      <c r="A6" s="81">
        <v>4</v>
      </c>
      <c r="B6" s="82" t="s">
        <v>33</v>
      </c>
      <c r="C6" s="82"/>
      <c r="D6" s="83">
        <f>ROUND(SUM(D4:D5),0)</f>
        <v>43470</v>
      </c>
    </row>
    <row r="7" ht="21" customHeight="1" spans="1:4">
      <c r="A7" s="84"/>
      <c r="B7" s="84"/>
      <c r="C7" s="84"/>
      <c r="D7" s="84"/>
    </row>
    <row r="8" ht="21" customHeight="1"/>
    <row r="9" ht="21" customHeight="1"/>
  </sheetData>
  <sheetProtection password="CF36" sheet="1" formatCells="0" formatColumns="0" formatRows="0" objects="1"/>
  <mergeCells count="6">
    <mergeCell ref="A1:D1"/>
    <mergeCell ref="B2:C2"/>
    <mergeCell ref="B3:C3"/>
    <mergeCell ref="B4:C4"/>
    <mergeCell ref="B5:C5"/>
    <mergeCell ref="B6:C6"/>
  </mergeCells>
  <printOptions horizontalCentered="1"/>
  <pageMargins left="1.0625" right="0.747916666666667" top="0.984027777777778" bottom="1.45625" header="0.314583333333333" footer="2.75972222222222"/>
  <pageSetup paperSize="9" scale="86" orientation="portrait" horizontalDpi="600" verticalDpi="600"/>
  <headerFooter alignWithMargins="0">
    <oddFooter>&amp;C&amp;10投 标 人：               （盖单位章）
法定代表人：              （签     章）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5"/>
  <sheetViews>
    <sheetView tabSelected="1" view="pageBreakPreview" zoomScale="115" zoomScaleNormal="115" workbookViewId="0">
      <pane xSplit="2" ySplit="2" topLeftCell="C12" activePane="bottomRight" state="frozen"/>
      <selection/>
      <selection pane="topRight"/>
      <selection pane="bottomLeft"/>
      <selection pane="bottomRight" activeCell="A63" sqref="A63:I63"/>
    </sheetView>
  </sheetViews>
  <sheetFormatPr defaultColWidth="9" defaultRowHeight="15.6"/>
  <cols>
    <col min="1" max="1" width="8.4" style="13" customWidth="1"/>
    <col min="2" max="2" width="24" style="13" customWidth="1"/>
    <col min="3" max="3" width="43.9166666666667" style="14" customWidth="1"/>
    <col min="4" max="4" width="4.89166666666667" style="13" customWidth="1"/>
    <col min="5" max="5" width="4.89166666666667" style="15" customWidth="1"/>
    <col min="6" max="6" width="11.825" style="15" customWidth="1"/>
    <col min="7" max="7" width="10.1666666666667" style="13" customWidth="1"/>
    <col min="8" max="8" width="9.9" style="13" customWidth="1"/>
    <col min="9" max="9" width="19.3" style="13" customWidth="1"/>
    <col min="10" max="16384" width="9" style="13"/>
  </cols>
  <sheetData>
    <row r="1" ht="30.6" spans="1:9">
      <c r="A1" s="16">
        <f>H63</f>
        <v>41400</v>
      </c>
      <c r="B1" s="17"/>
      <c r="C1" s="17"/>
      <c r="D1" s="17"/>
      <c r="E1" s="17"/>
      <c r="F1" s="17"/>
      <c r="G1" s="17"/>
      <c r="H1" s="17"/>
      <c r="I1" s="59"/>
    </row>
    <row r="2" ht="31.2" spans="1:9">
      <c r="A2" s="18" t="s">
        <v>27</v>
      </c>
      <c r="B2" s="18" t="s">
        <v>34</v>
      </c>
      <c r="C2" s="18" t="s">
        <v>35</v>
      </c>
      <c r="D2" s="18" t="s">
        <v>36</v>
      </c>
      <c r="E2" s="18" t="s">
        <v>37</v>
      </c>
      <c r="F2" s="19" t="s">
        <v>38</v>
      </c>
      <c r="G2" s="19" t="s">
        <v>39</v>
      </c>
      <c r="H2" s="18" t="s">
        <v>40</v>
      </c>
      <c r="I2" s="18" t="s">
        <v>41</v>
      </c>
    </row>
    <row r="3" spans="1:9">
      <c r="A3" s="18" t="s">
        <v>42</v>
      </c>
      <c r="B3" s="20" t="s">
        <v>43</v>
      </c>
      <c r="C3" s="21"/>
      <c r="D3" s="22"/>
      <c r="E3" s="22"/>
      <c r="F3" s="22"/>
      <c r="G3" s="22"/>
      <c r="H3" s="22">
        <f>SUM(H4:H21)</f>
        <v>0</v>
      </c>
      <c r="I3" s="60"/>
    </row>
    <row r="4" ht="324" spans="1:9">
      <c r="A4" s="22">
        <v>1</v>
      </c>
      <c r="B4" s="23" t="s">
        <v>44</v>
      </c>
      <c r="C4" s="21" t="s">
        <v>45</v>
      </c>
      <c r="D4" s="22" t="s">
        <v>46</v>
      </c>
      <c r="E4" s="22">
        <v>23</v>
      </c>
      <c r="F4" s="24">
        <v>5680</v>
      </c>
      <c r="G4" s="25"/>
      <c r="H4" s="22">
        <f t="shared" ref="H4:H12" si="0">G4*E4</f>
        <v>0</v>
      </c>
      <c r="I4" s="61"/>
    </row>
    <row r="5" ht="216" spans="1:9">
      <c r="A5" s="22">
        <v>2</v>
      </c>
      <c r="B5" s="23" t="s">
        <v>47</v>
      </c>
      <c r="C5" s="21" t="s">
        <v>48</v>
      </c>
      <c r="D5" s="22" t="s">
        <v>49</v>
      </c>
      <c r="E5" s="22">
        <v>15</v>
      </c>
      <c r="F5" s="24">
        <v>2600</v>
      </c>
      <c r="G5" s="25"/>
      <c r="H5" s="22">
        <f t="shared" si="0"/>
        <v>0</v>
      </c>
      <c r="I5" s="61"/>
    </row>
    <row r="6" ht="237.6" spans="1:9">
      <c r="A6" s="22">
        <v>3</v>
      </c>
      <c r="B6" s="26" t="s">
        <v>50</v>
      </c>
      <c r="C6" s="21" t="s">
        <v>51</v>
      </c>
      <c r="D6" s="22" t="s">
        <v>52</v>
      </c>
      <c r="E6" s="22">
        <v>528</v>
      </c>
      <c r="F6" s="24">
        <v>400</v>
      </c>
      <c r="G6" s="25"/>
      <c r="H6" s="27">
        <f t="shared" si="0"/>
        <v>0</v>
      </c>
      <c r="I6" s="60"/>
    </row>
    <row r="7" ht="162" spans="1:9">
      <c r="A7" s="22">
        <v>4</v>
      </c>
      <c r="B7" s="26" t="s">
        <v>53</v>
      </c>
      <c r="C7" s="21" t="s">
        <v>54</v>
      </c>
      <c r="D7" s="22" t="s">
        <v>46</v>
      </c>
      <c r="E7" s="22">
        <v>11</v>
      </c>
      <c r="F7" s="27">
        <v>3000</v>
      </c>
      <c r="G7" s="28"/>
      <c r="H7" s="27">
        <f t="shared" si="0"/>
        <v>0</v>
      </c>
      <c r="I7" s="60"/>
    </row>
    <row r="8" ht="86.4" spans="1:9">
      <c r="A8" s="22">
        <v>5</v>
      </c>
      <c r="B8" s="26" t="s">
        <v>55</v>
      </c>
      <c r="C8" s="21" t="s">
        <v>56</v>
      </c>
      <c r="D8" s="22" t="s">
        <v>46</v>
      </c>
      <c r="E8" s="22">
        <v>22</v>
      </c>
      <c r="F8" s="27">
        <v>1600</v>
      </c>
      <c r="G8" s="28"/>
      <c r="H8" s="27">
        <f t="shared" si="0"/>
        <v>0</v>
      </c>
      <c r="I8" s="60"/>
    </row>
    <row r="9" ht="118.8" spans="1:9">
      <c r="A9" s="22">
        <v>6</v>
      </c>
      <c r="B9" s="26" t="s">
        <v>57</v>
      </c>
      <c r="C9" s="21" t="s">
        <v>58</v>
      </c>
      <c r="D9" s="22" t="s">
        <v>59</v>
      </c>
      <c r="E9" s="22">
        <v>2</v>
      </c>
      <c r="F9" s="27">
        <v>16000</v>
      </c>
      <c r="G9" s="28"/>
      <c r="H9" s="27">
        <f t="shared" si="0"/>
        <v>0</v>
      </c>
      <c r="I9" s="61"/>
    </row>
    <row r="10" ht="216" spans="1:9">
      <c r="A10" s="22">
        <v>7</v>
      </c>
      <c r="B10" s="29" t="s">
        <v>60</v>
      </c>
      <c r="C10" s="21" t="s">
        <v>61</v>
      </c>
      <c r="D10" s="22" t="s">
        <v>62</v>
      </c>
      <c r="E10" s="22">
        <v>2</v>
      </c>
      <c r="F10" s="27">
        <v>10000</v>
      </c>
      <c r="G10" s="28"/>
      <c r="H10" s="27">
        <f t="shared" si="0"/>
        <v>0</v>
      </c>
      <c r="I10" s="60"/>
    </row>
    <row r="11" ht="313.2" spans="1:9">
      <c r="A11" s="22">
        <v>9</v>
      </c>
      <c r="B11" s="26" t="s">
        <v>63</v>
      </c>
      <c r="C11" s="21" t="s">
        <v>64</v>
      </c>
      <c r="D11" s="30" t="s">
        <v>49</v>
      </c>
      <c r="E11" s="22">
        <v>10</v>
      </c>
      <c r="F11" s="22">
        <v>13000</v>
      </c>
      <c r="G11" s="31"/>
      <c r="H11" s="22">
        <f t="shared" si="0"/>
        <v>0</v>
      </c>
      <c r="I11" s="62"/>
    </row>
    <row r="12" ht="409.5" spans="1:9">
      <c r="A12" s="22">
        <v>10</v>
      </c>
      <c r="B12" s="32" t="s">
        <v>65</v>
      </c>
      <c r="C12" s="21" t="s">
        <v>66</v>
      </c>
      <c r="D12" s="30" t="s">
        <v>49</v>
      </c>
      <c r="E12" s="22">
        <v>10</v>
      </c>
      <c r="F12" s="22">
        <v>13000</v>
      </c>
      <c r="G12" s="31"/>
      <c r="H12" s="22">
        <f t="shared" ref="H12:H21" si="1">G12*E12</f>
        <v>0</v>
      </c>
      <c r="I12" s="63"/>
    </row>
    <row r="13" ht="97.2" spans="1:9">
      <c r="A13" s="22">
        <v>11</v>
      </c>
      <c r="B13" s="32" t="s">
        <v>67</v>
      </c>
      <c r="C13" s="21" t="s">
        <v>68</v>
      </c>
      <c r="D13" s="30" t="s">
        <v>52</v>
      </c>
      <c r="E13" s="22">
        <v>96</v>
      </c>
      <c r="F13" s="22">
        <v>180</v>
      </c>
      <c r="G13" s="31"/>
      <c r="H13" s="22">
        <f t="shared" si="1"/>
        <v>0</v>
      </c>
      <c r="I13" s="62"/>
    </row>
    <row r="14" spans="1:9">
      <c r="A14" s="22">
        <v>12</v>
      </c>
      <c r="B14" s="32" t="s">
        <v>69</v>
      </c>
      <c r="C14" s="33" t="s">
        <v>70</v>
      </c>
      <c r="D14" s="22" t="s">
        <v>71</v>
      </c>
      <c r="E14" s="22">
        <v>6770</v>
      </c>
      <c r="F14" s="22">
        <v>11</v>
      </c>
      <c r="G14" s="31"/>
      <c r="H14" s="22">
        <f t="shared" si="1"/>
        <v>0</v>
      </c>
      <c r="I14" s="62"/>
    </row>
    <row r="15" spans="1:9">
      <c r="A15" s="22">
        <v>13</v>
      </c>
      <c r="B15" s="32" t="s">
        <v>72</v>
      </c>
      <c r="C15" s="33" t="s">
        <v>73</v>
      </c>
      <c r="D15" s="22" t="s">
        <v>71</v>
      </c>
      <c r="E15" s="22">
        <v>400</v>
      </c>
      <c r="F15" s="22">
        <v>42</v>
      </c>
      <c r="G15" s="31"/>
      <c r="H15" s="22">
        <f t="shared" si="1"/>
        <v>0</v>
      </c>
      <c r="I15" s="62"/>
    </row>
    <row r="16" ht="21.6" spans="1:9">
      <c r="A16" s="22">
        <v>14</v>
      </c>
      <c r="B16" s="32" t="s">
        <v>74</v>
      </c>
      <c r="C16" s="33" t="s">
        <v>75</v>
      </c>
      <c r="D16" s="22" t="s">
        <v>71</v>
      </c>
      <c r="E16" s="22">
        <v>4700</v>
      </c>
      <c r="F16" s="22">
        <v>12</v>
      </c>
      <c r="G16" s="31"/>
      <c r="H16" s="22">
        <f t="shared" si="1"/>
        <v>0</v>
      </c>
      <c r="I16" s="62"/>
    </row>
    <row r="17" spans="1:9">
      <c r="A17" s="22">
        <v>15</v>
      </c>
      <c r="B17" s="32" t="s">
        <v>76</v>
      </c>
      <c r="C17" s="33" t="s">
        <v>77</v>
      </c>
      <c r="D17" s="22" t="s">
        <v>71</v>
      </c>
      <c r="E17" s="22">
        <v>110</v>
      </c>
      <c r="F17" s="22">
        <v>50</v>
      </c>
      <c r="G17" s="31"/>
      <c r="H17" s="22">
        <f t="shared" si="1"/>
        <v>0</v>
      </c>
      <c r="I17" s="62"/>
    </row>
    <row r="18" spans="1:9">
      <c r="A18" s="22">
        <v>16</v>
      </c>
      <c r="B18" s="32" t="s">
        <v>78</v>
      </c>
      <c r="C18" s="33" t="s">
        <v>79</v>
      </c>
      <c r="D18" s="30" t="s">
        <v>52</v>
      </c>
      <c r="E18" s="22">
        <v>44</v>
      </c>
      <c r="F18" s="22">
        <v>750</v>
      </c>
      <c r="G18" s="31"/>
      <c r="H18" s="22">
        <f t="shared" si="1"/>
        <v>0</v>
      </c>
      <c r="I18" s="62"/>
    </row>
    <row r="19" ht="194.4" spans="1:9">
      <c r="A19" s="22">
        <v>17</v>
      </c>
      <c r="B19" s="32" t="s">
        <v>80</v>
      </c>
      <c r="C19" s="21" t="s">
        <v>81</v>
      </c>
      <c r="D19" s="30" t="s">
        <v>46</v>
      </c>
      <c r="E19" s="22">
        <v>24</v>
      </c>
      <c r="F19" s="22">
        <v>750</v>
      </c>
      <c r="G19" s="31"/>
      <c r="H19" s="22">
        <f t="shared" si="1"/>
        <v>0</v>
      </c>
      <c r="I19" s="32"/>
    </row>
    <row r="20" spans="1:9">
      <c r="A20" s="22">
        <v>18</v>
      </c>
      <c r="B20" s="32" t="s">
        <v>82</v>
      </c>
      <c r="C20" s="21" t="s">
        <v>83</v>
      </c>
      <c r="D20" s="30" t="s">
        <v>52</v>
      </c>
      <c r="E20" s="22">
        <v>22</v>
      </c>
      <c r="F20" s="22">
        <v>50</v>
      </c>
      <c r="G20" s="31"/>
      <c r="H20" s="22">
        <f t="shared" si="1"/>
        <v>0</v>
      </c>
      <c r="I20" s="62"/>
    </row>
    <row r="21" spans="1:9">
      <c r="A21" s="22">
        <v>19</v>
      </c>
      <c r="B21" s="32" t="s">
        <v>84</v>
      </c>
      <c r="C21" s="21" t="s">
        <v>85</v>
      </c>
      <c r="D21" s="30" t="s">
        <v>86</v>
      </c>
      <c r="E21" s="22">
        <v>1</v>
      </c>
      <c r="F21" s="22">
        <v>15000</v>
      </c>
      <c r="G21" s="31"/>
      <c r="H21" s="22">
        <f t="shared" si="1"/>
        <v>0</v>
      </c>
      <c r="I21" s="32" t="s">
        <v>87</v>
      </c>
    </row>
    <row r="22" spans="1:9">
      <c r="A22" s="18" t="s">
        <v>88</v>
      </c>
      <c r="B22" s="20" t="s">
        <v>89</v>
      </c>
      <c r="C22" s="34"/>
      <c r="D22" s="20"/>
      <c r="E22" s="35"/>
      <c r="F22" s="22"/>
      <c r="G22" s="31"/>
      <c r="H22" s="22">
        <f>SUM(H23:H29)</f>
        <v>0</v>
      </c>
      <c r="I22" s="62"/>
    </row>
    <row r="23" ht="31.2" spans="1:9">
      <c r="A23" s="22">
        <v>2.1</v>
      </c>
      <c r="B23" s="26" t="s">
        <v>90</v>
      </c>
      <c r="C23" s="21"/>
      <c r="D23" s="22"/>
      <c r="E23" s="22"/>
      <c r="F23" s="36"/>
      <c r="G23" s="36"/>
      <c r="H23" s="27"/>
      <c r="I23" s="60"/>
    </row>
    <row r="24" ht="86.4" spans="1:9">
      <c r="A24" s="22">
        <v>1</v>
      </c>
      <c r="B24" s="26" t="s">
        <v>91</v>
      </c>
      <c r="C24" s="21" t="s">
        <v>92</v>
      </c>
      <c r="D24" s="22" t="s">
        <v>46</v>
      </c>
      <c r="E24" s="22">
        <v>12</v>
      </c>
      <c r="F24" s="36">
        <v>3500</v>
      </c>
      <c r="G24" s="37"/>
      <c r="H24" s="27">
        <f>G24*E24</f>
        <v>0</v>
      </c>
      <c r="I24" s="60"/>
    </row>
    <row r="25" ht="64.8" spans="1:9">
      <c r="A25" s="22">
        <v>2</v>
      </c>
      <c r="B25" s="26" t="s">
        <v>93</v>
      </c>
      <c r="C25" s="21" t="s">
        <v>94</v>
      </c>
      <c r="D25" s="22" t="s">
        <v>46</v>
      </c>
      <c r="E25" s="22">
        <v>1</v>
      </c>
      <c r="F25" s="24">
        <v>750</v>
      </c>
      <c r="G25" s="25"/>
      <c r="H25" s="22">
        <f>G25*E25</f>
        <v>0</v>
      </c>
      <c r="I25" s="60"/>
    </row>
    <row r="26" ht="32.4" spans="1:9">
      <c r="A26" s="22">
        <v>3</v>
      </c>
      <c r="B26" s="26" t="s">
        <v>95</v>
      </c>
      <c r="C26" s="21" t="s">
        <v>96</v>
      </c>
      <c r="D26" s="22" t="s">
        <v>46</v>
      </c>
      <c r="E26" s="22">
        <v>1</v>
      </c>
      <c r="F26" s="24">
        <v>750</v>
      </c>
      <c r="G26" s="25"/>
      <c r="H26" s="22">
        <f>G26*E26</f>
        <v>0</v>
      </c>
      <c r="I26" s="60"/>
    </row>
    <row r="27" spans="1:9">
      <c r="A27" s="22">
        <v>4</v>
      </c>
      <c r="B27" s="26" t="s">
        <v>97</v>
      </c>
      <c r="C27" s="21" t="s">
        <v>98</v>
      </c>
      <c r="D27" s="22" t="s">
        <v>49</v>
      </c>
      <c r="E27" s="22">
        <v>1</v>
      </c>
      <c r="F27" s="24">
        <v>100</v>
      </c>
      <c r="G27" s="25"/>
      <c r="H27" s="22">
        <f>G27*E27</f>
        <v>0</v>
      </c>
      <c r="I27" s="60"/>
    </row>
    <row r="28" spans="1:9">
      <c r="A28" s="22">
        <v>2.2</v>
      </c>
      <c r="B28" s="26" t="s">
        <v>99</v>
      </c>
      <c r="C28" s="21"/>
      <c r="D28" s="22"/>
      <c r="E28" s="35"/>
      <c r="F28" s="24"/>
      <c r="G28" s="24"/>
      <c r="H28" s="22"/>
      <c r="I28" s="60"/>
    </row>
    <row r="29" ht="356.4" spans="1:9">
      <c r="A29" s="22">
        <v>1</v>
      </c>
      <c r="B29" s="26" t="s">
        <v>100</v>
      </c>
      <c r="C29" s="21" t="s">
        <v>101</v>
      </c>
      <c r="D29" s="22" t="s">
        <v>46</v>
      </c>
      <c r="E29" s="22">
        <v>3</v>
      </c>
      <c r="F29" s="24">
        <v>18000</v>
      </c>
      <c r="G29" s="25"/>
      <c r="H29" s="22">
        <f>G29*E29</f>
        <v>0</v>
      </c>
      <c r="I29" s="61"/>
    </row>
    <row r="30" spans="1:9">
      <c r="A30" s="18" t="s">
        <v>102</v>
      </c>
      <c r="B30" s="20" t="s">
        <v>103</v>
      </c>
      <c r="C30" s="21"/>
      <c r="D30" s="22"/>
      <c r="E30" s="35"/>
      <c r="F30" s="24"/>
      <c r="G30" s="24"/>
      <c r="H30" s="22">
        <f>SUM(H31)</f>
        <v>0</v>
      </c>
      <c r="I30" s="60"/>
    </row>
    <row r="31" ht="97.2" spans="1:9">
      <c r="A31" s="22">
        <v>1</v>
      </c>
      <c r="B31" s="26" t="s">
        <v>67</v>
      </c>
      <c r="C31" s="21" t="s">
        <v>68</v>
      </c>
      <c r="D31" s="22" t="s">
        <v>104</v>
      </c>
      <c r="E31" s="22">
        <v>170</v>
      </c>
      <c r="F31" s="22">
        <v>180</v>
      </c>
      <c r="G31" s="31"/>
      <c r="H31" s="22">
        <f>G31*E31</f>
        <v>0</v>
      </c>
      <c r="I31" s="60"/>
    </row>
    <row r="32" spans="1:9">
      <c r="A32" s="18" t="s">
        <v>105</v>
      </c>
      <c r="B32" s="20" t="s">
        <v>106</v>
      </c>
      <c r="C32" s="21"/>
      <c r="D32" s="22"/>
      <c r="E32" s="35"/>
      <c r="F32" s="22"/>
      <c r="G32" s="22"/>
      <c r="H32" s="22">
        <f>SUM(H33:H35)</f>
        <v>0</v>
      </c>
      <c r="I32" s="60"/>
    </row>
    <row r="33" ht="226.8" spans="1:9">
      <c r="A33" s="22">
        <v>1</v>
      </c>
      <c r="B33" s="26" t="s">
        <v>107</v>
      </c>
      <c r="C33" s="21" t="s">
        <v>108</v>
      </c>
      <c r="D33" s="22" t="s">
        <v>46</v>
      </c>
      <c r="E33" s="22">
        <v>30</v>
      </c>
      <c r="F33" s="38">
        <v>1300</v>
      </c>
      <c r="G33" s="39"/>
      <c r="H33" s="22">
        <f t="shared" ref="H33:H35" si="2">G33*E33</f>
        <v>0</v>
      </c>
      <c r="I33" s="61"/>
    </row>
    <row r="34" ht="226.8" spans="1:9">
      <c r="A34" s="22">
        <v>2</v>
      </c>
      <c r="B34" s="26" t="s">
        <v>109</v>
      </c>
      <c r="C34" s="21" t="s">
        <v>108</v>
      </c>
      <c r="D34" s="22" t="s">
        <v>46</v>
      </c>
      <c r="E34" s="22">
        <v>30</v>
      </c>
      <c r="F34" s="38">
        <v>1600</v>
      </c>
      <c r="G34" s="39"/>
      <c r="H34" s="22">
        <f t="shared" si="2"/>
        <v>0</v>
      </c>
      <c r="I34" s="61"/>
    </row>
    <row r="35" ht="226.8" spans="1:9">
      <c r="A35" s="22">
        <v>3</v>
      </c>
      <c r="B35" s="40" t="s">
        <v>110</v>
      </c>
      <c r="C35" s="21" t="s">
        <v>108</v>
      </c>
      <c r="D35" s="22" t="s">
        <v>46</v>
      </c>
      <c r="E35" s="22">
        <v>20</v>
      </c>
      <c r="F35" s="38">
        <v>1400</v>
      </c>
      <c r="G35" s="39"/>
      <c r="H35" s="22">
        <f t="shared" si="2"/>
        <v>0</v>
      </c>
      <c r="I35" s="61"/>
    </row>
    <row r="36" spans="1:9">
      <c r="A36" s="18" t="s">
        <v>111</v>
      </c>
      <c r="B36" s="20" t="s">
        <v>112</v>
      </c>
      <c r="C36" s="21"/>
      <c r="D36" s="22"/>
      <c r="E36" s="35"/>
      <c r="F36" s="22"/>
      <c r="G36" s="22"/>
      <c r="H36" s="22">
        <f>SUM(H37:H41)</f>
        <v>0</v>
      </c>
      <c r="I36" s="60"/>
    </row>
    <row r="37" ht="43.2" spans="1:9">
      <c r="A37" s="22">
        <v>1</v>
      </c>
      <c r="B37" s="41" t="s">
        <v>113</v>
      </c>
      <c r="C37" s="21" t="s">
        <v>114</v>
      </c>
      <c r="D37" s="22" t="s">
        <v>115</v>
      </c>
      <c r="E37" s="22">
        <v>2874</v>
      </c>
      <c r="F37" s="22">
        <v>110</v>
      </c>
      <c r="G37" s="31"/>
      <c r="H37" s="22">
        <f t="shared" ref="H37:H41" si="3">G37*E37</f>
        <v>0</v>
      </c>
      <c r="I37" s="61"/>
    </row>
    <row r="38" ht="32.4" spans="1:9">
      <c r="A38" s="22">
        <v>2</v>
      </c>
      <c r="B38" s="41" t="s">
        <v>116</v>
      </c>
      <c r="C38" s="21" t="s">
        <v>117</v>
      </c>
      <c r="D38" s="22" t="s">
        <v>115</v>
      </c>
      <c r="E38" s="22">
        <v>120</v>
      </c>
      <c r="F38" s="22">
        <v>120</v>
      </c>
      <c r="G38" s="31"/>
      <c r="H38" s="22">
        <f t="shared" si="3"/>
        <v>0</v>
      </c>
      <c r="I38" s="60"/>
    </row>
    <row r="39" spans="1:9">
      <c r="A39" s="22">
        <v>3</v>
      </c>
      <c r="B39" s="41" t="s">
        <v>118</v>
      </c>
      <c r="C39" s="21" t="s">
        <v>119</v>
      </c>
      <c r="D39" s="22" t="s">
        <v>115</v>
      </c>
      <c r="E39" s="22">
        <v>628</v>
      </c>
      <c r="F39" s="22">
        <v>44</v>
      </c>
      <c r="G39" s="31"/>
      <c r="H39" s="22">
        <f t="shared" si="3"/>
        <v>0</v>
      </c>
      <c r="I39" s="60"/>
    </row>
    <row r="40" spans="1:9">
      <c r="A40" s="22">
        <v>4</v>
      </c>
      <c r="B40" s="41" t="s">
        <v>120</v>
      </c>
      <c r="C40" s="21" t="s">
        <v>121</v>
      </c>
      <c r="D40" s="22" t="s">
        <v>115</v>
      </c>
      <c r="E40" s="22">
        <v>745</v>
      </c>
      <c r="F40" s="27">
        <v>20</v>
      </c>
      <c r="G40" s="28"/>
      <c r="H40" s="22">
        <f t="shared" si="3"/>
        <v>0</v>
      </c>
      <c r="I40" s="60"/>
    </row>
    <row r="41" spans="1:9">
      <c r="A41" s="22">
        <v>5</v>
      </c>
      <c r="B41" s="26" t="s">
        <v>122</v>
      </c>
      <c r="C41" s="21" t="s">
        <v>123</v>
      </c>
      <c r="D41" s="22" t="s">
        <v>115</v>
      </c>
      <c r="E41" s="27">
        <v>46</v>
      </c>
      <c r="F41" s="27">
        <v>250</v>
      </c>
      <c r="G41" s="28"/>
      <c r="H41" s="27">
        <f t="shared" si="3"/>
        <v>0</v>
      </c>
      <c r="I41" s="60"/>
    </row>
    <row r="42" spans="1:9">
      <c r="A42" s="18" t="s">
        <v>124</v>
      </c>
      <c r="B42" s="20" t="s">
        <v>125</v>
      </c>
      <c r="C42" s="21"/>
      <c r="D42" s="42"/>
      <c r="E42" s="35"/>
      <c r="F42" s="22"/>
      <c r="G42" s="22"/>
      <c r="H42" s="22">
        <f>SUM(H43:H46)</f>
        <v>0</v>
      </c>
      <c r="I42" s="60"/>
    </row>
    <row r="43" spans="1:9">
      <c r="A43" s="22">
        <v>1</v>
      </c>
      <c r="B43" s="41" t="s">
        <v>126</v>
      </c>
      <c r="C43" s="21" t="s">
        <v>127</v>
      </c>
      <c r="D43" s="22" t="s">
        <v>86</v>
      </c>
      <c r="E43" s="22">
        <v>1</v>
      </c>
      <c r="F43" s="22">
        <v>5000</v>
      </c>
      <c r="G43" s="31"/>
      <c r="H43" s="22">
        <f>G43*E43</f>
        <v>0</v>
      </c>
      <c r="I43" s="60"/>
    </row>
    <row r="44" spans="1:9">
      <c r="A44" s="22">
        <v>2</v>
      </c>
      <c r="B44" s="41" t="s">
        <v>128</v>
      </c>
      <c r="C44" s="21" t="s">
        <v>129</v>
      </c>
      <c r="D44" s="22" t="s">
        <v>52</v>
      </c>
      <c r="E44" s="22">
        <v>37</v>
      </c>
      <c r="F44" s="27">
        <v>700</v>
      </c>
      <c r="G44" s="28"/>
      <c r="H44" s="27">
        <f>G44*E44</f>
        <v>0</v>
      </c>
      <c r="I44" s="60"/>
    </row>
    <row r="45" spans="1:9">
      <c r="A45" s="22">
        <v>4</v>
      </c>
      <c r="B45" s="41" t="s">
        <v>130</v>
      </c>
      <c r="C45" s="43" t="s">
        <v>131</v>
      </c>
      <c r="D45" s="22" t="s">
        <v>86</v>
      </c>
      <c r="E45" s="44">
        <v>1</v>
      </c>
      <c r="F45" s="22">
        <v>1200</v>
      </c>
      <c r="G45" s="31"/>
      <c r="H45" s="27">
        <f>G45*E45</f>
        <v>0</v>
      </c>
      <c r="I45" s="46"/>
    </row>
    <row r="46" ht="31.2" spans="1:9">
      <c r="A46" s="18">
        <v>5</v>
      </c>
      <c r="B46" s="41" t="s">
        <v>132</v>
      </c>
      <c r="C46" s="43" t="s">
        <v>133</v>
      </c>
      <c r="D46" s="22" t="s">
        <v>86</v>
      </c>
      <c r="E46" s="44">
        <v>1</v>
      </c>
      <c r="F46" s="22">
        <v>1000</v>
      </c>
      <c r="G46" s="31"/>
      <c r="H46" s="27">
        <f>G46*E46</f>
        <v>0</v>
      </c>
      <c r="I46" s="41" t="s">
        <v>134</v>
      </c>
    </row>
    <row r="47" spans="1:9">
      <c r="A47" s="18" t="s">
        <v>135</v>
      </c>
      <c r="B47" s="45" t="s">
        <v>136</v>
      </c>
      <c r="C47" s="43"/>
      <c r="D47" s="46"/>
      <c r="E47" s="44"/>
      <c r="F47" s="22"/>
      <c r="G47" s="22"/>
      <c r="H47" s="22">
        <f>SUM(H50:H62)</f>
        <v>41400</v>
      </c>
      <c r="I47" s="64"/>
    </row>
    <row r="48" spans="1:9">
      <c r="A48" s="47" t="s">
        <v>137</v>
      </c>
      <c r="B48" s="46" t="s">
        <v>138</v>
      </c>
      <c r="C48" s="48"/>
      <c r="D48" s="22"/>
      <c r="E48" s="22"/>
      <c r="F48" s="22"/>
      <c r="G48" s="22"/>
      <c r="H48" s="22"/>
      <c r="I48" s="64"/>
    </row>
    <row r="49" spans="1:9">
      <c r="A49" s="47" t="s">
        <v>139</v>
      </c>
      <c r="B49" s="46" t="s">
        <v>140</v>
      </c>
      <c r="C49" s="48"/>
      <c r="D49" s="22"/>
      <c r="E49" s="22"/>
      <c r="F49" s="22"/>
      <c r="G49" s="22"/>
      <c r="H49" s="22"/>
      <c r="I49" s="64"/>
    </row>
    <row r="50" ht="31.2" spans="1:9">
      <c r="A50" s="47" t="s">
        <v>141</v>
      </c>
      <c r="B50" s="46" t="s">
        <v>142</v>
      </c>
      <c r="C50" s="48"/>
      <c r="D50" s="22" t="s">
        <v>143</v>
      </c>
      <c r="E50" s="49">
        <v>1</v>
      </c>
      <c r="F50" s="50"/>
      <c r="G50" s="51"/>
      <c r="H50" s="22">
        <f>G50*E50</f>
        <v>0</v>
      </c>
      <c r="I50" s="64"/>
    </row>
    <row r="51" ht="31.2" spans="1:9">
      <c r="A51" s="47" t="s">
        <v>144</v>
      </c>
      <c r="B51" s="46" t="s">
        <v>145</v>
      </c>
      <c r="C51" s="48"/>
      <c r="D51" s="22" t="s">
        <v>143</v>
      </c>
      <c r="E51" s="49">
        <v>1</v>
      </c>
      <c r="F51" s="50"/>
      <c r="G51" s="51"/>
      <c r="H51" s="22">
        <f>G51*E51</f>
        <v>0</v>
      </c>
      <c r="I51" s="64"/>
    </row>
    <row r="52" spans="1:9">
      <c r="A52" s="47" t="s">
        <v>146</v>
      </c>
      <c r="B52" s="46" t="s">
        <v>147</v>
      </c>
      <c r="C52" s="48"/>
      <c r="D52" s="22" t="s">
        <v>143</v>
      </c>
      <c r="E52" s="49">
        <v>1</v>
      </c>
      <c r="F52" s="50"/>
      <c r="G52" s="50">
        <f>1800000*0.003</f>
        <v>5400</v>
      </c>
      <c r="H52" s="22">
        <f>G52*E52</f>
        <v>5400</v>
      </c>
      <c r="I52" s="64"/>
    </row>
    <row r="53" spans="1:9">
      <c r="A53" s="47" t="s">
        <v>148</v>
      </c>
      <c r="B53" s="46" t="s">
        <v>149</v>
      </c>
      <c r="C53" s="48"/>
      <c r="D53" s="22" t="s">
        <v>143</v>
      </c>
      <c r="E53" s="49">
        <v>1</v>
      </c>
      <c r="F53" s="52"/>
      <c r="G53" s="53"/>
      <c r="H53" s="22">
        <f>G53*E53</f>
        <v>0</v>
      </c>
      <c r="I53" s="64"/>
    </row>
    <row r="54" spans="1:9">
      <c r="A54" s="47" t="s">
        <v>150</v>
      </c>
      <c r="B54" s="46" t="s">
        <v>151</v>
      </c>
      <c r="C54" s="48"/>
      <c r="D54" s="22"/>
      <c r="E54" s="49"/>
      <c r="F54" s="52"/>
      <c r="G54" s="52"/>
      <c r="H54" s="22"/>
      <c r="I54" s="64"/>
    </row>
    <row r="55" spans="1:9">
      <c r="A55" s="47" t="s">
        <v>152</v>
      </c>
      <c r="B55" s="46" t="s">
        <v>153</v>
      </c>
      <c r="C55" s="48"/>
      <c r="D55" s="22" t="s">
        <v>143</v>
      </c>
      <c r="E55" s="49">
        <v>1</v>
      </c>
      <c r="F55" s="52"/>
      <c r="G55" s="53"/>
      <c r="H55" s="22">
        <f t="shared" ref="H55:H57" si="4">G55*E55</f>
        <v>0</v>
      </c>
      <c r="I55" s="64"/>
    </row>
    <row r="56" spans="1:9">
      <c r="A56" s="47" t="s">
        <v>154</v>
      </c>
      <c r="B56" s="46" t="s">
        <v>155</v>
      </c>
      <c r="C56" s="48"/>
      <c r="D56" s="22" t="s">
        <v>143</v>
      </c>
      <c r="E56" s="49">
        <v>1</v>
      </c>
      <c r="F56" s="52"/>
      <c r="G56" s="53"/>
      <c r="H56" s="22">
        <f t="shared" si="4"/>
        <v>0</v>
      </c>
      <c r="I56" s="64"/>
    </row>
    <row r="57" spans="1:9">
      <c r="A57" s="47" t="s">
        <v>156</v>
      </c>
      <c r="B57" s="46" t="s">
        <v>157</v>
      </c>
      <c r="C57" s="43"/>
      <c r="D57" s="46" t="s">
        <v>143</v>
      </c>
      <c r="E57" s="49">
        <v>1</v>
      </c>
      <c r="F57" s="52"/>
      <c r="G57" s="52">
        <f>1800000*0.02</f>
        <v>36000</v>
      </c>
      <c r="H57" s="22">
        <f t="shared" si="4"/>
        <v>36000</v>
      </c>
      <c r="I57" s="64"/>
    </row>
    <row r="58" spans="1:9">
      <c r="A58" s="47">
        <v>103</v>
      </c>
      <c r="B58" s="46" t="s">
        <v>158</v>
      </c>
      <c r="C58" s="54"/>
      <c r="D58" s="55"/>
      <c r="E58" s="55"/>
      <c r="F58" s="52"/>
      <c r="G58" s="52"/>
      <c r="H58" s="22"/>
      <c r="I58" s="64"/>
    </row>
    <row r="59" ht="31.2" spans="1:9">
      <c r="A59" s="47" t="s">
        <v>159</v>
      </c>
      <c r="B59" s="46" t="s">
        <v>160</v>
      </c>
      <c r="C59" s="54"/>
      <c r="D59" s="22" t="s">
        <v>143</v>
      </c>
      <c r="E59" s="49">
        <v>1</v>
      </c>
      <c r="F59" s="52"/>
      <c r="G59" s="53"/>
      <c r="H59" s="22">
        <f>G59*E59</f>
        <v>0</v>
      </c>
      <c r="I59" s="64"/>
    </row>
    <row r="60" ht="31.2" spans="1:9">
      <c r="A60" s="47" t="s">
        <v>161</v>
      </c>
      <c r="B60" s="46" t="s">
        <v>162</v>
      </c>
      <c r="C60" s="54"/>
      <c r="D60" s="46" t="s">
        <v>143</v>
      </c>
      <c r="E60" s="49">
        <v>1</v>
      </c>
      <c r="F60" s="52"/>
      <c r="G60" s="53"/>
      <c r="H60" s="22">
        <f>G60*E60</f>
        <v>0</v>
      </c>
      <c r="I60" s="64"/>
    </row>
    <row r="61" spans="1:9">
      <c r="A61" s="47" t="s">
        <v>163</v>
      </c>
      <c r="B61" s="46" t="s">
        <v>164</v>
      </c>
      <c r="C61" s="54"/>
      <c r="D61" s="55"/>
      <c r="E61" s="55"/>
      <c r="F61" s="52"/>
      <c r="G61" s="52"/>
      <c r="H61" s="22"/>
      <c r="I61" s="64"/>
    </row>
    <row r="62" spans="1:9">
      <c r="A62" s="47" t="s">
        <v>165</v>
      </c>
      <c r="B62" s="46" t="s">
        <v>164</v>
      </c>
      <c r="C62" s="54"/>
      <c r="D62" s="46" t="s">
        <v>143</v>
      </c>
      <c r="E62" s="49">
        <v>1</v>
      </c>
      <c r="F62" s="52"/>
      <c r="G62" s="53"/>
      <c r="H62" s="22">
        <f>G62*E62</f>
        <v>0</v>
      </c>
      <c r="I62" s="64"/>
    </row>
    <row r="63" spans="1:9">
      <c r="A63" s="46"/>
      <c r="B63" s="55" t="s">
        <v>31</v>
      </c>
      <c r="C63" s="54"/>
      <c r="D63" s="55"/>
      <c r="E63" s="55"/>
      <c r="F63" s="55"/>
      <c r="G63" s="48"/>
      <c r="H63" s="22">
        <f>H47+H42+H36+H32+H22+H3+H30</f>
        <v>41400</v>
      </c>
      <c r="I63" s="46"/>
    </row>
    <row r="64" spans="1:3">
      <c r="A64" s="56"/>
      <c r="B64" s="57"/>
      <c r="C64" s="58"/>
    </row>
    <row r="65" spans="1:3">
      <c r="A65" s="56"/>
      <c r="B65" s="65"/>
      <c r="C65" s="66"/>
    </row>
  </sheetData>
  <sheetProtection password="CF36" sheet="1" formatColumns="0" formatRows="0" insertRows="0" insertColumns="0" objects="1"/>
  <mergeCells count="2">
    <mergeCell ref="A1:I1"/>
    <mergeCell ref="B63:E63"/>
  </mergeCells>
  <pageMargins left="0.700694444444445" right="0.700694444444445" top="0.751388888888889" bottom="0.751388888888889" header="0.298611111111111" footer="0.298611111111111"/>
  <pageSetup paperSize="9" scale="65" orientation="landscape" horizontalDpi="600" verticalDpi="600"/>
  <headerFooter>
    <oddFooter>&amp;C投 标 人：               （盖单位章）
法定代表人：              （签     章）</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9"/>
  <sheetViews>
    <sheetView view="pageBreakPreview" zoomScaleNormal="100" workbookViewId="0">
      <selection activeCell="W11" sqref="W11"/>
    </sheetView>
  </sheetViews>
  <sheetFormatPr defaultColWidth="8.8" defaultRowHeight="15.6"/>
  <cols>
    <col min="1" max="2" width="4.75" style="1"/>
    <col min="3" max="3" width="8" style="1"/>
    <col min="4" max="6" width="4.75" style="1"/>
    <col min="7" max="7" width="8" style="1"/>
    <col min="8" max="9" width="4.75" style="1"/>
    <col min="10" max="11" width="6.375" style="1"/>
    <col min="12" max="12" width="4.75" style="1"/>
    <col min="13" max="13" width="9.625" style="1"/>
    <col min="14" max="14" width="4.75" style="1"/>
    <col min="15" max="15" width="6.375" style="1"/>
    <col min="16" max="17" width="4.75" style="1"/>
    <col min="18" max="18" width="8" style="1"/>
    <col min="19" max="16384" width="8.8" style="1"/>
  </cols>
  <sheetData>
    <row r="1" ht="17.25" customHeight="1" spans="1:18">
      <c r="A1" s="2" t="s">
        <v>166</v>
      </c>
      <c r="B1" s="2"/>
      <c r="C1" s="2"/>
      <c r="D1" s="2"/>
      <c r="E1" s="2"/>
      <c r="F1" s="2"/>
      <c r="G1" s="2"/>
      <c r="H1" s="2"/>
      <c r="I1" s="2"/>
      <c r="J1" s="2"/>
      <c r="K1" s="2"/>
      <c r="L1" s="2"/>
      <c r="M1" s="2"/>
      <c r="N1" s="2"/>
      <c r="O1" s="2"/>
      <c r="P1" s="2"/>
      <c r="Q1" s="2"/>
      <c r="R1" s="2"/>
    </row>
    <row r="2" ht="12.75" customHeight="1" spans="1:18">
      <c r="A2" s="3"/>
      <c r="B2" s="3"/>
      <c r="C2" s="3"/>
      <c r="D2" s="3"/>
      <c r="E2" s="3"/>
      <c r="F2" s="3"/>
      <c r="G2" s="3"/>
      <c r="H2" s="3"/>
      <c r="I2" s="3"/>
      <c r="J2" s="3"/>
      <c r="K2" s="3"/>
      <c r="L2" s="3"/>
      <c r="M2" s="3"/>
      <c r="N2" s="3"/>
      <c r="O2" s="3"/>
      <c r="P2" s="3"/>
      <c r="Q2" s="3"/>
      <c r="R2" s="3"/>
    </row>
    <row r="3" spans="1:18">
      <c r="A3" s="4" t="s">
        <v>27</v>
      </c>
      <c r="B3" s="5" t="s">
        <v>167</v>
      </c>
      <c r="C3" s="5" t="s">
        <v>168</v>
      </c>
      <c r="D3" s="5" t="s">
        <v>169</v>
      </c>
      <c r="E3" s="5"/>
      <c r="F3" s="5"/>
      <c r="G3" s="5" t="s">
        <v>170</v>
      </c>
      <c r="H3" s="5"/>
      <c r="I3" s="5"/>
      <c r="J3" s="5"/>
      <c r="K3" s="5"/>
      <c r="L3" s="5"/>
      <c r="M3" s="5" t="s">
        <v>171</v>
      </c>
      <c r="N3" s="5" t="s">
        <v>125</v>
      </c>
      <c r="O3" s="5" t="s">
        <v>172</v>
      </c>
      <c r="P3" s="5" t="s">
        <v>173</v>
      </c>
      <c r="Q3" s="5" t="s">
        <v>174</v>
      </c>
      <c r="R3" s="10" t="s">
        <v>175</v>
      </c>
    </row>
    <row r="4" spans="1:18">
      <c r="A4" s="6"/>
      <c r="B4" s="7"/>
      <c r="C4" s="7"/>
      <c r="D4" s="7" t="s">
        <v>176</v>
      </c>
      <c r="E4" s="7" t="s">
        <v>39</v>
      </c>
      <c r="F4" s="7" t="s">
        <v>177</v>
      </c>
      <c r="G4" s="7" t="s">
        <v>178</v>
      </c>
      <c r="H4" s="7"/>
      <c r="I4" s="7"/>
      <c r="J4" s="7"/>
      <c r="K4" s="7" t="s">
        <v>179</v>
      </c>
      <c r="L4" s="7" t="s">
        <v>177</v>
      </c>
      <c r="M4" s="7"/>
      <c r="N4" s="7"/>
      <c r="O4" s="7"/>
      <c r="P4" s="7"/>
      <c r="Q4" s="7"/>
      <c r="R4" s="11"/>
    </row>
    <row r="5" spans="1:18">
      <c r="A5" s="6"/>
      <c r="B5" s="7"/>
      <c r="C5" s="7"/>
      <c r="D5" s="7"/>
      <c r="E5" s="7"/>
      <c r="F5" s="7"/>
      <c r="G5" s="7" t="s">
        <v>180</v>
      </c>
      <c r="H5" s="7" t="s">
        <v>36</v>
      </c>
      <c r="I5" s="7" t="s">
        <v>39</v>
      </c>
      <c r="J5" s="7" t="s">
        <v>181</v>
      </c>
      <c r="K5" s="7"/>
      <c r="L5" s="7"/>
      <c r="M5" s="7"/>
      <c r="N5" s="7"/>
      <c r="O5" s="7"/>
      <c r="P5" s="7"/>
      <c r="Q5" s="7"/>
      <c r="R5" s="11"/>
    </row>
    <row r="6" spans="1:18">
      <c r="A6" s="6"/>
      <c r="B6" s="7"/>
      <c r="C6" s="7"/>
      <c r="D6" s="7"/>
      <c r="E6" s="7"/>
      <c r="F6" s="7"/>
      <c r="G6" s="7"/>
      <c r="H6" s="7"/>
      <c r="I6" s="7"/>
      <c r="J6" s="7"/>
      <c r="K6" s="7"/>
      <c r="L6" s="7"/>
      <c r="M6" s="7"/>
      <c r="N6" s="7"/>
      <c r="O6" s="7"/>
      <c r="P6" s="7"/>
      <c r="Q6" s="7"/>
      <c r="R6" s="11"/>
    </row>
    <row r="7" spans="1:18">
      <c r="A7" s="6"/>
      <c r="B7" s="7"/>
      <c r="C7" s="7"/>
      <c r="D7" s="7"/>
      <c r="E7" s="7"/>
      <c r="F7" s="7"/>
      <c r="G7" s="7"/>
      <c r="H7" s="7"/>
      <c r="I7" s="7"/>
      <c r="J7" s="7"/>
      <c r="K7" s="7"/>
      <c r="L7" s="7"/>
      <c r="M7" s="7"/>
      <c r="N7" s="7"/>
      <c r="O7" s="7"/>
      <c r="P7" s="7"/>
      <c r="Q7" s="7"/>
      <c r="R7" s="11"/>
    </row>
    <row r="8" spans="1:18">
      <c r="A8" s="6"/>
      <c r="B8" s="7"/>
      <c r="C8" s="7"/>
      <c r="D8" s="7"/>
      <c r="E8" s="7"/>
      <c r="F8" s="7"/>
      <c r="G8" s="7"/>
      <c r="H8" s="7"/>
      <c r="I8" s="7"/>
      <c r="J8" s="7"/>
      <c r="K8" s="7"/>
      <c r="L8" s="7"/>
      <c r="M8" s="7"/>
      <c r="N8" s="7"/>
      <c r="O8" s="7"/>
      <c r="P8" s="7"/>
      <c r="Q8" s="7"/>
      <c r="R8" s="11"/>
    </row>
    <row r="9" spans="1:18">
      <c r="A9" s="6"/>
      <c r="B9" s="7"/>
      <c r="C9" s="7"/>
      <c r="D9" s="7"/>
      <c r="E9" s="7"/>
      <c r="F9" s="7"/>
      <c r="G9" s="7"/>
      <c r="H9" s="7"/>
      <c r="I9" s="7"/>
      <c r="J9" s="7"/>
      <c r="K9" s="7"/>
      <c r="L9" s="7"/>
      <c r="M9" s="7"/>
      <c r="N9" s="7"/>
      <c r="O9" s="7"/>
      <c r="P9" s="7"/>
      <c r="Q9" s="7"/>
      <c r="R9" s="11"/>
    </row>
    <row r="10" spans="1:18">
      <c r="A10" s="6"/>
      <c r="B10" s="7"/>
      <c r="C10" s="7"/>
      <c r="D10" s="7"/>
      <c r="E10" s="7"/>
      <c r="F10" s="7"/>
      <c r="G10" s="7"/>
      <c r="H10" s="7"/>
      <c r="I10" s="7"/>
      <c r="J10" s="7"/>
      <c r="K10" s="7"/>
      <c r="L10" s="7"/>
      <c r="M10" s="7"/>
      <c r="N10" s="7"/>
      <c r="O10" s="7"/>
      <c r="P10" s="7"/>
      <c r="Q10" s="7"/>
      <c r="R10" s="11"/>
    </row>
    <row r="11" spans="1:18">
      <c r="A11" s="6"/>
      <c r="B11" s="7"/>
      <c r="C11" s="7"/>
      <c r="D11" s="7"/>
      <c r="E11" s="7"/>
      <c r="F11" s="7"/>
      <c r="G11" s="7"/>
      <c r="H11" s="7"/>
      <c r="I11" s="7"/>
      <c r="J11" s="7"/>
      <c r="K11" s="7"/>
      <c r="L11" s="7"/>
      <c r="M11" s="7"/>
      <c r="N11" s="7"/>
      <c r="O11" s="7"/>
      <c r="P11" s="7"/>
      <c r="Q11" s="7"/>
      <c r="R11" s="11"/>
    </row>
    <row r="12" spans="1:18">
      <c r="A12" s="6"/>
      <c r="B12" s="7"/>
      <c r="C12" s="7"/>
      <c r="D12" s="7"/>
      <c r="E12" s="7"/>
      <c r="F12" s="7"/>
      <c r="G12" s="7"/>
      <c r="H12" s="7"/>
      <c r="I12" s="7"/>
      <c r="J12" s="7"/>
      <c r="K12" s="7"/>
      <c r="L12" s="7"/>
      <c r="M12" s="7"/>
      <c r="N12" s="7"/>
      <c r="O12" s="7"/>
      <c r="P12" s="7"/>
      <c r="Q12" s="7"/>
      <c r="R12" s="11"/>
    </row>
    <row r="13" spans="1:18">
      <c r="A13" s="6"/>
      <c r="B13" s="7"/>
      <c r="C13" s="7"/>
      <c r="D13" s="7"/>
      <c r="E13" s="7"/>
      <c r="F13" s="7"/>
      <c r="G13" s="7"/>
      <c r="H13" s="7"/>
      <c r="I13" s="7"/>
      <c r="J13" s="7"/>
      <c r="K13" s="7"/>
      <c r="L13" s="7"/>
      <c r="M13" s="7"/>
      <c r="N13" s="7"/>
      <c r="O13" s="7"/>
      <c r="P13" s="7"/>
      <c r="Q13" s="7"/>
      <c r="R13" s="11"/>
    </row>
    <row r="14" spans="1:18">
      <c r="A14" s="6"/>
      <c r="B14" s="7"/>
      <c r="C14" s="7"/>
      <c r="D14" s="7"/>
      <c r="E14" s="7"/>
      <c r="F14" s="7"/>
      <c r="G14" s="7"/>
      <c r="H14" s="7"/>
      <c r="I14" s="7"/>
      <c r="J14" s="7"/>
      <c r="K14" s="7"/>
      <c r="L14" s="7"/>
      <c r="M14" s="7"/>
      <c r="N14" s="7"/>
      <c r="O14" s="7"/>
      <c r="P14" s="7"/>
      <c r="Q14" s="7"/>
      <c r="R14" s="11"/>
    </row>
    <row r="15" spans="1:18">
      <c r="A15" s="6"/>
      <c r="B15" s="7"/>
      <c r="C15" s="7"/>
      <c r="D15" s="7"/>
      <c r="E15" s="7"/>
      <c r="F15" s="7"/>
      <c r="G15" s="7"/>
      <c r="H15" s="7"/>
      <c r="I15" s="7"/>
      <c r="J15" s="7"/>
      <c r="K15" s="7"/>
      <c r="L15" s="7"/>
      <c r="M15" s="7"/>
      <c r="N15" s="7"/>
      <c r="O15" s="7"/>
      <c r="P15" s="7"/>
      <c r="Q15" s="7"/>
      <c r="R15" s="11"/>
    </row>
    <row r="16" spans="1:18">
      <c r="A16" s="6"/>
      <c r="B16" s="7"/>
      <c r="C16" s="7"/>
      <c r="D16" s="7"/>
      <c r="E16" s="7"/>
      <c r="F16" s="7"/>
      <c r="G16" s="7"/>
      <c r="H16" s="7"/>
      <c r="I16" s="7"/>
      <c r="J16" s="7"/>
      <c r="K16" s="7"/>
      <c r="L16" s="7"/>
      <c r="M16" s="7"/>
      <c r="N16" s="7"/>
      <c r="O16" s="7"/>
      <c r="P16" s="7"/>
      <c r="Q16" s="7"/>
      <c r="R16" s="11"/>
    </row>
    <row r="17" spans="1:18">
      <c r="A17" s="6"/>
      <c r="B17" s="7"/>
      <c r="C17" s="7"/>
      <c r="D17" s="7"/>
      <c r="E17" s="7"/>
      <c r="F17" s="7"/>
      <c r="G17" s="7"/>
      <c r="H17" s="7"/>
      <c r="I17" s="7"/>
      <c r="J17" s="7"/>
      <c r="K17" s="7"/>
      <c r="L17" s="7"/>
      <c r="M17" s="7"/>
      <c r="N17" s="7"/>
      <c r="O17" s="7"/>
      <c r="P17" s="7"/>
      <c r="Q17" s="7"/>
      <c r="R17" s="11"/>
    </row>
    <row r="18" spans="1:18">
      <c r="A18" s="6"/>
      <c r="B18" s="7"/>
      <c r="C18" s="7"/>
      <c r="D18" s="7"/>
      <c r="E18" s="7"/>
      <c r="F18" s="7"/>
      <c r="G18" s="7"/>
      <c r="H18" s="7"/>
      <c r="I18" s="7"/>
      <c r="J18" s="7"/>
      <c r="K18" s="7"/>
      <c r="L18" s="7"/>
      <c r="M18" s="7"/>
      <c r="N18" s="7"/>
      <c r="O18" s="7"/>
      <c r="P18" s="7"/>
      <c r="Q18" s="7"/>
      <c r="R18" s="11"/>
    </row>
    <row r="19" ht="16.35" spans="1:18">
      <c r="A19" s="8"/>
      <c r="B19" s="9"/>
      <c r="C19" s="9"/>
      <c r="D19" s="9"/>
      <c r="E19" s="9"/>
      <c r="F19" s="9"/>
      <c r="G19" s="9"/>
      <c r="H19" s="9"/>
      <c r="I19" s="9"/>
      <c r="J19" s="9"/>
      <c r="K19" s="9"/>
      <c r="L19" s="9"/>
      <c r="M19" s="9"/>
      <c r="N19" s="9"/>
      <c r="O19" s="9"/>
      <c r="P19" s="9"/>
      <c r="Q19" s="9"/>
      <c r="R19" s="12"/>
    </row>
  </sheetData>
  <mergeCells count="18">
    <mergeCell ref="A1:R1"/>
    <mergeCell ref="D3:F3"/>
    <mergeCell ref="G3:L3"/>
    <mergeCell ref="G4:J4"/>
    <mergeCell ref="A3:A5"/>
    <mergeCell ref="B3:B5"/>
    <mergeCell ref="C3:C5"/>
    <mergeCell ref="D4:D5"/>
    <mergeCell ref="E4:E5"/>
    <mergeCell ref="F4:F5"/>
    <mergeCell ref="K4:K5"/>
    <mergeCell ref="L4:L5"/>
    <mergeCell ref="M3:M5"/>
    <mergeCell ref="N3:N5"/>
    <mergeCell ref="O3:O5"/>
    <mergeCell ref="P3:P5"/>
    <mergeCell ref="Q3:Q5"/>
    <mergeCell ref="R3:R5"/>
  </mergeCells>
  <pageMargins left="0.751388888888889" right="0.751388888888889" top="1" bottom="1" header="0.5" footer="0.5"/>
  <pageSetup paperSize="9" orientation="landscape" horizontalDpi="600" verticalDpi="600"/>
  <headerFooter alignWithMargins="0">
    <oddFooter>&amp;C投 标 人：               （盖单位章）
法定代表人：              （签     章）</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说明 </vt:lpstr>
      <vt:lpstr>清单汇总表 </vt:lpstr>
      <vt:lpstr>工程量清单</vt:lpstr>
      <vt:lpstr>单价分析表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Yinrb</dc:creator>
  <cp:lastModifiedBy>愿时光温柔待你</cp:lastModifiedBy>
  <dcterms:created xsi:type="dcterms:W3CDTF">2020-04-02T08:26:00Z</dcterms:created>
  <dcterms:modified xsi:type="dcterms:W3CDTF">2026-08-21T07:05:40Z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429D567A682C4728B1C510D9B6DD940F_13</vt:lpwstr>
  </property>
  <property fmtid="{D5CDD505-2E9C-101B-9397-08002B2CF9AE}" pid="4" name="KSOReadingLayout">
    <vt:bool>true</vt:bool>
  </property>
  <property fmtid="{D5CDD505-2E9C-101B-9397-08002B2CF9AE}" pid="5" name="CalculationRule">
    <vt:i4>0</vt:i4>
  </property>
</Properties>
</file>