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activeTab="2"/>
  </bookViews>
  <sheets>
    <sheet name="项目组人员一览表" sheetId="6" r:id="rId1"/>
    <sheet name="作业人员一览表" sheetId="4" r:id="rId2"/>
    <sheet name="车辆设备一览表" sheetId="1" r:id="rId3"/>
  </sheets>
  <definedNames>
    <definedName name="_xlnm.Print_Area" localSheetId="2">车辆设备一览表!$A$1:$J$21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<sst xmlns="http://schemas.openxmlformats.org/spreadsheetml/2006/main" count="50" uniqueCount="41">
  <si>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2026年姑苏区道路、街巷新村保洁（垃圾清运）标段项目组人员配备一览表</t>
  </si>
  <si>
    <t>序号</t>
  </si>
  <si>
    <t>名称</t>
  </si>
  <si>
    <t>小计（人）</t>
  </si>
  <si>
    <t>备注</t>
  </si>
  <si>
    <t>项目经理</t>
  </si>
  <si>
    <t>项目主管</t>
  </si>
  <si>
    <t>业务管理员</t>
  </si>
  <si>
    <t>安全管理员</t>
  </si>
  <si>
    <t>车辆运行管理员</t>
  </si>
  <si>
    <t>信息化管理员</t>
  </si>
  <si>
    <t>合计</t>
  </si>
  <si>
    <t>注：表格中人员数量为最低定额配置数量。中标后，采购单位有权要求中标单位增加或更换项目组人员，以满足保洁作业需求。</t>
  </si>
  <si>
    <t>2026年姑苏区道路、街巷新村保洁（垃圾清运）标段岗位配备一览表</t>
  </si>
  <si>
    <t>小计</t>
  </si>
  <si>
    <t>多功能扫路车驾驶员</t>
  </si>
  <si>
    <t>轻型冲洗车驾驶员</t>
  </si>
  <si>
    <t>高温高压清洗车驾驶员</t>
  </si>
  <si>
    <t>小型高位后翻桶自卸式垃圾清运车驾驶员</t>
  </si>
  <si>
    <t>后装式压缩垃圾车驾驶员</t>
  </si>
  <si>
    <t>新能源平板车驾驶员</t>
  </si>
  <si>
    <t>皮卡车驾驶员</t>
  </si>
  <si>
    <t>压缩垃圾车辅助工</t>
  </si>
  <si>
    <t>三轮清洗车（电动车）操作工</t>
  </si>
  <si>
    <t>综合保洁岗位数</t>
  </si>
  <si>
    <t>2026年姑苏区道路、街巷新村保洁（垃圾清运）标段设备（车辆）配备一览表</t>
  </si>
  <si>
    <t>多功能扫路车（辆）</t>
  </si>
  <si>
    <t>轻型冲洗车(燃油)（辆）</t>
  </si>
  <si>
    <t>轻型冲洗车(新能源)（辆）</t>
  </si>
  <si>
    <t>高温高压清洗车（电动车）(辆)</t>
  </si>
  <si>
    <t>高温高压清洗车（新能源）(辆)</t>
  </si>
  <si>
    <t>三轮清洗车（电动车）（辆）</t>
  </si>
  <si>
    <t>小型高位后翻桶自卸式垃圾清运车（燃油）（辆）</t>
  </si>
  <si>
    <t>小型高位后翻桶自卸式垃圾清运车（新能源）（辆）</t>
  </si>
  <si>
    <t>后装式压缩垃圾车（辆）</t>
  </si>
  <si>
    <t>平板车（新能源）（辆）</t>
  </si>
  <si>
    <t>综合保洁车（辆）</t>
  </si>
  <si>
    <t>皮卡车（辆）</t>
  </si>
  <si>
    <t>撒布机（台）</t>
  </si>
  <si>
    <t>鼓风机（台）</t>
  </si>
  <si>
    <t>注：1.表格中设备（车辆）数量为最低定额配置数量。中标后，采购单位有权要求中标单位增加或更换设备（车辆），以满足保洁作业需求。2.表格中设备（车辆）技术参数及图片见附件。图片仅作参考，采购单位不指定厂商、品牌及车型，投标单位可自主采购符合技术参数的车辆投入本项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</si>
</sst>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b/>
      <sz val="2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9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1" fillId="4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0" xfId="0" applyFont="1" applyFill="1">
      <alignment vertical="center"/>
    </xf>
    <xf numFmtId="0" fontId="1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4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16" sqref="D16"/>
    </sheetView>
  </sheetViews>
  <sheetFormatPr defaultColWidth="8.73636363636364" defaultRowHeight="15"/>
  <cols>
    <col min="1" max="1" width="9.86363636363636" style="1" customWidth="1"/>
    <col min="2" max="2" width="21.8636363636364" style="1" customWidth="1"/>
    <col min="3" max="9" width="8.86363636363636" style="1" customWidth="1"/>
    <col min="10" max="10" width="13.2636363636364" style="1" customWidth="1"/>
    <col min="11" max="16384" width="8.73636363636364" style="1"/>
  </cols>
  <sheetData>
    <row r="1" ht="54.95" customHeight="1" spans="1:10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ht="36" customHeight="1" spans="1:10">
      <c r="A2" s="49" t="s">
        <v>1</v>
      </c>
      <c r="B2" s="50" t="s">
        <v>2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51" t="s">
        <v>3</v>
      </c>
      <c r="J2" s="51" t="s">
        <v>4</v>
      </c>
    </row>
    <row r="3" ht="26.1" customHeight="1" spans="1:10">
      <c r="A3" s="6">
        <v>1</v>
      </c>
      <c r="B3" s="6" t="s">
        <v>5</v>
      </c>
      <c r="C3" s="6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44">
        <f t="shared" ref="I3:I9" si="0">SUM(C3:H3)</f>
        <v>6</v>
      </c>
      <c r="J3" s="43"/>
    </row>
    <row r="4" ht="26.1" customHeight="1" spans="1:10">
      <c r="A4" s="6">
        <v>2</v>
      </c>
      <c r="B4" s="6" t="s">
        <v>6</v>
      </c>
      <c r="C4" s="6">
        <v>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44">
        <f t="shared" si="0"/>
        <v>12</v>
      </c>
      <c r="J4" s="43"/>
    </row>
    <row r="5" ht="26.1" customHeight="1" spans="1:10">
      <c r="A5" s="6">
        <v>3</v>
      </c>
      <c r="B5" s="6" t="s">
        <v>7</v>
      </c>
      <c r="C5" s="6">
        <v>9</v>
      </c>
      <c r="D5" s="6">
        <v>9</v>
      </c>
      <c r="E5" s="6">
        <v>5</v>
      </c>
      <c r="F5" s="6">
        <v>4</v>
      </c>
      <c r="G5" s="6">
        <v>9</v>
      </c>
      <c r="H5" s="6">
        <v>8</v>
      </c>
      <c r="I5" s="44">
        <f t="shared" si="0"/>
        <v>44</v>
      </c>
      <c r="J5" s="43"/>
    </row>
    <row r="6" ht="26.1" customHeight="1" spans="1:10">
      <c r="A6" s="6">
        <v>4</v>
      </c>
      <c r="B6" s="6" t="s">
        <v>8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44">
        <f t="shared" si="0"/>
        <v>6</v>
      </c>
      <c r="J6" s="43"/>
    </row>
    <row r="7" ht="26.1" customHeight="1" spans="1:10">
      <c r="A7" s="6">
        <v>5</v>
      </c>
      <c r="B7" s="6" t="s">
        <v>9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2</v>
      </c>
      <c r="I7" s="44">
        <f t="shared" si="0"/>
        <v>7</v>
      </c>
      <c r="J7" s="43"/>
    </row>
    <row r="8" ht="26.1" customHeight="1" spans="1:10">
      <c r="A8" s="6">
        <v>6</v>
      </c>
      <c r="B8" s="6" t="s">
        <v>10</v>
      </c>
      <c r="C8" s="6">
        <v>2</v>
      </c>
      <c r="D8" s="6">
        <v>2</v>
      </c>
      <c r="E8" s="6">
        <v>2</v>
      </c>
      <c r="F8" s="6">
        <v>2</v>
      </c>
      <c r="G8" s="6">
        <v>2</v>
      </c>
      <c r="H8" s="6">
        <v>2</v>
      </c>
      <c r="I8" s="44">
        <f t="shared" si="0"/>
        <v>12</v>
      </c>
      <c r="J8" s="43"/>
    </row>
    <row r="9" ht="33.6" customHeight="1" spans="1:10">
      <c r="A9" s="44" t="s">
        <v>11</v>
      </c>
      <c r="B9" s="44"/>
      <c r="C9" s="44">
        <f t="shared" ref="C9:H9" si="1">SUM(C3:C8)</f>
        <v>16</v>
      </c>
      <c r="D9" s="44">
        <f t="shared" si="1"/>
        <v>16</v>
      </c>
      <c r="E9" s="44">
        <f t="shared" si="1"/>
        <v>12</v>
      </c>
      <c r="F9" s="44">
        <f t="shared" si="1"/>
        <v>11</v>
      </c>
      <c r="G9" s="44">
        <f t="shared" si="1"/>
        <v>16</v>
      </c>
      <c r="H9" s="44">
        <f t="shared" si="1"/>
        <v>16</v>
      </c>
      <c r="I9" s="44">
        <f t="shared" si="0"/>
        <v>87</v>
      </c>
      <c r="J9" s="44"/>
    </row>
    <row r="10" ht="79.5" customHeight="1" spans="1:10">
      <c r="A10" s="24" t="s">
        <v>12</v>
      </c>
      <c r="B10" s="25"/>
      <c r="C10" s="25"/>
      <c r="D10" s="25"/>
      <c r="E10" s="25"/>
      <c r="F10" s="25"/>
      <c r="G10" s="25"/>
      <c r="H10" s="25"/>
      <c r="I10" s="25"/>
      <c r="J10" s="32"/>
    </row>
  </sheetData>
  <mergeCells count="2">
    <mergeCell ref="A1:J1"/>
    <mergeCell ref="A10:J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zoomScale="90" zoomScaleNormal="90" workbookViewId="0">
      <selection activeCell="I12" sqref="I12"/>
    </sheetView>
  </sheetViews>
  <sheetFormatPr defaultColWidth="8.73636363636364" defaultRowHeight="15"/>
  <cols>
    <col min="1" max="1" width="8.13636363636364" style="1" customWidth="1"/>
    <col min="2" max="2" width="40.9363636363636" style="1" customWidth="1"/>
    <col min="3" max="9" width="8.86363636363636" style="1" customWidth="1"/>
    <col min="10" max="10" width="10.6" style="1" customWidth="1"/>
    <col min="11" max="11" width="49.3909090909091" style="1" customWidth="1"/>
    <col min="12" max="12" width="4.81818181818182" style="1" customWidth="1"/>
    <col min="13" max="16384" width="8.73636363636364" style="1"/>
  </cols>
  <sheetData>
    <row r="1" ht="54.95" customHeight="1" spans="1:10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</row>
    <row r="2" ht="36" customHeight="1" spans="1:10">
      <c r="A2" s="6" t="s">
        <v>1</v>
      </c>
      <c r="B2" s="10" t="s">
        <v>2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 t="s">
        <v>14</v>
      </c>
      <c r="J2" s="8" t="s">
        <v>4</v>
      </c>
    </row>
    <row r="3" ht="26.1" customHeight="1" spans="1:10">
      <c r="A3" s="6">
        <v>1</v>
      </c>
      <c r="B3" s="35" t="s">
        <v>15</v>
      </c>
      <c r="C3" s="13">
        <v>9</v>
      </c>
      <c r="D3" s="13">
        <v>6</v>
      </c>
      <c r="E3" s="13">
        <v>4</v>
      </c>
      <c r="F3" s="13">
        <v>11</v>
      </c>
      <c r="G3" s="13">
        <v>8</v>
      </c>
      <c r="H3" s="13">
        <v>25</v>
      </c>
      <c r="I3" s="45">
        <f t="shared" ref="I3:I13" si="0">SUM(C3:H3)</f>
        <v>63</v>
      </c>
      <c r="J3" s="43"/>
    </row>
    <row r="4" ht="26.1" customHeight="1" spans="1:10">
      <c r="A4" s="6">
        <v>2</v>
      </c>
      <c r="B4" s="35" t="s">
        <v>16</v>
      </c>
      <c r="C4" s="36">
        <v>5</v>
      </c>
      <c r="D4" s="36">
        <v>5</v>
      </c>
      <c r="E4" s="36">
        <v>4</v>
      </c>
      <c r="F4" s="36">
        <v>5</v>
      </c>
      <c r="G4" s="36">
        <v>5</v>
      </c>
      <c r="H4" s="36">
        <v>9</v>
      </c>
      <c r="I4" s="45">
        <f t="shared" si="0"/>
        <v>33</v>
      </c>
      <c r="J4" s="43"/>
    </row>
    <row r="5" ht="26.1" customHeight="1" spans="1:10">
      <c r="A5" s="6">
        <v>3</v>
      </c>
      <c r="B5" s="35" t="s">
        <v>17</v>
      </c>
      <c r="C5" s="13">
        <v>10</v>
      </c>
      <c r="D5" s="13">
        <v>8</v>
      </c>
      <c r="E5" s="13">
        <v>5</v>
      </c>
      <c r="F5" s="13">
        <v>7</v>
      </c>
      <c r="G5" s="13">
        <v>9</v>
      </c>
      <c r="H5" s="13">
        <v>14</v>
      </c>
      <c r="I5" s="45">
        <f t="shared" si="0"/>
        <v>53</v>
      </c>
      <c r="J5" s="43"/>
    </row>
    <row r="6" s="33" customFormat="1" ht="26.1" customHeight="1" spans="1:19">
      <c r="A6" s="6">
        <v>4</v>
      </c>
      <c r="B6" s="35" t="s">
        <v>18</v>
      </c>
      <c r="C6" s="37">
        <f>4+5</f>
        <v>9</v>
      </c>
      <c r="D6" s="37">
        <f>4+12</f>
        <v>16</v>
      </c>
      <c r="E6" s="37">
        <f>4+3</f>
        <v>7</v>
      </c>
      <c r="F6" s="37">
        <f>4+1</f>
        <v>5</v>
      </c>
      <c r="G6" s="37">
        <f>4+8</f>
        <v>12</v>
      </c>
      <c r="H6" s="37">
        <f>4+1</f>
        <v>5</v>
      </c>
      <c r="I6" s="45">
        <f t="shared" si="0"/>
        <v>54</v>
      </c>
      <c r="J6" s="46"/>
      <c r="K6" s="33"/>
      <c r="L6" s="1"/>
      <c r="M6" s="1"/>
      <c r="N6" s="1"/>
      <c r="O6" s="1"/>
      <c r="P6" s="1"/>
      <c r="Q6" s="1"/>
      <c r="R6" s="1"/>
      <c r="S6" s="1"/>
    </row>
    <row r="7" ht="26.1" customHeight="1" spans="1:10">
      <c r="A7" s="6">
        <v>5</v>
      </c>
      <c r="B7" s="38" t="s">
        <v>19</v>
      </c>
      <c r="C7" s="39">
        <v>5</v>
      </c>
      <c r="D7" s="39">
        <v>2</v>
      </c>
      <c r="E7" s="39">
        <v>4</v>
      </c>
      <c r="F7" s="39">
        <v>4</v>
      </c>
      <c r="G7" s="39">
        <v>2</v>
      </c>
      <c r="H7" s="39">
        <v>7</v>
      </c>
      <c r="I7" s="45">
        <f t="shared" si="0"/>
        <v>24</v>
      </c>
      <c r="J7" s="43"/>
    </row>
    <row r="8" ht="26.1" customHeight="1" spans="1:10">
      <c r="A8" s="6">
        <v>6</v>
      </c>
      <c r="B8" s="40" t="s">
        <v>20</v>
      </c>
      <c r="C8" s="39">
        <v>2</v>
      </c>
      <c r="D8" s="39">
        <v>2</v>
      </c>
      <c r="E8" s="39">
        <v>2</v>
      </c>
      <c r="F8" s="39">
        <v>2</v>
      </c>
      <c r="G8" s="39">
        <v>2</v>
      </c>
      <c r="H8" s="39">
        <v>2</v>
      </c>
      <c r="I8" s="45">
        <f t="shared" si="0"/>
        <v>12</v>
      </c>
      <c r="J8" s="43"/>
    </row>
    <row r="9" ht="26.1" customHeight="1" spans="1:10">
      <c r="A9" s="6">
        <v>7</v>
      </c>
      <c r="B9" s="40" t="s">
        <v>21</v>
      </c>
      <c r="C9" s="39">
        <v>1</v>
      </c>
      <c r="D9" s="39">
        <v>1</v>
      </c>
      <c r="E9" s="39">
        <v>1</v>
      </c>
      <c r="F9" s="39">
        <v>1</v>
      </c>
      <c r="G9" s="39">
        <v>1</v>
      </c>
      <c r="H9" s="39">
        <v>1</v>
      </c>
      <c r="I9" s="45">
        <f t="shared" si="0"/>
        <v>6</v>
      </c>
      <c r="J9" s="43"/>
    </row>
    <row r="10" ht="26.1" customHeight="1" spans="1:10">
      <c r="A10" s="6">
        <v>8</v>
      </c>
      <c r="B10" s="41" t="s">
        <v>22</v>
      </c>
      <c r="C10" s="6">
        <v>5</v>
      </c>
      <c r="D10" s="6">
        <v>2</v>
      </c>
      <c r="E10" s="6">
        <v>4</v>
      </c>
      <c r="F10" s="6">
        <v>4</v>
      </c>
      <c r="G10" s="6">
        <v>2</v>
      </c>
      <c r="H10" s="6">
        <v>7</v>
      </c>
      <c r="I10" s="47">
        <f t="shared" si="0"/>
        <v>24</v>
      </c>
      <c r="J10" s="43"/>
    </row>
    <row r="11" ht="26.1" customHeight="1" spans="1:19">
      <c r="A11" s="6">
        <v>9</v>
      </c>
      <c r="B11" s="42" t="s">
        <v>23</v>
      </c>
      <c r="C11" s="10">
        <v>13</v>
      </c>
      <c r="D11" s="10">
        <v>16</v>
      </c>
      <c r="E11" s="10">
        <v>9</v>
      </c>
      <c r="F11" s="10">
        <v>8</v>
      </c>
      <c r="G11" s="10">
        <v>16</v>
      </c>
      <c r="H11" s="10">
        <v>19</v>
      </c>
      <c r="I11" s="47">
        <f t="shared" si="0"/>
        <v>81</v>
      </c>
      <c r="J11" s="43"/>
      <c r="K11" s="1"/>
      <c r="L11" s="33"/>
      <c r="M11" s="33"/>
      <c r="N11" s="33"/>
      <c r="O11" s="33"/>
      <c r="P11" s="33"/>
      <c r="Q11" s="33"/>
      <c r="R11" s="33"/>
      <c r="S11" s="33"/>
    </row>
    <row r="12" ht="26.1" customHeight="1" spans="1:10">
      <c r="A12" s="6">
        <v>10</v>
      </c>
      <c r="B12" s="43" t="s">
        <v>24</v>
      </c>
      <c r="C12" s="6">
        <f>300+160</f>
        <v>460</v>
      </c>
      <c r="D12" s="6">
        <f>267+200</f>
        <v>467</v>
      </c>
      <c r="E12" s="6">
        <f>132+120</f>
        <v>252</v>
      </c>
      <c r="F12" s="6">
        <f>70+128</f>
        <v>198</v>
      </c>
      <c r="G12" s="6">
        <f>321+116+26</f>
        <v>463</v>
      </c>
      <c r="H12" s="6">
        <f>297+114</f>
        <v>411</v>
      </c>
      <c r="I12" s="44">
        <f t="shared" si="0"/>
        <v>2251</v>
      </c>
      <c r="J12" s="43"/>
    </row>
    <row r="13" ht="33.6" customHeight="1" spans="1:10">
      <c r="A13" s="44" t="s">
        <v>11</v>
      </c>
      <c r="B13" s="44"/>
      <c r="C13" s="44">
        <f t="shared" ref="C13:H13" si="1">SUM(C3:C12)</f>
        <v>519</v>
      </c>
      <c r="D13" s="44">
        <f t="shared" si="1"/>
        <v>525</v>
      </c>
      <c r="E13" s="44">
        <f t="shared" si="1"/>
        <v>292</v>
      </c>
      <c r="F13" s="44">
        <f t="shared" si="1"/>
        <v>245</v>
      </c>
      <c r="G13" s="44">
        <f t="shared" si="1"/>
        <v>520</v>
      </c>
      <c r="H13" s="44">
        <f t="shared" si="1"/>
        <v>500</v>
      </c>
      <c r="I13" s="44">
        <f t="shared" si="0"/>
        <v>2601</v>
      </c>
      <c r="J13" s="44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view="pageBreakPreview" zoomScale="90" zoomScaleNormal="100" workbookViewId="0">
      <pane xSplit="2" ySplit="1" topLeftCell="C2" activePane="bottomRight" state="frozen"/>
      <selection/>
      <selection pane="topRight"/>
      <selection pane="bottomLeft"/>
      <selection pane="bottomRight" activeCell="I13" sqref="I13"/>
    </sheetView>
  </sheetViews>
  <sheetFormatPr defaultColWidth="9" defaultRowHeight="15"/>
  <cols>
    <col min="1" max="1" width="6" style="2" customWidth="1"/>
    <col min="2" max="2" width="40.1363636363636" style="3" customWidth="1"/>
    <col min="3" max="8" width="9.6" style="3" customWidth="1"/>
    <col min="9" max="9" width="9.6" style="4" customWidth="1"/>
    <col min="10" max="10" width="11.4" style="3" customWidth="1"/>
    <col min="11" max="11" width="57" style="2" customWidth="1"/>
    <col min="12" max="16384" width="9" style="2"/>
  </cols>
  <sheetData>
    <row r="1" ht="54.95" customHeight="1" spans="1:10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3.1" customHeight="1" spans="1:10">
      <c r="A2" s="6" t="s">
        <v>1</v>
      </c>
      <c r="B2" s="7" t="s">
        <v>2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 t="s">
        <v>14</v>
      </c>
      <c r="J2" s="8" t="s">
        <v>4</v>
      </c>
    </row>
    <row r="3" s="1" customFormat="1" ht="26.1" customHeight="1" spans="1:10">
      <c r="A3" s="9">
        <v>1</v>
      </c>
      <c r="B3" s="8" t="s">
        <v>26</v>
      </c>
      <c r="C3" s="10">
        <v>9</v>
      </c>
      <c r="D3" s="10">
        <v>6</v>
      </c>
      <c r="E3" s="10">
        <v>4</v>
      </c>
      <c r="F3" s="10">
        <v>11</v>
      </c>
      <c r="G3" s="10">
        <v>8</v>
      </c>
      <c r="H3" s="10">
        <v>25</v>
      </c>
      <c r="I3" s="26">
        <f>SUM(C3:H3)</f>
        <v>63</v>
      </c>
      <c r="J3" s="8"/>
    </row>
    <row r="4" s="1" customFormat="1" ht="26.1" customHeight="1" spans="1:10">
      <c r="A4" s="9">
        <v>2</v>
      </c>
      <c r="B4" s="11" t="s">
        <v>27</v>
      </c>
      <c r="C4" s="11">
        <v>3</v>
      </c>
      <c r="D4" s="11">
        <v>3</v>
      </c>
      <c r="E4" s="11">
        <v>2</v>
      </c>
      <c r="F4" s="11">
        <v>3</v>
      </c>
      <c r="G4" s="11">
        <v>3</v>
      </c>
      <c r="H4" s="11">
        <v>7</v>
      </c>
      <c r="I4" s="27">
        <f>SUM(C4:H4)</f>
        <v>21</v>
      </c>
      <c r="J4" s="8"/>
    </row>
    <row r="5" s="1" customFormat="1" ht="26.1" customHeight="1" spans="1:10">
      <c r="A5" s="9">
        <v>3</v>
      </c>
      <c r="B5" s="11" t="s">
        <v>28</v>
      </c>
      <c r="C5" s="11">
        <v>2</v>
      </c>
      <c r="D5" s="11">
        <v>2</v>
      </c>
      <c r="E5" s="11">
        <v>2</v>
      </c>
      <c r="F5" s="11">
        <v>2</v>
      </c>
      <c r="G5" s="11">
        <v>2</v>
      </c>
      <c r="H5" s="11">
        <v>2</v>
      </c>
      <c r="I5" s="27">
        <f>SUM(C5:H5)</f>
        <v>12</v>
      </c>
      <c r="J5" s="8"/>
    </row>
    <row r="6" s="1" customFormat="1" ht="26.1" customHeight="1" spans="1:10">
      <c r="A6" s="9">
        <v>4</v>
      </c>
      <c r="B6" s="12" t="s">
        <v>29</v>
      </c>
      <c r="C6" s="13">
        <v>7</v>
      </c>
      <c r="D6" s="13">
        <v>5</v>
      </c>
      <c r="E6" s="13">
        <v>2</v>
      </c>
      <c r="F6" s="13">
        <v>4</v>
      </c>
      <c r="G6" s="13">
        <v>6</v>
      </c>
      <c r="H6" s="13">
        <v>11</v>
      </c>
      <c r="I6" s="28">
        <f>SUM(C6:H6)</f>
        <v>35</v>
      </c>
      <c r="J6" s="8"/>
    </row>
    <row r="7" s="1" customFormat="1" ht="26.1" customHeight="1" spans="1:10">
      <c r="A7" s="9">
        <v>5</v>
      </c>
      <c r="B7" s="12" t="s">
        <v>30</v>
      </c>
      <c r="C7" s="14">
        <v>3</v>
      </c>
      <c r="D7" s="10">
        <v>3</v>
      </c>
      <c r="E7" s="10">
        <v>3</v>
      </c>
      <c r="F7" s="10">
        <v>3</v>
      </c>
      <c r="G7" s="10">
        <v>3</v>
      </c>
      <c r="H7" s="10">
        <v>3</v>
      </c>
      <c r="I7" s="26">
        <f t="shared" ref="I7:I16" si="0">SUM(C7:H7)</f>
        <v>18</v>
      </c>
      <c r="J7" s="8"/>
    </row>
    <row r="8" s="1" customFormat="1" ht="26.1" customHeight="1" spans="1:10">
      <c r="A8" s="9">
        <v>6</v>
      </c>
      <c r="B8" s="15" t="s">
        <v>31</v>
      </c>
      <c r="C8" s="14">
        <v>13</v>
      </c>
      <c r="D8" s="10">
        <v>16</v>
      </c>
      <c r="E8" s="10">
        <v>9</v>
      </c>
      <c r="F8" s="10">
        <v>8</v>
      </c>
      <c r="G8" s="10">
        <v>16</v>
      </c>
      <c r="H8" s="10">
        <v>19</v>
      </c>
      <c r="I8" s="26">
        <f t="shared" si="0"/>
        <v>81</v>
      </c>
      <c r="J8" s="8"/>
    </row>
    <row r="9" s="1" customFormat="1" ht="31" customHeight="1" spans="1:10">
      <c r="A9" s="9">
        <v>7</v>
      </c>
      <c r="B9" s="12" t="s">
        <v>32</v>
      </c>
      <c r="C9" s="16">
        <f>2+5</f>
        <v>7</v>
      </c>
      <c r="D9" s="17">
        <f>2+12</f>
        <v>14</v>
      </c>
      <c r="E9" s="17">
        <f>2+3</f>
        <v>5</v>
      </c>
      <c r="F9" s="17">
        <f>2+1</f>
        <v>3</v>
      </c>
      <c r="G9" s="17">
        <f>2+8</f>
        <v>10</v>
      </c>
      <c r="H9" s="17">
        <f>2+1</f>
        <v>3</v>
      </c>
      <c r="I9" s="26">
        <f t="shared" si="0"/>
        <v>42</v>
      </c>
      <c r="J9" s="15"/>
    </row>
    <row r="10" s="1" customFormat="1" ht="30" spans="1:10">
      <c r="A10" s="9">
        <v>8</v>
      </c>
      <c r="B10" s="12" t="s">
        <v>33</v>
      </c>
      <c r="C10" s="14">
        <v>2</v>
      </c>
      <c r="D10" s="10">
        <v>2</v>
      </c>
      <c r="E10" s="10">
        <v>2</v>
      </c>
      <c r="F10" s="10">
        <v>2</v>
      </c>
      <c r="G10" s="10">
        <v>2</v>
      </c>
      <c r="H10" s="10">
        <v>2</v>
      </c>
      <c r="I10" s="26">
        <f t="shared" si="0"/>
        <v>12</v>
      </c>
      <c r="J10" s="8"/>
    </row>
    <row r="11" s="1" customFormat="1" ht="26.1" customHeight="1" spans="1:10">
      <c r="A11" s="9">
        <v>9</v>
      </c>
      <c r="B11" s="15" t="s">
        <v>34</v>
      </c>
      <c r="C11" s="18">
        <v>5</v>
      </c>
      <c r="D11" s="8">
        <v>2</v>
      </c>
      <c r="E11" s="8">
        <v>4</v>
      </c>
      <c r="F11" s="8">
        <v>4</v>
      </c>
      <c r="G11" s="8">
        <v>2</v>
      </c>
      <c r="H11" s="8">
        <v>7</v>
      </c>
      <c r="I11" s="29">
        <f t="shared" si="0"/>
        <v>24</v>
      </c>
      <c r="J11" s="8"/>
    </row>
    <row r="12" s="1" customFormat="1" ht="26.1" customHeight="1" spans="1:10">
      <c r="A12" s="9">
        <v>10</v>
      </c>
      <c r="B12" s="12" t="s">
        <v>35</v>
      </c>
      <c r="C12" s="18">
        <v>2</v>
      </c>
      <c r="D12" s="8">
        <v>2</v>
      </c>
      <c r="E12" s="8">
        <v>2</v>
      </c>
      <c r="F12" s="8">
        <v>2</v>
      </c>
      <c r="G12" s="8">
        <v>2</v>
      </c>
      <c r="H12" s="8">
        <v>2</v>
      </c>
      <c r="I12" s="26">
        <f t="shared" si="0"/>
        <v>12</v>
      </c>
      <c r="J12" s="8"/>
    </row>
    <row r="13" s="1" customFormat="1" ht="26.1" customHeight="1" spans="1:10">
      <c r="A13" s="9">
        <v>11</v>
      </c>
      <c r="B13" s="8" t="s">
        <v>36</v>
      </c>
      <c r="C13" s="19">
        <v>90</v>
      </c>
      <c r="D13" s="20">
        <v>95</v>
      </c>
      <c r="E13" s="20">
        <v>52</v>
      </c>
      <c r="F13" s="20">
        <v>50</v>
      </c>
      <c r="G13" s="20">
        <v>83</v>
      </c>
      <c r="H13" s="20">
        <v>91</v>
      </c>
      <c r="I13" s="30">
        <f t="shared" si="0"/>
        <v>461</v>
      </c>
      <c r="J13" s="8"/>
    </row>
    <row r="14" s="1" customFormat="1" ht="26.1" customHeight="1" spans="1:10">
      <c r="A14" s="9">
        <v>12</v>
      </c>
      <c r="B14" s="21" t="s">
        <v>37</v>
      </c>
      <c r="C14" s="18">
        <v>1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26">
        <f t="shared" si="0"/>
        <v>6</v>
      </c>
      <c r="J14" s="8"/>
    </row>
    <row r="15" s="1" customFormat="1" ht="26.1" customHeight="1" spans="1:10">
      <c r="A15" s="9">
        <v>13</v>
      </c>
      <c r="B15" s="8" t="s">
        <v>38</v>
      </c>
      <c r="C15" s="1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31">
        <f t="shared" si="0"/>
        <v>6</v>
      </c>
      <c r="J15" s="8"/>
    </row>
    <row r="16" s="1" customFormat="1" ht="26.1" customHeight="1" spans="1:10">
      <c r="A16" s="9">
        <v>14</v>
      </c>
      <c r="B16" s="21" t="s">
        <v>39</v>
      </c>
      <c r="C16" s="18">
        <v>18</v>
      </c>
      <c r="D16" s="8">
        <v>12</v>
      </c>
      <c r="E16" s="8">
        <v>8</v>
      </c>
      <c r="F16" s="8">
        <v>22</v>
      </c>
      <c r="G16" s="8">
        <v>16</v>
      </c>
      <c r="H16" s="8">
        <v>50</v>
      </c>
      <c r="I16" s="31">
        <f t="shared" si="0"/>
        <v>126</v>
      </c>
      <c r="J16" s="8"/>
    </row>
    <row r="17" s="1" customFormat="1" ht="26.1" customHeight="1" spans="1:10">
      <c r="A17" s="6" t="s">
        <v>11</v>
      </c>
      <c r="B17" s="22"/>
      <c r="C17" s="23">
        <f t="shared" ref="C17:I17" si="1">SUM(C3:C16)</f>
        <v>163</v>
      </c>
      <c r="D17" s="23">
        <f t="shared" si="1"/>
        <v>164</v>
      </c>
      <c r="E17" s="23">
        <f t="shared" si="1"/>
        <v>97</v>
      </c>
      <c r="F17" s="23">
        <f t="shared" si="1"/>
        <v>116</v>
      </c>
      <c r="G17" s="23">
        <f t="shared" si="1"/>
        <v>155</v>
      </c>
      <c r="H17" s="23">
        <f t="shared" si="1"/>
        <v>224</v>
      </c>
      <c r="I17" s="31">
        <f t="shared" si="1"/>
        <v>919</v>
      </c>
      <c r="J17" s="8"/>
    </row>
    <row r="18" s="1" customFormat="1" ht="81" customHeight="1" spans="1:10">
      <c r="A18" s="24" t="s">
        <v>40</v>
      </c>
      <c r="B18" s="25"/>
      <c r="C18" s="25"/>
      <c r="D18" s="25"/>
      <c r="E18" s="25"/>
      <c r="F18" s="25"/>
      <c r="G18" s="25"/>
      <c r="H18" s="25"/>
      <c r="I18" s="25"/>
      <c r="J18" s="32"/>
    </row>
    <row r="21" spans="9:9">
      <c r="I21" s="3"/>
    </row>
    <row r="24" spans="9:9">
      <c r="I24" s="3"/>
    </row>
  </sheetData>
  <mergeCells count="2">
    <mergeCell ref="A1:J1"/>
    <mergeCell ref="A18:J18"/>
  </mergeCells>
  <pageMargins left="0.472222222222222" right="0.236111111111111" top="0.275" bottom="0.156944444444444" header="0.236111111111111" footer="0.156944444444444"/>
  <pageSetup paperSize="9" scale="88" orientation="landscape"/>
  <headerFooter/>
  <ignoredErrors>
    <ignoredError sqref="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项目组人员一览表</vt:lpstr>
      <vt:lpstr>作业人员一览表</vt:lpstr>
      <vt:lpstr>车辆设备一览表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76604</cp:lastModifiedBy>
  <dcterms:created xsi:type="dcterms:W3CDTF">2018-06-24T08:45:00Z</dcterms:created>
  <cp:lastPrinted>2022-01-27T04:51:00Z</cp:lastPrinted>
  <dcterms:modified xsi:type="dcterms:W3CDTF">2026-08-22T07:48:52Z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ubyTemplateID" linkTarget="0">
    <vt:lpwstr>11</vt:lpwstr>
  </property>
  <property fmtid="{D5CDD505-2E9C-101B-9397-08002B2CF9AE}" pid="4" name="ICV">
    <vt:lpwstr>F1775469B68B4C24BC49E06109926A8D_13</vt:lpwstr>
  </property>
  <property fmtid="{D5CDD505-2E9C-101B-9397-08002B2CF9AE}" pid="5" name="CalculationRule">
    <vt:i4>0</vt:i4>
  </property>
</Properties>
</file>