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2026\2026年泰州市等级航道水下地形扫测\新建文件夹\"/>
    </mc:Choice>
  </mc:AlternateContent>
  <bookViews>
    <workbookView windowWidth="27950" windowHeight="12550" firstSheet="2" activeTab="2"/>
  </bookViews>
  <sheets>
    <sheet name="封面" sheetId="5" state="hidden" r:id="rId1"/>
    <sheet name="2026年泰州市等级航道水下地形扫测" sheetId="1" state="hidden" r:id="rId2"/>
    <sheet name="固化清单" sheetId="6" r:id="rId3"/>
  </sheets>
  <definedNames>
    <definedName name="_xlnm.Print_Area" localSheetId="1">'2026年泰州市等级航道水下地形扫测'!$A$1:$G$13</definedName>
    <definedName name="_xlnm.Print_Area" localSheetId="2">固化清单!$A$1:$G$9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<sst xmlns="http://schemas.openxmlformats.org/spreadsheetml/2006/main" count="102" uniqueCount="59">
  <si>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2026年泰州市等级航道水下地形扫测</t>
  </si>
  <si>
    <t>招标控制价</t>
  </si>
  <si>
    <t>最高投标限价（小写）:</t>
  </si>
  <si>
    <t xml:space="preserve">            （大写）:</t>
  </si>
  <si>
    <t>招  标  人：</t>
  </si>
  <si>
    <t xml:space="preserve"> 造价咨询人：</t>
  </si>
  <si>
    <t>（单位盖章）</t>
  </si>
  <si>
    <t>（单位公章）</t>
  </si>
  <si>
    <t>法定代表人
或其授权人：</t>
  </si>
  <si>
    <t xml:space="preserve"> 法定代表人
 或其授权人：</t>
  </si>
  <si>
    <t>（签字或盖章）</t>
  </si>
  <si>
    <t>专业咨询员：</t>
  </si>
  <si>
    <t>项目负责人：</t>
  </si>
  <si>
    <t>（造价人员签字盖专用章）</t>
  </si>
  <si>
    <t>（造价工程师签字盖专用章）</t>
  </si>
  <si>
    <t>编制时间：</t>
  </si>
  <si>
    <t xml:space="preserve"> 复核时间：</t>
  </si>
  <si>
    <t>工程量清单</t>
  </si>
  <si>
    <t>工程名称：2026年泰州市等级航道水下地形扫测</t>
  </si>
  <si>
    <t>序号</t>
  </si>
  <si>
    <t>工作内容</t>
  </si>
  <si>
    <t>工作量</t>
  </si>
  <si>
    <t>单位</t>
  </si>
  <si>
    <t>单价</t>
  </si>
  <si>
    <t>合价（元）</t>
  </si>
  <si>
    <t>备注</t>
  </si>
  <si>
    <t>航道等级</t>
  </si>
  <si>
    <t>里程（公里）</t>
  </si>
  <si>
    <t>购买控制点资料</t>
  </si>
  <si>
    <t>公里</t>
  </si>
  <si>
    <t>控制点要求（国家、省测绘局的固定控制点）</t>
  </si>
  <si>
    <t>五级</t>
  </si>
  <si>
    <t>扫测外业</t>
  </si>
  <si>
    <t>五级航道</t>
  </si>
  <si>
    <t>六级</t>
  </si>
  <si>
    <t>六级和七级航道</t>
  </si>
  <si>
    <t>七级</t>
  </si>
  <si>
    <t>扫测内业</t>
  </si>
  <si>
    <t>工日</t>
  </si>
  <si>
    <t>满足业主单位要求</t>
  </si>
  <si>
    <t>合计</t>
  </si>
  <si>
    <t>测量艇燃油费</t>
  </si>
  <si>
    <t>总航程</t>
  </si>
  <si>
    <t>工时</t>
  </si>
  <si>
    <t>日历天</t>
  </si>
  <si>
    <t>航速</t>
  </si>
  <si>
    <t>测量艇（含测量设备）租赁费</t>
  </si>
  <si>
    <t>天</t>
  </si>
  <si>
    <t>租赁期限暂60日历天</t>
  </si>
  <si>
    <t>成果资料</t>
  </si>
  <si>
    <t>项</t>
  </si>
  <si>
    <t>提供纸质及电子资料</t>
  </si>
  <si>
    <t>其他（招标代理费）</t>
  </si>
  <si>
    <t xml:space="preserve">     </t>
  </si>
  <si>
    <t>连云港四方测绘勘察有限公司</t>
  </si>
  <si>
    <t>靖江市测绘勘察院有限公司</t>
  </si>
  <si>
    <t>江苏诚泰测绘科技有限公司</t>
  </si>
  <si>
    <t>扫测外业（包含设备租赁及人员全部费用）</t>
  </si>
  <si>
    <t>投标总价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</si>
</sst>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  <numFmt numFmtId="178" formatCode="yyyy&quot;年&quot;m&quot;月&quot;d&quot;日&quot;;@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b/>
      <sz val="17"/>
      <color indexed="8"/>
      <name val="宋体"/>
      <charset val="134"/>
    </font>
    <font>
      <b/>
      <sz val="21"/>
      <color indexed="8"/>
      <name val="宋体"/>
      <charset val="134"/>
    </font>
    <font>
      <b/>
      <sz val="13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 applyProtection="1">
      <alignment horizontal="center" vertical="center"/>
      <protection locked="0"/>
    </xf>
    <xf numFmtId="176" fontId="5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/>
    <xf numFmtId="0" fontId="6" fillId="0" borderId="0" xfId="0" applyFont="1" applyFill="1" applyBorder="1" applyAlignment="1"/>
    <xf numFmtId="0" fontId="7" fillId="0" borderId="0" xfId="0" applyNumberFormat="1" applyFont="1" applyFill="1" applyAlignment="1" applyProtection="1">
      <alignment horizontal="center" wrapText="1" readingOrder="1"/>
    </xf>
    <xf numFmtId="0" fontId="6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 wrapText="1" readingOrder="1"/>
    </xf>
    <xf numFmtId="0" fontId="9" fillId="0" borderId="0" xfId="0" applyNumberFormat="1" applyFont="1" applyFill="1" applyBorder="1" applyAlignment="1" applyProtection="1">
      <alignment horizontal="left" wrapText="1" readingOrder="1"/>
    </xf>
    <xf numFmtId="176" fontId="9" fillId="0" borderId="7" xfId="0" applyNumberFormat="1" applyFont="1" applyFill="1" applyBorder="1" applyAlignment="1" applyProtection="1">
      <alignment horizontal="center" wrapText="1" readingOrder="1"/>
    </xf>
    <xf numFmtId="0" fontId="6" fillId="0" borderId="8" xfId="0" applyNumberFormat="1" applyFont="1" applyFill="1" applyBorder="1" applyAlignment="1" applyProtection="1">
      <alignment vertical="top"/>
    </xf>
    <xf numFmtId="177" fontId="9" fillId="0" borderId="7" xfId="0" applyNumberFormat="1" applyFont="1" applyFill="1" applyBorder="1" applyAlignment="1" applyProtection="1">
      <alignment horizontal="center" wrapText="1" readingOrder="1"/>
    </xf>
    <xf numFmtId="0" fontId="9" fillId="0" borderId="7" xfId="0" applyNumberFormat="1" applyFont="1" applyFill="1" applyBorder="1" applyAlignment="1" applyProtection="1">
      <alignment horizontal="center" wrapText="1" readingOrder="1"/>
    </xf>
    <xf numFmtId="0" fontId="10" fillId="0" borderId="8" xfId="0" applyNumberFormat="1" applyFont="1" applyFill="1" applyBorder="1" applyAlignment="1" applyProtection="1">
      <alignment horizontal="center" vertical="center" wrapText="1" readingOrder="1"/>
    </xf>
    <xf numFmtId="178" fontId="9" fillId="0" borderId="0" xfId="0" applyNumberFormat="1" applyFont="1" applyFill="1" applyBorder="1" applyAlignment="1" applyProtection="1">
      <alignment horizontal="center" wrapText="1" readingOrder="1"/>
    </xf>
    <xf numFmtId="0" fontId="10" fillId="0" borderId="0" xfId="0" applyNumberFormat="1" applyFont="1" applyFill="1" applyBorder="1" applyAlignment="1" applyProtection="1">
      <alignment horizontal="right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H21"/>
  <sheetViews>
    <sheetView view="pageBreakPreview" zoomScaleNormal="100" topLeftCell="A2" workbookViewId="0">
      <selection activeCell="D19" sqref="D19:E19"/>
    </sheetView>
  </sheetViews>
  <sheetFormatPr defaultColWidth="7.78181818181818" defaultRowHeight="14" outlineLevelCol="7"/>
  <cols>
    <col min="1" max="1" width="2.75454545454545" customWidth="1"/>
    <col min="2" max="2" width="10.5909090909091" style="22"/>
    <col min="3" max="3" width="7" style="22" customWidth="1"/>
    <col min="4" max="4" width="10.4545454545455" style="22" customWidth="1"/>
    <col min="5" max="5" width="13.4090909090909" style="22"/>
    <col min="6" max="6" width="18.1090909090909" style="22" customWidth="1"/>
    <col min="7" max="7" width="17" style="22" customWidth="1"/>
    <col min="8" max="8" width="16.7818181818182" style="22" customWidth="1"/>
    <col min="9" max="16384" width="7.78181818181818" style="22"/>
  </cols>
  <sheetData>
    <row r="1" s="22" customFormat="1" ht="48" customHeight="1"/>
    <row r="2" s="22" customFormat="1" ht="47.05" customHeight="1" spans="2:8">
      <c r="B2" s="23" t="s">
        <v>0</v>
      </c>
      <c r="C2" s="23"/>
      <c r="D2" s="23"/>
      <c r="E2" s="23"/>
      <c r="F2" s="23"/>
      <c r="G2" s="23"/>
      <c r="H2" s="23"/>
    </row>
    <row r="3" s="22" customFormat="1" ht="51.5" customHeight="1" spans="2:8">
      <c r="C3" s="24"/>
      <c r="D3" s="24"/>
      <c r="E3" s="24"/>
      <c r="F3" s="24"/>
    </row>
    <row r="4" s="22" customFormat="1" ht="40.45" customHeight="1" spans="2:8">
      <c r="B4" s="25" t="s">
        <v>1</v>
      </c>
      <c r="C4" s="25"/>
      <c r="D4" s="25"/>
      <c r="E4" s="25"/>
      <c r="F4" s="25"/>
      <c r="G4" s="25"/>
      <c r="H4" s="25"/>
    </row>
    <row r="5" s="22" customFormat="1" ht="46.35" customHeight="1"/>
    <row r="6" s="22" customFormat="1" ht="23.5" customHeight="1" spans="2:8">
      <c r="B6" s="26" t="s">
        <v>2</v>
      </c>
      <c r="C6" s="26"/>
      <c r="D6" s="26"/>
      <c r="E6" s="27">
        <f>固化清单!F9</f>
        <v>0</v>
      </c>
      <c r="F6" s="27"/>
      <c r="G6" s="27"/>
    </row>
    <row r="7" s="22" customFormat="1" ht="5.85" customHeight="1" spans="2:8">
      <c r="E7" s="28"/>
      <c r="F7" s="28"/>
      <c r="G7" s="28"/>
    </row>
    <row r="8" s="22" customFormat="1" ht="35" customHeight="1" spans="2:8">
      <c r="B8" s="26" t="s">
        <v>3</v>
      </c>
      <c r="C8" s="26"/>
      <c r="D8" s="26"/>
      <c r="E8" s="29">
        <f>E6</f>
        <v>0</v>
      </c>
      <c r="F8" s="29"/>
      <c r="G8" s="29"/>
    </row>
    <row r="9" s="22" customFormat="1" ht="34.55" customHeight="1" spans="2:8">
      <c r="E9" s="28"/>
      <c r="F9" s="28"/>
      <c r="G9" s="28"/>
    </row>
    <row r="10" s="22" customFormat="1" ht="23.5" customHeight="1" spans="2:8">
      <c r="B10" s="26" t="s">
        <v>4</v>
      </c>
      <c r="C10" s="26"/>
      <c r="D10" s="30"/>
      <c r="E10" s="30"/>
      <c r="F10" s="26" t="s">
        <v>5</v>
      </c>
      <c r="G10" s="30"/>
      <c r="H10" s="30"/>
    </row>
    <row r="11" s="22" customFormat="1" ht="22.8" customHeight="1" spans="2:8">
      <c r="D11" s="31" t="s">
        <v>6</v>
      </c>
      <c r="E11" s="31"/>
      <c r="G11" s="31" t="s">
        <v>7</v>
      </c>
      <c r="H11" s="31"/>
    </row>
    <row r="12" s="22" customFormat="1" ht="35.3" customHeight="1"/>
    <row r="13" s="22" customFormat="1" ht="40.45" customHeight="1" spans="2:8">
      <c r="B13" s="26" t="s">
        <v>8</v>
      </c>
      <c r="C13" s="26"/>
      <c r="D13" s="30"/>
      <c r="E13" s="30"/>
      <c r="F13" s="26" t="s">
        <v>9</v>
      </c>
      <c r="G13" s="30"/>
      <c r="H13" s="30"/>
    </row>
    <row r="14" s="22" customFormat="1" ht="22.8" customHeight="1" spans="2:8">
      <c r="D14" s="31" t="s">
        <v>10</v>
      </c>
      <c r="E14" s="31"/>
      <c r="G14" s="31" t="s">
        <v>10</v>
      </c>
      <c r="H14" s="31"/>
    </row>
    <row r="15" s="22" customFormat="1" ht="34.55" customHeight="1"/>
    <row r="16" s="22" customFormat="1" ht="23.5" customHeight="1" spans="2:8">
      <c r="B16" s="26" t="s">
        <v>11</v>
      </c>
      <c r="C16" s="26"/>
      <c r="D16" s="30"/>
      <c r="E16" s="30"/>
      <c r="F16" s="26" t="s">
        <v>12</v>
      </c>
      <c r="G16" s="30"/>
      <c r="H16" s="30"/>
    </row>
    <row r="17" s="22" customFormat="1" ht="22.8" customHeight="1" spans="2:8">
      <c r="D17" s="31" t="s">
        <v>13</v>
      </c>
      <c r="E17" s="31"/>
      <c r="G17" s="31" t="s">
        <v>14</v>
      </c>
      <c r="H17" s="31"/>
    </row>
    <row r="18" s="22" customFormat="1" ht="41.2" customHeight="1"/>
    <row r="19" s="22" customFormat="1" ht="22.8" customHeight="1" spans="2:8">
      <c r="B19" s="26" t="s">
        <v>15</v>
      </c>
      <c r="C19" s="26"/>
      <c r="D19" s="32">
        <v>46225</v>
      </c>
      <c r="E19" s="32"/>
      <c r="F19" s="26" t="s">
        <v>16</v>
      </c>
      <c r="G19" s="32">
        <v>46226</v>
      </c>
      <c r="H19" s="32"/>
    </row>
    <row r="20" s="22" customFormat="1" ht="92.7" customHeight="1"/>
    <row r="21" s="22" customFormat="1" ht="22.8" customHeight="1" spans="2:8">
      <c r="B21" s="33"/>
      <c r="C21" s="33"/>
      <c r="D21" s="33"/>
      <c r="E21" s="33"/>
      <c r="F21" s="33"/>
      <c r="G21" s="33"/>
      <c r="H21" s="33"/>
    </row>
  </sheetData>
  <mergeCells count="25">
    <mergeCell ref="B2:H2"/>
    <mergeCell ref="B4:H4"/>
    <mergeCell ref="B6:D6"/>
    <mergeCell ref="E6:G6"/>
    <mergeCell ref="B8:D8"/>
    <mergeCell ref="E8:G8"/>
    <mergeCell ref="B10:C10"/>
    <mergeCell ref="D10:E10"/>
    <mergeCell ref="G10:H10"/>
    <mergeCell ref="D11:E11"/>
    <mergeCell ref="G11:H11"/>
    <mergeCell ref="B13:C13"/>
    <mergeCell ref="D13:E13"/>
    <mergeCell ref="G13:H13"/>
    <mergeCell ref="D14:E14"/>
    <mergeCell ref="G14:H14"/>
    <mergeCell ref="B16:C16"/>
    <mergeCell ref="D16:E16"/>
    <mergeCell ref="G16:H16"/>
    <mergeCell ref="D17:E17"/>
    <mergeCell ref="G17:H17"/>
    <mergeCell ref="B19:C19"/>
    <mergeCell ref="D19:E19"/>
    <mergeCell ref="G19:H19"/>
    <mergeCell ref="B21:H21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3"/>
  <sheetViews>
    <sheetView view="pageBreakPreview" zoomScaleNormal="100" topLeftCell="A3" workbookViewId="0">
      <selection activeCell="J4" sqref="J4"/>
    </sheetView>
  </sheetViews>
  <sheetFormatPr defaultColWidth="19.3363636363636" defaultRowHeight="46" customHeight="1"/>
  <cols>
    <col min="1" max="1" width="5.18181818181818" style="1" customWidth="1"/>
    <col min="2" max="2" width="18.4545454545455" style="1" customWidth="1"/>
    <col min="3" max="3" width="11.8181818181818" style="1" customWidth="1"/>
    <col min="4" max="4" width="7.55454545454545" style="1" customWidth="1"/>
    <col min="5" max="5" width="12.1818181818182" style="1" customWidth="1"/>
    <col min="6" max="6" width="13.0909090909091" style="1" customWidth="1"/>
    <col min="7" max="7" width="20.8181818181818" style="1" customWidth="1"/>
    <col min="8" max="8" width="16.6363636363636" style="2" customWidth="1"/>
    <col min="9" max="11" width="10.6363636363636" style="2" customWidth="1"/>
    <col min="12" max="14" width="10.0909090909091" style="2" customWidth="1"/>
    <col min="15" max="15" width="19.3363636363636" style="2" customWidth="1"/>
    <col min="16" max="17" width="13" style="2" customWidth="1"/>
    <col min="18" max="16384" width="19.3363636363636" style="2" customWidth="1"/>
  </cols>
  <sheetData>
    <row r="1" customHeight="1" spans="1:19">
      <c r="A1" s="3" t="s">
        <v>17</v>
      </c>
      <c r="B1" s="3"/>
      <c r="C1" s="3"/>
      <c r="D1" s="3"/>
      <c r="E1" s="3"/>
      <c r="F1" s="3"/>
      <c r="G1" s="3"/>
    </row>
    <row r="2" ht="29" customHeight="1" spans="1:19">
      <c r="A2" s="5" t="s">
        <v>18</v>
      </c>
      <c r="B2" s="5"/>
      <c r="C2" s="5"/>
      <c r="D2" s="5"/>
      <c r="E2" s="5"/>
      <c r="F2" s="5"/>
      <c r="G2" s="5"/>
    </row>
    <row r="3" ht="32" customHeight="1" spans="1:19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I3" s="18"/>
      <c r="J3" s="20"/>
      <c r="K3" s="18"/>
      <c r="L3" s="20"/>
      <c r="M3" s="18"/>
      <c r="N3" s="20"/>
      <c r="P3" s="9" t="s">
        <v>26</v>
      </c>
      <c r="Q3" s="10" t="s">
        <v>27</v>
      </c>
    </row>
    <row r="4" ht="32" customHeight="1" spans="1:19">
      <c r="A4" s="11">
        <v>1</v>
      </c>
      <c r="B4" s="8" t="s">
        <v>28</v>
      </c>
      <c r="C4" s="12">
        <v>733.13</v>
      </c>
      <c r="D4" s="8" t="s">
        <v>29</v>
      </c>
      <c r="E4" s="13">
        <v>30</v>
      </c>
      <c r="F4" s="8">
        <f t="shared" ref="F4:F12" si="0">C4*E4</f>
        <v>21993.9</v>
      </c>
      <c r="G4" s="17" t="s">
        <v>30</v>
      </c>
      <c r="I4" s="15"/>
      <c r="J4" s="15"/>
      <c r="K4" s="15"/>
      <c r="L4" s="15"/>
      <c r="M4" s="15"/>
      <c r="N4" s="15"/>
      <c r="P4" s="16" t="s">
        <v>31</v>
      </c>
      <c r="Q4" s="16">
        <v>55.14</v>
      </c>
    </row>
    <row r="5" ht="32" customHeight="1" spans="1:19">
      <c r="A5" s="11">
        <v>2</v>
      </c>
      <c r="B5" s="8" t="s">
        <v>32</v>
      </c>
      <c r="C5" s="8">
        <f>55.14</f>
        <v>55.14</v>
      </c>
      <c r="D5" s="8" t="s">
        <v>29</v>
      </c>
      <c r="E5" s="13">
        <v>1500</v>
      </c>
      <c r="F5" s="8">
        <f t="shared" si="0"/>
        <v>82710</v>
      </c>
      <c r="G5" s="8" t="s">
        <v>33</v>
      </c>
      <c r="I5" s="15"/>
      <c r="J5" s="15"/>
      <c r="K5" s="15"/>
      <c r="L5" s="15"/>
      <c r="M5" s="15"/>
      <c r="N5" s="15"/>
      <c r="P5" s="16" t="s">
        <v>34</v>
      </c>
      <c r="Q5" s="16">
        <f>168.83-1.27</f>
        <v>167.56</v>
      </c>
    </row>
    <row r="6" ht="32" customHeight="1" spans="1:19">
      <c r="A6" s="11"/>
      <c r="B6" s="8"/>
      <c r="C6" s="8">
        <f>167.56+510.43</f>
        <v>677.99</v>
      </c>
      <c r="D6" s="8" t="s">
        <v>29</v>
      </c>
      <c r="E6" s="13">
        <v>750</v>
      </c>
      <c r="F6" s="8">
        <f t="shared" si="0"/>
        <v>508492.5</v>
      </c>
      <c r="G6" s="8" t="s">
        <v>35</v>
      </c>
      <c r="I6" s="15"/>
      <c r="J6" s="15"/>
      <c r="K6" s="15"/>
      <c r="L6" s="15"/>
      <c r="M6" s="15"/>
      <c r="N6" s="15"/>
      <c r="P6" s="16" t="s">
        <v>36</v>
      </c>
      <c r="Q6" s="16">
        <f>516.17-2.64-3.1</f>
        <v>510.43</v>
      </c>
    </row>
    <row r="7" ht="32" customHeight="1" spans="1:19">
      <c r="A7" s="11">
        <v>3</v>
      </c>
      <c r="B7" s="8" t="s">
        <v>37</v>
      </c>
      <c r="C7" s="8">
        <v>120</v>
      </c>
      <c r="D7" s="8" t="s">
        <v>38</v>
      </c>
      <c r="E7" s="13">
        <v>250</v>
      </c>
      <c r="F7" s="8">
        <f t="shared" si="0"/>
        <v>30000</v>
      </c>
      <c r="G7" s="8" t="s">
        <v>39</v>
      </c>
      <c r="I7" s="15"/>
      <c r="J7" s="15"/>
      <c r="K7" s="15"/>
      <c r="L7" s="15"/>
      <c r="M7" s="15"/>
      <c r="N7" s="15"/>
      <c r="P7" s="16" t="s">
        <v>40</v>
      </c>
      <c r="Q7" s="16">
        <f>SUM(Q4:Q6)</f>
        <v>733.13</v>
      </c>
    </row>
    <row r="8" ht="32" customHeight="1" spans="1:19">
      <c r="A8" s="11">
        <v>4</v>
      </c>
      <c r="B8" s="17" t="s">
        <v>41</v>
      </c>
      <c r="C8" s="8">
        <f>55.14</f>
        <v>55.14</v>
      </c>
      <c r="D8" s="8" t="s">
        <v>29</v>
      </c>
      <c r="E8" s="13">
        <v>160</v>
      </c>
      <c r="F8" s="8">
        <f t="shared" si="0"/>
        <v>8822.4</v>
      </c>
      <c r="G8" s="8" t="s">
        <v>33</v>
      </c>
      <c r="I8" s="15"/>
      <c r="J8" s="15"/>
      <c r="K8" s="15"/>
      <c r="L8" s="15"/>
      <c r="M8" s="15"/>
      <c r="N8" s="15"/>
      <c r="P8" s="21"/>
      <c r="Q8" s="21"/>
    </row>
    <row r="9" ht="32" customHeight="1" spans="1:19">
      <c r="A9" s="11"/>
      <c r="B9" s="17"/>
      <c r="C9" s="8">
        <v>677.99</v>
      </c>
      <c r="D9" s="8" t="s">
        <v>29</v>
      </c>
      <c r="E9" s="13">
        <v>80</v>
      </c>
      <c r="F9" s="8">
        <f t="shared" si="0"/>
        <v>54239.2</v>
      </c>
      <c r="G9" s="8" t="s">
        <v>35</v>
      </c>
      <c r="I9" s="15"/>
      <c r="J9" s="15"/>
      <c r="K9" s="15"/>
      <c r="L9" s="15"/>
      <c r="M9" s="15"/>
      <c r="N9" s="15"/>
      <c r="P9" s="2" t="s">
        <v>42</v>
      </c>
      <c r="Q9" s="2" t="s">
        <v>43</v>
      </c>
      <c r="R9" s="2" t="s">
        <v>44</v>
      </c>
      <c r="S9" s="2" t="s">
        <v>45</v>
      </c>
    </row>
    <row r="10" ht="32" customHeight="1" spans="1:19">
      <c r="A10" s="11">
        <v>5</v>
      </c>
      <c r="B10" s="17" t="s">
        <v>46</v>
      </c>
      <c r="C10" s="8">
        <v>60</v>
      </c>
      <c r="D10" s="8" t="s">
        <v>47</v>
      </c>
      <c r="E10" s="13">
        <f>9000+500</f>
        <v>9500</v>
      </c>
      <c r="F10" s="8">
        <f t="shared" si="0"/>
        <v>570000</v>
      </c>
      <c r="G10" s="8" t="s">
        <v>48</v>
      </c>
      <c r="I10" s="15"/>
      <c r="J10" s="15"/>
      <c r="K10" s="15"/>
      <c r="L10" s="15"/>
      <c r="M10" s="15"/>
      <c r="N10" s="15"/>
      <c r="P10" s="2">
        <f>55.14*2+677.99</f>
        <v>788.27</v>
      </c>
      <c r="Q10" s="2">
        <v>4</v>
      </c>
      <c r="R10" s="2">
        <v>30</v>
      </c>
      <c r="S10" s="2">
        <f>P10/Q10/R10</f>
        <v>6.56891666666667</v>
      </c>
    </row>
    <row r="11" ht="32" customHeight="1" spans="1:19">
      <c r="A11" s="11">
        <v>6</v>
      </c>
      <c r="B11" s="8" t="s">
        <v>49</v>
      </c>
      <c r="C11" s="8">
        <v>1</v>
      </c>
      <c r="D11" s="8" t="s">
        <v>50</v>
      </c>
      <c r="E11" s="13">
        <v>50000</v>
      </c>
      <c r="F11" s="8">
        <f t="shared" si="0"/>
        <v>50000</v>
      </c>
      <c r="G11" s="8" t="s">
        <v>51</v>
      </c>
      <c r="I11" s="15"/>
      <c r="J11" s="15"/>
      <c r="K11" s="15"/>
      <c r="L11" s="15"/>
      <c r="M11" s="15"/>
      <c r="N11" s="15"/>
    </row>
    <row r="12" ht="32" customHeight="1" spans="1:19">
      <c r="A12" s="11">
        <v>7</v>
      </c>
      <c r="B12" s="8" t="s">
        <v>52</v>
      </c>
      <c r="C12" s="8">
        <v>1</v>
      </c>
      <c r="D12" s="8" t="s">
        <v>50</v>
      </c>
      <c r="E12" s="13">
        <v>20000</v>
      </c>
      <c r="F12" s="8">
        <f t="shared" si="0"/>
        <v>20000</v>
      </c>
      <c r="G12" s="8"/>
      <c r="I12" s="15"/>
      <c r="J12" s="15"/>
      <c r="K12" s="15"/>
      <c r="L12" s="15"/>
      <c r="M12" s="15"/>
      <c r="N12" s="15"/>
    </row>
    <row r="13" ht="32" customHeight="1" spans="1:19">
      <c r="A13" s="11">
        <v>8</v>
      </c>
      <c r="B13" s="8" t="s">
        <v>40</v>
      </c>
      <c r="C13" s="8"/>
      <c r="D13" s="8"/>
      <c r="E13" s="8"/>
      <c r="F13" s="8">
        <f>SUM(F4:F12)</f>
        <v>1346258</v>
      </c>
      <c r="G13" s="8"/>
    </row>
  </sheetData>
  <mergeCells count="9">
    <mergeCell ref="A1:G1"/>
    <mergeCell ref="A2:G2"/>
    <mergeCell ref="I3:J3"/>
    <mergeCell ref="K3:L3"/>
    <mergeCell ref="M3:N3"/>
    <mergeCell ref="A5:A6"/>
    <mergeCell ref="A8:A9"/>
    <mergeCell ref="B5:B6"/>
    <mergeCell ref="B8:B9"/>
  </mergeCells>
  <pageMargins left="0.739583333333333" right="0.739583333333333" top="0.739583333333333" bottom="0.739583333333333" header="0.3" footer="0.3"/>
  <pageSetup paperSize="9" scale="9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view="pageBreakPreview" zoomScale="115" zoomScaleNormal="100" workbookViewId="0">
      <selection activeCell="U6" sqref="U6"/>
    </sheetView>
  </sheetViews>
  <sheetFormatPr defaultColWidth="19.3363636363636" defaultRowHeight="46" customHeight="1"/>
  <cols>
    <col min="1" max="1" width="5.18181818181818" style="1" customWidth="1"/>
    <col min="2" max="2" width="16.8363636363636" style="1" customWidth="1"/>
    <col min="3" max="3" width="8.54545454545454" style="1" customWidth="1"/>
    <col min="4" max="4" width="7.55454545454545" style="1" customWidth="1"/>
    <col min="5" max="5" width="12.7272727272727" style="1" customWidth="1"/>
    <col min="6" max="6" width="19.9090909090909" style="1" customWidth="1"/>
    <col min="7" max="7" width="10.0363636363636" style="1" customWidth="1"/>
    <col min="8" max="8" width="8.81818181818182" style="2" customWidth="1"/>
    <col min="9" max="9" width="10.6363636363636" style="2" hidden="1" customWidth="1"/>
    <col min="10" max="10" width="12.4545454545455" style="2" hidden="1" customWidth="1"/>
    <col min="11" max="11" width="10.6363636363636" style="2" hidden="1" customWidth="1"/>
    <col min="12" max="12" width="12.4545454545455" style="2" hidden="1" customWidth="1"/>
    <col min="13" max="13" width="10.0909090909091" style="2" hidden="1" customWidth="1"/>
    <col min="14" max="14" width="11.4545454545455" style="2" hidden="1" customWidth="1"/>
    <col min="15" max="15" width="19.3363636363636" style="2" hidden="1" customWidth="1"/>
    <col min="16" max="17" width="13" style="2" hidden="1" customWidth="1"/>
    <col min="18" max="16384" width="19.3363636363636" style="2" customWidth="1"/>
  </cols>
  <sheetData>
    <row r="1" customHeight="1" spans="1:17">
      <c r="A1" s="3" t="s">
        <v>17</v>
      </c>
      <c r="B1" s="3"/>
      <c r="C1" s="3"/>
      <c r="D1" s="3"/>
      <c r="E1" s="3"/>
      <c r="F1" s="3"/>
      <c r="G1" s="3"/>
      <c r="I1" s="4" t="s">
        <v>53</v>
      </c>
      <c r="J1" s="4"/>
      <c r="K1" s="4"/>
      <c r="L1" s="4"/>
      <c r="M1" s="4"/>
      <c r="N1" s="4"/>
    </row>
    <row r="2" ht="29" customHeight="1" spans="1:17">
      <c r="A2" s="5" t="s">
        <v>18</v>
      </c>
      <c r="B2" s="5"/>
      <c r="C2" s="5"/>
      <c r="D2" s="5"/>
      <c r="E2" s="5"/>
      <c r="F2" s="5"/>
      <c r="G2" s="5"/>
      <c r="I2" s="6" t="s">
        <v>54</v>
      </c>
      <c r="J2" s="7"/>
      <c r="K2" s="6" t="s">
        <v>55</v>
      </c>
      <c r="L2" s="7"/>
      <c r="M2" s="6" t="s">
        <v>56</v>
      </c>
      <c r="N2" s="7"/>
    </row>
    <row r="3" ht="32" customHeight="1" spans="1:17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I3" s="8" t="s">
        <v>23</v>
      </c>
      <c r="J3" s="8" t="s">
        <v>24</v>
      </c>
      <c r="K3" s="8" t="s">
        <v>23</v>
      </c>
      <c r="L3" s="8" t="s">
        <v>24</v>
      </c>
      <c r="M3" s="8" t="s">
        <v>23</v>
      </c>
      <c r="N3" s="8" t="s">
        <v>24</v>
      </c>
      <c r="P3" s="9" t="s">
        <v>26</v>
      </c>
      <c r="Q3" s="10" t="s">
        <v>27</v>
      </c>
    </row>
    <row r="4" ht="54" customHeight="1" spans="1:17">
      <c r="A4" s="11">
        <v>1</v>
      </c>
      <c r="B4" s="8" t="s">
        <v>28</v>
      </c>
      <c r="C4" s="12">
        <v>733.13</v>
      </c>
      <c r="D4" s="8" t="s">
        <v>29</v>
      </c>
      <c r="E4" s="13"/>
      <c r="F4" s="8">
        <f>C4*E4</f>
        <v>0</v>
      </c>
      <c r="G4" s="14" t="s">
        <v>30</v>
      </c>
      <c r="I4" s="15">
        <v>50</v>
      </c>
      <c r="J4" s="15">
        <f>C4*I4</f>
        <v>36656.5</v>
      </c>
      <c r="K4" s="15">
        <v>55</v>
      </c>
      <c r="L4" s="15">
        <f>C4*K4</f>
        <v>40322.15</v>
      </c>
      <c r="M4" s="15">
        <v>50</v>
      </c>
      <c r="N4" s="15">
        <f>C4*M4</f>
        <v>36656.5</v>
      </c>
      <c r="P4" s="16" t="s">
        <v>31</v>
      </c>
      <c r="Q4" s="16">
        <v>55.14</v>
      </c>
    </row>
    <row r="5" ht="54" customHeight="1" spans="1:17">
      <c r="A5" s="11">
        <v>2</v>
      </c>
      <c r="B5" s="17" t="s">
        <v>57</v>
      </c>
      <c r="C5" s="8">
        <f>55.14</f>
        <v>55.14</v>
      </c>
      <c r="D5" s="8" t="s">
        <v>29</v>
      </c>
      <c r="E5" s="13"/>
      <c r="F5" s="8">
        <f>C5*E5</f>
        <v>0</v>
      </c>
      <c r="G5" s="14" t="s">
        <v>33</v>
      </c>
      <c r="I5" s="15">
        <v>2700</v>
      </c>
      <c r="J5" s="15">
        <f>C5*I5</f>
        <v>148878</v>
      </c>
      <c r="K5" s="15">
        <v>2500</v>
      </c>
      <c r="L5" s="15">
        <f>C5*K5</f>
        <v>137850</v>
      </c>
      <c r="M5" s="15">
        <v>3000</v>
      </c>
      <c r="N5" s="15">
        <f>C5*M5</f>
        <v>165420</v>
      </c>
      <c r="P5" s="16" t="s">
        <v>34</v>
      </c>
      <c r="Q5" s="16">
        <f>168.83-1.27</f>
        <v>167.56</v>
      </c>
    </row>
    <row r="6" ht="54" customHeight="1" spans="1:17">
      <c r="A6" s="11"/>
      <c r="B6" s="17"/>
      <c r="C6" s="8">
        <f>167.56+510.43</f>
        <v>677.99</v>
      </c>
      <c r="D6" s="8" t="s">
        <v>29</v>
      </c>
      <c r="E6" s="13"/>
      <c r="F6" s="8">
        <f>C6*E6</f>
        <v>0</v>
      </c>
      <c r="G6" s="14" t="s">
        <v>35</v>
      </c>
      <c r="I6" s="15">
        <v>1550</v>
      </c>
      <c r="J6" s="15">
        <f>C6*I6</f>
        <v>1050884.5</v>
      </c>
      <c r="K6" s="15">
        <v>1600</v>
      </c>
      <c r="L6" s="15">
        <f>C6*K6</f>
        <v>1084784</v>
      </c>
      <c r="M6" s="15">
        <v>1500</v>
      </c>
      <c r="N6" s="15">
        <f>C6*M6</f>
        <v>1016985</v>
      </c>
      <c r="P6" s="16" t="s">
        <v>36</v>
      </c>
      <c r="Q6" s="16">
        <f>516.17-2.64-3.1</f>
        <v>510.43</v>
      </c>
    </row>
    <row r="7" ht="54" customHeight="1" spans="1:17">
      <c r="A7" s="11">
        <v>3</v>
      </c>
      <c r="B7" s="8" t="s">
        <v>37</v>
      </c>
      <c r="C7" s="8">
        <v>60</v>
      </c>
      <c r="D7" s="8" t="s">
        <v>38</v>
      </c>
      <c r="E7" s="13"/>
      <c r="F7" s="8">
        <f>C7*E7</f>
        <v>0</v>
      </c>
      <c r="G7" s="14" t="s">
        <v>39</v>
      </c>
      <c r="I7" s="15">
        <v>600</v>
      </c>
      <c r="J7" s="15">
        <f>C7*I7</f>
        <v>36000</v>
      </c>
      <c r="K7" s="15">
        <v>350</v>
      </c>
      <c r="L7" s="15">
        <f>C7*K7</f>
        <v>21000</v>
      </c>
      <c r="M7" s="15">
        <v>450</v>
      </c>
      <c r="N7" s="15">
        <f>C7*M7</f>
        <v>27000</v>
      </c>
      <c r="P7" s="16" t="s">
        <v>40</v>
      </c>
      <c r="Q7" s="16">
        <f>SUM(Q4:Q6)</f>
        <v>733.13</v>
      </c>
    </row>
    <row r="8" ht="54" customHeight="1" spans="1:17">
      <c r="A8" s="11">
        <v>4</v>
      </c>
      <c r="B8" s="8" t="s">
        <v>49</v>
      </c>
      <c r="C8" s="8">
        <v>1</v>
      </c>
      <c r="D8" s="8" t="s">
        <v>50</v>
      </c>
      <c r="E8" s="13"/>
      <c r="F8" s="8">
        <f>C8*E8</f>
        <v>0</v>
      </c>
      <c r="G8" s="14" t="s">
        <v>51</v>
      </c>
      <c r="I8" s="15">
        <v>13000</v>
      </c>
      <c r="J8" s="15">
        <f>C8*I8</f>
        <v>13000</v>
      </c>
      <c r="K8" s="15">
        <v>10000</v>
      </c>
      <c r="L8" s="15">
        <f>C8*K8</f>
        <v>10000</v>
      </c>
      <c r="M8" s="15">
        <v>20000</v>
      </c>
      <c r="N8" s="15">
        <f>C8*M8</f>
        <v>20000</v>
      </c>
    </row>
    <row r="9" ht="54" customHeight="1" spans="1:17">
      <c r="A9" s="11">
        <v>5</v>
      </c>
      <c r="B9" s="18" t="s">
        <v>58</v>
      </c>
      <c r="C9" s="19"/>
      <c r="D9" s="19"/>
      <c r="E9" s="20"/>
      <c r="F9" s="8">
        <f>SUM(F4:F8)</f>
        <v>0</v>
      </c>
      <c r="G9" s="8"/>
      <c r="I9" s="15"/>
      <c r="J9" s="15">
        <f>SUM(J4:J8)</f>
        <v>1285419</v>
      </c>
      <c r="K9" s="15"/>
      <c r="L9" s="15">
        <f>SUM(L4:L8)</f>
        <v>1293956.15</v>
      </c>
      <c r="M9" s="15"/>
      <c r="N9" s="15">
        <f>SUM(N4:N8)</f>
        <v>1266061.5</v>
      </c>
    </row>
  </sheetData>
  <sheetProtection algorithmName="SHA-512" hashValue="Zyui0VWGd2wAqPIFnavxqquwVUSMTLj5EzhAsoVFa+2/YVFnjA6oAIbdZkE0MBgEkSul1I6rLrMLm/hgPP9qGg==" saltValue="oDo4yK5KzcASgRc18ev+Lw==" spinCount="100000" sheet="1" objects="1"/>
  <mergeCells count="9">
    <mergeCell ref="A1:G1"/>
    <mergeCell ref="I1:N1"/>
    <mergeCell ref="A2:G2"/>
    <mergeCell ref="I2:J2"/>
    <mergeCell ref="K2:L2"/>
    <mergeCell ref="M2:N2"/>
    <mergeCell ref="B9:E9"/>
    <mergeCell ref="A5:A6"/>
    <mergeCell ref="B5:B6"/>
  </mergeCells>
  <printOptions horizontalCentered="1"/>
  <pageMargins left="0.738888888888889" right="0.738888888888889" top="0.738888888888889" bottom="0.738888888888889" header="0.297916666666667" footer="0.297916666666667"/>
  <pageSetup paperSize="9" scale="86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1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2026年泰州市等级航道水下地形扫测</vt:lpstr>
      <vt:lpstr>固化清单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一点二</cp:lastModifiedBy>
  <dcterms:created xsi:type="dcterms:W3CDTF">2023-05-12T11:15:00Z</dcterms:created>
  <dcterms:modified xsi:type="dcterms:W3CDTF">2026-09-01T03:05:27Z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36D7D776F6A0497CA207CED4E03A31CE_13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