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firstSheet="2" activeTab="4"/>
  </bookViews>
  <sheets>
    <sheet name="表1、高新区城南街道道路保洁及绿化面积明细" sheetId="1" r:id="rId1"/>
    <sheet name="表2、高新区城南街道农路列养线路管护统计表" sheetId="2" r:id="rId2"/>
    <sheet name="表3、高新区城南街道农路列养线路绿化管护统计表" sheetId="4" r:id="rId3"/>
    <sheet name="表4、桃园镇区相关区域" sheetId="5" r:id="rId4"/>
    <sheet name="表5、高新区城南街道二、三级河道明细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<sst xmlns="http://schemas.openxmlformats.org/spreadsheetml/2006/main" count="672" uniqueCount="282">
  <si>
    <t>表一：高新区城南街道道路保洁及绿化养护面积明细</t>
  </si>
  <si>
    <t>序号</t>
  </si>
  <si>
    <t>项目名称</t>
  </si>
  <si>
    <t>起止</t>
  </si>
  <si>
    <t>长度</t>
  </si>
  <si>
    <t>宽度</t>
  </si>
  <si>
    <t>面积</t>
  </si>
  <si>
    <t>绿化养护(㎡)</t>
  </si>
  <si>
    <t>保洁面积(㎡)</t>
  </si>
  <si>
    <t>道路内侧绿化面积</t>
  </si>
  <si>
    <t>道路外侧绿化面积</t>
  </si>
  <si>
    <t>海阳南路</t>
  </si>
  <si>
    <t>老丁磨路——龙游河桥</t>
  </si>
  <si>
    <t>8+5*2+19.5*2</t>
  </si>
  <si>
    <t>电信东一路</t>
  </si>
  <si>
    <t>老丁磨路——电信东北路</t>
  </si>
  <si>
    <t>4.5*2</t>
  </si>
  <si>
    <t>电信东二路</t>
  </si>
  <si>
    <t>2.5*2</t>
  </si>
  <si>
    <t>电信东北路</t>
  </si>
  <si>
    <t>海阳南路——顶端</t>
  </si>
  <si>
    <t>新能源东一路</t>
  </si>
  <si>
    <t>新丁磨路——顶端</t>
  </si>
  <si>
    <t>3.5*2</t>
  </si>
  <si>
    <t>新能源东二路</t>
  </si>
  <si>
    <t>新能源北路</t>
  </si>
  <si>
    <t>新能源东一路——新能源东二路</t>
  </si>
  <si>
    <t>2*2</t>
  </si>
  <si>
    <t>马九线</t>
  </si>
  <si>
    <t>新丁磨路——宋庄桥以南窄处</t>
  </si>
  <si>
    <t>1.8+11*2</t>
  </si>
  <si>
    <t>新桃路</t>
  </si>
  <si>
    <t>宋庄桥以南窄处--新华红旗河</t>
  </si>
  <si>
    <t>盛园路</t>
  </si>
  <si>
    <t>智园路--新源东一路</t>
  </si>
  <si>
    <t>4*2</t>
  </si>
  <si>
    <t>翔园路</t>
  </si>
  <si>
    <t>马九线--新源东一路</t>
  </si>
  <si>
    <t>智园路</t>
  </si>
  <si>
    <t>新丁磨路--顶端</t>
  </si>
  <si>
    <t>凤台路</t>
  </si>
  <si>
    <t>城东路——新丁磨路</t>
  </si>
  <si>
    <t>4*2+1*2</t>
  </si>
  <si>
    <t>行道树</t>
  </si>
  <si>
    <t>老丁磨路——桃园路</t>
  </si>
  <si>
    <t>人民路</t>
  </si>
  <si>
    <t>新桃路——204国道</t>
  </si>
  <si>
    <t>人民东路</t>
  </si>
  <si>
    <t>新桃路——顶端</t>
  </si>
  <si>
    <t>桃金中路</t>
  </si>
  <si>
    <t>钟楼西300*4</t>
  </si>
  <si>
    <t>钟楼东500*4</t>
  </si>
  <si>
    <t>桃金东路</t>
  </si>
  <si>
    <t>双桃路——204国道</t>
  </si>
  <si>
    <t>1.5*2</t>
  </si>
  <si>
    <t>园华路</t>
  </si>
  <si>
    <t>桃园路——园景路</t>
  </si>
  <si>
    <t>园景路</t>
  </si>
  <si>
    <t>园华路——新桃路</t>
  </si>
  <si>
    <t>2*1</t>
  </si>
  <si>
    <t>富华路</t>
  </si>
  <si>
    <t>人民东路——小区</t>
  </si>
  <si>
    <t>马塘中心路</t>
  </si>
  <si>
    <t>新华桥--新华红绿灯</t>
  </si>
  <si>
    <t>新华红绿灯--
新华公墓</t>
  </si>
  <si>
    <t>桃园文体广场</t>
  </si>
  <si>
    <t>桃园三角区广场</t>
  </si>
  <si>
    <t>农贸市场周边</t>
  </si>
  <si>
    <t>古林木业北侧</t>
  </si>
  <si>
    <t>金桃苑北侧</t>
  </si>
  <si>
    <t>桃金中路外侧</t>
  </si>
  <si>
    <t>人民路外侧</t>
  </si>
  <si>
    <t>镇区2个公厕</t>
  </si>
  <si>
    <t>小计</t>
  </si>
  <si>
    <t>桃园镇区道路保洁(204国道以东，老丁磨路以南）</t>
  </si>
  <si>
    <t>新桃路外侧</t>
  </si>
  <si>
    <t>桃园中路外侧</t>
  </si>
  <si>
    <t>风景河边绿化</t>
  </si>
  <si>
    <t>双龙路</t>
  </si>
  <si>
    <t>凤台路——顶端</t>
  </si>
  <si>
    <t>440*2行道树</t>
  </si>
  <si>
    <t>卓然路</t>
  </si>
  <si>
    <t>双桃路--桃园河</t>
  </si>
  <si>
    <t>400*13</t>
  </si>
  <si>
    <t>卓越路</t>
  </si>
  <si>
    <t>卓然路--新丁磨路</t>
  </si>
  <si>
    <t>380*3*2</t>
  </si>
  <si>
    <t>兴园路</t>
  </si>
  <si>
    <t>老丁磨路以南——司马港</t>
  </si>
  <si>
    <t>1*2</t>
  </si>
  <si>
    <t>桃金西路</t>
  </si>
  <si>
    <t>老204国道——磨桃河</t>
  </si>
  <si>
    <t>天堡路</t>
  </si>
  <si>
    <t>航海路</t>
  </si>
  <si>
    <t>3*2</t>
  </si>
  <si>
    <t>园景路北侧</t>
  </si>
  <si>
    <t>桃园镇区幼儿园南侧东西路</t>
  </si>
  <si>
    <t>新桃路——小区</t>
  </si>
  <si>
    <t>新能源北路东延</t>
  </si>
  <si>
    <t>新能源北路——顶端</t>
  </si>
  <si>
    <t>电信大道</t>
  </si>
  <si>
    <t>迅镭路</t>
  </si>
  <si>
    <t>新能源北路——翻身河</t>
  </si>
  <si>
    <t>840*2行道树</t>
  </si>
  <si>
    <t>磨桃路</t>
  </si>
  <si>
    <t>南北</t>
  </si>
  <si>
    <t>合计</t>
  </si>
  <si>
    <t xml:space="preserve"> </t>
  </si>
  <si>
    <t xml:space="preserve">表二：高新区城南街道农路列养线路管护统计表(2026年度) </t>
  </si>
  <si>
    <t>所在村</t>
  </si>
  <si>
    <t>路线名称</t>
  </si>
  <si>
    <t>起点名称</t>
  </si>
  <si>
    <t>讫点名称</t>
  </si>
  <si>
    <t>讫点桩号</t>
  </si>
  <si>
    <t>路段里程（m）</t>
  </si>
  <si>
    <t>路面宽度（m）</t>
  </si>
  <si>
    <t>面积㎡</t>
  </si>
  <si>
    <t>管养</t>
  </si>
  <si>
    <t>责任单位</t>
  </si>
  <si>
    <t>张八里</t>
  </si>
  <si>
    <t>张新路</t>
  </si>
  <si>
    <t>张八里村</t>
  </si>
  <si>
    <t>如城界</t>
  </si>
  <si>
    <t>新庄</t>
  </si>
  <si>
    <t>汪平线</t>
  </si>
  <si>
    <t>拆分点</t>
  </si>
  <si>
    <t>沿河村</t>
  </si>
  <si>
    <t>建明路</t>
  </si>
  <si>
    <t>老南村</t>
  </si>
  <si>
    <t>建明西路</t>
  </si>
  <si>
    <t>建设村</t>
  </si>
  <si>
    <t>新庄村</t>
  </si>
  <si>
    <t>建明东路</t>
  </si>
  <si>
    <t>宋家桥</t>
  </si>
  <si>
    <t>城南17组南北路</t>
  </si>
  <si>
    <t>宋家桥村</t>
  </si>
  <si>
    <t>宋桥村路</t>
  </si>
  <si>
    <t>明池</t>
  </si>
  <si>
    <t>明池线</t>
  </si>
  <si>
    <t>明池村</t>
  </si>
  <si>
    <t>肖鞠线</t>
  </si>
  <si>
    <t>鞠庄村</t>
  </si>
  <si>
    <t>育华</t>
  </si>
  <si>
    <t>育华村</t>
  </si>
  <si>
    <t>育华中路</t>
  </si>
  <si>
    <t>肖陆</t>
  </si>
  <si>
    <t>肖庄线</t>
  </si>
  <si>
    <t>肖陆村</t>
  </si>
  <si>
    <t>陆庄村</t>
  </si>
  <si>
    <t>富康路</t>
  </si>
  <si>
    <t>新华村</t>
  </si>
  <si>
    <t>新华肖陆路</t>
  </si>
  <si>
    <t>新华</t>
  </si>
  <si>
    <t>新华园区路</t>
  </si>
  <si>
    <t>新明河南路</t>
  </si>
  <si>
    <t>马塘村</t>
  </si>
  <si>
    <t>肖陆线</t>
  </si>
  <si>
    <t>马塘村出点</t>
  </si>
  <si>
    <t>马塘村入点</t>
  </si>
  <si>
    <t>皋南河南路</t>
  </si>
  <si>
    <t>杨马路</t>
  </si>
  <si>
    <t>皋南河桥</t>
  </si>
  <si>
    <t>花马线</t>
  </si>
  <si>
    <t>杨花桥</t>
  </si>
  <si>
    <t>杨花桥村</t>
  </si>
  <si>
    <t>杨华路</t>
  </si>
  <si>
    <t>杨花桥村出点</t>
  </si>
  <si>
    <t>七捷路</t>
  </si>
  <si>
    <t>老丁磨线</t>
  </si>
  <si>
    <t>桃北</t>
  </si>
  <si>
    <t>双桃线</t>
  </si>
  <si>
    <t>桃北村</t>
  </si>
  <si>
    <t>连心路</t>
  </si>
  <si>
    <t>桃林中心路</t>
  </si>
  <si>
    <t>桃北路</t>
  </si>
  <si>
    <t>桃林</t>
  </si>
  <si>
    <t>夏庄村</t>
  </si>
  <si>
    <t>桃园东路</t>
  </si>
  <si>
    <t>桃林村</t>
  </si>
  <si>
    <t>夏庄</t>
  </si>
  <si>
    <t>申庄路</t>
  </si>
  <si>
    <t>申徐村</t>
  </si>
  <si>
    <t>老204</t>
  </si>
  <si>
    <t>工农路</t>
  </si>
  <si>
    <t>司马港河北路</t>
  </si>
  <si>
    <t>富民路</t>
  </si>
  <si>
    <t>夏庄中心路</t>
  </si>
  <si>
    <t>申徐</t>
  </si>
  <si>
    <t>申葛北线</t>
  </si>
  <si>
    <t>申徐线</t>
  </si>
  <si>
    <t>左邬村</t>
  </si>
  <si>
    <t>磨头界</t>
  </si>
  <si>
    <t>左邬</t>
  </si>
  <si>
    <t>工农路南延</t>
  </si>
  <si>
    <t>邬冒西路</t>
  </si>
  <si>
    <t xml:space="preserve">表三：高新区城南街道农路列养线路绿化管护统计表(2026年度) </t>
  </si>
  <si>
    <t>马塘</t>
  </si>
  <si>
    <t>杨华桥</t>
  </si>
  <si>
    <t>表四：桃园镇区相关区域</t>
  </si>
  <si>
    <t>名称</t>
  </si>
  <si>
    <t>道路面积（㎡）</t>
  </si>
  <si>
    <t>备注</t>
  </si>
  <si>
    <t>纺配市场</t>
  </si>
  <si>
    <t>家家乐超市</t>
  </si>
  <si>
    <t>杜国元小区</t>
  </si>
  <si>
    <t>世纪桃源别墅</t>
  </si>
  <si>
    <t>上海丽苑</t>
  </si>
  <si>
    <t>邮局西</t>
  </si>
  <si>
    <t>标龙</t>
  </si>
  <si>
    <t xml:space="preserve">丁磨路口 </t>
  </si>
  <si>
    <t>文体广场</t>
  </si>
  <si>
    <t>金桃苑</t>
  </si>
  <si>
    <t>双宇楼</t>
  </si>
  <si>
    <t>桃花源别墅</t>
  </si>
  <si>
    <t>桃花源商业街两侧住楼</t>
  </si>
  <si>
    <t>表五：高新区城南街道二、三级河道明细</t>
  </si>
  <si>
    <t xml:space="preserve"> 河道名称</t>
  </si>
  <si>
    <t>河道等级</t>
  </si>
  <si>
    <t>起始点</t>
  </si>
  <si>
    <t>河口宽度（m）</t>
  </si>
  <si>
    <t>长度（km）</t>
  </si>
  <si>
    <t>涉及村居</t>
  </si>
  <si>
    <t>龙游河</t>
  </si>
  <si>
    <t>二</t>
  </si>
  <si>
    <t>大明河至磨头河</t>
  </si>
  <si>
    <t>建设、杨花桥 、桃 北、天堡</t>
  </si>
  <si>
    <t>河坡</t>
  </si>
  <si>
    <t>杨马河</t>
  </si>
  <si>
    <t>龙游河至下原界</t>
  </si>
  <si>
    <t>桃北 、桃林 、马塘</t>
  </si>
  <si>
    <t>、杨花桥</t>
  </si>
  <si>
    <t>大明河</t>
  </si>
  <si>
    <t>龙游河至如城界</t>
  </si>
  <si>
    <t>新庄 、建设</t>
  </si>
  <si>
    <t>东司马港</t>
  </si>
  <si>
    <t>团结河至下原界、下原 界至磨头界河</t>
  </si>
  <si>
    <t>肖陆、明池、左邬 申徐、夏庄</t>
  </si>
  <si>
    <t>团结河</t>
  </si>
  <si>
    <t>三</t>
  </si>
  <si>
    <t>东司马港至泉南河</t>
  </si>
  <si>
    <t>育华、明池</t>
  </si>
  <si>
    <t>桃园河</t>
  </si>
  <si>
    <t>东司马港至龙游河</t>
  </si>
  <si>
    <t>桃北、桃林 、夏庄、左邬</t>
  </si>
  <si>
    <t>茅雉河</t>
  </si>
  <si>
    <t>烈士河至东司马港</t>
  </si>
  <si>
    <t>杨花桥、育华、新 华、明池、肖陆</t>
  </si>
  <si>
    <t>烈士河</t>
  </si>
  <si>
    <t>宋家桥 、育华</t>
  </si>
  <si>
    <t>战备河</t>
  </si>
  <si>
    <t>如城界至太阳能热水厂</t>
  </si>
  <si>
    <t xml:space="preserve">宋家桥 </t>
  </si>
  <si>
    <t>邬申河</t>
  </si>
  <si>
    <t>东司马港至下原界</t>
  </si>
  <si>
    <t>左邬、申徐</t>
  </si>
  <si>
    <t>司跃河</t>
  </si>
  <si>
    <t>林马河</t>
  </si>
  <si>
    <t>东司马港至美斜界</t>
  </si>
  <si>
    <t>皋南河</t>
  </si>
  <si>
    <t>杨马河至茅维河</t>
  </si>
  <si>
    <t>杨花桥、马塘、新华、育华</t>
  </si>
  <si>
    <t>磨桃河</t>
  </si>
  <si>
    <t>天堡、申徐、夏庄</t>
  </si>
  <si>
    <t>西八里港河</t>
  </si>
  <si>
    <t>龙游河至新庄社区 1组</t>
  </si>
  <si>
    <t>新庄、建设、平明</t>
  </si>
  <si>
    <t>五里港河</t>
  </si>
  <si>
    <t>龙游河至老通扬公路</t>
  </si>
  <si>
    <t>平明、张八里</t>
  </si>
  <si>
    <t>轮窑河</t>
  </si>
  <si>
    <t>大明河至龙游湖</t>
  </si>
  <si>
    <t>建设 、新庄</t>
  </si>
  <si>
    <t>徐马河</t>
  </si>
  <si>
    <t>五里港至如城界</t>
  </si>
  <si>
    <t>桃花界河</t>
  </si>
  <si>
    <t>夏横河</t>
  </si>
  <si>
    <t>杨马河至磨桃河</t>
  </si>
  <si>
    <t>桃林、夏庄 、天堡</t>
  </si>
  <si>
    <t>桃园景观河</t>
  </si>
  <si>
    <t>桃园路至新桃路（L型）</t>
  </si>
  <si>
    <t>天堡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</si>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</sst>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sz val="12"/>
      <color rgb="FF000000"/>
      <name val="仿宋"/>
      <charset val="134"/>
    </font>
    <font>
      <b/>
      <sz val="15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3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6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8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9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5" fillId="0" borderId="15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7" fontId="5" fillId="0" borderId="17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zoomScale="130" zoomScaleNormal="130" workbookViewId="0">
      <pane ySplit="3" topLeftCell="A53" activePane="bottomLeft" state="frozen"/>
      <selection/>
      <selection pane="bottomLeft" activeCell="M62" sqref="M62"/>
    </sheetView>
  </sheetViews>
  <sheetFormatPr defaultColWidth="9" defaultRowHeight="14"/>
  <cols>
    <col min="2" max="2" width="11.6666666666667" customWidth="1"/>
    <col min="6" max="6" width="9.41666666666667"/>
    <col min="7" max="7" width="11.75" customWidth="1"/>
    <col min="10" max="10" width="9.375"/>
  </cols>
  <sheetData>
    <row r="1" ht="19.25" spans="1:10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ht="15.7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9" t="s">
        <v>7</v>
      </c>
      <c r="H2" s="30"/>
      <c r="I2" s="10"/>
      <c r="J2" s="2" t="s">
        <v>8</v>
      </c>
    </row>
    <row r="3" ht="30.75" spans="1:10">
      <c r="A3" s="4"/>
      <c r="B3" s="4"/>
      <c r="C3" s="4"/>
      <c r="D3" s="4"/>
      <c r="E3" s="4"/>
      <c r="F3" s="4"/>
      <c r="G3" s="7" t="s">
        <v>5</v>
      </c>
      <c r="H3" s="7" t="s">
        <v>9</v>
      </c>
      <c r="I3" s="10" t="s">
        <v>10</v>
      </c>
      <c r="J3" s="4"/>
    </row>
    <row r="4" ht="45.75" spans="1:10">
      <c r="A4" s="4">
        <v>1</v>
      </c>
      <c r="B4" s="7" t="s">
        <v>11</v>
      </c>
      <c r="C4" s="7" t="s">
        <v>12</v>
      </c>
      <c r="D4" s="7">
        <v>1650</v>
      </c>
      <c r="E4" s="7">
        <v>57.5</v>
      </c>
      <c r="F4" s="7">
        <v>94875</v>
      </c>
      <c r="G4" s="7" t="s">
        <v>13</v>
      </c>
      <c r="H4" s="7">
        <v>26730</v>
      </c>
      <c r="I4" s="7">
        <v>57915</v>
      </c>
      <c r="J4" s="7">
        <f t="shared" ref="J4:J10" si="0">F4-H4</f>
        <v>68145</v>
      </c>
    </row>
    <row r="5" ht="45.75" spans="1:10">
      <c r="A5" s="4">
        <v>2</v>
      </c>
      <c r="B5" s="7" t="s">
        <v>14</v>
      </c>
      <c r="C5" s="7" t="s">
        <v>15</v>
      </c>
      <c r="D5" s="7">
        <v>650</v>
      </c>
      <c r="E5" s="7">
        <v>24</v>
      </c>
      <c r="F5" s="7">
        <v>15600</v>
      </c>
      <c r="G5" s="7" t="s">
        <v>16</v>
      </c>
      <c r="H5" s="7">
        <v>5265</v>
      </c>
      <c r="I5" s="7"/>
      <c r="J5" s="7">
        <f t="shared" si="0"/>
        <v>10335</v>
      </c>
    </row>
    <row r="6" ht="45.75" spans="1:10">
      <c r="A6" s="4">
        <v>3</v>
      </c>
      <c r="B6" s="7" t="s">
        <v>17</v>
      </c>
      <c r="C6" s="7" t="s">
        <v>15</v>
      </c>
      <c r="D6" s="7">
        <v>800</v>
      </c>
      <c r="E6" s="7">
        <v>30</v>
      </c>
      <c r="F6" s="7">
        <v>24000</v>
      </c>
      <c r="G6" s="7" t="s">
        <v>18</v>
      </c>
      <c r="H6" s="7">
        <v>3600</v>
      </c>
      <c r="I6" s="7"/>
      <c r="J6" s="7">
        <f t="shared" si="0"/>
        <v>20400</v>
      </c>
    </row>
    <row r="7" ht="30.75" spans="1:10">
      <c r="A7" s="4">
        <v>4</v>
      </c>
      <c r="B7" s="7" t="s">
        <v>19</v>
      </c>
      <c r="C7" s="7" t="s">
        <v>20</v>
      </c>
      <c r="D7" s="7">
        <v>950</v>
      </c>
      <c r="E7" s="7">
        <v>24</v>
      </c>
      <c r="F7" s="7">
        <v>22800</v>
      </c>
      <c r="G7" s="7" t="s">
        <v>18</v>
      </c>
      <c r="H7" s="7">
        <v>4275</v>
      </c>
      <c r="I7" s="7"/>
      <c r="J7" s="7">
        <f t="shared" si="0"/>
        <v>18525</v>
      </c>
    </row>
    <row r="8" ht="30.75" spans="1:10">
      <c r="A8" s="4">
        <v>5</v>
      </c>
      <c r="B8" s="7" t="s">
        <v>21</v>
      </c>
      <c r="C8" s="7" t="s">
        <v>22</v>
      </c>
      <c r="D8" s="7">
        <v>300</v>
      </c>
      <c r="E8" s="7">
        <v>30</v>
      </c>
      <c r="F8" s="7">
        <v>9000</v>
      </c>
      <c r="G8" s="7" t="s">
        <v>23</v>
      </c>
      <c r="H8" s="7">
        <v>1890</v>
      </c>
      <c r="I8" s="7"/>
      <c r="J8" s="7">
        <f t="shared" si="0"/>
        <v>7110</v>
      </c>
    </row>
    <row r="9" ht="30.75" spans="1:10">
      <c r="A9" s="4">
        <v>6</v>
      </c>
      <c r="B9" s="7" t="s">
        <v>24</v>
      </c>
      <c r="C9" s="7" t="s">
        <v>22</v>
      </c>
      <c r="D9" s="7">
        <v>350</v>
      </c>
      <c r="E9" s="7">
        <v>30</v>
      </c>
      <c r="F9" s="7">
        <v>10500</v>
      </c>
      <c r="G9" s="7" t="s">
        <v>23</v>
      </c>
      <c r="H9" s="7">
        <v>2205</v>
      </c>
      <c r="I9" s="7"/>
      <c r="J9" s="7">
        <f t="shared" si="0"/>
        <v>8295</v>
      </c>
    </row>
    <row r="10" ht="60.75" spans="1:10">
      <c r="A10" s="4">
        <v>7</v>
      </c>
      <c r="B10" s="7" t="s">
        <v>25</v>
      </c>
      <c r="C10" s="7" t="s">
        <v>26</v>
      </c>
      <c r="D10" s="7">
        <v>950</v>
      </c>
      <c r="E10" s="7">
        <v>24</v>
      </c>
      <c r="F10" s="7">
        <v>22800</v>
      </c>
      <c r="G10" s="7" t="s">
        <v>27</v>
      </c>
      <c r="H10" s="7">
        <v>3420</v>
      </c>
      <c r="I10" s="7"/>
      <c r="J10" s="7">
        <f t="shared" si="0"/>
        <v>19380</v>
      </c>
    </row>
    <row r="11" ht="54.5" customHeight="1" spans="1:10">
      <c r="A11" s="4">
        <v>8</v>
      </c>
      <c r="B11" s="31" t="s">
        <v>28</v>
      </c>
      <c r="C11" s="31" t="s">
        <v>29</v>
      </c>
      <c r="D11" s="7">
        <f>1250+230</f>
        <v>1480</v>
      </c>
      <c r="E11" s="7">
        <v>23</v>
      </c>
      <c r="F11" s="7">
        <f>D11*E11</f>
        <v>34040</v>
      </c>
      <c r="G11" s="7" t="s">
        <v>30</v>
      </c>
      <c r="H11" s="7">
        <f>D11*(1.8+11*2)</f>
        <v>35224</v>
      </c>
      <c r="I11" s="7">
        <f>D11*1.5*2</f>
        <v>4440</v>
      </c>
      <c r="J11" s="7">
        <f>F11-I11</f>
        <v>29600</v>
      </c>
    </row>
    <row r="12" ht="55.5" customHeight="1" spans="1:10">
      <c r="A12" s="4">
        <v>9</v>
      </c>
      <c r="B12" s="32" t="s">
        <v>31</v>
      </c>
      <c r="C12" s="32" t="s">
        <v>32</v>
      </c>
      <c r="D12" s="7">
        <v>1030</v>
      </c>
      <c r="E12" s="33">
        <v>8</v>
      </c>
      <c r="F12" s="33">
        <f>D12*E12</f>
        <v>8240</v>
      </c>
      <c r="G12" s="7" t="s">
        <v>27</v>
      </c>
      <c r="H12" s="7">
        <f>D12*2*2</f>
        <v>4120</v>
      </c>
      <c r="I12" s="7"/>
      <c r="J12" s="7">
        <v>6240</v>
      </c>
    </row>
    <row r="13" ht="47.5" customHeight="1" spans="1:10">
      <c r="A13" s="2">
        <v>10</v>
      </c>
      <c r="B13" s="34" t="s">
        <v>33</v>
      </c>
      <c r="C13" s="2" t="s">
        <v>34</v>
      </c>
      <c r="D13" s="35">
        <v>1280</v>
      </c>
      <c r="E13" s="2">
        <v>23</v>
      </c>
      <c r="F13" s="36">
        <f t="shared" ref="F13:F15" si="1">D13*E13</f>
        <v>29440</v>
      </c>
      <c r="G13" s="37" t="s">
        <v>35</v>
      </c>
      <c r="H13" s="37">
        <f>911*8</f>
        <v>7288</v>
      </c>
      <c r="I13" s="37"/>
      <c r="J13" s="37">
        <f>F13-H13</f>
        <v>22152</v>
      </c>
    </row>
    <row r="14" ht="42" customHeight="1" spans="1:10">
      <c r="A14" s="36">
        <v>11</v>
      </c>
      <c r="B14" s="38" t="s">
        <v>36</v>
      </c>
      <c r="C14" s="36" t="s">
        <v>37</v>
      </c>
      <c r="D14" s="39">
        <v>470</v>
      </c>
      <c r="E14" s="36">
        <v>15</v>
      </c>
      <c r="F14" s="33">
        <f t="shared" si="1"/>
        <v>7050</v>
      </c>
      <c r="G14" s="10"/>
      <c r="H14" s="10"/>
      <c r="I14" s="10"/>
      <c r="J14" s="37">
        <f t="shared" ref="J14:J16" si="2">F14</f>
        <v>7050</v>
      </c>
    </row>
    <row r="15" ht="50.5" customHeight="1" spans="1:10">
      <c r="A15" s="4">
        <v>12</v>
      </c>
      <c r="B15" s="40" t="s">
        <v>38</v>
      </c>
      <c r="C15" s="4" t="s">
        <v>39</v>
      </c>
      <c r="D15" s="41">
        <v>817</v>
      </c>
      <c r="E15" s="4">
        <v>30</v>
      </c>
      <c r="F15" s="36">
        <f t="shared" si="1"/>
        <v>24510</v>
      </c>
      <c r="G15" s="7" t="s">
        <v>35</v>
      </c>
      <c r="H15" s="7">
        <f>D15*4*2</f>
        <v>6536</v>
      </c>
      <c r="I15" s="7"/>
      <c r="J15" s="37">
        <f t="shared" si="2"/>
        <v>24510</v>
      </c>
    </row>
    <row r="16" ht="29.5" customHeight="1" spans="1:10">
      <c r="A16" s="2">
        <v>13</v>
      </c>
      <c r="B16" s="2" t="s">
        <v>40</v>
      </c>
      <c r="C16" s="2" t="s">
        <v>41</v>
      </c>
      <c r="D16" s="2">
        <v>660</v>
      </c>
      <c r="E16" s="11">
        <v>40</v>
      </c>
      <c r="F16" s="11">
        <v>26400</v>
      </c>
      <c r="G16" s="7" t="s">
        <v>42</v>
      </c>
      <c r="H16" s="2">
        <v>5940</v>
      </c>
      <c r="I16" s="2"/>
      <c r="J16" s="2">
        <f t="shared" si="2"/>
        <v>26400</v>
      </c>
    </row>
    <row r="17" ht="15.75" spans="1:10">
      <c r="A17" s="4"/>
      <c r="B17" s="4"/>
      <c r="C17" s="4"/>
      <c r="D17" s="4"/>
      <c r="E17" s="4"/>
      <c r="F17" s="4"/>
      <c r="G17" s="7" t="s">
        <v>43</v>
      </c>
      <c r="H17" s="4"/>
      <c r="I17" s="4"/>
      <c r="J17" s="4"/>
    </row>
    <row r="18" ht="45.75" spans="1:10">
      <c r="A18" s="4">
        <v>14</v>
      </c>
      <c r="B18" s="7" t="s">
        <v>31</v>
      </c>
      <c r="C18" s="7" t="s">
        <v>44</v>
      </c>
      <c r="D18" s="7">
        <v>1650</v>
      </c>
      <c r="E18" s="7">
        <v>30</v>
      </c>
      <c r="F18" s="7">
        <v>49500</v>
      </c>
      <c r="G18" s="7"/>
      <c r="H18" s="7">
        <v>5940</v>
      </c>
      <c r="I18" s="7">
        <v>720</v>
      </c>
      <c r="J18" s="7">
        <v>43560</v>
      </c>
    </row>
    <row r="19" ht="45.75" spans="1:10">
      <c r="A19" s="4">
        <v>15</v>
      </c>
      <c r="B19" s="7" t="s">
        <v>45</v>
      </c>
      <c r="C19" s="7" t="s">
        <v>46</v>
      </c>
      <c r="D19" s="7">
        <v>810</v>
      </c>
      <c r="E19" s="7">
        <v>21</v>
      </c>
      <c r="F19" s="7">
        <v>17010</v>
      </c>
      <c r="G19" s="7" t="s">
        <v>18</v>
      </c>
      <c r="H19" s="7"/>
      <c r="I19" s="7">
        <v>3645</v>
      </c>
      <c r="J19" s="7">
        <v>17010</v>
      </c>
    </row>
    <row r="20" ht="30.75" spans="1:10">
      <c r="A20" s="4">
        <v>16</v>
      </c>
      <c r="B20" s="7" t="s">
        <v>47</v>
      </c>
      <c r="C20" s="7" t="s">
        <v>48</v>
      </c>
      <c r="D20" s="7">
        <v>560</v>
      </c>
      <c r="E20" s="7">
        <v>16.5</v>
      </c>
      <c r="F20" s="7">
        <v>9240</v>
      </c>
      <c r="G20" s="7" t="s">
        <v>35</v>
      </c>
      <c r="H20" s="7"/>
      <c r="I20" s="7">
        <v>4032</v>
      </c>
      <c r="J20" s="7">
        <v>9240</v>
      </c>
    </row>
    <row r="21" ht="15.75" spans="1:10">
      <c r="A21" s="2">
        <v>17</v>
      </c>
      <c r="B21" s="2" t="s">
        <v>49</v>
      </c>
      <c r="C21" s="2" t="s">
        <v>46</v>
      </c>
      <c r="D21" s="2">
        <v>810</v>
      </c>
      <c r="E21" s="2">
        <v>14</v>
      </c>
      <c r="F21" s="2">
        <v>11340</v>
      </c>
      <c r="G21" s="7" t="s">
        <v>50</v>
      </c>
      <c r="H21" s="2"/>
      <c r="I21" s="2">
        <v>2880</v>
      </c>
      <c r="J21" s="2">
        <v>11340</v>
      </c>
    </row>
    <row r="22" ht="15.75" spans="1:10">
      <c r="A22" s="4"/>
      <c r="B22" s="4"/>
      <c r="C22" s="4"/>
      <c r="D22" s="4"/>
      <c r="E22" s="4"/>
      <c r="F22" s="4"/>
      <c r="G22" s="7" t="s">
        <v>51</v>
      </c>
      <c r="H22" s="4"/>
      <c r="I22" s="4"/>
      <c r="J22" s="4"/>
    </row>
    <row r="23" ht="30.75" spans="1:10">
      <c r="A23" s="4">
        <v>18</v>
      </c>
      <c r="B23" s="7" t="s">
        <v>52</v>
      </c>
      <c r="C23" s="7" t="s">
        <v>48</v>
      </c>
      <c r="D23" s="7">
        <v>220</v>
      </c>
      <c r="E23" s="7">
        <v>14</v>
      </c>
      <c r="F23" s="7">
        <v>3080</v>
      </c>
      <c r="G23" s="7" t="s">
        <v>27</v>
      </c>
      <c r="H23" s="7"/>
      <c r="I23" s="7">
        <v>792</v>
      </c>
      <c r="J23" s="7">
        <v>3080</v>
      </c>
    </row>
    <row r="24" ht="45.75" spans="1:10">
      <c r="A24" s="4">
        <v>19</v>
      </c>
      <c r="B24" s="7" t="s">
        <v>31</v>
      </c>
      <c r="C24" s="7" t="s">
        <v>53</v>
      </c>
      <c r="D24" s="7">
        <v>2150</v>
      </c>
      <c r="E24" s="7">
        <v>14</v>
      </c>
      <c r="F24" s="7">
        <f>D24*E24</f>
        <v>30100</v>
      </c>
      <c r="G24" s="7" t="s">
        <v>54</v>
      </c>
      <c r="H24" s="7"/>
      <c r="I24" s="7">
        <f>D24*1.5*2</f>
        <v>6450</v>
      </c>
      <c r="J24" s="7">
        <f>F24</f>
        <v>30100</v>
      </c>
    </row>
    <row r="25" ht="45.75" spans="1:10">
      <c r="A25" s="4">
        <v>20</v>
      </c>
      <c r="B25" s="7" t="s">
        <v>55</v>
      </c>
      <c r="C25" s="7" t="s">
        <v>56</v>
      </c>
      <c r="D25" s="7">
        <v>970</v>
      </c>
      <c r="E25" s="7">
        <v>9</v>
      </c>
      <c r="F25" s="7">
        <v>8730</v>
      </c>
      <c r="G25" s="7" t="s">
        <v>54</v>
      </c>
      <c r="H25" s="7"/>
      <c r="I25" s="7">
        <v>2619</v>
      </c>
      <c r="J25" s="7">
        <v>8730</v>
      </c>
    </row>
    <row r="26" ht="45.75" spans="1:10">
      <c r="A26" s="4">
        <v>21</v>
      </c>
      <c r="B26" s="7" t="s">
        <v>57</v>
      </c>
      <c r="C26" s="7" t="s">
        <v>58</v>
      </c>
      <c r="D26" s="7">
        <v>480</v>
      </c>
      <c r="E26" s="7">
        <v>9</v>
      </c>
      <c r="F26" s="7">
        <v>4320</v>
      </c>
      <c r="G26" s="7" t="s">
        <v>59</v>
      </c>
      <c r="H26" s="7"/>
      <c r="I26" s="7">
        <v>864</v>
      </c>
      <c r="J26" s="7">
        <v>4320</v>
      </c>
    </row>
    <row r="27" ht="30.75" spans="1:10">
      <c r="A27" s="4">
        <v>22</v>
      </c>
      <c r="B27" s="7" t="s">
        <v>60</v>
      </c>
      <c r="C27" s="7" t="s">
        <v>61</v>
      </c>
      <c r="D27" s="7">
        <v>400</v>
      </c>
      <c r="E27" s="7">
        <v>15</v>
      </c>
      <c r="F27" s="7">
        <f>D27*E27</f>
        <v>6000</v>
      </c>
      <c r="G27" s="7"/>
      <c r="H27" s="7"/>
      <c r="I27" s="7"/>
      <c r="J27" s="7">
        <f>F27</f>
        <v>6000</v>
      </c>
    </row>
    <row r="28" s="29" customFormat="1" ht="35" customHeight="1" spans="1:10">
      <c r="A28" s="4">
        <v>23</v>
      </c>
      <c r="B28" s="42" t="s">
        <v>62</v>
      </c>
      <c r="C28" s="43" t="s">
        <v>63</v>
      </c>
      <c r="D28" s="42">
        <v>849</v>
      </c>
      <c r="E28" s="42">
        <v>15</v>
      </c>
      <c r="F28" s="42">
        <f>D28*E28</f>
        <v>12735</v>
      </c>
      <c r="G28" s="42"/>
      <c r="H28" s="42"/>
      <c r="I28" s="52"/>
      <c r="J28" s="53">
        <f>F28</f>
        <v>12735</v>
      </c>
    </row>
    <row r="29" s="29" customFormat="1" ht="50" customHeight="1" spans="1:10">
      <c r="A29" s="4">
        <v>24</v>
      </c>
      <c r="B29" s="42" t="s">
        <v>62</v>
      </c>
      <c r="C29" s="43" t="s">
        <v>64</v>
      </c>
      <c r="D29" s="42">
        <v>955</v>
      </c>
      <c r="E29" s="42">
        <v>10</v>
      </c>
      <c r="F29" s="42">
        <f>D29*E29</f>
        <v>9550</v>
      </c>
      <c r="G29" s="42" t="s">
        <v>54</v>
      </c>
      <c r="H29" s="42">
        <f>D29*3</f>
        <v>2865</v>
      </c>
      <c r="I29" s="52"/>
      <c r="J29" s="53">
        <f>F29</f>
        <v>9550</v>
      </c>
    </row>
    <row r="30" ht="30.75" spans="1:10">
      <c r="A30" s="4">
        <v>25</v>
      </c>
      <c r="B30" s="7" t="s">
        <v>65</v>
      </c>
      <c r="C30" s="7"/>
      <c r="D30" s="7"/>
      <c r="E30" s="7"/>
      <c r="F30" s="7">
        <v>9200</v>
      </c>
      <c r="G30" s="7"/>
      <c r="H30" s="7">
        <v>3060</v>
      </c>
      <c r="I30" s="7"/>
      <c r="J30" s="7">
        <f t="shared" ref="J30:J31" si="3">F30</f>
        <v>9200</v>
      </c>
    </row>
    <row r="31" ht="30.75" spans="1:10">
      <c r="A31" s="4">
        <v>26</v>
      </c>
      <c r="B31" s="7" t="s">
        <v>66</v>
      </c>
      <c r="C31" s="7"/>
      <c r="D31" s="7"/>
      <c r="E31" s="7"/>
      <c r="F31" s="7">
        <v>8300</v>
      </c>
      <c r="G31" s="7"/>
      <c r="H31" s="7">
        <v>6559</v>
      </c>
      <c r="I31" s="7"/>
      <c r="J31" s="7">
        <f t="shared" si="3"/>
        <v>8300</v>
      </c>
    </row>
    <row r="32" ht="30.75" spans="1:10">
      <c r="A32" s="4">
        <v>27</v>
      </c>
      <c r="B32" s="7" t="s">
        <v>67</v>
      </c>
      <c r="C32" s="7"/>
      <c r="D32" s="7"/>
      <c r="E32" s="7"/>
      <c r="F32" s="7">
        <v>6300</v>
      </c>
      <c r="G32" s="7"/>
      <c r="H32" s="7"/>
      <c r="I32" s="7"/>
      <c r="J32" s="7">
        <v>6300</v>
      </c>
    </row>
    <row r="33" ht="30.75" spans="1:10">
      <c r="A33" s="4">
        <v>28</v>
      </c>
      <c r="B33" s="7" t="s">
        <v>68</v>
      </c>
      <c r="C33" s="7"/>
      <c r="D33" s="7">
        <v>270</v>
      </c>
      <c r="E33" s="7">
        <v>24</v>
      </c>
      <c r="F33" s="7">
        <v>6480</v>
      </c>
      <c r="G33" s="7"/>
      <c r="H33" s="7"/>
      <c r="I33" s="7">
        <v>486</v>
      </c>
      <c r="J33" s="7">
        <v>6480</v>
      </c>
    </row>
    <row r="34" ht="15.75" spans="1:10">
      <c r="A34" s="4">
        <v>29</v>
      </c>
      <c r="B34" s="7" t="s">
        <v>69</v>
      </c>
      <c r="C34" s="7"/>
      <c r="D34" s="7">
        <v>140</v>
      </c>
      <c r="E34" s="7">
        <v>11</v>
      </c>
      <c r="F34" s="7">
        <v>1540</v>
      </c>
      <c r="G34" s="7"/>
      <c r="H34" s="7"/>
      <c r="I34" s="7">
        <v>252</v>
      </c>
      <c r="J34" s="7">
        <v>3594</v>
      </c>
    </row>
    <row r="35" ht="30.75" spans="1:10">
      <c r="A35" s="4">
        <v>30</v>
      </c>
      <c r="B35" s="7" t="s">
        <v>70</v>
      </c>
      <c r="C35" s="7"/>
      <c r="D35" s="7"/>
      <c r="E35" s="7"/>
      <c r="F35" s="7"/>
      <c r="G35" s="7"/>
      <c r="H35" s="7"/>
      <c r="I35" s="7"/>
      <c r="J35" s="7">
        <v>6000</v>
      </c>
    </row>
    <row r="36" ht="15.75" spans="1:10">
      <c r="A36" s="4">
        <v>31</v>
      </c>
      <c r="B36" s="7" t="s">
        <v>71</v>
      </c>
      <c r="C36" s="7"/>
      <c r="D36" s="7"/>
      <c r="E36" s="7"/>
      <c r="F36" s="7"/>
      <c r="G36" s="7"/>
      <c r="H36" s="7"/>
      <c r="I36" s="7">
        <v>2280</v>
      </c>
      <c r="J36" s="7">
        <v>10600</v>
      </c>
    </row>
    <row r="37" ht="15.75" spans="1:10">
      <c r="A37" s="4">
        <v>32</v>
      </c>
      <c r="B37" s="7" t="s">
        <v>72</v>
      </c>
      <c r="C37" s="7"/>
      <c r="D37" s="7"/>
      <c r="E37" s="7"/>
      <c r="F37" s="7"/>
      <c r="G37" s="44"/>
      <c r="H37" s="7"/>
      <c r="I37" s="7"/>
      <c r="J37" s="7"/>
    </row>
    <row r="38" ht="15.75" spans="1:10">
      <c r="A38" s="9" t="s">
        <v>73</v>
      </c>
      <c r="B38" s="10"/>
      <c r="C38" s="7"/>
      <c r="D38" s="7"/>
      <c r="E38" s="7"/>
      <c r="F38" s="7">
        <f>SUM(F4:F37)</f>
        <v>522680</v>
      </c>
      <c r="G38" s="7"/>
      <c r="H38" s="7">
        <f>SUM(H4:H37)</f>
        <v>124917</v>
      </c>
      <c r="I38" s="7">
        <f>SUM(I4:I37)</f>
        <v>87375</v>
      </c>
      <c r="J38" s="7">
        <f>SUM(J4:J37)</f>
        <v>474281</v>
      </c>
    </row>
    <row r="39" ht="75.75" spans="1:10">
      <c r="A39" s="4">
        <v>33</v>
      </c>
      <c r="B39" s="7" t="s">
        <v>74</v>
      </c>
      <c r="C39" s="7"/>
      <c r="D39" s="44"/>
      <c r="E39" s="44"/>
      <c r="F39" s="44"/>
      <c r="G39" s="44"/>
      <c r="H39" s="44"/>
      <c r="I39" s="44"/>
      <c r="J39" s="10">
        <v>6072</v>
      </c>
    </row>
    <row r="40" ht="15.75" spans="1:10">
      <c r="A40" s="4">
        <v>34</v>
      </c>
      <c r="B40" s="7" t="s">
        <v>75</v>
      </c>
      <c r="C40" s="7"/>
      <c r="D40" s="44"/>
      <c r="E40" s="44"/>
      <c r="F40" s="44"/>
      <c r="G40" s="44"/>
      <c r="H40" s="44"/>
      <c r="I40" s="44">
        <v>1905</v>
      </c>
      <c r="J40" s="44">
        <v>11914</v>
      </c>
    </row>
    <row r="41" ht="30.75" spans="1:10">
      <c r="A41" s="4">
        <v>35</v>
      </c>
      <c r="B41" s="7" t="s">
        <v>76</v>
      </c>
      <c r="C41" s="7"/>
      <c r="D41" s="44"/>
      <c r="E41" s="44"/>
      <c r="F41" s="44"/>
      <c r="G41" s="44"/>
      <c r="H41" s="44"/>
      <c r="I41" s="44"/>
      <c r="J41" s="44">
        <v>6527</v>
      </c>
    </row>
    <row r="42" ht="30.75" spans="1:10">
      <c r="A42" s="4">
        <v>36</v>
      </c>
      <c r="B42" s="7" t="s">
        <v>77</v>
      </c>
      <c r="C42" s="7"/>
      <c r="D42" s="44"/>
      <c r="E42" s="44"/>
      <c r="F42" s="44"/>
      <c r="G42" s="44"/>
      <c r="H42" s="44"/>
      <c r="I42" s="44">
        <v>1176</v>
      </c>
      <c r="J42" s="44"/>
    </row>
    <row r="43" ht="30.75" spans="1:10">
      <c r="A43" s="4">
        <v>37</v>
      </c>
      <c r="B43" s="7" t="s">
        <v>67</v>
      </c>
      <c r="C43" s="7"/>
      <c r="D43" s="44"/>
      <c r="E43" s="44"/>
      <c r="F43" s="44"/>
      <c r="G43" s="44"/>
      <c r="H43" s="44"/>
      <c r="I43" s="44"/>
      <c r="J43" s="44">
        <v>2337</v>
      </c>
    </row>
    <row r="44" ht="15.75" spans="1:10">
      <c r="A44" s="9" t="s">
        <v>73</v>
      </c>
      <c r="B44" s="10"/>
      <c r="C44" s="7"/>
      <c r="D44" s="44"/>
      <c r="E44" s="44"/>
      <c r="F44" s="44"/>
      <c r="G44" s="44"/>
      <c r="H44" s="44">
        <v>0</v>
      </c>
      <c r="I44" s="44">
        <f>SUM(I39:I43)</f>
        <v>3081</v>
      </c>
      <c r="J44" s="44">
        <f>SUM(J39:J43)</f>
        <v>26850</v>
      </c>
    </row>
    <row r="45" ht="30.75" spans="1:10">
      <c r="A45" s="4">
        <v>38</v>
      </c>
      <c r="B45" s="7" t="s">
        <v>78</v>
      </c>
      <c r="C45" s="7" t="s">
        <v>79</v>
      </c>
      <c r="D45" s="44">
        <v>440</v>
      </c>
      <c r="E45" s="44">
        <v>24</v>
      </c>
      <c r="F45" s="44">
        <v>10560</v>
      </c>
      <c r="G45" s="44" t="s">
        <v>80</v>
      </c>
      <c r="H45" s="44">
        <v>880</v>
      </c>
      <c r="I45" s="44"/>
      <c r="J45" s="46">
        <f>F45-H45</f>
        <v>9680</v>
      </c>
    </row>
    <row r="46" ht="35" customHeight="1" spans="1:10">
      <c r="A46" s="4">
        <v>39</v>
      </c>
      <c r="B46" s="7" t="s">
        <v>81</v>
      </c>
      <c r="C46" s="7" t="s">
        <v>82</v>
      </c>
      <c r="D46" s="44">
        <v>750</v>
      </c>
      <c r="E46" s="44">
        <v>12</v>
      </c>
      <c r="F46" s="44">
        <f>D46*E46</f>
        <v>9000</v>
      </c>
      <c r="G46" s="44" t="s">
        <v>83</v>
      </c>
      <c r="H46" s="44">
        <f>400*13</f>
        <v>5200</v>
      </c>
      <c r="I46" s="44"/>
      <c r="J46" s="46">
        <v>6890</v>
      </c>
    </row>
    <row r="47" ht="35" customHeight="1" spans="1:10">
      <c r="A47" s="4">
        <v>40</v>
      </c>
      <c r="B47" s="7" t="s">
        <v>84</v>
      </c>
      <c r="C47" s="7" t="s">
        <v>85</v>
      </c>
      <c r="D47" s="44">
        <v>400</v>
      </c>
      <c r="E47" s="44">
        <v>24</v>
      </c>
      <c r="F47" s="44">
        <f>D47*E47</f>
        <v>9600</v>
      </c>
      <c r="G47" s="44" t="s">
        <v>86</v>
      </c>
      <c r="H47" s="44">
        <f>380*3*2</f>
        <v>2280</v>
      </c>
      <c r="I47" s="44"/>
      <c r="J47" s="46">
        <v>8980</v>
      </c>
    </row>
    <row r="48" ht="45.75" spans="1:10">
      <c r="A48" s="4">
        <v>41</v>
      </c>
      <c r="B48" s="7" t="s">
        <v>87</v>
      </c>
      <c r="C48" s="7" t="s">
        <v>88</v>
      </c>
      <c r="D48" s="44">
        <v>3200</v>
      </c>
      <c r="E48" s="44">
        <v>12.5</v>
      </c>
      <c r="F48" s="44">
        <v>40000</v>
      </c>
      <c r="G48" s="44" t="s">
        <v>89</v>
      </c>
      <c r="H48" s="44">
        <v>6400</v>
      </c>
      <c r="I48" s="44"/>
      <c r="J48" s="46">
        <f>F48-H48</f>
        <v>33600</v>
      </c>
    </row>
    <row r="49" ht="45.75" spans="1:10">
      <c r="A49" s="4">
        <v>42</v>
      </c>
      <c r="B49" s="7" t="s">
        <v>90</v>
      </c>
      <c r="C49" s="7" t="s">
        <v>91</v>
      </c>
      <c r="D49" s="44">
        <v>800</v>
      </c>
      <c r="E49" s="44">
        <v>18.5</v>
      </c>
      <c r="F49" s="44">
        <f>D49*E49</f>
        <v>14800</v>
      </c>
      <c r="G49" s="44" t="s">
        <v>27</v>
      </c>
      <c r="H49" s="44">
        <f>D49*2*2</f>
        <v>3200</v>
      </c>
      <c r="I49" s="44"/>
      <c r="J49" s="46">
        <f>F49-H49</f>
        <v>11600</v>
      </c>
    </row>
    <row r="50" ht="45.75" spans="1:10">
      <c r="A50" s="4">
        <v>43</v>
      </c>
      <c r="B50" s="7" t="s">
        <v>92</v>
      </c>
      <c r="C50" s="7" t="s">
        <v>91</v>
      </c>
      <c r="D50" s="44">
        <v>903</v>
      </c>
      <c r="E50" s="44">
        <v>21.5</v>
      </c>
      <c r="F50" s="44">
        <v>19414.5</v>
      </c>
      <c r="G50" s="44" t="s">
        <v>23</v>
      </c>
      <c r="H50" s="44">
        <v>6321</v>
      </c>
      <c r="I50" s="44"/>
      <c r="J50" s="46">
        <f>F50-H50</f>
        <v>13093.5</v>
      </c>
    </row>
    <row r="51" ht="45.75" spans="1:10">
      <c r="A51" s="4">
        <v>44</v>
      </c>
      <c r="B51" s="7" t="s">
        <v>93</v>
      </c>
      <c r="C51" s="7" t="s">
        <v>91</v>
      </c>
      <c r="D51" s="44">
        <v>800</v>
      </c>
      <c r="E51" s="44">
        <v>20.5</v>
      </c>
      <c r="F51" s="44">
        <f>D51*E51</f>
        <v>16400</v>
      </c>
      <c r="G51" s="44" t="s">
        <v>94</v>
      </c>
      <c r="H51" s="44">
        <f>D51*3*2</f>
        <v>4800</v>
      </c>
      <c r="I51" s="44"/>
      <c r="J51" s="46">
        <f>F51-H51</f>
        <v>11600</v>
      </c>
    </row>
    <row r="52" ht="15.75" spans="1:10">
      <c r="A52" s="4">
        <v>45</v>
      </c>
      <c r="B52" s="7" t="s">
        <v>95</v>
      </c>
      <c r="C52" s="7"/>
      <c r="D52" s="44">
        <v>500</v>
      </c>
      <c r="E52" s="44">
        <v>9</v>
      </c>
      <c r="F52" s="44">
        <v>4500</v>
      </c>
      <c r="G52" s="44"/>
      <c r="H52" s="44"/>
      <c r="I52" s="44"/>
      <c r="J52" s="44">
        <v>4500</v>
      </c>
    </row>
    <row r="53" ht="45.75" spans="1:10">
      <c r="A53" s="4">
        <v>46</v>
      </c>
      <c r="B53" s="7" t="s">
        <v>96</v>
      </c>
      <c r="C53" s="7" t="s">
        <v>97</v>
      </c>
      <c r="D53" s="44">
        <v>220</v>
      </c>
      <c r="E53" s="44">
        <v>15</v>
      </c>
      <c r="F53" s="44">
        <v>3300</v>
      </c>
      <c r="G53" s="44"/>
      <c r="H53" s="44"/>
      <c r="I53" s="44"/>
      <c r="J53" s="44">
        <v>3300</v>
      </c>
    </row>
    <row r="54" ht="15.75" spans="1:10">
      <c r="A54" s="9" t="s">
        <v>73</v>
      </c>
      <c r="B54" s="10"/>
      <c r="C54" s="7"/>
      <c r="D54" s="44"/>
      <c r="E54" s="44"/>
      <c r="F54" s="44">
        <f>SUM(F45:F53)</f>
        <v>127574.5</v>
      </c>
      <c r="G54" s="44"/>
      <c r="H54" s="44">
        <f t="shared" ref="H54:J54" si="4">SUM(H45:H53)</f>
        <v>29081</v>
      </c>
      <c r="I54" s="44"/>
      <c r="J54" s="44">
        <f t="shared" si="4"/>
        <v>103243.5</v>
      </c>
    </row>
    <row r="55" ht="45.75" spans="1:10">
      <c r="A55" s="4">
        <v>47</v>
      </c>
      <c r="B55" s="7" t="s">
        <v>98</v>
      </c>
      <c r="C55" s="7" t="s">
        <v>99</v>
      </c>
      <c r="D55" s="44">
        <v>422</v>
      </c>
      <c r="E55" s="44">
        <v>24</v>
      </c>
      <c r="F55" s="44">
        <v>10128</v>
      </c>
      <c r="G55" s="44" t="s">
        <v>27</v>
      </c>
      <c r="H55" s="44">
        <v>1688</v>
      </c>
      <c r="I55" s="44"/>
      <c r="J55" s="46">
        <f>F55-H55</f>
        <v>8440</v>
      </c>
    </row>
    <row r="56" ht="15.75" spans="1:10">
      <c r="A56" s="4">
        <v>48</v>
      </c>
      <c r="B56" s="44" t="s">
        <v>100</v>
      </c>
      <c r="C56" s="44" t="s">
        <v>22</v>
      </c>
      <c r="D56" s="44">
        <v>400</v>
      </c>
      <c r="E56" s="44">
        <v>30</v>
      </c>
      <c r="F56" s="44">
        <v>12000</v>
      </c>
      <c r="G56" s="44" t="s">
        <v>18</v>
      </c>
      <c r="H56" s="44">
        <v>2000</v>
      </c>
      <c r="I56" s="44"/>
      <c r="J56" s="46">
        <f>F56-H57</f>
        <v>10320</v>
      </c>
    </row>
    <row r="57" ht="15.75" spans="1:10">
      <c r="A57" s="4">
        <v>49</v>
      </c>
      <c r="B57" s="44" t="s">
        <v>101</v>
      </c>
      <c r="C57" s="44" t="s">
        <v>102</v>
      </c>
      <c r="D57" s="44">
        <v>840</v>
      </c>
      <c r="E57" s="44">
        <v>30</v>
      </c>
      <c r="F57" s="44">
        <v>25200</v>
      </c>
      <c r="G57" s="44" t="s">
        <v>103</v>
      </c>
      <c r="H57" s="44">
        <v>1680</v>
      </c>
      <c r="I57" s="44"/>
      <c r="J57" s="46">
        <f>F57-H57</f>
        <v>23520</v>
      </c>
    </row>
    <row r="58" ht="15.75" spans="1:10">
      <c r="A58" s="4">
        <v>50</v>
      </c>
      <c r="B58" s="44" t="s">
        <v>104</v>
      </c>
      <c r="C58" s="44" t="s">
        <v>105</v>
      </c>
      <c r="D58" s="44">
        <v>1500</v>
      </c>
      <c r="E58" s="44">
        <v>5</v>
      </c>
      <c r="F58" s="44">
        <v>7500</v>
      </c>
      <c r="G58" s="44" t="s">
        <v>54</v>
      </c>
      <c r="H58" s="44">
        <f>D58*2*1.5</f>
        <v>4500</v>
      </c>
      <c r="I58" s="44"/>
      <c r="J58" s="46">
        <f t="shared" ref="J58" si="5">F58</f>
        <v>7500</v>
      </c>
    </row>
    <row r="59" ht="15.75" spans="1:10">
      <c r="A59" s="45" t="s">
        <v>73</v>
      </c>
      <c r="B59" s="46"/>
      <c r="C59" s="44"/>
      <c r="D59" s="44"/>
      <c r="E59" s="44"/>
      <c r="F59" s="44">
        <f>SUM(F55:F58)</f>
        <v>54828</v>
      </c>
      <c r="G59" s="44"/>
      <c r="H59" s="44">
        <f t="shared" ref="H59:J59" si="6">SUM(H55:H58)</f>
        <v>9868</v>
      </c>
      <c r="I59" s="44"/>
      <c r="J59" s="44">
        <f>SUM(J55:J58)</f>
        <v>49780</v>
      </c>
    </row>
    <row r="60" ht="15.75" spans="1:10">
      <c r="A60" s="47" t="s">
        <v>106</v>
      </c>
      <c r="B60" s="48"/>
      <c r="C60" s="49"/>
      <c r="D60" s="49"/>
      <c r="E60" s="49"/>
      <c r="F60" s="49">
        <f>SUM(F54+F38+F59)</f>
        <v>705082.5</v>
      </c>
      <c r="G60" s="49"/>
      <c r="H60" s="44">
        <f>SUM(H59+H54+H44+H38)</f>
        <v>163866</v>
      </c>
      <c r="I60" s="44">
        <f>SUM(I59+I54+I44+I38)</f>
        <v>90456</v>
      </c>
      <c r="J60" s="49">
        <f>SUM(J59+J44+J38+J54)</f>
        <v>654154.5</v>
      </c>
    </row>
    <row r="61" ht="15.75" spans="1:10">
      <c r="A61" s="50"/>
      <c r="B61" s="44"/>
      <c r="C61" s="51"/>
      <c r="D61" s="51"/>
      <c r="E61" s="51"/>
      <c r="F61" s="51"/>
      <c r="G61" s="51"/>
      <c r="H61" s="50">
        <f>SUM(H60+I60)</f>
        <v>254322</v>
      </c>
      <c r="I61" s="44"/>
      <c r="J61" s="51"/>
    </row>
    <row r="64" spans="11:11">
      <c r="K64" t="s">
        <v>107</v>
      </c>
    </row>
  </sheetData>
  <mergeCells count="39">
    <mergeCell ref="A1:J1"/>
    <mergeCell ref="G2:I2"/>
    <mergeCell ref="A38:B38"/>
    <mergeCell ref="A44:B44"/>
    <mergeCell ref="A54:B54"/>
    <mergeCell ref="A59:B59"/>
    <mergeCell ref="H61:I61"/>
    <mergeCell ref="A2:A3"/>
    <mergeCell ref="A16:A17"/>
    <mergeCell ref="A21:A22"/>
    <mergeCell ref="B2:B3"/>
    <mergeCell ref="B16:B17"/>
    <mergeCell ref="B21:B22"/>
    <mergeCell ref="C2:C3"/>
    <mergeCell ref="C16:C17"/>
    <mergeCell ref="C21:C22"/>
    <mergeCell ref="C60:C61"/>
    <mergeCell ref="D2:D3"/>
    <mergeCell ref="D16:D17"/>
    <mergeCell ref="D21:D22"/>
    <mergeCell ref="D60:D61"/>
    <mergeCell ref="E2:E3"/>
    <mergeCell ref="E16:E17"/>
    <mergeCell ref="E21:E22"/>
    <mergeCell ref="E60:E61"/>
    <mergeCell ref="F2:F3"/>
    <mergeCell ref="F16:F17"/>
    <mergeCell ref="F21:F22"/>
    <mergeCell ref="F60:F61"/>
    <mergeCell ref="G60:G61"/>
    <mergeCell ref="H16:H17"/>
    <mergeCell ref="H21:H22"/>
    <mergeCell ref="I16:I17"/>
    <mergeCell ref="I21:I22"/>
    <mergeCell ref="J2:J3"/>
    <mergeCell ref="J16:J17"/>
    <mergeCell ref="J21:J22"/>
    <mergeCell ref="J60:J61"/>
    <mergeCell ref="A60:B6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zoomScale="140" zoomScaleNormal="140" workbookViewId="0">
      <pane ySplit="3" topLeftCell="A50" activePane="bottomLeft" state="frozen"/>
      <selection/>
      <selection pane="bottomLeft" activeCell="B22" sqref="B22"/>
    </sheetView>
  </sheetViews>
  <sheetFormatPr defaultColWidth="9" defaultRowHeight="14"/>
  <cols>
    <col min="2" max="2" width="13.5833333333333" customWidth="1"/>
    <col min="6" max="7" width="13.4166666666667" customWidth="1"/>
  </cols>
  <sheetData>
    <row r="1" ht="19.25" spans="1:9">
      <c r="A1" s="17" t="s">
        <v>108</v>
      </c>
      <c r="B1" s="17"/>
      <c r="C1" s="17"/>
      <c r="D1" s="17"/>
      <c r="E1" s="17"/>
      <c r="F1" s="17"/>
      <c r="G1" s="17"/>
      <c r="H1" s="17"/>
      <c r="I1" s="17"/>
    </row>
    <row r="2" ht="15" spans="1:9">
      <c r="A2" s="25" t="s">
        <v>109</v>
      </c>
      <c r="B2" s="25" t="s">
        <v>110</v>
      </c>
      <c r="C2" s="25" t="s">
        <v>111</v>
      </c>
      <c r="D2" s="25" t="s">
        <v>112</v>
      </c>
      <c r="E2" s="25" t="s">
        <v>113</v>
      </c>
      <c r="F2" s="25" t="s">
        <v>114</v>
      </c>
      <c r="G2" s="25" t="s">
        <v>115</v>
      </c>
      <c r="H2" s="25" t="s">
        <v>116</v>
      </c>
      <c r="I2" s="28" t="s">
        <v>117</v>
      </c>
    </row>
    <row r="3" ht="15.75" spans="1:9">
      <c r="A3" s="20"/>
      <c r="B3" s="20"/>
      <c r="C3" s="20"/>
      <c r="D3" s="20"/>
      <c r="E3" s="20"/>
      <c r="F3" s="20"/>
      <c r="G3" s="20"/>
      <c r="H3" s="20"/>
      <c r="I3" s="6" t="s">
        <v>118</v>
      </c>
    </row>
    <row r="4" ht="15.75" spans="1:9">
      <c r="A4" s="20" t="s">
        <v>119</v>
      </c>
      <c r="B4" s="21" t="s">
        <v>120</v>
      </c>
      <c r="C4" s="21" t="s">
        <v>121</v>
      </c>
      <c r="D4" s="21" t="s">
        <v>122</v>
      </c>
      <c r="E4" s="21">
        <v>3.183</v>
      </c>
      <c r="F4" s="21">
        <v>1520</v>
      </c>
      <c r="G4" s="21">
        <v>4.5</v>
      </c>
      <c r="H4" s="21">
        <v>6840</v>
      </c>
      <c r="I4" s="21" t="s">
        <v>119</v>
      </c>
    </row>
    <row r="5" ht="15.75" spans="1:9">
      <c r="A5" s="25" t="s">
        <v>123</v>
      </c>
      <c r="B5" s="21" t="s">
        <v>124</v>
      </c>
      <c r="C5" s="21" t="s">
        <v>125</v>
      </c>
      <c r="D5" s="21" t="s">
        <v>126</v>
      </c>
      <c r="E5" s="21">
        <v>4.869</v>
      </c>
      <c r="F5" s="21">
        <v>1343</v>
      </c>
      <c r="G5" s="21">
        <v>5.5</v>
      </c>
      <c r="H5" s="21">
        <v>7386.5</v>
      </c>
      <c r="I5" s="25" t="s">
        <v>123</v>
      </c>
    </row>
    <row r="6" ht="15.75" spans="1:9">
      <c r="A6" s="26"/>
      <c r="B6" s="21" t="s">
        <v>127</v>
      </c>
      <c r="C6" s="21" t="s">
        <v>128</v>
      </c>
      <c r="D6" s="21" t="s">
        <v>128</v>
      </c>
      <c r="E6" s="21">
        <v>2.744</v>
      </c>
      <c r="F6" s="21">
        <v>332</v>
      </c>
      <c r="G6" s="21">
        <v>5</v>
      </c>
      <c r="H6" s="21">
        <v>1660</v>
      </c>
      <c r="I6" s="26"/>
    </row>
    <row r="7" ht="15.75" spans="1:9">
      <c r="A7" s="26"/>
      <c r="B7" s="21" t="s">
        <v>129</v>
      </c>
      <c r="C7" s="21" t="s">
        <v>130</v>
      </c>
      <c r="D7" s="21" t="s">
        <v>131</v>
      </c>
      <c r="E7" s="21">
        <v>0.11</v>
      </c>
      <c r="F7" s="21">
        <v>740</v>
      </c>
      <c r="G7" s="21">
        <v>4.5</v>
      </c>
      <c r="H7" s="21">
        <f>F7*G7</f>
        <v>3330</v>
      </c>
      <c r="I7" s="26"/>
    </row>
    <row r="8" ht="15.75" spans="1:9">
      <c r="A8" s="26"/>
      <c r="B8" s="21" t="s">
        <v>132</v>
      </c>
      <c r="C8" s="21" t="s">
        <v>130</v>
      </c>
      <c r="D8" s="21" t="s">
        <v>131</v>
      </c>
      <c r="E8" s="21">
        <v>0.17</v>
      </c>
      <c r="F8" s="21">
        <v>500</v>
      </c>
      <c r="G8" s="21">
        <v>4.5</v>
      </c>
      <c r="H8" s="21">
        <f>F8*G8</f>
        <v>2250</v>
      </c>
      <c r="I8" s="26"/>
    </row>
    <row r="9" ht="15.75" spans="1:9">
      <c r="A9" s="20"/>
      <c r="B9" s="21" t="s">
        <v>120</v>
      </c>
      <c r="C9" s="21" t="s">
        <v>131</v>
      </c>
      <c r="D9" s="21" t="s">
        <v>121</v>
      </c>
      <c r="E9" s="21">
        <v>1.663</v>
      </c>
      <c r="F9" s="21">
        <v>1663</v>
      </c>
      <c r="G9" s="21">
        <v>3.5</v>
      </c>
      <c r="H9" s="21">
        <v>5820.5</v>
      </c>
      <c r="I9" s="20"/>
    </row>
    <row r="10" ht="15.75" spans="1:9">
      <c r="A10" s="25" t="s">
        <v>133</v>
      </c>
      <c r="B10" s="21" t="s">
        <v>134</v>
      </c>
      <c r="C10" s="21" t="s">
        <v>125</v>
      </c>
      <c r="D10" s="21" t="s">
        <v>135</v>
      </c>
      <c r="E10" s="21">
        <v>1.135</v>
      </c>
      <c r="F10" s="21">
        <v>450</v>
      </c>
      <c r="G10" s="21">
        <v>3.5</v>
      </c>
      <c r="H10" s="21">
        <f>F10*G10</f>
        <v>1575</v>
      </c>
      <c r="I10" s="21"/>
    </row>
    <row r="11" ht="15.75" spans="1:9">
      <c r="A11" s="20"/>
      <c r="B11" s="21" t="s">
        <v>136</v>
      </c>
      <c r="C11" s="21" t="s">
        <v>125</v>
      </c>
      <c r="D11" s="21" t="s">
        <v>135</v>
      </c>
      <c r="E11" s="21">
        <v>2.253</v>
      </c>
      <c r="F11" s="21">
        <v>1934</v>
      </c>
      <c r="G11" s="21">
        <v>5</v>
      </c>
      <c r="H11" s="21">
        <v>9670</v>
      </c>
      <c r="I11" s="21" t="s">
        <v>133</v>
      </c>
    </row>
    <row r="12" ht="15.75" spans="1:9">
      <c r="A12" s="25" t="s">
        <v>137</v>
      </c>
      <c r="B12" s="21" t="s">
        <v>138</v>
      </c>
      <c r="C12" s="21" t="s">
        <v>139</v>
      </c>
      <c r="D12" s="21" t="s">
        <v>139</v>
      </c>
      <c r="E12" s="21">
        <v>4.659</v>
      </c>
      <c r="F12" s="21">
        <v>1979</v>
      </c>
      <c r="G12" s="21">
        <v>6</v>
      </c>
      <c r="H12" s="21">
        <v>11874</v>
      </c>
      <c r="I12" s="25" t="s">
        <v>137</v>
      </c>
    </row>
    <row r="13" ht="15.75" spans="1:9">
      <c r="A13" s="20"/>
      <c r="B13" s="21" t="s">
        <v>140</v>
      </c>
      <c r="C13" s="21" t="s">
        <v>141</v>
      </c>
      <c r="D13" s="21" t="s">
        <v>125</v>
      </c>
      <c r="E13" s="21">
        <v>3.977</v>
      </c>
      <c r="F13" s="21">
        <v>2670</v>
      </c>
      <c r="G13" s="21">
        <v>5.5</v>
      </c>
      <c r="H13" s="21">
        <v>14685</v>
      </c>
      <c r="I13" s="20"/>
    </row>
    <row r="14" ht="15.75" spans="1:9">
      <c r="A14" s="25" t="s">
        <v>142</v>
      </c>
      <c r="B14" s="21" t="s">
        <v>138</v>
      </c>
      <c r="C14" s="21" t="s">
        <v>143</v>
      </c>
      <c r="D14" s="21" t="s">
        <v>139</v>
      </c>
      <c r="E14" s="21">
        <v>2.68</v>
      </c>
      <c r="F14" s="21">
        <v>2680</v>
      </c>
      <c r="G14" s="21">
        <v>6</v>
      </c>
      <c r="H14" s="21">
        <v>16080</v>
      </c>
      <c r="I14" s="25" t="s">
        <v>142</v>
      </c>
    </row>
    <row r="15" ht="15.75" spans="1:9">
      <c r="A15" s="20"/>
      <c r="B15" s="21" t="s">
        <v>144</v>
      </c>
      <c r="C15" s="21" t="s">
        <v>143</v>
      </c>
      <c r="D15" s="21" t="s">
        <v>143</v>
      </c>
      <c r="E15" s="21">
        <v>2.127</v>
      </c>
      <c r="F15" s="21">
        <v>2127</v>
      </c>
      <c r="G15" s="21">
        <v>3.5</v>
      </c>
      <c r="H15" s="21">
        <v>7444.5</v>
      </c>
      <c r="I15" s="20"/>
    </row>
    <row r="16" ht="15.75" spans="1:9">
      <c r="A16" s="25" t="s">
        <v>145</v>
      </c>
      <c r="B16" s="21" t="s">
        <v>146</v>
      </c>
      <c r="C16" s="21" t="s">
        <v>147</v>
      </c>
      <c r="D16" s="21" t="s">
        <v>139</v>
      </c>
      <c r="E16" s="21">
        <v>0.134</v>
      </c>
      <c r="F16" s="21">
        <v>134</v>
      </c>
      <c r="G16" s="21">
        <v>4</v>
      </c>
      <c r="H16" s="21">
        <v>536</v>
      </c>
      <c r="I16" s="25" t="s">
        <v>145</v>
      </c>
    </row>
    <row r="17" ht="15.75" spans="1:9">
      <c r="A17" s="26"/>
      <c r="B17" s="21" t="s">
        <v>146</v>
      </c>
      <c r="C17" s="21" t="s">
        <v>147</v>
      </c>
      <c r="D17" s="21" t="s">
        <v>147</v>
      </c>
      <c r="E17" s="21">
        <v>2.915</v>
      </c>
      <c r="F17" s="21">
        <v>2781</v>
      </c>
      <c r="G17" s="21">
        <v>5.5</v>
      </c>
      <c r="H17" s="21">
        <v>15295.5</v>
      </c>
      <c r="I17" s="26"/>
    </row>
    <row r="18" ht="15.75" spans="1:9">
      <c r="A18" s="26"/>
      <c r="B18" s="21" t="s">
        <v>146</v>
      </c>
      <c r="C18" s="21" t="s">
        <v>147</v>
      </c>
      <c r="D18" s="21" t="s">
        <v>125</v>
      </c>
      <c r="E18" s="21">
        <v>3.335</v>
      </c>
      <c r="F18" s="21">
        <v>420</v>
      </c>
      <c r="G18" s="21">
        <v>3.5</v>
      </c>
      <c r="H18" s="21">
        <v>1470</v>
      </c>
      <c r="I18" s="26"/>
    </row>
    <row r="19" ht="15.75" spans="1:9">
      <c r="A19" s="26"/>
      <c r="B19" s="21" t="s">
        <v>140</v>
      </c>
      <c r="C19" s="21" t="s">
        <v>148</v>
      </c>
      <c r="D19" s="21" t="s">
        <v>148</v>
      </c>
      <c r="E19" s="21">
        <v>7.539</v>
      </c>
      <c r="F19" s="21">
        <v>1429</v>
      </c>
      <c r="G19" s="21">
        <v>6</v>
      </c>
      <c r="H19" s="21">
        <v>8574</v>
      </c>
      <c r="I19" s="26"/>
    </row>
    <row r="20" ht="15.75" spans="1:9">
      <c r="A20" s="26"/>
      <c r="B20" s="21" t="s">
        <v>149</v>
      </c>
      <c r="C20" s="21" t="s">
        <v>147</v>
      </c>
      <c r="D20" s="21" t="s">
        <v>150</v>
      </c>
      <c r="E20" s="21">
        <v>0.75</v>
      </c>
      <c r="F20" s="21">
        <v>750</v>
      </c>
      <c r="G20" s="21">
        <v>4</v>
      </c>
      <c r="H20" s="21">
        <v>3000</v>
      </c>
      <c r="I20" s="26"/>
    </row>
    <row r="21" ht="15.75" spans="1:9">
      <c r="A21" s="20"/>
      <c r="B21" s="21" t="s">
        <v>151</v>
      </c>
      <c r="C21" s="21" t="s">
        <v>147</v>
      </c>
      <c r="D21" s="21" t="s">
        <v>140</v>
      </c>
      <c r="E21" s="21">
        <v>2.6</v>
      </c>
      <c r="F21" s="21">
        <v>880</v>
      </c>
      <c r="G21" s="21">
        <v>6</v>
      </c>
      <c r="H21" s="21">
        <v>5280</v>
      </c>
      <c r="I21" s="20"/>
    </row>
    <row r="22" ht="15.75" spans="1:9">
      <c r="A22" s="25" t="s">
        <v>152</v>
      </c>
      <c r="B22" s="21" t="s">
        <v>140</v>
      </c>
      <c r="C22" s="21" t="s">
        <v>125</v>
      </c>
      <c r="D22" s="21" t="s">
        <v>148</v>
      </c>
      <c r="E22" s="21">
        <v>6.11</v>
      </c>
      <c r="F22" s="21">
        <v>1284</v>
      </c>
      <c r="G22" s="21">
        <v>6</v>
      </c>
      <c r="H22" s="21">
        <v>7704</v>
      </c>
      <c r="I22" s="25" t="s">
        <v>152</v>
      </c>
    </row>
    <row r="23" ht="15.75" spans="1:9">
      <c r="A23" s="26"/>
      <c r="B23" s="21" t="s">
        <v>153</v>
      </c>
      <c r="C23" s="21" t="s">
        <v>150</v>
      </c>
      <c r="D23" s="21" t="s">
        <v>150</v>
      </c>
      <c r="E23" s="21">
        <v>2.42</v>
      </c>
      <c r="F23" s="21">
        <v>2420</v>
      </c>
      <c r="G23" s="21">
        <v>3.5</v>
      </c>
      <c r="H23" s="21">
        <v>8470</v>
      </c>
      <c r="I23" s="26"/>
    </row>
    <row r="24" ht="15.75" spans="1:9">
      <c r="A24" s="26"/>
      <c r="B24" s="21" t="s">
        <v>149</v>
      </c>
      <c r="C24" s="21" t="s">
        <v>150</v>
      </c>
      <c r="D24" s="21" t="s">
        <v>150</v>
      </c>
      <c r="E24" s="21">
        <v>3.552</v>
      </c>
      <c r="F24" s="21">
        <v>2802</v>
      </c>
      <c r="G24" s="21">
        <v>4</v>
      </c>
      <c r="H24" s="21">
        <v>11208</v>
      </c>
      <c r="I24" s="26"/>
    </row>
    <row r="25" ht="15.75" spans="1:9">
      <c r="A25" s="26"/>
      <c r="B25" s="21" t="s">
        <v>154</v>
      </c>
      <c r="C25" s="21" t="s">
        <v>155</v>
      </c>
      <c r="D25" s="21" t="s">
        <v>150</v>
      </c>
      <c r="E25" s="21">
        <v>3.638</v>
      </c>
      <c r="F25" s="21">
        <v>3638</v>
      </c>
      <c r="G25" s="21">
        <v>3.5</v>
      </c>
      <c r="H25" s="21">
        <v>12733</v>
      </c>
      <c r="I25" s="26"/>
    </row>
    <row r="26" ht="15.75" spans="1:9">
      <c r="A26" s="26"/>
      <c r="B26" s="21" t="s">
        <v>156</v>
      </c>
      <c r="C26" s="21" t="s">
        <v>157</v>
      </c>
      <c r="D26" s="21" t="s">
        <v>158</v>
      </c>
      <c r="E26" s="21">
        <v>3.72</v>
      </c>
      <c r="F26" s="21">
        <v>3720</v>
      </c>
      <c r="G26" s="21">
        <v>4.5</v>
      </c>
      <c r="H26" s="21">
        <v>16740</v>
      </c>
      <c r="I26" s="26"/>
    </row>
    <row r="27" ht="15.75" spans="1:9">
      <c r="A27" s="26"/>
      <c r="B27" s="21" t="s">
        <v>159</v>
      </c>
      <c r="C27" s="21" t="s">
        <v>155</v>
      </c>
      <c r="D27" s="21" t="s">
        <v>150</v>
      </c>
      <c r="E27" s="21">
        <v>3.726</v>
      </c>
      <c r="F27" s="21">
        <v>3726</v>
      </c>
      <c r="G27" s="21">
        <v>3.5</v>
      </c>
      <c r="H27" s="21">
        <v>13041</v>
      </c>
      <c r="I27" s="26"/>
    </row>
    <row r="28" ht="15.75" spans="1:9">
      <c r="A28" s="26"/>
      <c r="B28" s="21" t="s">
        <v>160</v>
      </c>
      <c r="C28" s="21" t="s">
        <v>161</v>
      </c>
      <c r="D28" s="21" t="s">
        <v>162</v>
      </c>
      <c r="E28" s="21">
        <v>2.195</v>
      </c>
      <c r="F28" s="21">
        <v>1395</v>
      </c>
      <c r="G28" s="21">
        <v>6</v>
      </c>
      <c r="H28" s="21">
        <v>8370</v>
      </c>
      <c r="I28" s="26"/>
    </row>
    <row r="29" ht="15.75" spans="1:9">
      <c r="A29" s="20"/>
      <c r="B29" s="21" t="s">
        <v>151</v>
      </c>
      <c r="C29" s="21" t="s">
        <v>162</v>
      </c>
      <c r="D29" s="21" t="s">
        <v>147</v>
      </c>
      <c r="E29" s="21">
        <v>1.72</v>
      </c>
      <c r="F29" s="21">
        <v>1720</v>
      </c>
      <c r="G29" s="21">
        <v>6</v>
      </c>
      <c r="H29" s="21">
        <v>10320</v>
      </c>
      <c r="I29" s="20"/>
    </row>
    <row r="30" ht="15.75" spans="1:9">
      <c r="A30" s="25" t="s">
        <v>163</v>
      </c>
      <c r="B30" s="21" t="s">
        <v>156</v>
      </c>
      <c r="C30" s="21" t="s">
        <v>157</v>
      </c>
      <c r="D30" s="21" t="s">
        <v>164</v>
      </c>
      <c r="E30" s="21">
        <v>4.838</v>
      </c>
      <c r="F30" s="21">
        <v>1118</v>
      </c>
      <c r="G30" s="21">
        <v>4.5</v>
      </c>
      <c r="H30" s="21">
        <v>5031</v>
      </c>
      <c r="I30" s="25" t="s">
        <v>163</v>
      </c>
    </row>
    <row r="31" ht="15.75" spans="1:9">
      <c r="A31" s="26"/>
      <c r="B31" s="21" t="s">
        <v>165</v>
      </c>
      <c r="C31" s="21" t="s">
        <v>166</v>
      </c>
      <c r="D31" s="21" t="s">
        <v>143</v>
      </c>
      <c r="E31" s="21">
        <v>3.783</v>
      </c>
      <c r="F31" s="21">
        <v>3783</v>
      </c>
      <c r="G31" s="21">
        <v>4</v>
      </c>
      <c r="H31" s="21">
        <v>15132</v>
      </c>
      <c r="I31" s="26"/>
    </row>
    <row r="32" ht="15.75" spans="1:9">
      <c r="A32" s="26"/>
      <c r="B32" s="21" t="s">
        <v>167</v>
      </c>
      <c r="C32" s="21" t="s">
        <v>166</v>
      </c>
      <c r="D32" s="21" t="s">
        <v>143</v>
      </c>
      <c r="E32" s="21">
        <v>2.26</v>
      </c>
      <c r="F32" s="21">
        <v>1250</v>
      </c>
      <c r="G32" s="21">
        <v>3.5</v>
      </c>
      <c r="H32" s="21">
        <f>F32*G32</f>
        <v>4375</v>
      </c>
      <c r="I32" s="26"/>
    </row>
    <row r="33" ht="15.75" spans="1:9">
      <c r="A33" s="20"/>
      <c r="B33" s="21" t="s">
        <v>160</v>
      </c>
      <c r="C33" s="21" t="s">
        <v>168</v>
      </c>
      <c r="D33" s="21" t="s">
        <v>161</v>
      </c>
      <c r="E33" s="21">
        <v>0.8</v>
      </c>
      <c r="F33" s="21">
        <v>800</v>
      </c>
      <c r="G33" s="21">
        <v>6</v>
      </c>
      <c r="H33" s="21">
        <v>4800</v>
      </c>
      <c r="I33" s="20"/>
    </row>
    <row r="34" ht="15.75" spans="1:9">
      <c r="A34" s="25" t="s">
        <v>169</v>
      </c>
      <c r="B34" s="21" t="s">
        <v>170</v>
      </c>
      <c r="C34" s="21" t="s">
        <v>171</v>
      </c>
      <c r="D34" s="21" t="s">
        <v>171</v>
      </c>
      <c r="E34" s="21">
        <v>2.324</v>
      </c>
      <c r="F34" s="21">
        <v>680</v>
      </c>
      <c r="G34" s="21">
        <v>5.5</v>
      </c>
      <c r="H34" s="21">
        <v>3740</v>
      </c>
      <c r="I34" s="25" t="s">
        <v>169</v>
      </c>
    </row>
    <row r="35" ht="15.75" spans="1:9">
      <c r="A35" s="26"/>
      <c r="B35" s="21" t="s">
        <v>172</v>
      </c>
      <c r="C35" s="21" t="s">
        <v>171</v>
      </c>
      <c r="D35" s="21" t="s">
        <v>171</v>
      </c>
      <c r="E35" s="21">
        <v>1.2</v>
      </c>
      <c r="F35" s="21">
        <v>480</v>
      </c>
      <c r="G35" s="21">
        <v>3.5</v>
      </c>
      <c r="H35" s="21">
        <f>F35*G35</f>
        <v>1680</v>
      </c>
      <c r="I35" s="26"/>
    </row>
    <row r="36" ht="15.75" spans="1:9">
      <c r="A36" s="26"/>
      <c r="B36" s="21" t="s">
        <v>173</v>
      </c>
      <c r="C36" s="21" t="s">
        <v>171</v>
      </c>
      <c r="D36" s="21" t="s">
        <v>171</v>
      </c>
      <c r="E36" s="21">
        <v>2.546</v>
      </c>
      <c r="F36" s="21">
        <v>320</v>
      </c>
      <c r="G36" s="21">
        <v>4</v>
      </c>
      <c r="H36" s="21">
        <v>1280</v>
      </c>
      <c r="I36" s="26"/>
    </row>
    <row r="37" ht="15.75" spans="1:9">
      <c r="A37" s="20"/>
      <c r="B37" s="21" t="s">
        <v>174</v>
      </c>
      <c r="C37" s="21" t="s">
        <v>125</v>
      </c>
      <c r="D37" s="21" t="s">
        <v>171</v>
      </c>
      <c r="E37" s="21">
        <v>2.937</v>
      </c>
      <c r="F37" s="21">
        <v>2937</v>
      </c>
      <c r="G37" s="21">
        <v>4.5</v>
      </c>
      <c r="H37" s="21">
        <v>13216.5</v>
      </c>
      <c r="I37" s="20"/>
    </row>
    <row r="38" ht="15.75" spans="1:9">
      <c r="A38" s="25" t="s">
        <v>175</v>
      </c>
      <c r="B38" s="21" t="s">
        <v>170</v>
      </c>
      <c r="C38" s="21" t="s">
        <v>176</v>
      </c>
      <c r="D38" s="21" t="s">
        <v>171</v>
      </c>
      <c r="E38" s="21">
        <v>1.644</v>
      </c>
      <c r="F38" s="21">
        <v>1644</v>
      </c>
      <c r="G38" s="21">
        <v>5.5</v>
      </c>
      <c r="H38" s="21">
        <v>9042</v>
      </c>
      <c r="I38" s="25" t="s">
        <v>175</v>
      </c>
    </row>
    <row r="39" ht="15.75" spans="1:9">
      <c r="A39" s="26"/>
      <c r="B39" s="21" t="s">
        <v>177</v>
      </c>
      <c r="C39" s="21" t="s">
        <v>176</v>
      </c>
      <c r="D39" s="21" t="s">
        <v>155</v>
      </c>
      <c r="E39" s="21">
        <v>2.06</v>
      </c>
      <c r="F39" s="21">
        <v>2060</v>
      </c>
      <c r="G39" s="21">
        <v>7</v>
      </c>
      <c r="H39" s="21">
        <v>14420</v>
      </c>
      <c r="I39" s="26"/>
    </row>
    <row r="40" ht="15.75" spans="1:9">
      <c r="A40" s="20"/>
      <c r="B40" s="21" t="s">
        <v>173</v>
      </c>
      <c r="C40" s="21" t="s">
        <v>125</v>
      </c>
      <c r="D40" s="21" t="s">
        <v>178</v>
      </c>
      <c r="E40" s="21">
        <v>2.226</v>
      </c>
      <c r="F40" s="21">
        <v>2226</v>
      </c>
      <c r="G40" s="21">
        <v>4</v>
      </c>
      <c r="H40" s="21">
        <v>8904</v>
      </c>
      <c r="I40" s="20"/>
    </row>
    <row r="41" ht="15.75" spans="1:9">
      <c r="A41" s="25" t="s">
        <v>179</v>
      </c>
      <c r="B41" s="21" t="s">
        <v>180</v>
      </c>
      <c r="C41" s="21" t="s">
        <v>181</v>
      </c>
      <c r="D41" s="21" t="s">
        <v>182</v>
      </c>
      <c r="E41" s="21">
        <v>2.443</v>
      </c>
      <c r="F41" s="21">
        <v>360</v>
      </c>
      <c r="G41" s="21">
        <v>3.5</v>
      </c>
      <c r="H41" s="21">
        <v>1260</v>
      </c>
      <c r="I41" s="25" t="s">
        <v>179</v>
      </c>
    </row>
    <row r="42" ht="15.75" spans="1:9">
      <c r="A42" s="26"/>
      <c r="B42" s="21" t="s">
        <v>183</v>
      </c>
      <c r="C42" s="21" t="s">
        <v>176</v>
      </c>
      <c r="D42" s="21" t="s">
        <v>176</v>
      </c>
      <c r="E42" s="21">
        <v>2.673</v>
      </c>
      <c r="F42" s="21">
        <v>2673</v>
      </c>
      <c r="G42" s="21">
        <v>5.5</v>
      </c>
      <c r="H42" s="21">
        <v>14701.5</v>
      </c>
      <c r="I42" s="26"/>
    </row>
    <row r="43" ht="15.75" spans="1:9">
      <c r="A43" s="26"/>
      <c r="B43" s="21" t="s">
        <v>184</v>
      </c>
      <c r="C43" s="21" t="s">
        <v>181</v>
      </c>
      <c r="D43" s="21" t="s">
        <v>176</v>
      </c>
      <c r="E43" s="21">
        <v>3.489</v>
      </c>
      <c r="F43" s="21">
        <v>1235</v>
      </c>
      <c r="G43" s="21">
        <v>4.5</v>
      </c>
      <c r="H43" s="21">
        <v>5557.5</v>
      </c>
      <c r="I43" s="26"/>
    </row>
    <row r="44" ht="15.75" spans="1:9">
      <c r="A44" s="26"/>
      <c r="B44" s="21" t="s">
        <v>184</v>
      </c>
      <c r="C44" s="21" t="s">
        <v>176</v>
      </c>
      <c r="D44" s="21" t="s">
        <v>125</v>
      </c>
      <c r="E44" s="21">
        <v>3.846</v>
      </c>
      <c r="F44" s="21">
        <v>357</v>
      </c>
      <c r="G44" s="21">
        <v>3.5</v>
      </c>
      <c r="H44" s="21">
        <v>1249.5</v>
      </c>
      <c r="I44" s="26"/>
    </row>
    <row r="45" ht="15.75" spans="1:9">
      <c r="A45" s="26"/>
      <c r="B45" s="21" t="s">
        <v>185</v>
      </c>
      <c r="C45" s="21" t="s">
        <v>179</v>
      </c>
      <c r="D45" s="21" t="s">
        <v>179</v>
      </c>
      <c r="E45" s="21">
        <v>1.281</v>
      </c>
      <c r="F45" s="21">
        <v>1281</v>
      </c>
      <c r="G45" s="21">
        <v>3.5</v>
      </c>
      <c r="H45" s="21">
        <v>4483.5</v>
      </c>
      <c r="I45" s="26"/>
    </row>
    <row r="46" ht="15.75" spans="1:9">
      <c r="A46" s="26"/>
      <c r="B46" s="21" t="s">
        <v>186</v>
      </c>
      <c r="C46" s="21" t="s">
        <v>179</v>
      </c>
      <c r="D46" s="21" t="s">
        <v>179</v>
      </c>
      <c r="E46" s="21">
        <v>1.205</v>
      </c>
      <c r="F46" s="21">
        <v>1205</v>
      </c>
      <c r="G46" s="21">
        <v>4.5</v>
      </c>
      <c r="H46" s="21">
        <v>5422.5</v>
      </c>
      <c r="I46" s="26"/>
    </row>
    <row r="47" ht="15.75" spans="1:9">
      <c r="A47" s="26"/>
      <c r="B47" s="21" t="s">
        <v>186</v>
      </c>
      <c r="C47" s="21" t="s">
        <v>179</v>
      </c>
      <c r="D47" s="21" t="s">
        <v>179</v>
      </c>
      <c r="E47" s="21">
        <v>2.046</v>
      </c>
      <c r="F47" s="21">
        <v>841</v>
      </c>
      <c r="G47" s="21">
        <v>4.5</v>
      </c>
      <c r="H47" s="21">
        <v>3784.5</v>
      </c>
      <c r="I47" s="20"/>
    </row>
    <row r="48" ht="15.75" spans="1:9">
      <c r="A48" s="25" t="s">
        <v>187</v>
      </c>
      <c r="B48" s="21" t="s">
        <v>188</v>
      </c>
      <c r="C48" s="21" t="s">
        <v>181</v>
      </c>
      <c r="D48" s="21" t="s">
        <v>181</v>
      </c>
      <c r="E48" s="21">
        <v>0</v>
      </c>
      <c r="F48" s="21">
        <v>2430</v>
      </c>
      <c r="G48" s="21">
        <v>6</v>
      </c>
      <c r="H48" s="21">
        <f>F48*G48</f>
        <v>14580</v>
      </c>
      <c r="I48" s="26" t="s">
        <v>187</v>
      </c>
    </row>
    <row r="49" ht="15.75" spans="1:9">
      <c r="A49" s="26"/>
      <c r="B49" s="21" t="s">
        <v>189</v>
      </c>
      <c r="C49" s="21" t="s">
        <v>181</v>
      </c>
      <c r="D49" s="21" t="s">
        <v>181</v>
      </c>
      <c r="E49" s="21">
        <v>0.525</v>
      </c>
      <c r="F49" s="21">
        <v>525</v>
      </c>
      <c r="G49" s="21">
        <v>4.5</v>
      </c>
      <c r="H49" s="21">
        <v>2362.5</v>
      </c>
      <c r="I49" s="26"/>
    </row>
    <row r="50" ht="15.75" spans="1:9">
      <c r="A50" s="26"/>
      <c r="B50" s="21" t="s">
        <v>189</v>
      </c>
      <c r="C50" s="21" t="s">
        <v>181</v>
      </c>
      <c r="D50" s="21" t="s">
        <v>190</v>
      </c>
      <c r="E50" s="21">
        <v>1.717</v>
      </c>
      <c r="F50" s="21">
        <v>1192</v>
      </c>
      <c r="G50" s="21">
        <v>5.5</v>
      </c>
      <c r="H50" s="21">
        <v>6556</v>
      </c>
      <c r="I50" s="26"/>
    </row>
    <row r="51" ht="15.75" spans="1:9">
      <c r="A51" s="26"/>
      <c r="B51" s="21" t="s">
        <v>180</v>
      </c>
      <c r="C51" s="21" t="s">
        <v>191</v>
      </c>
      <c r="D51" s="21" t="s">
        <v>181</v>
      </c>
      <c r="E51" s="21">
        <v>2.083</v>
      </c>
      <c r="F51" s="21">
        <v>2083</v>
      </c>
      <c r="G51" s="21">
        <v>4.5</v>
      </c>
      <c r="H51" s="21">
        <v>9373.5</v>
      </c>
      <c r="I51" s="26"/>
    </row>
    <row r="52" ht="15.75" spans="1:9">
      <c r="A52" s="26"/>
      <c r="B52" s="21" t="s">
        <v>93</v>
      </c>
      <c r="C52" s="21" t="s">
        <v>181</v>
      </c>
      <c r="D52" s="21" t="s">
        <v>125</v>
      </c>
      <c r="E52" s="21">
        <v>0.836</v>
      </c>
      <c r="F52" s="21">
        <v>165</v>
      </c>
      <c r="G52" s="21">
        <v>6</v>
      </c>
      <c r="H52" s="21">
        <v>990</v>
      </c>
      <c r="I52" s="26"/>
    </row>
    <row r="53" ht="15.75" spans="1:9">
      <c r="A53" s="26"/>
      <c r="B53" s="21" t="s">
        <v>93</v>
      </c>
      <c r="C53" s="21" t="s">
        <v>125</v>
      </c>
      <c r="D53" s="21" t="s">
        <v>181</v>
      </c>
      <c r="E53" s="21">
        <v>1.145</v>
      </c>
      <c r="F53" s="21">
        <v>309</v>
      </c>
      <c r="G53" s="21">
        <v>6</v>
      </c>
      <c r="H53" s="21">
        <v>1854</v>
      </c>
      <c r="I53" s="26"/>
    </row>
    <row r="54" ht="15.75" spans="1:9">
      <c r="A54" s="20"/>
      <c r="B54" s="21" t="s">
        <v>184</v>
      </c>
      <c r="C54" s="21" t="s">
        <v>181</v>
      </c>
      <c r="D54" s="21" t="s">
        <v>181</v>
      </c>
      <c r="E54" s="21">
        <v>2.254</v>
      </c>
      <c r="F54" s="21">
        <v>2254</v>
      </c>
      <c r="G54" s="21">
        <v>3.5</v>
      </c>
      <c r="H54" s="21">
        <v>7889</v>
      </c>
      <c r="I54" s="20"/>
    </row>
    <row r="55" ht="15.75" spans="1:9">
      <c r="A55" s="25" t="s">
        <v>192</v>
      </c>
      <c r="B55" s="21" t="s">
        <v>189</v>
      </c>
      <c r="C55" s="21" t="s">
        <v>190</v>
      </c>
      <c r="D55" s="21" t="s">
        <v>190</v>
      </c>
      <c r="E55" s="21">
        <v>2.253</v>
      </c>
      <c r="F55" s="21">
        <v>536</v>
      </c>
      <c r="G55" s="21">
        <v>6</v>
      </c>
      <c r="H55" s="21">
        <v>3216</v>
      </c>
      <c r="I55" s="25" t="s">
        <v>192</v>
      </c>
    </row>
    <row r="56" ht="15.75" spans="1:9">
      <c r="A56" s="26"/>
      <c r="B56" s="21" t="s">
        <v>193</v>
      </c>
      <c r="C56" s="21" t="s">
        <v>125</v>
      </c>
      <c r="D56" s="21" t="s">
        <v>176</v>
      </c>
      <c r="E56" s="21">
        <v>0.469</v>
      </c>
      <c r="F56" s="21">
        <v>469</v>
      </c>
      <c r="G56" s="21">
        <v>6</v>
      </c>
      <c r="H56" s="21">
        <v>2814</v>
      </c>
      <c r="I56" s="26"/>
    </row>
    <row r="57" ht="15.75" spans="1:9">
      <c r="A57" s="26"/>
      <c r="B57" s="21" t="s">
        <v>194</v>
      </c>
      <c r="C57" s="21" t="s">
        <v>190</v>
      </c>
      <c r="D57" s="21" t="s">
        <v>125</v>
      </c>
      <c r="E57" s="21">
        <v>1.777</v>
      </c>
      <c r="F57" s="21">
        <v>1777</v>
      </c>
      <c r="G57" s="21">
        <v>3.5</v>
      </c>
      <c r="H57" s="21">
        <v>6219.5</v>
      </c>
      <c r="I57" s="26"/>
    </row>
    <row r="58" ht="15.75" spans="1:9">
      <c r="A58" s="20"/>
      <c r="B58" s="21" t="s">
        <v>194</v>
      </c>
      <c r="C58" s="21" t="s">
        <v>125</v>
      </c>
      <c r="D58" s="21" t="s">
        <v>190</v>
      </c>
      <c r="E58" s="21">
        <v>2.781</v>
      </c>
      <c r="F58" s="21">
        <v>1004</v>
      </c>
      <c r="G58" s="21">
        <v>6</v>
      </c>
      <c r="H58" s="21">
        <v>6024</v>
      </c>
      <c r="I58" s="20"/>
    </row>
    <row r="59" ht="15.75" spans="1:9">
      <c r="A59" s="27" t="s">
        <v>106</v>
      </c>
      <c r="B59" s="21" t="s">
        <v>106</v>
      </c>
      <c r="C59" s="21"/>
      <c r="D59" s="21"/>
      <c r="E59" s="21"/>
      <c r="F59" s="21">
        <f>SUM(F4:F58)</f>
        <v>83031</v>
      </c>
      <c r="G59" s="21"/>
      <c r="H59" s="21">
        <f>SUM(H4:H58)</f>
        <v>391315</v>
      </c>
      <c r="I59" s="23"/>
    </row>
  </sheetData>
  <mergeCells count="34">
    <mergeCell ref="A1:I1"/>
    <mergeCell ref="A2:A3"/>
    <mergeCell ref="A5:A9"/>
    <mergeCell ref="A10:A11"/>
    <mergeCell ref="A12:A13"/>
    <mergeCell ref="A14:A15"/>
    <mergeCell ref="A16:A21"/>
    <mergeCell ref="A22:A25"/>
    <mergeCell ref="A26:A29"/>
    <mergeCell ref="A30:A33"/>
    <mergeCell ref="A34:A37"/>
    <mergeCell ref="A38:A40"/>
    <mergeCell ref="A41:A47"/>
    <mergeCell ref="A48:A54"/>
    <mergeCell ref="A55:A58"/>
    <mergeCell ref="B2:B3"/>
    <mergeCell ref="C2:C3"/>
    <mergeCell ref="D2:D3"/>
    <mergeCell ref="E2:E3"/>
    <mergeCell ref="F2:F3"/>
    <mergeCell ref="G2:G3"/>
    <mergeCell ref="H2:H3"/>
    <mergeCell ref="I5:I9"/>
    <mergeCell ref="I12:I13"/>
    <mergeCell ref="I14:I15"/>
    <mergeCell ref="I16:I21"/>
    <mergeCell ref="I22:I25"/>
    <mergeCell ref="I26:I29"/>
    <mergeCell ref="I30:I33"/>
    <mergeCell ref="I34:I37"/>
    <mergeCell ref="I38:I40"/>
    <mergeCell ref="I41:I47"/>
    <mergeCell ref="I48:I54"/>
    <mergeCell ref="I55:I5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zoomScale="130" zoomScaleNormal="130" workbookViewId="0">
      <pane ySplit="3" topLeftCell="A49" activePane="bottomLeft" state="frozen"/>
      <selection/>
      <selection pane="bottomLeft" activeCell="A1" sqref="$A1:$XFD3"/>
    </sheetView>
  </sheetViews>
  <sheetFormatPr defaultColWidth="9" defaultRowHeight="14"/>
  <cols>
    <col min="2" max="2" width="13.75" customWidth="1"/>
    <col min="6" max="6" width="15.25" customWidth="1"/>
    <col min="7" max="7" width="13.6666666666667" customWidth="1"/>
  </cols>
  <sheetData>
    <row r="1" ht="19.25" spans="1:9">
      <c r="A1" s="24" t="s">
        <v>195</v>
      </c>
      <c r="B1" s="24"/>
      <c r="C1" s="24"/>
      <c r="D1" s="24"/>
      <c r="E1" s="24"/>
      <c r="F1" s="24"/>
      <c r="G1" s="24"/>
      <c r="H1" s="24"/>
      <c r="I1" s="24"/>
    </row>
    <row r="2" ht="15" spans="1:9">
      <c r="A2" s="25" t="s">
        <v>109</v>
      </c>
      <c r="B2" s="25" t="s">
        <v>110</v>
      </c>
      <c r="C2" s="25" t="s">
        <v>111</v>
      </c>
      <c r="D2" s="25" t="s">
        <v>112</v>
      </c>
      <c r="E2" s="25" t="s">
        <v>113</v>
      </c>
      <c r="F2" s="25" t="s">
        <v>114</v>
      </c>
      <c r="G2" s="25" t="s">
        <v>115</v>
      </c>
      <c r="H2" s="25" t="s">
        <v>116</v>
      </c>
      <c r="I2" s="28" t="s">
        <v>117</v>
      </c>
    </row>
    <row r="3" ht="15.75" spans="1:9">
      <c r="A3" s="20"/>
      <c r="B3" s="20"/>
      <c r="C3" s="20"/>
      <c r="D3" s="20"/>
      <c r="E3" s="20"/>
      <c r="F3" s="20"/>
      <c r="G3" s="20"/>
      <c r="H3" s="20"/>
      <c r="I3" s="6" t="s">
        <v>118</v>
      </c>
    </row>
    <row r="4" ht="15.75" spans="1:9">
      <c r="A4" s="20" t="s">
        <v>119</v>
      </c>
      <c r="B4" s="21" t="s">
        <v>120</v>
      </c>
      <c r="C4" s="21" t="s">
        <v>121</v>
      </c>
      <c r="D4" s="21" t="s">
        <v>122</v>
      </c>
      <c r="E4" s="21">
        <v>3.183</v>
      </c>
      <c r="F4" s="21">
        <v>1520</v>
      </c>
      <c r="G4" s="21">
        <v>2</v>
      </c>
      <c r="H4" s="21">
        <f t="shared" ref="H4:H25" si="0">F4*G4</f>
        <v>3040</v>
      </c>
      <c r="I4" s="21" t="s">
        <v>119</v>
      </c>
    </row>
    <row r="5" ht="15.75" spans="1:9">
      <c r="A5" s="25" t="s">
        <v>123</v>
      </c>
      <c r="B5" s="21" t="s">
        <v>124</v>
      </c>
      <c r="C5" s="21" t="s">
        <v>125</v>
      </c>
      <c r="D5" s="21" t="s">
        <v>126</v>
      </c>
      <c r="E5" s="21">
        <v>4.869</v>
      </c>
      <c r="F5" s="21">
        <v>1343</v>
      </c>
      <c r="G5" s="21">
        <v>2</v>
      </c>
      <c r="H5" s="21">
        <f t="shared" si="0"/>
        <v>2686</v>
      </c>
      <c r="I5" s="18" t="s">
        <v>123</v>
      </c>
    </row>
    <row r="6" ht="15.75" spans="1:9">
      <c r="A6" s="26"/>
      <c r="B6" s="21" t="s">
        <v>127</v>
      </c>
      <c r="C6" s="21" t="s">
        <v>128</v>
      </c>
      <c r="D6" s="21" t="s">
        <v>128</v>
      </c>
      <c r="E6" s="21">
        <v>2.744</v>
      </c>
      <c r="F6" s="21">
        <v>332</v>
      </c>
      <c r="G6" s="21">
        <v>2</v>
      </c>
      <c r="H6" s="21">
        <f t="shared" si="0"/>
        <v>664</v>
      </c>
      <c r="I6" s="18"/>
    </row>
    <row r="7" ht="15.75" spans="1:9">
      <c r="A7" s="26"/>
      <c r="B7" s="21" t="s">
        <v>129</v>
      </c>
      <c r="C7" s="21" t="s">
        <v>130</v>
      </c>
      <c r="D7" s="21" t="s">
        <v>131</v>
      </c>
      <c r="E7" s="21">
        <v>0.11</v>
      </c>
      <c r="F7" s="21">
        <v>740</v>
      </c>
      <c r="G7" s="21">
        <v>2</v>
      </c>
      <c r="H7" s="21">
        <f t="shared" si="0"/>
        <v>1480</v>
      </c>
      <c r="I7" s="18"/>
    </row>
    <row r="8" ht="15.75" spans="1:9">
      <c r="A8" s="26"/>
      <c r="B8" s="21" t="s">
        <v>132</v>
      </c>
      <c r="C8" s="21" t="s">
        <v>130</v>
      </c>
      <c r="D8" s="21" t="s">
        <v>131</v>
      </c>
      <c r="E8" s="21">
        <v>0.17</v>
      </c>
      <c r="F8" s="21">
        <v>500</v>
      </c>
      <c r="G8" s="21">
        <v>2</v>
      </c>
      <c r="H8" s="21">
        <f t="shared" si="0"/>
        <v>1000</v>
      </c>
      <c r="I8" s="18"/>
    </row>
    <row r="9" ht="15.75" spans="1:9">
      <c r="A9" s="20"/>
      <c r="B9" s="21" t="s">
        <v>120</v>
      </c>
      <c r="C9" s="21" t="s">
        <v>131</v>
      </c>
      <c r="D9" s="21" t="s">
        <v>121</v>
      </c>
      <c r="E9" s="21">
        <v>1.663</v>
      </c>
      <c r="F9" s="21">
        <v>1663</v>
      </c>
      <c r="G9" s="21">
        <v>2</v>
      </c>
      <c r="H9" s="21">
        <f t="shared" si="0"/>
        <v>3326</v>
      </c>
      <c r="I9" s="18"/>
    </row>
    <row r="10" ht="15.75" spans="1:9">
      <c r="A10" s="25" t="s">
        <v>133</v>
      </c>
      <c r="B10" s="21" t="s">
        <v>134</v>
      </c>
      <c r="C10" s="21" t="s">
        <v>125</v>
      </c>
      <c r="D10" s="21" t="s">
        <v>135</v>
      </c>
      <c r="E10" s="21">
        <v>1.135</v>
      </c>
      <c r="F10" s="21">
        <v>450</v>
      </c>
      <c r="G10" s="21">
        <v>2</v>
      </c>
      <c r="H10" s="21">
        <f t="shared" si="0"/>
        <v>900</v>
      </c>
      <c r="I10" s="18" t="s">
        <v>133</v>
      </c>
    </row>
    <row r="11" ht="15.75" spans="1:9">
      <c r="A11" s="20"/>
      <c r="B11" s="21" t="s">
        <v>136</v>
      </c>
      <c r="C11" s="21" t="s">
        <v>125</v>
      </c>
      <c r="D11" s="21" t="s">
        <v>135</v>
      </c>
      <c r="E11" s="21">
        <v>2.253</v>
      </c>
      <c r="F11" s="21">
        <v>1934</v>
      </c>
      <c r="G11" s="21">
        <v>2</v>
      </c>
      <c r="H11" s="21">
        <f t="shared" si="0"/>
        <v>3868</v>
      </c>
      <c r="I11" s="18"/>
    </row>
    <row r="12" ht="15.75" spans="1:9">
      <c r="A12" s="25" t="s">
        <v>137</v>
      </c>
      <c r="B12" s="21" t="s">
        <v>138</v>
      </c>
      <c r="C12" s="21" t="s">
        <v>139</v>
      </c>
      <c r="D12" s="21" t="s">
        <v>139</v>
      </c>
      <c r="E12" s="21">
        <v>4.659</v>
      </c>
      <c r="F12" s="21">
        <v>1979</v>
      </c>
      <c r="G12" s="21">
        <v>2</v>
      </c>
      <c r="H12" s="21">
        <f t="shared" si="0"/>
        <v>3958</v>
      </c>
      <c r="I12" s="18" t="s">
        <v>137</v>
      </c>
    </row>
    <row r="13" ht="15.75" spans="1:9">
      <c r="A13" s="20"/>
      <c r="B13" s="21" t="s">
        <v>140</v>
      </c>
      <c r="C13" s="21" t="s">
        <v>141</v>
      </c>
      <c r="D13" s="21" t="s">
        <v>125</v>
      </c>
      <c r="E13" s="21">
        <v>3.977</v>
      </c>
      <c r="F13" s="21">
        <v>2670</v>
      </c>
      <c r="G13" s="21">
        <v>2</v>
      </c>
      <c r="H13" s="21">
        <f t="shared" si="0"/>
        <v>5340</v>
      </c>
      <c r="I13" s="18"/>
    </row>
    <row r="14" ht="15.75" spans="1:9">
      <c r="A14" s="25" t="s">
        <v>142</v>
      </c>
      <c r="B14" s="21" t="s">
        <v>138</v>
      </c>
      <c r="C14" s="21" t="s">
        <v>143</v>
      </c>
      <c r="D14" s="21" t="s">
        <v>139</v>
      </c>
      <c r="E14" s="21">
        <v>2.68</v>
      </c>
      <c r="F14" s="21">
        <v>2680</v>
      </c>
      <c r="G14" s="21">
        <v>2</v>
      </c>
      <c r="H14" s="21">
        <f t="shared" si="0"/>
        <v>5360</v>
      </c>
      <c r="I14" s="18" t="s">
        <v>142</v>
      </c>
    </row>
    <row r="15" ht="15.75" spans="1:9">
      <c r="A15" s="20"/>
      <c r="B15" s="21" t="s">
        <v>144</v>
      </c>
      <c r="C15" s="21" t="s">
        <v>143</v>
      </c>
      <c r="D15" s="21" t="s">
        <v>143</v>
      </c>
      <c r="E15" s="21">
        <v>2.127</v>
      </c>
      <c r="F15" s="21">
        <v>2127</v>
      </c>
      <c r="G15" s="21">
        <v>2</v>
      </c>
      <c r="H15" s="21">
        <f t="shared" si="0"/>
        <v>4254</v>
      </c>
      <c r="I15" s="18"/>
    </row>
    <row r="16" ht="15.75" spans="1:9">
      <c r="A16" s="25" t="s">
        <v>145</v>
      </c>
      <c r="B16" s="21" t="s">
        <v>146</v>
      </c>
      <c r="C16" s="21" t="s">
        <v>147</v>
      </c>
      <c r="D16" s="21" t="s">
        <v>139</v>
      </c>
      <c r="E16" s="21">
        <v>0.134</v>
      </c>
      <c r="F16" s="21">
        <v>134</v>
      </c>
      <c r="G16" s="21">
        <v>1.5</v>
      </c>
      <c r="H16" s="21">
        <f t="shared" si="0"/>
        <v>201</v>
      </c>
      <c r="I16" s="18" t="s">
        <v>145</v>
      </c>
    </row>
    <row r="17" ht="15.75" spans="1:9">
      <c r="A17" s="26"/>
      <c r="B17" s="21" t="s">
        <v>146</v>
      </c>
      <c r="C17" s="21" t="s">
        <v>147</v>
      </c>
      <c r="D17" s="21" t="s">
        <v>147</v>
      </c>
      <c r="E17" s="21">
        <v>2.915</v>
      </c>
      <c r="F17" s="21">
        <v>2781</v>
      </c>
      <c r="G17" s="21">
        <v>1.5</v>
      </c>
      <c r="H17" s="21">
        <f t="shared" si="0"/>
        <v>4171.5</v>
      </c>
      <c r="I17" s="18"/>
    </row>
    <row r="18" ht="15.75" spans="1:9">
      <c r="A18" s="26"/>
      <c r="B18" s="21" t="s">
        <v>146</v>
      </c>
      <c r="C18" s="21" t="s">
        <v>147</v>
      </c>
      <c r="D18" s="21" t="s">
        <v>125</v>
      </c>
      <c r="E18" s="21">
        <v>3.335</v>
      </c>
      <c r="F18" s="21">
        <v>420</v>
      </c>
      <c r="G18" s="21">
        <v>1.5</v>
      </c>
      <c r="H18" s="21">
        <f t="shared" si="0"/>
        <v>630</v>
      </c>
      <c r="I18" s="18"/>
    </row>
    <row r="19" ht="15.75" spans="1:9">
      <c r="A19" s="26"/>
      <c r="B19" s="21" t="s">
        <v>140</v>
      </c>
      <c r="C19" s="21" t="s">
        <v>148</v>
      </c>
      <c r="D19" s="21" t="s">
        <v>148</v>
      </c>
      <c r="E19" s="21">
        <v>7.539</v>
      </c>
      <c r="F19" s="21">
        <v>1429</v>
      </c>
      <c r="G19" s="21">
        <v>2</v>
      </c>
      <c r="H19" s="21">
        <f t="shared" si="0"/>
        <v>2858</v>
      </c>
      <c r="I19" s="18"/>
    </row>
    <row r="20" ht="15.75" spans="1:9">
      <c r="A20" s="26"/>
      <c r="B20" s="21" t="s">
        <v>149</v>
      </c>
      <c r="C20" s="21" t="s">
        <v>147</v>
      </c>
      <c r="D20" s="21" t="s">
        <v>150</v>
      </c>
      <c r="E20" s="21">
        <v>0.75</v>
      </c>
      <c r="F20" s="21">
        <v>750</v>
      </c>
      <c r="G20" s="21">
        <v>2.5</v>
      </c>
      <c r="H20" s="21">
        <f t="shared" si="0"/>
        <v>1875</v>
      </c>
      <c r="I20" s="18"/>
    </row>
    <row r="21" ht="15.75" spans="1:9">
      <c r="A21" s="20"/>
      <c r="B21" s="21" t="s">
        <v>151</v>
      </c>
      <c r="C21" s="21" t="s">
        <v>147</v>
      </c>
      <c r="D21" s="21" t="s">
        <v>140</v>
      </c>
      <c r="E21" s="21">
        <v>2.6</v>
      </c>
      <c r="F21" s="21">
        <v>880</v>
      </c>
      <c r="G21" s="21">
        <v>2.5</v>
      </c>
      <c r="H21" s="21">
        <f t="shared" si="0"/>
        <v>2200</v>
      </c>
      <c r="I21" s="18"/>
    </row>
    <row r="22" ht="15.75" spans="1:9">
      <c r="A22" s="26" t="s">
        <v>152</v>
      </c>
      <c r="B22" s="21" t="s">
        <v>140</v>
      </c>
      <c r="C22" s="21" t="s">
        <v>125</v>
      </c>
      <c r="D22" s="21" t="s">
        <v>148</v>
      </c>
      <c r="E22" s="21">
        <v>6.11</v>
      </c>
      <c r="F22" s="21">
        <v>1284</v>
      </c>
      <c r="G22" s="21">
        <v>2</v>
      </c>
      <c r="H22" s="21">
        <f t="shared" si="0"/>
        <v>2568</v>
      </c>
      <c r="I22" s="18" t="s">
        <v>152</v>
      </c>
    </row>
    <row r="23" ht="15.75" spans="1:9">
      <c r="A23" s="26"/>
      <c r="B23" s="21" t="s">
        <v>153</v>
      </c>
      <c r="C23" s="21" t="s">
        <v>150</v>
      </c>
      <c r="D23" s="21" t="s">
        <v>150</v>
      </c>
      <c r="E23" s="21">
        <v>2.42</v>
      </c>
      <c r="F23" s="21">
        <v>2420</v>
      </c>
      <c r="G23" s="21">
        <v>2.5</v>
      </c>
      <c r="H23" s="21">
        <f t="shared" si="0"/>
        <v>6050</v>
      </c>
      <c r="I23" s="18"/>
    </row>
    <row r="24" ht="15.75" spans="1:9">
      <c r="A24" s="26"/>
      <c r="B24" s="21" t="s">
        <v>149</v>
      </c>
      <c r="C24" s="21" t="s">
        <v>150</v>
      </c>
      <c r="D24" s="21" t="s">
        <v>150</v>
      </c>
      <c r="E24" s="21">
        <v>3.552</v>
      </c>
      <c r="F24" s="21">
        <v>2802</v>
      </c>
      <c r="G24" s="21">
        <v>3.5</v>
      </c>
      <c r="H24" s="21">
        <f t="shared" si="0"/>
        <v>9807</v>
      </c>
      <c r="I24" s="18"/>
    </row>
    <row r="25" ht="15.75" spans="1:9">
      <c r="A25" s="20"/>
      <c r="B25" s="21" t="s">
        <v>154</v>
      </c>
      <c r="C25" s="21" t="s">
        <v>155</v>
      </c>
      <c r="D25" s="21" t="s">
        <v>150</v>
      </c>
      <c r="E25" s="21">
        <v>3.638</v>
      </c>
      <c r="F25" s="21">
        <v>3638</v>
      </c>
      <c r="G25" s="21">
        <v>2</v>
      </c>
      <c r="H25" s="21">
        <f t="shared" si="0"/>
        <v>7276</v>
      </c>
      <c r="I25" s="18"/>
    </row>
    <row r="26" ht="15.75" spans="1:9">
      <c r="A26" s="26" t="s">
        <v>196</v>
      </c>
      <c r="B26" s="21" t="s">
        <v>156</v>
      </c>
      <c r="C26" s="21" t="s">
        <v>157</v>
      </c>
      <c r="D26" s="21" t="s">
        <v>158</v>
      </c>
      <c r="E26" s="21">
        <v>3.72</v>
      </c>
      <c r="F26" s="21">
        <v>3720</v>
      </c>
      <c r="G26" s="21">
        <v>2.5</v>
      </c>
      <c r="H26" s="21">
        <f t="shared" ref="H26:H58" si="1">F26*G26</f>
        <v>9300</v>
      </c>
      <c r="I26" s="18" t="s">
        <v>196</v>
      </c>
    </row>
    <row r="27" ht="15.75" spans="1:9">
      <c r="A27" s="26"/>
      <c r="B27" s="21" t="s">
        <v>159</v>
      </c>
      <c r="C27" s="21" t="s">
        <v>155</v>
      </c>
      <c r="D27" s="21" t="s">
        <v>150</v>
      </c>
      <c r="E27" s="21">
        <v>3.726</v>
      </c>
      <c r="F27" s="21">
        <v>3726</v>
      </c>
      <c r="G27" s="21">
        <v>2</v>
      </c>
      <c r="H27" s="21">
        <f t="shared" si="1"/>
        <v>7452</v>
      </c>
      <c r="I27" s="18"/>
    </row>
    <row r="28" ht="15.75" spans="1:9">
      <c r="A28" s="26"/>
      <c r="B28" s="21" t="s">
        <v>160</v>
      </c>
      <c r="C28" s="21" t="s">
        <v>161</v>
      </c>
      <c r="D28" s="21" t="s">
        <v>162</v>
      </c>
      <c r="E28" s="21">
        <v>2.195</v>
      </c>
      <c r="F28" s="21">
        <v>1395</v>
      </c>
      <c r="G28" s="21">
        <v>2</v>
      </c>
      <c r="H28" s="21">
        <f t="shared" si="1"/>
        <v>2790</v>
      </c>
      <c r="I28" s="18"/>
    </row>
    <row r="29" ht="15.75" spans="1:9">
      <c r="A29" s="20"/>
      <c r="B29" s="21" t="s">
        <v>151</v>
      </c>
      <c r="C29" s="21" t="s">
        <v>162</v>
      </c>
      <c r="D29" s="21" t="s">
        <v>147</v>
      </c>
      <c r="E29" s="21">
        <v>1.72</v>
      </c>
      <c r="F29" s="21">
        <v>1720</v>
      </c>
      <c r="G29" s="21">
        <v>2</v>
      </c>
      <c r="H29" s="21">
        <f t="shared" si="1"/>
        <v>3440</v>
      </c>
      <c r="I29" s="18"/>
    </row>
    <row r="30" ht="15.75" spans="1:9">
      <c r="A30" s="25" t="s">
        <v>163</v>
      </c>
      <c r="B30" s="21" t="s">
        <v>156</v>
      </c>
      <c r="C30" s="21" t="s">
        <v>157</v>
      </c>
      <c r="D30" s="21" t="s">
        <v>164</v>
      </c>
      <c r="E30" s="21">
        <v>4.838</v>
      </c>
      <c r="F30" s="21">
        <v>1118</v>
      </c>
      <c r="G30" s="21">
        <v>2</v>
      </c>
      <c r="H30" s="21">
        <f t="shared" si="1"/>
        <v>2236</v>
      </c>
      <c r="I30" s="18" t="s">
        <v>197</v>
      </c>
    </row>
    <row r="31" ht="15.75" spans="1:9">
      <c r="A31" s="26"/>
      <c r="B31" s="21" t="s">
        <v>165</v>
      </c>
      <c r="C31" s="21" t="s">
        <v>166</v>
      </c>
      <c r="D31" s="21" t="s">
        <v>143</v>
      </c>
      <c r="E31" s="21">
        <v>3.783</v>
      </c>
      <c r="F31" s="21">
        <v>3783</v>
      </c>
      <c r="G31" s="21">
        <v>1.5</v>
      </c>
      <c r="H31" s="21">
        <f t="shared" si="1"/>
        <v>5674.5</v>
      </c>
      <c r="I31" s="18"/>
    </row>
    <row r="32" ht="15.75" spans="1:9">
      <c r="A32" s="26"/>
      <c r="B32" s="21" t="s">
        <v>167</v>
      </c>
      <c r="C32" s="21" t="s">
        <v>166</v>
      </c>
      <c r="D32" s="21" t="s">
        <v>143</v>
      </c>
      <c r="E32" s="21">
        <v>2.26</v>
      </c>
      <c r="F32" s="21">
        <v>1250</v>
      </c>
      <c r="G32" s="21">
        <v>2</v>
      </c>
      <c r="H32" s="21">
        <f t="shared" si="1"/>
        <v>2500</v>
      </c>
      <c r="I32" s="18"/>
    </row>
    <row r="33" ht="15.75" spans="1:9">
      <c r="A33" s="20"/>
      <c r="B33" s="21" t="s">
        <v>160</v>
      </c>
      <c r="C33" s="21" t="s">
        <v>168</v>
      </c>
      <c r="D33" s="21" t="s">
        <v>161</v>
      </c>
      <c r="E33" s="21">
        <v>0.8</v>
      </c>
      <c r="F33" s="21">
        <v>800</v>
      </c>
      <c r="G33" s="21">
        <v>2</v>
      </c>
      <c r="H33" s="21">
        <f t="shared" si="1"/>
        <v>1600</v>
      </c>
      <c r="I33" s="18"/>
    </row>
    <row r="34" ht="15.75" spans="1:9">
      <c r="A34" s="25" t="s">
        <v>169</v>
      </c>
      <c r="B34" s="21" t="s">
        <v>170</v>
      </c>
      <c r="C34" s="21" t="s">
        <v>171</v>
      </c>
      <c r="D34" s="21" t="s">
        <v>171</v>
      </c>
      <c r="E34" s="21">
        <v>2.324</v>
      </c>
      <c r="F34" s="21">
        <v>680</v>
      </c>
      <c r="G34" s="21">
        <v>2</v>
      </c>
      <c r="H34" s="21">
        <f t="shared" si="1"/>
        <v>1360</v>
      </c>
      <c r="I34" s="18" t="s">
        <v>169</v>
      </c>
    </row>
    <row r="35" ht="15.75" spans="1:9">
      <c r="A35" s="26"/>
      <c r="B35" s="21" t="s">
        <v>172</v>
      </c>
      <c r="C35" s="21" t="s">
        <v>171</v>
      </c>
      <c r="D35" s="21" t="s">
        <v>171</v>
      </c>
      <c r="E35" s="21">
        <v>1.2</v>
      </c>
      <c r="F35" s="21">
        <v>480</v>
      </c>
      <c r="G35" s="21"/>
      <c r="H35" s="21">
        <f t="shared" si="1"/>
        <v>0</v>
      </c>
      <c r="I35" s="18"/>
    </row>
    <row r="36" ht="15.75" spans="1:9">
      <c r="A36" s="26"/>
      <c r="B36" s="21" t="s">
        <v>173</v>
      </c>
      <c r="C36" s="21" t="s">
        <v>171</v>
      </c>
      <c r="D36" s="21" t="s">
        <v>171</v>
      </c>
      <c r="E36" s="21">
        <v>2.546</v>
      </c>
      <c r="F36" s="21">
        <v>320</v>
      </c>
      <c r="G36" s="21">
        <v>2</v>
      </c>
      <c r="H36" s="21">
        <f t="shared" si="1"/>
        <v>640</v>
      </c>
      <c r="I36" s="18"/>
    </row>
    <row r="37" ht="15.75" spans="1:9">
      <c r="A37" s="20"/>
      <c r="B37" s="21" t="s">
        <v>174</v>
      </c>
      <c r="C37" s="21" t="s">
        <v>125</v>
      </c>
      <c r="D37" s="21" t="s">
        <v>171</v>
      </c>
      <c r="E37" s="21">
        <v>2.937</v>
      </c>
      <c r="F37" s="21">
        <v>2937</v>
      </c>
      <c r="G37" s="21">
        <v>2.5</v>
      </c>
      <c r="H37" s="21">
        <f t="shared" si="1"/>
        <v>7342.5</v>
      </c>
      <c r="I37" s="18"/>
    </row>
    <row r="38" ht="15.75" spans="1:9">
      <c r="A38" s="25" t="s">
        <v>175</v>
      </c>
      <c r="B38" s="21" t="s">
        <v>170</v>
      </c>
      <c r="C38" s="21" t="s">
        <v>176</v>
      </c>
      <c r="D38" s="21" t="s">
        <v>171</v>
      </c>
      <c r="E38" s="21">
        <v>1.644</v>
      </c>
      <c r="F38" s="21">
        <v>1644</v>
      </c>
      <c r="G38" s="21">
        <v>2</v>
      </c>
      <c r="H38" s="21">
        <f t="shared" si="1"/>
        <v>3288</v>
      </c>
      <c r="I38" s="18" t="s">
        <v>175</v>
      </c>
    </row>
    <row r="39" ht="15.75" spans="1:9">
      <c r="A39" s="26"/>
      <c r="B39" s="21" t="s">
        <v>177</v>
      </c>
      <c r="C39" s="21" t="s">
        <v>176</v>
      </c>
      <c r="D39" s="21" t="s">
        <v>155</v>
      </c>
      <c r="E39" s="21">
        <v>2.06</v>
      </c>
      <c r="F39" s="21">
        <v>2060</v>
      </c>
      <c r="G39" s="21">
        <v>2</v>
      </c>
      <c r="H39" s="21">
        <f t="shared" si="1"/>
        <v>4120</v>
      </c>
      <c r="I39" s="18"/>
    </row>
    <row r="40" ht="15.75" spans="1:9">
      <c r="A40" s="20"/>
      <c r="B40" s="21" t="s">
        <v>173</v>
      </c>
      <c r="C40" s="21" t="s">
        <v>125</v>
      </c>
      <c r="D40" s="21" t="s">
        <v>178</v>
      </c>
      <c r="E40" s="21">
        <v>2.226</v>
      </c>
      <c r="F40" s="21">
        <v>2226</v>
      </c>
      <c r="G40" s="21">
        <v>2</v>
      </c>
      <c r="H40" s="21">
        <f t="shared" si="1"/>
        <v>4452</v>
      </c>
      <c r="I40" s="18"/>
    </row>
    <row r="41" ht="15.75" spans="1:9">
      <c r="A41" s="25" t="s">
        <v>179</v>
      </c>
      <c r="B41" s="21" t="s">
        <v>180</v>
      </c>
      <c r="C41" s="21" t="s">
        <v>181</v>
      </c>
      <c r="D41" s="21" t="s">
        <v>182</v>
      </c>
      <c r="E41" s="21">
        <v>2.443</v>
      </c>
      <c r="F41" s="21">
        <v>360</v>
      </c>
      <c r="G41" s="21">
        <v>2</v>
      </c>
      <c r="H41" s="21">
        <f t="shared" si="1"/>
        <v>720</v>
      </c>
      <c r="I41" s="18" t="s">
        <v>179</v>
      </c>
    </row>
    <row r="42" ht="15.75" spans="1:9">
      <c r="A42" s="25" t="s">
        <v>179</v>
      </c>
      <c r="B42" s="21" t="s">
        <v>183</v>
      </c>
      <c r="C42" s="21" t="s">
        <v>176</v>
      </c>
      <c r="D42" s="21" t="s">
        <v>176</v>
      </c>
      <c r="E42" s="21">
        <v>2.673</v>
      </c>
      <c r="F42" s="21">
        <v>2673</v>
      </c>
      <c r="G42" s="21">
        <v>3</v>
      </c>
      <c r="H42" s="21">
        <f t="shared" si="1"/>
        <v>8019</v>
      </c>
      <c r="I42" s="18"/>
    </row>
    <row r="43" ht="15.75" spans="1:9">
      <c r="A43" s="25" t="s">
        <v>179</v>
      </c>
      <c r="B43" s="21" t="s">
        <v>184</v>
      </c>
      <c r="C43" s="21" t="s">
        <v>181</v>
      </c>
      <c r="D43" s="21" t="s">
        <v>176</v>
      </c>
      <c r="E43" s="21">
        <v>3.489</v>
      </c>
      <c r="F43" s="21">
        <v>1235</v>
      </c>
      <c r="G43" s="21">
        <v>2</v>
      </c>
      <c r="H43" s="21">
        <f t="shared" si="1"/>
        <v>2470</v>
      </c>
      <c r="I43" s="18"/>
    </row>
    <row r="44" ht="15.75" spans="1:9">
      <c r="A44" s="25" t="s">
        <v>179</v>
      </c>
      <c r="B44" s="21" t="s">
        <v>184</v>
      </c>
      <c r="C44" s="21" t="s">
        <v>176</v>
      </c>
      <c r="D44" s="21" t="s">
        <v>125</v>
      </c>
      <c r="E44" s="21">
        <v>3.846</v>
      </c>
      <c r="F44" s="21">
        <v>357</v>
      </c>
      <c r="G44" s="21">
        <v>2</v>
      </c>
      <c r="H44" s="21">
        <f t="shared" si="1"/>
        <v>714</v>
      </c>
      <c r="I44" s="18"/>
    </row>
    <row r="45" ht="15.75" spans="1:9">
      <c r="A45" s="25" t="s">
        <v>179</v>
      </c>
      <c r="B45" s="21" t="s">
        <v>185</v>
      </c>
      <c r="C45" s="21" t="s">
        <v>179</v>
      </c>
      <c r="D45" s="21" t="s">
        <v>179</v>
      </c>
      <c r="E45" s="21">
        <v>1.281</v>
      </c>
      <c r="F45" s="21">
        <v>1281</v>
      </c>
      <c r="G45" s="21">
        <v>2</v>
      </c>
      <c r="H45" s="21">
        <f t="shared" si="1"/>
        <v>2562</v>
      </c>
      <c r="I45" s="18"/>
    </row>
    <row r="46" ht="15.75" spans="1:9">
      <c r="A46" s="25" t="s">
        <v>179</v>
      </c>
      <c r="B46" s="21" t="s">
        <v>186</v>
      </c>
      <c r="C46" s="21" t="s">
        <v>179</v>
      </c>
      <c r="D46" s="21" t="s">
        <v>179</v>
      </c>
      <c r="E46" s="21">
        <v>1.205</v>
      </c>
      <c r="F46" s="21">
        <v>1205</v>
      </c>
      <c r="G46" s="21">
        <v>2</v>
      </c>
      <c r="H46" s="21">
        <f t="shared" si="1"/>
        <v>2410</v>
      </c>
      <c r="I46" s="18"/>
    </row>
    <row r="47" ht="15.75" spans="1:9">
      <c r="A47" s="25" t="s">
        <v>179</v>
      </c>
      <c r="B47" s="21" t="s">
        <v>186</v>
      </c>
      <c r="C47" s="21" t="s">
        <v>179</v>
      </c>
      <c r="D47" s="21" t="s">
        <v>179</v>
      </c>
      <c r="E47" s="21">
        <v>2.046</v>
      </c>
      <c r="F47" s="21">
        <v>841</v>
      </c>
      <c r="G47" s="21">
        <v>2</v>
      </c>
      <c r="H47" s="21">
        <f t="shared" si="1"/>
        <v>1682</v>
      </c>
      <c r="I47" s="18"/>
    </row>
    <row r="48" ht="15.75" spans="1:9">
      <c r="A48" s="25" t="s">
        <v>187</v>
      </c>
      <c r="B48" s="21" t="s">
        <v>188</v>
      </c>
      <c r="C48" s="21" t="s">
        <v>181</v>
      </c>
      <c r="D48" s="21" t="s">
        <v>181</v>
      </c>
      <c r="E48" s="21">
        <v>0</v>
      </c>
      <c r="F48" s="21">
        <v>2430</v>
      </c>
      <c r="G48" s="21"/>
      <c r="H48" s="21">
        <f t="shared" si="1"/>
        <v>0</v>
      </c>
      <c r="I48" s="18" t="s">
        <v>187</v>
      </c>
    </row>
    <row r="49" ht="15.75" spans="1:9">
      <c r="A49" s="26"/>
      <c r="B49" s="21" t="s">
        <v>189</v>
      </c>
      <c r="C49" s="21" t="s">
        <v>181</v>
      </c>
      <c r="D49" s="21" t="s">
        <v>181</v>
      </c>
      <c r="E49" s="21">
        <v>0.525</v>
      </c>
      <c r="F49" s="21">
        <v>525</v>
      </c>
      <c r="G49" s="21">
        <v>2.5</v>
      </c>
      <c r="H49" s="21">
        <f t="shared" si="1"/>
        <v>1312.5</v>
      </c>
      <c r="I49" s="18"/>
    </row>
    <row r="50" ht="15.75" spans="1:9">
      <c r="A50" s="26"/>
      <c r="B50" s="21" t="s">
        <v>189</v>
      </c>
      <c r="C50" s="21" t="s">
        <v>181</v>
      </c>
      <c r="D50" s="21" t="s">
        <v>190</v>
      </c>
      <c r="E50" s="21">
        <v>1.717</v>
      </c>
      <c r="F50" s="21">
        <v>1192</v>
      </c>
      <c r="G50" s="21">
        <v>2.5</v>
      </c>
      <c r="H50" s="21">
        <f t="shared" si="1"/>
        <v>2980</v>
      </c>
      <c r="I50" s="18"/>
    </row>
    <row r="51" ht="15.75" spans="1:9">
      <c r="A51" s="26"/>
      <c r="B51" s="21" t="s">
        <v>180</v>
      </c>
      <c r="C51" s="21" t="s">
        <v>191</v>
      </c>
      <c r="D51" s="21" t="s">
        <v>181</v>
      </c>
      <c r="E51" s="21">
        <v>2.083</v>
      </c>
      <c r="F51" s="21">
        <v>2083</v>
      </c>
      <c r="G51" s="21">
        <v>2</v>
      </c>
      <c r="H51" s="21">
        <f t="shared" si="1"/>
        <v>4166</v>
      </c>
      <c r="I51" s="18"/>
    </row>
    <row r="52" ht="15.75" spans="1:9">
      <c r="A52" s="26"/>
      <c r="B52" s="21" t="s">
        <v>93</v>
      </c>
      <c r="C52" s="21" t="s">
        <v>181</v>
      </c>
      <c r="D52" s="21" t="s">
        <v>125</v>
      </c>
      <c r="E52" s="21">
        <v>0.836</v>
      </c>
      <c r="F52" s="21">
        <v>165</v>
      </c>
      <c r="G52" s="21">
        <v>2</v>
      </c>
      <c r="H52" s="21">
        <f t="shared" si="1"/>
        <v>330</v>
      </c>
      <c r="I52" s="18"/>
    </row>
    <row r="53" ht="15.75" spans="1:9">
      <c r="A53" s="26"/>
      <c r="B53" s="21" t="s">
        <v>93</v>
      </c>
      <c r="C53" s="21" t="s">
        <v>125</v>
      </c>
      <c r="D53" s="21" t="s">
        <v>181</v>
      </c>
      <c r="E53" s="21">
        <v>1.145</v>
      </c>
      <c r="F53" s="21">
        <v>309</v>
      </c>
      <c r="G53" s="21">
        <v>2</v>
      </c>
      <c r="H53" s="21">
        <f t="shared" si="1"/>
        <v>618</v>
      </c>
      <c r="I53" s="18"/>
    </row>
    <row r="54" ht="15.75" spans="1:9">
      <c r="A54" s="20"/>
      <c r="B54" s="21" t="s">
        <v>184</v>
      </c>
      <c r="C54" s="21" t="s">
        <v>181</v>
      </c>
      <c r="D54" s="21" t="s">
        <v>181</v>
      </c>
      <c r="E54" s="21">
        <v>2.254</v>
      </c>
      <c r="F54" s="21">
        <v>2254</v>
      </c>
      <c r="G54" s="21">
        <v>2</v>
      </c>
      <c r="H54" s="21">
        <f t="shared" si="1"/>
        <v>4508</v>
      </c>
      <c r="I54" s="18"/>
    </row>
    <row r="55" ht="15.75" spans="1:9">
      <c r="A55" s="25" t="s">
        <v>192</v>
      </c>
      <c r="B55" s="21" t="s">
        <v>189</v>
      </c>
      <c r="C55" s="21" t="s">
        <v>190</v>
      </c>
      <c r="D55" s="21" t="s">
        <v>190</v>
      </c>
      <c r="E55" s="21">
        <v>2.253</v>
      </c>
      <c r="F55" s="21">
        <v>536</v>
      </c>
      <c r="G55" s="21">
        <v>2.5</v>
      </c>
      <c r="H55" s="21">
        <f t="shared" si="1"/>
        <v>1340</v>
      </c>
      <c r="I55" s="18" t="s">
        <v>192</v>
      </c>
    </row>
    <row r="56" ht="15.75" spans="1:9">
      <c r="A56" s="26"/>
      <c r="B56" s="21" t="s">
        <v>193</v>
      </c>
      <c r="C56" s="21" t="s">
        <v>125</v>
      </c>
      <c r="D56" s="21" t="s">
        <v>176</v>
      </c>
      <c r="E56" s="21">
        <v>0.469</v>
      </c>
      <c r="F56" s="21">
        <v>469</v>
      </c>
      <c r="G56" s="21">
        <v>2</v>
      </c>
      <c r="H56" s="21">
        <f t="shared" si="1"/>
        <v>938</v>
      </c>
      <c r="I56" s="18"/>
    </row>
    <row r="57" ht="15.75" spans="1:9">
      <c r="A57" s="26"/>
      <c r="B57" s="21" t="s">
        <v>194</v>
      </c>
      <c r="C57" s="21" t="s">
        <v>190</v>
      </c>
      <c r="D57" s="21" t="s">
        <v>125</v>
      </c>
      <c r="E57" s="21">
        <v>1.777</v>
      </c>
      <c r="F57" s="21">
        <v>1777</v>
      </c>
      <c r="G57" s="21">
        <v>2</v>
      </c>
      <c r="H57" s="21">
        <f t="shared" si="1"/>
        <v>3554</v>
      </c>
      <c r="I57" s="18"/>
    </row>
    <row r="58" ht="15.75" spans="1:9">
      <c r="A58" s="20"/>
      <c r="B58" s="21" t="s">
        <v>194</v>
      </c>
      <c r="C58" s="21" t="s">
        <v>125</v>
      </c>
      <c r="D58" s="21" t="s">
        <v>190</v>
      </c>
      <c r="E58" s="21">
        <v>2.781</v>
      </c>
      <c r="F58" s="21">
        <v>1004</v>
      </c>
      <c r="G58" s="21">
        <v>2</v>
      </c>
      <c r="H58" s="21">
        <f t="shared" si="1"/>
        <v>2008</v>
      </c>
      <c r="I58" s="18"/>
    </row>
    <row r="59" ht="15.75" spans="1:9">
      <c r="A59" s="27" t="s">
        <v>106</v>
      </c>
      <c r="B59" s="21" t="s">
        <v>106</v>
      </c>
      <c r="C59" s="21"/>
      <c r="D59" s="21"/>
      <c r="E59" s="21"/>
      <c r="F59" s="21">
        <f>SUM(F4:F58)</f>
        <v>83031</v>
      </c>
      <c r="G59" s="21"/>
      <c r="H59" s="21">
        <f>SUM(H4:H58)</f>
        <v>170039</v>
      </c>
      <c r="I59" s="23"/>
    </row>
  </sheetData>
  <mergeCells count="34">
    <mergeCell ref="A1:I1"/>
    <mergeCell ref="A2:A3"/>
    <mergeCell ref="A5:A9"/>
    <mergeCell ref="A10:A11"/>
    <mergeCell ref="A12:A13"/>
    <mergeCell ref="A14:A15"/>
    <mergeCell ref="A16:A21"/>
    <mergeCell ref="A22:A25"/>
    <mergeCell ref="A26:A29"/>
    <mergeCell ref="A30:A33"/>
    <mergeCell ref="A34:A37"/>
    <mergeCell ref="A38:A40"/>
    <mergeCell ref="A48:A54"/>
    <mergeCell ref="A55:A58"/>
    <mergeCell ref="B2:B3"/>
    <mergeCell ref="C2:C3"/>
    <mergeCell ref="D2:D3"/>
    <mergeCell ref="E2:E3"/>
    <mergeCell ref="F2:F3"/>
    <mergeCell ref="G2:G3"/>
    <mergeCell ref="H2:H3"/>
    <mergeCell ref="I5:I9"/>
    <mergeCell ref="I10:I11"/>
    <mergeCell ref="I12:I13"/>
    <mergeCell ref="I14:I15"/>
    <mergeCell ref="I16:I21"/>
    <mergeCell ref="I22:I25"/>
    <mergeCell ref="I26:I29"/>
    <mergeCell ref="I30:I33"/>
    <mergeCell ref="I34:I37"/>
    <mergeCell ref="I38:I40"/>
    <mergeCell ref="I41:I47"/>
    <mergeCell ref="I48:I54"/>
    <mergeCell ref="I55:I5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B5" sqref="B5"/>
    </sheetView>
  </sheetViews>
  <sheetFormatPr defaultColWidth="9" defaultRowHeight="14" outlineLevelCol="3"/>
  <cols>
    <col min="1" max="1" width="8.41666666666667" customWidth="1"/>
    <col min="2" max="2" width="25" customWidth="1"/>
    <col min="3" max="3" width="21.3333333333333" customWidth="1"/>
    <col min="4" max="4" width="15.5833333333333" customWidth="1"/>
  </cols>
  <sheetData>
    <row r="1" ht="35" customHeight="1" spans="1:4">
      <c r="A1" s="17" t="s">
        <v>198</v>
      </c>
      <c r="B1" s="17"/>
      <c r="C1" s="17"/>
      <c r="D1" s="17"/>
    </row>
    <row r="2" ht="35" customHeight="1" spans="1:4">
      <c r="A2" s="18" t="s">
        <v>1</v>
      </c>
      <c r="B2" s="19" t="s">
        <v>199</v>
      </c>
      <c r="C2" s="19" t="s">
        <v>200</v>
      </c>
      <c r="D2" s="19" t="s">
        <v>201</v>
      </c>
    </row>
    <row r="3" ht="35" customHeight="1" spans="1:4">
      <c r="A3" s="20">
        <v>1</v>
      </c>
      <c r="B3" s="21" t="s">
        <v>202</v>
      </c>
      <c r="C3" s="21">
        <v>5944.4</v>
      </c>
      <c r="D3" s="21"/>
    </row>
    <row r="4" ht="35" customHeight="1" spans="1:4">
      <c r="A4" s="20">
        <v>2</v>
      </c>
      <c r="B4" s="21" t="s">
        <v>203</v>
      </c>
      <c r="C4" s="21">
        <v>3546.85</v>
      </c>
      <c r="D4" s="21"/>
    </row>
    <row r="5" ht="35" customHeight="1" spans="1:4">
      <c r="A5" s="20">
        <v>3</v>
      </c>
      <c r="B5" s="21" t="s">
        <v>204</v>
      </c>
      <c r="C5" s="21">
        <v>2843.8</v>
      </c>
      <c r="D5" s="21"/>
    </row>
    <row r="6" ht="35" customHeight="1" spans="1:4">
      <c r="A6" s="20">
        <v>4</v>
      </c>
      <c r="B6" s="21" t="s">
        <v>205</v>
      </c>
      <c r="C6" s="21">
        <v>1620</v>
      </c>
      <c r="D6" s="21"/>
    </row>
    <row r="7" ht="35" customHeight="1" spans="1:4">
      <c r="A7" s="20">
        <v>5</v>
      </c>
      <c r="B7" s="21" t="s">
        <v>206</v>
      </c>
      <c r="C7" s="21">
        <v>2420</v>
      </c>
      <c r="D7" s="21"/>
    </row>
    <row r="8" ht="35" customHeight="1" spans="1:4">
      <c r="A8" s="20">
        <v>6</v>
      </c>
      <c r="B8" s="21" t="s">
        <v>207</v>
      </c>
      <c r="C8" s="21">
        <v>1595.2</v>
      </c>
      <c r="D8" s="21"/>
    </row>
    <row r="9" ht="35" customHeight="1" spans="1:4">
      <c r="A9" s="20">
        <v>7</v>
      </c>
      <c r="B9" s="21" t="s">
        <v>208</v>
      </c>
      <c r="C9" s="21">
        <v>720</v>
      </c>
      <c r="D9" s="21"/>
    </row>
    <row r="10" ht="35" customHeight="1" spans="1:4">
      <c r="A10" s="20">
        <v>8</v>
      </c>
      <c r="B10" s="21" t="s">
        <v>209</v>
      </c>
      <c r="C10" s="21">
        <v>12600</v>
      </c>
      <c r="D10" s="21"/>
    </row>
    <row r="11" ht="35" customHeight="1" spans="1:4">
      <c r="A11" s="20">
        <v>9</v>
      </c>
      <c r="B11" s="21" t="s">
        <v>210</v>
      </c>
      <c r="C11" s="21">
        <v>1210</v>
      </c>
      <c r="D11" s="21"/>
    </row>
    <row r="12" ht="35" customHeight="1" spans="1:4">
      <c r="A12" s="20">
        <v>10</v>
      </c>
      <c r="B12" s="21" t="s">
        <v>211</v>
      </c>
      <c r="C12" s="21">
        <v>11504.8</v>
      </c>
      <c r="D12" s="21"/>
    </row>
    <row r="13" ht="35" customHeight="1" spans="1:4">
      <c r="A13" s="20">
        <v>11</v>
      </c>
      <c r="B13" s="21" t="s">
        <v>212</v>
      </c>
      <c r="C13" s="21">
        <v>7506</v>
      </c>
      <c r="D13" s="21"/>
    </row>
    <row r="14" ht="35" customHeight="1" spans="1:4">
      <c r="A14" s="20">
        <v>12</v>
      </c>
      <c r="B14" s="21" t="s">
        <v>213</v>
      </c>
      <c r="C14" s="21">
        <v>4210.2</v>
      </c>
      <c r="D14" s="21"/>
    </row>
    <row r="15" ht="35" customHeight="1" spans="1:4">
      <c r="A15" s="20">
        <v>13</v>
      </c>
      <c r="B15" s="21" t="s">
        <v>214</v>
      </c>
      <c r="C15" s="21">
        <v>11712</v>
      </c>
      <c r="D15" s="21"/>
    </row>
    <row r="16" ht="35" customHeight="1" spans="1:4">
      <c r="A16" s="22" t="s">
        <v>106</v>
      </c>
      <c r="B16" s="19"/>
      <c r="C16" s="21">
        <v>67433.25</v>
      </c>
      <c r="D16" s="23"/>
    </row>
  </sheetData>
  <mergeCells count="2">
    <mergeCell ref="A1:D1"/>
    <mergeCell ref="A16:B16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topLeftCell="A25" workbookViewId="0">
      <selection activeCell="K21" sqref="K21"/>
    </sheetView>
  </sheetViews>
  <sheetFormatPr defaultColWidth="9" defaultRowHeight="14"/>
  <cols>
    <col min="2" max="2" width="10.9166666666667" customWidth="1"/>
  </cols>
  <sheetData>
    <row r="1" ht="17.5" customHeight="1" spans="1:8">
      <c r="A1" s="1" t="s">
        <v>215</v>
      </c>
      <c r="B1" s="1"/>
      <c r="C1" s="1"/>
      <c r="D1" s="1"/>
      <c r="E1" s="1"/>
      <c r="F1" s="1"/>
      <c r="G1" s="1"/>
      <c r="H1" s="1"/>
    </row>
    <row r="2" ht="15.5" customHeight="1" spans="1:8">
      <c r="A2" s="2" t="s">
        <v>1</v>
      </c>
      <c r="B2" s="2" t="s">
        <v>216</v>
      </c>
      <c r="C2" s="2" t="s">
        <v>217</v>
      </c>
      <c r="D2" s="3" t="s">
        <v>218</v>
      </c>
      <c r="E2" s="2" t="s">
        <v>219</v>
      </c>
      <c r="F2" s="2" t="s">
        <v>220</v>
      </c>
      <c r="G2" s="3" t="s">
        <v>221</v>
      </c>
      <c r="H2" s="2" t="s">
        <v>201</v>
      </c>
    </row>
    <row r="3" ht="14.75" spans="1:8">
      <c r="A3" s="4"/>
      <c r="B3" s="4"/>
      <c r="C3" s="4"/>
      <c r="D3" s="5"/>
      <c r="E3" s="4"/>
      <c r="F3" s="4"/>
      <c r="G3" s="5"/>
      <c r="H3" s="4"/>
    </row>
    <row r="4" ht="60.75" spans="1:8">
      <c r="A4" s="4">
        <v>1</v>
      </c>
      <c r="B4" s="6" t="s">
        <v>222</v>
      </c>
      <c r="C4" s="7" t="s">
        <v>223</v>
      </c>
      <c r="D4" s="6" t="s">
        <v>224</v>
      </c>
      <c r="E4" s="7">
        <v>70</v>
      </c>
      <c r="F4" s="7">
        <v>7.9</v>
      </c>
      <c r="G4" s="6" t="s">
        <v>225</v>
      </c>
      <c r="H4" s="7" t="s">
        <v>226</v>
      </c>
    </row>
    <row r="5" ht="45.75" spans="1:8">
      <c r="A5" s="2">
        <v>2</v>
      </c>
      <c r="B5" s="3" t="s">
        <v>227</v>
      </c>
      <c r="C5" s="2" t="s">
        <v>223</v>
      </c>
      <c r="D5" s="3" t="s">
        <v>228</v>
      </c>
      <c r="E5" s="2">
        <v>70</v>
      </c>
      <c r="F5" s="2">
        <v>5.1</v>
      </c>
      <c r="G5" s="8" t="s">
        <v>229</v>
      </c>
      <c r="H5" s="7" t="s">
        <v>226</v>
      </c>
    </row>
    <row r="6" ht="15.75" spans="1:12">
      <c r="A6" s="4"/>
      <c r="B6" s="5"/>
      <c r="C6" s="4"/>
      <c r="D6" s="5"/>
      <c r="E6" s="4"/>
      <c r="F6" s="4"/>
      <c r="G6" s="6" t="s">
        <v>230</v>
      </c>
      <c r="H6" s="7"/>
      <c r="L6" s="16"/>
    </row>
    <row r="7" ht="30.75" spans="1:8">
      <c r="A7" s="4">
        <v>3</v>
      </c>
      <c r="B7" s="6" t="s">
        <v>231</v>
      </c>
      <c r="C7" s="7" t="s">
        <v>223</v>
      </c>
      <c r="D7" s="6" t="s">
        <v>232</v>
      </c>
      <c r="E7" s="7">
        <v>70</v>
      </c>
      <c r="F7" s="7">
        <v>2.9</v>
      </c>
      <c r="G7" s="6" t="s">
        <v>233</v>
      </c>
      <c r="H7" s="7" t="s">
        <v>226</v>
      </c>
    </row>
    <row r="8" ht="75.75" spans="1:8">
      <c r="A8" s="4">
        <v>4</v>
      </c>
      <c r="B8" s="6" t="s">
        <v>234</v>
      </c>
      <c r="C8" s="7" t="s">
        <v>223</v>
      </c>
      <c r="D8" s="6" t="s">
        <v>235</v>
      </c>
      <c r="E8" s="7">
        <v>90</v>
      </c>
      <c r="F8" s="7">
        <v>7.2</v>
      </c>
      <c r="G8" s="6" t="s">
        <v>236</v>
      </c>
      <c r="H8" s="7" t="s">
        <v>226</v>
      </c>
    </row>
    <row r="9" ht="15.75" spans="1:8">
      <c r="A9" s="9" t="s">
        <v>73</v>
      </c>
      <c r="B9" s="10"/>
      <c r="C9" s="7"/>
      <c r="D9" s="6"/>
      <c r="E9" s="7"/>
      <c r="F9" s="7">
        <v>23.1</v>
      </c>
      <c r="G9" s="6"/>
      <c r="H9" s="7"/>
    </row>
    <row r="10" ht="30.75" spans="1:8">
      <c r="A10" s="4">
        <v>5</v>
      </c>
      <c r="B10" s="7" t="s">
        <v>237</v>
      </c>
      <c r="C10" s="7" t="s">
        <v>238</v>
      </c>
      <c r="D10" s="6" t="s">
        <v>239</v>
      </c>
      <c r="E10" s="7">
        <v>24</v>
      </c>
      <c r="F10" s="7">
        <v>3.47</v>
      </c>
      <c r="G10" s="6" t="s">
        <v>240</v>
      </c>
      <c r="H10" s="10"/>
    </row>
    <row r="11" ht="45.75" spans="1:8">
      <c r="A11" s="4">
        <v>6</v>
      </c>
      <c r="B11" s="7" t="s">
        <v>241</v>
      </c>
      <c r="C11" s="7" t="s">
        <v>238</v>
      </c>
      <c r="D11" s="6" t="s">
        <v>242</v>
      </c>
      <c r="E11" s="7">
        <v>38</v>
      </c>
      <c r="F11" s="7">
        <v>5.1</v>
      </c>
      <c r="G11" s="6" t="s">
        <v>243</v>
      </c>
      <c r="H11" s="7"/>
    </row>
    <row r="12" ht="60.75" spans="1:8">
      <c r="A12" s="4">
        <v>7</v>
      </c>
      <c r="B12" s="7" t="s">
        <v>244</v>
      </c>
      <c r="C12" s="7" t="s">
        <v>238</v>
      </c>
      <c r="D12" s="6" t="s">
        <v>245</v>
      </c>
      <c r="E12" s="7">
        <v>38</v>
      </c>
      <c r="F12" s="7">
        <v>4.87</v>
      </c>
      <c r="G12" s="6" t="s">
        <v>246</v>
      </c>
      <c r="H12" s="7"/>
    </row>
    <row r="13" ht="30.75" spans="1:8">
      <c r="A13" s="4">
        <v>8</v>
      </c>
      <c r="B13" s="7" t="s">
        <v>247</v>
      </c>
      <c r="C13" s="7" t="s">
        <v>238</v>
      </c>
      <c r="D13" s="6" t="s">
        <v>245</v>
      </c>
      <c r="E13" s="7">
        <v>38</v>
      </c>
      <c r="F13" s="7">
        <v>0.6</v>
      </c>
      <c r="G13" s="6" t="s">
        <v>248</v>
      </c>
      <c r="H13" s="7"/>
    </row>
    <row r="14" ht="45.75" spans="1:8">
      <c r="A14" s="4">
        <v>9</v>
      </c>
      <c r="B14" s="7" t="s">
        <v>249</v>
      </c>
      <c r="C14" s="7" t="s">
        <v>238</v>
      </c>
      <c r="D14" s="6" t="s">
        <v>250</v>
      </c>
      <c r="E14" s="7">
        <v>35</v>
      </c>
      <c r="F14" s="7">
        <v>1.15</v>
      </c>
      <c r="G14" s="6" t="s">
        <v>251</v>
      </c>
      <c r="H14" s="7"/>
    </row>
    <row r="15" ht="30.75" spans="1:8">
      <c r="A15" s="4">
        <v>10</v>
      </c>
      <c r="B15" s="7" t="s">
        <v>252</v>
      </c>
      <c r="C15" s="7" t="s">
        <v>238</v>
      </c>
      <c r="D15" s="6" t="s">
        <v>253</v>
      </c>
      <c r="E15" s="7">
        <v>32</v>
      </c>
      <c r="F15" s="7">
        <v>1.62</v>
      </c>
      <c r="G15" s="6" t="s">
        <v>254</v>
      </c>
      <c r="H15" s="7"/>
    </row>
    <row r="16" ht="30.75" spans="1:8">
      <c r="A16" s="4">
        <v>11</v>
      </c>
      <c r="B16" s="7" t="s">
        <v>255</v>
      </c>
      <c r="C16" s="7" t="s">
        <v>238</v>
      </c>
      <c r="D16" s="6" t="s">
        <v>253</v>
      </c>
      <c r="E16" s="7">
        <v>38</v>
      </c>
      <c r="F16" s="7">
        <v>2</v>
      </c>
      <c r="G16" s="6" t="s">
        <v>254</v>
      </c>
      <c r="H16" s="7"/>
    </row>
    <row r="17" ht="30.75" spans="1:8">
      <c r="A17" s="4">
        <v>12</v>
      </c>
      <c r="B17" s="7" t="s">
        <v>256</v>
      </c>
      <c r="C17" s="7" t="s">
        <v>238</v>
      </c>
      <c r="D17" s="6" t="s">
        <v>257</v>
      </c>
      <c r="E17" s="7">
        <v>36</v>
      </c>
      <c r="F17" s="7">
        <v>0.65</v>
      </c>
      <c r="G17" s="6" t="s">
        <v>145</v>
      </c>
      <c r="H17" s="7"/>
    </row>
    <row r="18" ht="45.75" spans="1:8">
      <c r="A18" s="4">
        <v>13</v>
      </c>
      <c r="B18" s="7" t="s">
        <v>258</v>
      </c>
      <c r="C18" s="7" t="s">
        <v>238</v>
      </c>
      <c r="D18" s="6" t="s">
        <v>259</v>
      </c>
      <c r="E18" s="7">
        <v>38</v>
      </c>
      <c r="F18" s="7">
        <v>3.72</v>
      </c>
      <c r="G18" s="6" t="s">
        <v>260</v>
      </c>
      <c r="H18" s="7"/>
    </row>
    <row r="19" ht="30.75" spans="1:8">
      <c r="A19" s="4">
        <v>14</v>
      </c>
      <c r="B19" s="7" t="s">
        <v>261</v>
      </c>
      <c r="C19" s="7" t="s">
        <v>238</v>
      </c>
      <c r="D19" s="6" t="s">
        <v>242</v>
      </c>
      <c r="E19" s="7">
        <v>36</v>
      </c>
      <c r="F19" s="7">
        <v>3.85</v>
      </c>
      <c r="G19" s="6" t="s">
        <v>262</v>
      </c>
      <c r="H19" s="7"/>
    </row>
    <row r="20" ht="45.75" spans="1:8">
      <c r="A20" s="4">
        <v>15</v>
      </c>
      <c r="B20" s="7" t="s">
        <v>263</v>
      </c>
      <c r="C20" s="7" t="s">
        <v>238</v>
      </c>
      <c r="D20" s="6" t="s">
        <v>264</v>
      </c>
      <c r="E20" s="7">
        <v>36</v>
      </c>
      <c r="F20" s="7">
        <v>4.5</v>
      </c>
      <c r="G20" s="6" t="s">
        <v>265</v>
      </c>
      <c r="H20" s="7"/>
    </row>
    <row r="21" ht="45.75" spans="1:8">
      <c r="A21" s="4">
        <v>16</v>
      </c>
      <c r="B21" s="7" t="s">
        <v>266</v>
      </c>
      <c r="C21" s="7" t="s">
        <v>238</v>
      </c>
      <c r="D21" s="6" t="s">
        <v>267</v>
      </c>
      <c r="E21" s="7">
        <v>38</v>
      </c>
      <c r="F21" s="7">
        <v>4.2</v>
      </c>
      <c r="G21" s="6" t="s">
        <v>268</v>
      </c>
      <c r="H21" s="7"/>
    </row>
    <row r="22" ht="30.75" spans="1:8">
      <c r="A22" s="4">
        <v>17</v>
      </c>
      <c r="B22" s="7" t="s">
        <v>269</v>
      </c>
      <c r="C22" s="7" t="s">
        <v>238</v>
      </c>
      <c r="D22" s="6" t="s">
        <v>270</v>
      </c>
      <c r="E22" s="7">
        <v>42</v>
      </c>
      <c r="F22" s="7">
        <v>0.6</v>
      </c>
      <c r="G22" s="6" t="s">
        <v>271</v>
      </c>
      <c r="H22" s="7"/>
    </row>
    <row r="23" spans="1:8">
      <c r="A23" s="2">
        <v>18</v>
      </c>
      <c r="B23" s="2" t="s">
        <v>272</v>
      </c>
      <c r="C23" s="2" t="s">
        <v>238</v>
      </c>
      <c r="D23" s="3" t="s">
        <v>273</v>
      </c>
      <c r="E23" s="2">
        <v>36</v>
      </c>
      <c r="F23" s="2">
        <v>0.6</v>
      </c>
      <c r="G23" s="8" t="s">
        <v>119</v>
      </c>
      <c r="H23" s="2"/>
    </row>
    <row r="24" spans="1:8">
      <c r="A24" s="11"/>
      <c r="B24" s="11"/>
      <c r="C24" s="11"/>
      <c r="D24" s="12"/>
      <c r="E24" s="11"/>
      <c r="F24" s="11"/>
      <c r="G24" s="8"/>
      <c r="H24" s="11"/>
    </row>
    <row r="25" spans="1:8">
      <c r="A25" s="11"/>
      <c r="B25" s="11"/>
      <c r="C25" s="11"/>
      <c r="D25" s="12"/>
      <c r="E25" s="11"/>
      <c r="F25" s="11"/>
      <c r="G25" s="8"/>
      <c r="H25" s="11"/>
    </row>
    <row r="26" spans="1:8">
      <c r="A26" s="11"/>
      <c r="B26" s="11"/>
      <c r="C26" s="11"/>
      <c r="D26" s="12"/>
      <c r="E26" s="11"/>
      <c r="F26" s="11"/>
      <c r="G26" s="8"/>
      <c r="H26" s="11"/>
    </row>
    <row r="27" spans="1:8">
      <c r="A27" s="11"/>
      <c r="B27" s="11"/>
      <c r="C27" s="11"/>
      <c r="D27" s="12"/>
      <c r="E27" s="11"/>
      <c r="F27" s="11"/>
      <c r="G27" s="8"/>
      <c r="H27" s="11"/>
    </row>
    <row r="28" spans="1:8">
      <c r="A28" s="11"/>
      <c r="B28" s="11"/>
      <c r="C28" s="11"/>
      <c r="D28" s="12"/>
      <c r="E28" s="11"/>
      <c r="F28" s="11"/>
      <c r="G28" s="8"/>
      <c r="H28" s="11"/>
    </row>
    <row r="29" spans="1:8">
      <c r="A29" s="11"/>
      <c r="B29" s="11"/>
      <c r="C29" s="11"/>
      <c r="D29" s="12"/>
      <c r="E29" s="11"/>
      <c r="F29" s="11"/>
      <c r="G29" s="8"/>
      <c r="H29" s="11"/>
    </row>
    <row r="30" spans="1:8">
      <c r="A30" s="11"/>
      <c r="B30" s="11"/>
      <c r="C30" s="11"/>
      <c r="D30" s="12"/>
      <c r="E30" s="11"/>
      <c r="F30" s="11"/>
      <c r="G30" s="8"/>
      <c r="H30" s="11"/>
    </row>
    <row r="31" ht="14.75" spans="1:8">
      <c r="A31" s="4"/>
      <c r="B31" s="4"/>
      <c r="C31" s="4"/>
      <c r="D31" s="5"/>
      <c r="E31" s="4"/>
      <c r="F31" s="4"/>
      <c r="G31" s="6"/>
      <c r="H31" s="4"/>
    </row>
    <row r="32" ht="30.75" spans="1:8">
      <c r="A32" s="4">
        <v>19</v>
      </c>
      <c r="B32" s="7" t="s">
        <v>274</v>
      </c>
      <c r="C32" s="7" t="s">
        <v>238</v>
      </c>
      <c r="D32" s="6" t="s">
        <v>253</v>
      </c>
      <c r="E32" s="7">
        <v>32</v>
      </c>
      <c r="F32" s="7">
        <v>1.2</v>
      </c>
      <c r="G32" s="6" t="s">
        <v>192</v>
      </c>
      <c r="H32" s="7"/>
    </row>
    <row r="33" ht="45.75" spans="1:8">
      <c r="A33" s="4">
        <v>20</v>
      </c>
      <c r="B33" s="7" t="s">
        <v>275</v>
      </c>
      <c r="C33" s="7" t="s">
        <v>238</v>
      </c>
      <c r="D33" s="6" t="s">
        <v>276</v>
      </c>
      <c r="E33" s="7">
        <v>36</v>
      </c>
      <c r="F33" s="7">
        <v>4.28</v>
      </c>
      <c r="G33" s="6" t="s">
        <v>277</v>
      </c>
      <c r="H33" s="7"/>
    </row>
    <row r="34" ht="45.75" spans="1:8">
      <c r="A34" s="4">
        <v>21</v>
      </c>
      <c r="B34" s="7" t="s">
        <v>278</v>
      </c>
      <c r="C34" s="7" t="s">
        <v>238</v>
      </c>
      <c r="D34" s="6" t="s">
        <v>279</v>
      </c>
      <c r="E34" s="7">
        <v>20</v>
      </c>
      <c r="F34" s="7">
        <v>0.9</v>
      </c>
      <c r="G34" s="6" t="s">
        <v>280</v>
      </c>
      <c r="H34" s="7"/>
    </row>
    <row r="35" ht="15.75" spans="1:8">
      <c r="A35" s="13" t="s">
        <v>281</v>
      </c>
      <c r="B35" s="14"/>
      <c r="C35" s="6"/>
      <c r="D35" s="6"/>
      <c r="E35" s="6"/>
      <c r="F35" s="6">
        <v>43.31</v>
      </c>
      <c r="G35" s="6"/>
      <c r="H35" s="15"/>
    </row>
  </sheetData>
  <mergeCells count="25">
    <mergeCell ref="A1:H1"/>
    <mergeCell ref="A9:B9"/>
    <mergeCell ref="A35:B35"/>
    <mergeCell ref="A2:A3"/>
    <mergeCell ref="A5:A6"/>
    <mergeCell ref="A23:A31"/>
    <mergeCell ref="B2:B3"/>
    <mergeCell ref="B5:B6"/>
    <mergeCell ref="B23:B31"/>
    <mergeCell ref="C2:C3"/>
    <mergeCell ref="C5:C6"/>
    <mergeCell ref="C23:C31"/>
    <mergeCell ref="D2:D3"/>
    <mergeCell ref="D5:D6"/>
    <mergeCell ref="D23:D31"/>
    <mergeCell ref="E2:E3"/>
    <mergeCell ref="E5:E6"/>
    <mergeCell ref="E23:E31"/>
    <mergeCell ref="F2:F3"/>
    <mergeCell ref="F5:F6"/>
    <mergeCell ref="F23:F31"/>
    <mergeCell ref="G2:G3"/>
    <mergeCell ref="G23:G31"/>
    <mergeCell ref="H2:H3"/>
    <mergeCell ref="H23:H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表1、高新区城南街道道路保洁及绿化面积明细</vt:lpstr>
      <vt:lpstr>表2、高新区城南街道农路列养线路管护统计表</vt:lpstr>
      <vt:lpstr>表3、高新区城南街道农路列养线路绿化管护统计表</vt:lpstr>
      <vt:lpstr>表4、桃园镇区相关区域</vt:lpstr>
      <vt:lpstr>表5、高新区城南街道二、三级河道明细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春香 袁</dc:creator>
  <cp:lastModifiedBy>王宇航</cp:lastModifiedBy>
  <dcterms:created xsi:type="dcterms:W3CDTF">2026-05-08T01:33:00Z</dcterms:created>
  <dcterms:modified xsi:type="dcterms:W3CDTF">2026-10-10T03:25:11Z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B22DB67E9D7746E88957D584DBC95148_13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