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桌面\2026年\云亭\南菁高中\2026南菁高中家具采购项目\发出\"/>
    </mc:Choice>
  </mc:AlternateContent>
  <bookViews>
    <workbookView windowWidth="23145" windowHeight="9675"/>
  </bookViews>
  <sheets>
    <sheet name="2家具" sheetId="1" r:id="rId1"/>
  </sheets>
  <definedNames>
    <definedName name="_xlnm._FilterDatabase" localSheetId="0" hidden="1">'2家具'!$A$2:$F$41</definedName>
    <definedName name="产品名称">#REF!</definedName>
    <definedName name="HTML_Header" hidden="1">"现金流量表（全部投资）"</definedName>
    <definedName name="HTML_OBDlg4" hidden="1">TRUE</definedName>
    <definedName name="HTML_PathFile" hidden="1">"C:\lin\bk\MyHTML.htm"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7" name="ID_824C33CD54264ABFB67D4F19C11C7BF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61615" y="249294650"/>
          <a:ext cx="1538605" cy="1352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8" name="ID_633EF6A8A9674896893D73AA32EC01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06775" y="119696865"/>
          <a:ext cx="2209800" cy="45091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1D82C57568E84AB7A696876F5EEDB19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729865" y="4070350"/>
          <a:ext cx="3886200" cy="3600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3" name="ID_598A284069834BC7AC6A83E4814EC7F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300605" y="41695370"/>
          <a:ext cx="2980690" cy="22491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0" name="ID_0AAAFB1A884343DCB0F3DD370E25D66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406015" y="1791970"/>
          <a:ext cx="4257675" cy="3552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5A83DDF30E1A4F8C80B973DE2755460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268980" y="8397875"/>
          <a:ext cx="3086100" cy="5962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" name="ID_76DFF98F64BB4658B09BA58CBE9071F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813685" y="3101975"/>
          <a:ext cx="3495675" cy="4438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AB2EAFFA8EEF449E9A59F335F518541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215005" y="32985075"/>
          <a:ext cx="4305935" cy="4924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1" name="ID_B9CDA356FEDF466CB8D514251AF86F05" descr="151A0928赵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875915" y="110764320"/>
          <a:ext cx="1308735" cy="1960880"/>
        </a:xfrm>
        <a:prstGeom prst="rect">
          <a:avLst/>
        </a:prstGeom>
      </xdr:spPr>
    </xdr:pic>
  </etc:cellImage>
  <etc:cellImage>
    <xdr:pic>
      <xdr:nvPicPr>
        <xdr:cNvPr id="95" name="ID_CEBC766BA6CF46E48A89EB05B6CF955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928620" y="75120500"/>
          <a:ext cx="2628900" cy="2114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4" name="ID_3AC60F65386C472AAE50DF64675D126C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023870" y="215183720"/>
          <a:ext cx="1012825" cy="1624965"/>
        </a:xfrm>
        <a:prstGeom prst="rect">
          <a:avLst/>
        </a:prstGeom>
        <a:noFill/>
        <a:ln w="1">
          <a:noFill/>
        </a:ln>
      </xdr:spPr>
    </xdr:pic>
  </etc:cellImage>
  <etc:cellImage>
    <xdr:pic>
      <xdr:nvPicPr>
        <xdr:cNvPr id="64" name="ID_F2363D6CA73C4E418C020A47AFD6E33E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232660" y="25584150"/>
          <a:ext cx="7210425" cy="5286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" name="ID_79B1102A23F242C5969D36508675795B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803525" y="11668125"/>
          <a:ext cx="384810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5E62B2BF92BE492CAC72EB138DE0236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347085" y="95453200"/>
          <a:ext cx="4905375" cy="3962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FE2818660B944157AD3B8D9426C135D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320290" y="12981940"/>
          <a:ext cx="4095750" cy="3248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9" name="ID_C96DC3336B36483F9BF5E027A3FC2E1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465195" y="118668800"/>
          <a:ext cx="5057775" cy="4667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46AD6E95F30244D3934C753A60E03F3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589530" y="14034135"/>
          <a:ext cx="5305425" cy="4324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EDDAAA9280144D7189C4B7997D881AFE" descr="1551062172(1)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8334375" y="1035050"/>
          <a:ext cx="1130300" cy="952500"/>
        </a:xfrm>
        <a:prstGeom prst="rect">
          <a:avLst/>
        </a:prstGeom>
      </xdr:spPr>
    </xdr:pic>
  </etc:cellImage>
  <etc:cellImage>
    <xdr:pic>
      <xdr:nvPicPr>
        <xdr:cNvPr id="71" name="ID_E97B240E891B4712B09C08C8E03EA07C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583180" y="21584920"/>
          <a:ext cx="3429000" cy="3790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6" name="ID_EDAEEFF859B942A6B4151E7D98B66BB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735580" y="7377430"/>
          <a:ext cx="3114675" cy="2514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" name="ID_3C6CB4C5663844ECA92228D945AB3F66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522220" y="28499435"/>
          <a:ext cx="3990975" cy="6048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" name="ID_DDDD2B6BA21F45E1A1FEA6EB82164DD0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4985" y="7348220"/>
          <a:ext cx="950595" cy="175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</etc:cellImage>
  <etc:cellImage>
    <xdr:pic>
      <xdr:nvPicPr>
        <xdr:cNvPr id="65" name="ID_9DC2A2396DA640EF8EF3DE5ED5A5C571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564130" y="32785050"/>
          <a:ext cx="1724025" cy="2486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E62479DCD5604DA9962C7F92C9A5A2EF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918460" y="26022300"/>
          <a:ext cx="3095625" cy="2400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" name="ID_55FAEF6C89AC426998BA7FAC8635B47D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720340" y="26736675"/>
          <a:ext cx="3324225" cy="5200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BF489B68396C4A08A2E3EAA42DC2DF68" descr="mmexport1563149824715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2439670" y="400472275"/>
          <a:ext cx="4982210" cy="2054860"/>
        </a:xfrm>
        <a:prstGeom prst="rect">
          <a:avLst/>
        </a:prstGeom>
      </xdr:spPr>
    </xdr:pic>
  </etc:cellImage>
  <etc:cellImage>
    <xdr:pic>
      <xdr:nvPicPr>
        <xdr:cNvPr id="80" name="ID_F6E36606A0F5450D92E607CC9EE4F0DF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023235" y="5735320"/>
          <a:ext cx="1014095" cy="15798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7" name="ID_22FC5431F1154EEE9500A835CD617442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640965" y="41976675"/>
          <a:ext cx="8067675" cy="6238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4" name="ID_A73EFC3044124A04AE3F8A746504EC29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2637155" y="437163210"/>
          <a:ext cx="1481455" cy="10420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6A876A6BFB524289A869FABA5B76F12C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2098040" y="49773205"/>
          <a:ext cx="4524375" cy="3400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" name="ID_9E69E0A57AFF4B19B90310D3CE567622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2751455" y="65876805"/>
          <a:ext cx="5629275" cy="7477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7" name="ID_DAB8FF6A85A442E1A1AD6E8F47BEEA9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2760980" y="12250420"/>
          <a:ext cx="1537970" cy="1221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3" name="ID_06AFEDD139CB4A929E51D5FB7A4B933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794240" y="116372005"/>
          <a:ext cx="628650" cy="892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6" name="ID_226CE662EF5A447BA9B898639E112AD7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9532620" y="24565610"/>
          <a:ext cx="1343025" cy="9042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BAE46A75B8D94EBDAC98A201D47C167F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873615" y="36830000"/>
          <a:ext cx="5381625" cy="51816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<sst xmlns="http://schemas.openxmlformats.org/spreadsheetml/2006/main" count="134" uniqueCount="129">
  <si>
    <t>2026年南菁高中绮山湖校区家具采购项目——清单</t>
  </si>
  <si>
    <t>序号</t>
  </si>
  <si>
    <t>名称</t>
  </si>
  <si>
    <t>图片</t>
  </si>
  <si>
    <t>规格</t>
  </si>
  <si>
    <t>材质说明</t>
  </si>
  <si>
    <t>需求数量</t>
  </si>
  <si>
    <t>课桌椅</t>
  </si>
  <si>
    <t>桌600*450*800
椅（圆弧靠背）380*380*420（误差±10mm）</t>
  </si>
  <si>
    <t>1.桌子尺寸：长600mmx宽450mmx高800mm；
桌面采用25mm厚原木榉木，面板内置笔槽，围板、底板采用7mm榉木多层板，面板下料全部为榉木，桌腿大小为43mmx33mm,桌上横料大小为33mmx27mm桌撑为大小33mmx27mm。下方含书斗（高度310mm）。
2.椅子尺寸：长380mmx宽380mmx座高420mm/总高810mm；
椅面采用25mm厚原木榉木，面板下料全部为榉木，椅腿大小为43mmx33mm，下撑大小为33mmx27mm。
3.以上桌椅结构采用榫卯工艺。采用环保净味环保UV辊涂专用油漆，UV辊涂技术，颜色为木本色补满面腻子三底两面。
4.榉木实木整板直拼，禁止指接板，无疤痕。</t>
  </si>
  <si>
    <t>桌600*450*780
椅（圆弧靠背）380*380*420（误差±10mm）</t>
  </si>
  <si>
    <t>1.桌子尺寸：长600mmx宽450mmx高780mm；
桌面采用25mm厚原木榉木，面板内置笔槽，围板、底板采用7mm榉木多层板，面板下料全部为榉木，桌腿大小为43mmx33mm,桌上横料大小为33mmx27mm桌撑为大小33mmx27mm。下方含书斗（高度310mm）。
2.椅子尺寸：长380mmx宽380mmx座高420mm/总高810mm；
椅面采用25mm厚原木榉木，面板下料全部为榉木，椅腿大小为43mmx33mm，下撑大小为33mmx27mm。
3.以上桌椅结构采用榫卯工艺。采用环保净味环保UV辊涂专用有漆，UV辊涂技术，颜色为木本色补满面腻子三底两面。
4.榉木实木整板直拼，禁止指接板，无疤痕。</t>
  </si>
  <si>
    <t>abs书包柜</t>
  </si>
  <si>
    <t>单个尺寸325*455*329/320/370（误差±10mm）</t>
  </si>
  <si>
    <t>1.尺寸：325*455*329/320/370±10mm（组合后顶层H329mm，中间层H320mm，底层H370mm　　
2、材质采用ABS全新塑料工程制成，强度高、韧性好、耐冲击，不易腐蚀，无毒无味，环保耐用。 
3、门板：门板内侧选配多功能置物盒，可放置小物件，方便实用，柜门与柜体采用两组尼龙塑料铰链经久耐用。
4、连接方式：榫卯连接，牢固耐用，从而使产品吏牢固，结实耐用，每个门板与侧板连接采用高强度尼龙防水铰链和上下门轴加固，使门更结实耐用，门板与侧板并安装有防盗插销。
4、尼龙铰链：更结实，更耐用、彻底解决了铁制、不锈钢等材质易生锈、划伤的缺点。
5、锁：可配转舌挂锁。
6.功能：（1）榫接结构并合理布局加强筋，安装时不用胶水粘结，不用任何螺丝，使用产品自身相互连结，产品不变形，不扭曲，可重复拆装使用；
（2）柜门采用竖条纹设计，看起来更为美观立体，并起到加强柜门强度的作用；（3）柜体后侧需有斜出口式透气孔设计，起到透气的同时也能防止蚊虫的进入。</t>
  </si>
  <si>
    <t>小方凳</t>
  </si>
  <si>
    <t>350*250*450（误差±10mm）</t>
  </si>
  <si>
    <t>1.尺寸：350*250*450±10mm；
2.材质：全部采用榉木原木制作，凳面厚度25mm；
3.工艺：现代工艺和传统工艺相结合，结构严谨，做工细腻；使用原料主要以梓油、亚麻油、苏子油、松油、棕榈蜡、植物树脂及天然色素融合而成，调色所用的颜料为环保型有机颜料的优质木蜡油经反复打磨、浸润、擦拭、上光制成，不含甲醛；
4.要求榉木实木整板直拼，禁止指接板，无疤痕。</t>
  </si>
  <si>
    <t>高低床A</t>
  </si>
  <si>
    <t>2040*1000*2050（误差±10mm）</t>
  </si>
  <si>
    <t>规格：2040*1000*2050mm；用料规格与用料材种：
护栏高度500mm，上铺缺口宽度400mm.安装固定墙面。
1、主体材料全部采用优质榉木实木制造；要求榉木实木整板直拼，禁止指接板，无疤痕。
2、床立柱采用：60*90mm；
3、床长横梁采用：120*35mm，床短横梁采用：90*32mm；
4、床护栏采用：47*30mm，床护栏竖料采用：47*25mm；
5、楼梯采用：47*35mm；
6、床板采用 20mm 厚杉木板，双面抛光，无缝拼接。
7、床排全部采用椭圆型带倒挂榫卯结构进行设计，增加安全美观，其中
床立柱和床横梁采用优质螺栓及螺帽紧密连接，使用寿命长。（床横梁至少5根）
8、一张床配一套蚊帐架（按学学校现有方式处理）；
9、油漆及表面处理：采用环保 UV 漆喷涂，五底三面，全部满刮透明腻
子，表面纹理清晰无颗粒，无气泡，无渣点，颜色均匀。整体经过防潮，
防腐，防虫，脱脂等化学处理，结构稳定，设计合理，美观大方，经久耐
用，所有拐角处圆弧处理，无尖锐菱角。
其中油漆甲醛释放量≤0.5mg/L，底脚平稳性≤1mm，耐湿热、耐干热、
附着力、耐磨性均符合相关检测标准要求。</t>
  </si>
  <si>
    <t>会议椅</t>
  </si>
  <si>
    <t>480*535*890（误差±10mm）</t>
  </si>
  <si>
    <t>1、椅架：采用25*15*1.5厚冷锻钢方管，220度高温静电喷涂、电镀工艺，牢固抗冲击不变形。
2、胶壳：材质采用PP+纤，环保不褪色，质地轻、抗裂性强。
3、靠背双层网，高密度高回弹力原生纯棉，弹力布面料，回弹好，坐感舒适，不塌陷，耐磨抗皱。                
4、功能：可层叠收纳，节省空间。</t>
  </si>
  <si>
    <t>衣柜a</t>
  </si>
  <si>
    <t>1200*2200*600mm（误差±10mm）</t>
  </si>
  <si>
    <t>1.尺寸：1200*2200*600mm。
2.材质：优质实木多层板厚18mm。
3.结构：每组衣柜6扇门，上3门为衣物叠放区，下3门为挂衣区，挂衣区设衣杆一个。
4.五金：采用优质导轨和铰链，铰链具备慢关缓存功能。</t>
  </si>
  <si>
    <t>衣柜E</t>
  </si>
  <si>
    <t>1600*2200*600mm（误差±10mm）</t>
  </si>
  <si>
    <t>1.尺寸：1600*2200*600mm。
2.材质：优质实木多层板厚18mm。
3.结构：每组衣柜6扇门，上3门为衣物叠放区，下3门为挂衣区，挂衣区设衣杆一个。
4.五金：采用优质导轨和铰链，铰链具备慢关缓存功能。</t>
  </si>
  <si>
    <t>学生餐桌椅（四人连体）</t>
  </si>
  <si>
    <t>桌面：1200*600mm
凳面：1200*250mm（误差±10mm）</t>
  </si>
  <si>
    <t xml:space="preserve">桌面：1200mm*600mm 榉木实木整板，厚度25mm。
凳面：1200mm*250mm 榉木实木整板，厚度25mm。
不锈钢钢架50mm*50mm方管1.5MM厚，表面静电喷塑。
占地：1400*1200*750mm
要求榉木实木整板直拼，禁止指接板，无疤痕。
</t>
  </si>
  <si>
    <t>办公椅a</t>
  </si>
  <si>
    <t>常规</t>
  </si>
  <si>
    <t xml:space="preserve">1.规格：常规，面料：座面采用优质环保布，椅背采用优质3D透气网布，经过防污处理。可大角度放平午休
2.坐绵：采用优质高密度海绵或一次性压注PU成型发泡定型棉，软硬适中，回弹性强，抗变形能力强。
3.气压棒：采用优质品牌气压棒，气压杆取得SGS、BIFMA、TUV、LANT或其他同类认证，安全等级3级以上，加厚防爆底盘。
4.五轮脚架：优质尼龙纤维五星脚，现场插拔式尼龙滚轮。
5.符合人体工学设计，有腰托，可调节扶手。
</t>
  </si>
  <si>
    <t>书桌a</t>
  </si>
  <si>
    <t>1400*700*780（误差±10mm）</t>
  </si>
  <si>
    <t xml:space="preserve">尺寸：1400*700*780mm；
材质：全部采用榉木实木制作，桌面厚度25mm。要求榉木实木整板直拼，禁止指接板，无疤痕。
工艺：现代工艺和传统工艺相结合，结构采用榫卯工艺，结构严谨，做工细腻；使用原料主要以梓油、亚麻油、苏子油、松油、棕榈蜡、植物树脂及天然色素融合而成，调色所用的颜料为环保型有机颜料的优质木蜡油经反复打磨、浸润、擦拭、上光制成，不含甲醛；
</t>
  </si>
  <si>
    <t>书桌e</t>
  </si>
  <si>
    <t>1800*700*780（误差±10mm）</t>
  </si>
  <si>
    <t xml:space="preserve">尺寸：1800*700*780mm；
材质：全部采用榉木实木制作，桌面厚度25mm。要求榉木实木整板直拼，禁止指接板，无疤痕。
工艺：现代工艺和传统工艺相结合，结构采用榫卯工艺，结构严谨，做工细腻；使用原料主要以梓油、亚麻油、苏子油、松油、棕榈蜡、植物树脂及天然色素融合而成，调色所用的颜料为环保型有机颜料的优质木蜡油经反复打磨、浸润、擦拭、上光制成，不含甲醛；
</t>
  </si>
  <si>
    <t>半高边柜</t>
  </si>
  <si>
    <t>1600*300*1200（误差±10mm）</t>
  </si>
  <si>
    <t>1.尺寸1600*300*1200mm
2.柜体：柜体和门板面板采用18mm实木多层板；
3.工艺:现代工艺和传统工艺相结合，结构严谨，做工细腻；调色所用的颜料为环保型有机颜料的优质木蜡油经反复打磨、浸润、擦拭、上光制成； 
4.合页：采用优质不锈钢模具一体成型，强度必须达到。
5.需根据现成实际情况要配套安装5孔插座及网络面板（含面板，电线材料、人工费等）</t>
  </si>
  <si>
    <t>会议桌</t>
  </si>
  <si>
    <t>1200*500*780（误差±10mm）</t>
  </si>
  <si>
    <t>1、面板：采用18mm双饰面板，基材多层板；挡板：15mm厚双饰面板，基材多层板。四周全自动机器近色封边，台面板颜色、规格按实际需要多选定做。可折叠，方便集中堆放。
2、架子：冷轧钢管方管60*30*1.5（mm)、220度高温静电喷涂。无滑轮。
3、二层书网：圆管4根，200度高温静电喷涂；两边塑料件组装结合，美观实用                                      4、连接件：桌脚以及折叠机构采用铝合金连接件，坚固耐用，手工精抛，光滑度高，光泽好，持久光亮，防锈防腐性高。
5、外观设计以及特点：机械折叠调节控制，可以倾斜折叠桌面，堆叠节省空间；组合造型可以根据场景需求多种摆放方式；适用于培训室、办公会议室等多种场景。</t>
  </si>
  <si>
    <t>办公桌b</t>
  </si>
  <si>
    <t>1200*700*750（误差±10mm）</t>
  </si>
  <si>
    <t>1.总尺寸：长1200*宽700*高750；
桌面深度700mm
2、台面选用25mm原木实木橡木，深度尺寸700mm
3、支撑采用方钢管，白色烤漆处理
4、桌面前加300mm挡板。
5、要求橡木实木整板直拼，禁止指接板，无疤痕。</t>
  </si>
  <si>
    <t>衣柜b</t>
  </si>
  <si>
    <t>800*600*2400（误差±10mm）</t>
  </si>
  <si>
    <t>1.尺寸800*600*2400mm
2.柜体：柜体和门板面板采用18mm实木多层板；
整体结构：4门结构，4门板尺寸相同，中间一层层板。
内部结构：每个对开门中间1块竖板，左边层板，放书，右边衣杆，挂衣。
交货前画图确认结构。
3.工艺:现代工艺和传统工艺相结合，结构严谨，做工细腻；调色所用的颜料为环保型有机颜料的优质木蜡油经反复打磨、浸润、擦拭、上光制成； 
4.合页：采用优质不锈钢模具一体成型，强度必须达到</t>
  </si>
  <si>
    <t>货架</t>
  </si>
  <si>
    <t>1200*600*2000（误差±10mm）</t>
  </si>
  <si>
    <t>1200*600*2000mm；
1.货架原材料为优质201不锈钢；
2.框架由立柱、横梁及层板米组成；框架高度为2000mm，货架深度为600mm，货架长度1200mm，最大承重为200公斤。立柱采用厚度为0.68mm的优质201不锈钢，经辊轧成C型材，截面尺寸为40*80，在折弯边上有冲压孔立柱正面的每隔75mm的扇形孔用以支臂与龙门梁的连接。横梁采用厚度为0.65mm的优质201不锈钢P型梁，与立柱的连接均采用卡扣连接。                                              
3.层板厚度为0.38MM，每一块层板有加强筋，确定每一块层板的承重。</t>
  </si>
  <si>
    <t>单人床套装</t>
  </si>
  <si>
    <t>2000*1200*900（靠背高）（误差±10mm）</t>
  </si>
  <si>
    <t>尺寸：2000*1200*900
1.采用优质榉木。靠背人体工学弧形处理。要求榉木实木整板直拼，禁止指接板，无疤痕。
干燥房烘干处理，含水率在11±1%，无明显结巴、腐
斑颜色木材纹理基本一致。
2.油漆采用环保油漆，五底三面油漆工艺。
3. 含配套优质 3E 环保椰棕床垫；床垫采用高密度天然椰棕，高温热压成型，低醛环保粘合剂，面料 A 类抗菌防螨针织布，厚度≥10cm；棕层棕丝均匀、无碎渣、无霉变、无粉尘，甲醛释放量符合 GB 18401、GB/T 35607，硬支撑、透气防潮，不易变形；床垫质保不少于 6 年，棕层出现塌陷、霉变、分层可免费维修更换。</t>
  </si>
  <si>
    <t>2000*1000*900（靠背高）（误差±10mm）</t>
  </si>
  <si>
    <t>尺寸：2000*1000*900
1.采用优质榉木。靠背人体工学弧形处理。要求榉木实木整板直拼，禁止指接板，无疤痕。
干燥房烘干处理，含水率在11±1%，无明显结巴、腐
斑颜色木材纹理基本一致。
2.油漆采用环保油漆，五底三面油漆工艺。
3. 含配套优质 3E 环保椰棕床垫；床垫采用高密度天然椰棕，高温热压成型，低醛环保粘合剂，面料 A 类抗菌防螨针织布，厚度≥10cm；棕层棕丝均匀、无碎渣、无霉变、无粉尘，甲醛释放量符合 GB 18401、GB/T 35607，硬支撑、透气防潮，不易变形；床垫质保不少于 6 年，棕层出现塌陷、霉变、分层可免费维修更换。</t>
  </si>
  <si>
    <t>办公桌a</t>
  </si>
  <si>
    <t>1700*700*750（误差±10mm）</t>
  </si>
  <si>
    <t>1.尺寸：长1700*宽700*高750
1、台面选用25mm厚实木橡木台面。要求橡木实木整板直拼，禁止指接板，无疤痕。
2、抽屉柜：尺寸宽400*深500*高600,3个抽屉，1大2小，如图。材质选用18mm实木橡木，五金配件：采用优质五金配件，连接牢靠，经久耐用。
所有抽屉安装抽屉锁。
配50mm穿线孔盖1个，配合弱电单位穿线。
桌面前加300mm挡板。</t>
  </si>
  <si>
    <t>课椅</t>
  </si>
  <si>
    <t>椅380*380*420（误差±10mm）</t>
  </si>
  <si>
    <t>椅子尺寸：长380mmx宽380mmx座高420mm/总高810mm；
椅面采用25mm厚原木榉木，面板下料全部为榉木，椅腿大小为43mmx33mm，下撑大小为33mmx27mm。
采用榫卯工艺。采用环保净味环保UV辊涂专用有漆，UV辊涂技术，颜色为木本色补满面腻子三底两面。
要求实木整板直拼，禁止指接板，无疤痕。</t>
  </si>
  <si>
    <t>书桌b</t>
  </si>
  <si>
    <t>1500*600*780（误差±10mm）</t>
  </si>
  <si>
    <t xml:space="preserve">1.尺寸1500*600*780
2.桌面采用25mm厚榉木桌面；要求实木榉木整板直拼，禁止指接板，无疤痕。
3.工艺:现代工艺和传统工艺相结合，采用榫卯工艺，结构严谨，做工细腻；调色所用的颜料为环保型有机颜料的优质木蜡油经反复打磨、浸润、擦拭、上光制成； 
</t>
  </si>
  <si>
    <t>文件柜a</t>
  </si>
  <si>
    <t>800*400*2400（误差±10mm）</t>
  </si>
  <si>
    <t>1.总尺寸：宽800*深400*高2400mm；
2、柜体：选用18mm实木多层板贴三聚氰胺饰面(E0级）；含水率≤6.4%，内结合强度≥0.35MPa，表面胶合强度≥0.8MPa，表面耐龟裂0级，甲醛释放量E0≤4mg/100g，所有板材截面均配制1.5mmPVC封边条、采用PUR工艺，胶水采用环保净味胶。具有粘力强、密封性好、外形美观、经久耐用等特点。
3.优质金属拉手铰链，上玻璃门下木门，层板间距合理。</t>
  </si>
  <si>
    <t>床头柜</t>
  </si>
  <si>
    <t>520*400*500（误差±10mm）</t>
  </si>
  <si>
    <t>尺寸:520*400*500
1.采用优质榉木制作，木材经。要求榉木实木整板直拼，禁止指接板，无疤痕。
干燥房烘干处理，含水率在11±1%，无明显结巴、腐斑颜色木材纹理基本一致。
2.油漆采用环保油漆，五底三面油漆工艺。</t>
  </si>
  <si>
    <t>教师餐桌椅</t>
  </si>
  <si>
    <t>桌面1400*600*25
椅子：420*440*780  （误差±10mm）</t>
  </si>
  <si>
    <t xml:space="preserve">尺寸：1400*600*750
1.桌面：采用优质原木橡木25mm厚板制作。要求橡实木整板直拼，禁止指接板，无疤痕。
干燥房烘干处理，含水率在11±1%，无明显结巴、腐斑颜色木材纹理基本一致。
2.油漆采用环保油漆，五底三面油漆工艺。
3.一套=1桌4椅
4.采用榫卯工艺
</t>
  </si>
  <si>
    <t>讲台</t>
  </si>
  <si>
    <t>1500*600*1012mm（误差±10mm）</t>
  </si>
  <si>
    <t>1.尺寸：1500*600*1012mm±10mm；若有踏步高度则加180mm
2.材质：抗倍特板；
3.工艺：桌面尺寸：1450*600*12mm，采用抗倍特一体成型。耐80度以上高温。防水：浸水24小时后的膨胀指数不多于0.1mm，面板四周采CNC修边，四周倒角，圆润光滑无任何毛边。柜体尺寸:500*520*920mm,板厚0.8mm,柜体采用三维立体激光微缝切割，柜体一体成型，箱体精密度和牢固度强，经高温粉体烤漆，长时间使用也不会产生表面漆剥落现象。
4.功能：（1）可倾斜方便操作。
5.讲台面与最高面对齐，具体款式需要和学校确认</t>
  </si>
  <si>
    <t>批改桌</t>
  </si>
  <si>
    <t>1200*600*750（误差±10mm）</t>
  </si>
  <si>
    <t xml:space="preserve">1、台面采用优质榉木25mm厚板制作。要求榉木实木整板直拼，禁止指接板，无疤痕。
2、支撑：铁艺烤漆桌腿
桌面前加300mm挡板。
</t>
  </si>
  <si>
    <t>教室边柜</t>
  </si>
  <si>
    <t>1.尺寸1600*300*1200mm（尺寸现场复核）
2.柜体：柜体和门板面板采用18mm实木多层板；
3.工艺:现代工艺和传统工艺相结合，结构严谨，做工细腻；调色所用的颜料为环保型有机颜料的优质木蜡油经反复打磨、浸润、擦拭、上光制成； 
4.合页：采用优质不锈钢模具一体成型，强度必须达到</t>
  </si>
  <si>
    <t>教室后黑板</t>
  </si>
  <si>
    <t>4000*1200（误差±10mm）</t>
  </si>
  <si>
    <t>规格：4000*1200mmm，绒布面料+纤维板，铝合金边框。
结构：左右绒布板，中间绿板。</t>
  </si>
  <si>
    <t>衣柜C</t>
  </si>
  <si>
    <t>1700*600*2200（误差±10mm）</t>
  </si>
  <si>
    <t>1.尺寸：1700*600*2200mm。
2.材质：柜体和门板面板采用18mm实木多层板。
3.结构：每组衣柜4扇门，内部层本和衣杆各1个。
4.五金：采用优质导轨和铰链，铰链具备慢关缓存功能。</t>
  </si>
  <si>
    <t>化妆桌凳</t>
  </si>
  <si>
    <t>尺寸：1200*400*800（误差±10mm）</t>
  </si>
  <si>
    <t xml:space="preserve">尺寸：1200*400*800（1350镜高）
2.柜体：柜体和门板面板采用18mm实木多层板；
3.工艺:现代工艺和传统工艺相结合，结构严谨，做工细腻；调色所用的颜料为环保型有机颜料的优质木蜡油经反复打磨、浸润、擦拭、上光制成； 
</t>
  </si>
  <si>
    <t>实木书柜</t>
  </si>
  <si>
    <t>900*480*2000（误差±10mm）</t>
  </si>
  <si>
    <t xml:space="preserve">1.尺寸：900*480*2000；
2.材质：25mm榉木原木，要求实木整板直拼，禁止指接板，无疤痕。
3.工艺：现代工艺和传统工艺相结合，结构严谨，做工细腻；使用原料主要以梓油、亚麻油、苏子油、松油、棕榈蜡、植物树脂及天然色素融合而成，调色所用的颜料为环保型有机颜料的优质木蜡油经反复打磨、浸润、擦拭、上光制成，不含甲醛；
4.采用榫卯工艺
</t>
  </si>
  <si>
    <t>三人沙发a</t>
  </si>
  <si>
    <t>2360*760*1010（误差±10mm）</t>
  </si>
  <si>
    <t>全实木橡木制作，坐垫可拆，坐垫靠垫科技布材质，内填充定型海绵
工艺:现代工艺和传统工艺相结合，结构严谨，做工细腻；调色所用的颜料为环保型有机颜料的优质木蜡油经反复打磨、浸润、擦拭、上光制成； 
要求实木整板直拼，禁止指接板，无疤痕。</t>
  </si>
  <si>
    <t>文件柜b</t>
  </si>
  <si>
    <t>800*400*1850（误差±10mm）</t>
  </si>
  <si>
    <t>1.采用品牌冷轧钢板经剪切，冲压，折弯，焊接，装配而成。                                 
2.柜面：柜面采用先进的喷涂生产，高温塑化而成，防腐性好，环保耐用，色彩 柔和，光洁美观；                                                    
3.格板：格板为可调式，经过加强处理，坚固耐用，秉承性能好不变形；                            
4.锁具：精美的锁具更使产品的气度非凡，安全系数保障良好；                                        
5.上面为玻璃门对开门，下面为钢板对开门
6.符合GB/T 3325-2017 金属家具通用技术条件</t>
  </si>
  <si>
    <t>文件柜c</t>
  </si>
  <si>
    <t>1200*400*1850（误差±10mm）</t>
  </si>
  <si>
    <t>文件柜d</t>
  </si>
  <si>
    <t>1600*400*1850（误差±10mm）</t>
  </si>
  <si>
    <t>大会议桌a</t>
  </si>
  <si>
    <t>6200*1800*750（误差±10mm）</t>
  </si>
  <si>
    <t>尺寸：   6200*1800*750 mm；
材质：原木多层板板制作，桌面厚度18mm,边缘加厚，厚度50mm表面采用环保水性漆工艺，油漆牢固光泽度好；
走线：隐藏式走线，桌面翻盖，便于使用强弱电；</t>
  </si>
  <si>
    <t>学习椅</t>
  </si>
  <si>
    <t>482*475*813mm±5mm。</t>
  </si>
  <si>
    <t>1.参考尺寸：482*475*813mm±5mm。
2.椅面：
参考尺寸：430*456*443mm±5mm。
材质：采用PP+GF一级新料整体注塑成型。
功能：椅背中心内凹，椅背上部设有异形孔，起到把手作用；座板采用下凹式曲线弧度设计，座板底部两侧设有加强筋，起到加强座板承重性和连接课椅钢架的作用。
3.椅架：
参考尺寸：34*16mm±0.5mm，壁厚1.8mm±0.1mm椭圆管。
材质：采用直缝电焊钢管和钢板满焊焊接，钢架表面经磷化处理，静电粉末喷涂。
4.底盖、压条：
参考尺寸：底盖尺寸382*180*42mm±5mm，压条尺寸162*24*32mm±5mm。
材质：全新注塑一体成型。
功能：底盖盖合课椅钢架顶部，增加美观性的同时增强安全防护，底盖压条位于底盖底部，起到椅子悬挂桌面时防滑防刮伤桌面的作用，方便打扫卫生。
5.脚垫：
材质：采用PP+GF耐冲击塑料注塑成型。
功能：脚垫一体包覆钢架，防滑防刮伤地板。</t>
  </si>
  <si>
    <t>组合桌</t>
  </si>
  <si>
    <t>650*650*750mm±5mm。</t>
  </si>
  <si>
    <t>1.参考尺寸：650*650*750mm±5mm。
2.桌面：
材质：实木多层板，厚度≥12mm，耐80度以上高温。
特性：防水，浸水24小时后的膨胀指数不多于0.1mm，面板四周采CNC修边，四周倒角，圆润光滑无任何毛边。
3.桌架：
材质及形状：桌腿圆型钢管，厚度≥1.2mm。
桌腿尺寸：ф42-15±1mm*740mm。
表面涂装：高温粉体烤漆，长时间使用也不会产生表面漆剥落现象。
4.脚垫：
参考尺寸：ф32*10*40mm。
材质：采用优质白色塑料+铁镀蓝锌。
5.颜色需由学校确认</t>
  </si>
  <si>
    <t>小方桌</t>
  </si>
  <si>
    <t>700*700*750mm（误差±10mm）</t>
  </si>
  <si>
    <t>尺寸：700*700*750mm；
材质：全部采用实木橡木实木制作，桌面厚度25mm。
工艺：现代工艺和传统工艺相结合，结构严谨，做工细腻；使用原料主要以梓油、亚麻油、苏子油、松油、棕榈蜡、植物树脂及天然色素融合而成，调色所用的颜料为环保型有机颜料的优质木蜡油经反复打磨、浸润、擦拭、上光制成，不含甲醛；
采用橡木整版直拼接，禁止指接板，无结巴</t>
  </si>
  <si>
    <t>实木椅子</t>
  </si>
  <si>
    <t>420x440x780  （误差±10mm）</t>
  </si>
  <si>
    <t xml:space="preserve">1.规格：420x440x780                                                2.材料：台面：25mm厚橡木实木凳面，榉木框架。  要求实木橡木整板直拼，禁止指接板，无疤痕。                                           3.组件制作：根据产品规格选出合适的大小的木料进行断料、开料，对逐个部件进行四面刨加工，然后精磨进行精切，加工，再进行部件整体钉制成型，坚久耐用。为保证产品耐久度，不允许三合一结构组装。
4.油漆工艺：先进行白坯精细打磨，检查组件是否有瑕疵或缺陷。精选后进入漆房进行头道喷底漆，烘干12小时待其充分干透，批灰补缝后进入二道细磨。细磨结束后，再次进入漆房进行二次喷底漆，总共需进行2次打磨，2次喷底漆，烘干后精磨进入面漆房，修色上面漆后，烘干，产品必须采用油漆工艺，不允许采用UV贴皮封边工艺。
5.五金配件：采用优质五金配件，连接牢靠，经久耐用。 要求实木整板直拼，禁止指接板，无疤痕。                       
</t>
  </si>
  <si>
    <t>衣柜F</t>
  </si>
  <si>
    <t>930*600*2600（误差±10mm）</t>
  </si>
  <si>
    <t>1.尺寸：930*600*2600（嵌入式柜子，现场核实）
2.材质：体和门板面板采用18mm实木多层板；
3.结构：挂衣区设衣杆一个。
4.五金：采用优质导轨和铰链，铰链具备慢关缓存功能。</t>
  </si>
  <si>
    <t xml:space="preserve">说明：所有榉木家具，必需要求是整板榉木，不充许出现拼接板。
招标文件增加商务条款：1.合同增加附件， 货物选色色卡登记单，记录货物生产前的选色登记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</si>
</sst>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幼圆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3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51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4 3 2 4 2" xfId="49"/>
    <cellStyle name="常规 3" xfId="50"/>
    <cellStyle name="常规_Sheet1" xfId="51"/>
    <cellStyle name="常规_塑钢结构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5" Type="http://schemas.openxmlformats.org/officeDocument/2006/relationships/image" Target="media/image35.png"/><Relationship Id="rId34" Type="http://schemas.openxmlformats.org/officeDocument/2006/relationships/image" Target="media/image34.png"/><Relationship Id="rId33" Type="http://schemas.openxmlformats.org/officeDocument/2006/relationships/image" Target="media/image33.png"/><Relationship Id="rId32" Type="http://schemas.openxmlformats.org/officeDocument/2006/relationships/image" Target="media/image32.png"/><Relationship Id="rId31" Type="http://schemas.openxmlformats.org/officeDocument/2006/relationships/image" Target="media/image31.png"/><Relationship Id="rId30" Type="http://schemas.openxmlformats.org/officeDocument/2006/relationships/image" Target="media/image30.pn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pane ySplit="2" topLeftCell="A5" activePane="bottomLeft" state="frozen"/>
      <selection/>
      <selection pane="bottomLeft" activeCell="H7" sqref="H7"/>
    </sheetView>
  </sheetViews>
  <sheetFormatPr defaultColWidth="9" defaultRowHeight="13.5" outlineLevelCol="5"/>
  <cols>
    <col min="1" max="1" width="4.5" style="1" customWidth="1"/>
    <col min="2" max="2" width="8.375" style="1" customWidth="1"/>
    <col min="3" max="3" width="18.8" style="1" customWidth="1"/>
    <col min="4" max="4" width="22.8916666666667" style="5" customWidth="1"/>
    <col min="5" max="5" width="74.6416666666667" style="6" customWidth="1"/>
    <col min="6" max="6" width="14.4333333333333" style="1" customWidth="1"/>
    <col min="7" max="16384" width="9" style="1"/>
  </cols>
  <sheetData>
    <row r="1" s="1" customFormat="1" ht="20.25" spans="1:6">
      <c r="A1" s="7" t="s">
        <v>0</v>
      </c>
      <c r="B1" s="7"/>
      <c r="C1" s="7"/>
      <c r="D1" s="7"/>
      <c r="E1" s="7"/>
      <c r="F1" s="7"/>
    </row>
    <row r="2" s="1" customFormat="1" spans="1:6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8" t="s">
        <v>6</v>
      </c>
    </row>
    <row r="3" s="2" customFormat="1" ht="162" customHeight="1" spans="1:6">
      <c r="A3" s="8">
        <v>1</v>
      </c>
      <c r="B3" s="8" t="s">
        <v>7</v>
      </c>
      <c r="C3" s="11" t="str">
        <f xml:space="preserve">_xlfn.DISPIMG("ID_0AAAFB1A884343DCB0F3DD370E25D661",1)</f>
        <v>=DISPIMG("ID_0AAAFB1A884343DCB0F3DD370E25D661",1)</v>
      </c>
      <c r="D3" s="8" t="s">
        <v>8</v>
      </c>
      <c r="E3" s="12" t="s">
        <v>9</v>
      </c>
      <c r="F3" s="8">
        <v>910</v>
      </c>
    </row>
    <row r="4" s="2" customFormat="1" ht="159" customHeight="1" spans="1:6">
      <c r="A4" s="8">
        <v>2</v>
      </c>
      <c r="B4" s="8" t="s">
        <v>7</v>
      </c>
      <c r="C4" s="11" t="str">
        <f xml:space="preserve">_xlfn.DISPIMG("ID_0AAAFB1A884343DCB0F3DD370E25D661",1)</f>
        <v>=DISPIMG("ID_0AAAFB1A884343DCB0F3DD370E25D661",1)</v>
      </c>
      <c r="D4" s="8" t="s">
        <v>10</v>
      </c>
      <c r="E4" s="12" t="s">
        <v>11</v>
      </c>
      <c r="F4" s="8">
        <v>390</v>
      </c>
    </row>
    <row r="5" s="2" customFormat="1" ht="202.5" spans="1:6">
      <c r="A5" s="8">
        <v>3</v>
      </c>
      <c r="B5" s="8" t="s">
        <v>12</v>
      </c>
      <c r="C5" s="11" t="str">
        <f xml:space="preserve">_xlfn.DISPIMG("ID_598A284069834BC7AC6A83E4814EC7F2",1)</f>
        <v>=DISPIMG("ID_598A284069834BC7AC6A83E4814EC7F2",1)</v>
      </c>
      <c r="D5" s="8" t="s">
        <v>13</v>
      </c>
      <c r="E5" s="12" t="s">
        <v>14</v>
      </c>
      <c r="F5" s="8">
        <v>1500</v>
      </c>
    </row>
    <row r="6" s="2" customFormat="1" ht="81" spans="1:6">
      <c r="A6" s="8">
        <v>4</v>
      </c>
      <c r="B6" s="8" t="s">
        <v>15</v>
      </c>
      <c r="C6" s="8" t="str">
        <f xml:space="preserve">_xlfn.DISPIMG("ID_76DFF98F64BB4658B09BA58CBE9071F2",1)</f>
        <v>=DISPIMG("ID_76DFF98F64BB4658B09BA58CBE9071F2",1)</v>
      </c>
      <c r="D6" s="8" t="s">
        <v>16</v>
      </c>
      <c r="E6" s="13" t="s">
        <v>17</v>
      </c>
      <c r="F6" s="8">
        <v>550</v>
      </c>
    </row>
    <row r="7" s="3" customFormat="1" ht="243" spans="1:6">
      <c r="A7" s="8">
        <v>5</v>
      </c>
      <c r="B7" s="14" t="s">
        <v>18</v>
      </c>
      <c r="C7" s="8" t="str">
        <f xml:space="preserve">_xlfn.DISPIMG("ID_1D82C57568E84AB7A696876F5EEDB193",1)</f>
        <v>=DISPIMG("ID_1D82C57568E84AB7A696876F5EEDB193",1)</v>
      </c>
      <c r="D7" s="8" t="s">
        <v>19</v>
      </c>
      <c r="E7" s="15" t="s">
        <v>20</v>
      </c>
      <c r="F7" s="8">
        <v>355</v>
      </c>
    </row>
    <row r="8" s="3" customFormat="1" ht="81" spans="1:6">
      <c r="A8" s="8">
        <v>6</v>
      </c>
      <c r="B8" s="8" t="s">
        <v>21</v>
      </c>
      <c r="C8" s="8" t="str">
        <f xml:space="preserve">_xlfn.DISPIMG("ID_B9CDA356FEDF466CB8D514251AF86F05",1)</f>
        <v>=DISPIMG("ID_B9CDA356FEDF466CB8D514251AF86F05",1)</v>
      </c>
      <c r="D8" s="16" t="s">
        <v>22</v>
      </c>
      <c r="E8" s="17" t="s">
        <v>23</v>
      </c>
      <c r="F8" s="8">
        <v>280</v>
      </c>
    </row>
    <row r="9" s="1" customFormat="1" ht="128.65" spans="1:6">
      <c r="A9" s="8">
        <v>7</v>
      </c>
      <c r="B9" s="8" t="s">
        <v>24</v>
      </c>
      <c r="C9" s="8" t="str">
        <f xml:space="preserve">_xlfn.DISPIMG("ID_AB2EAFFA8EEF449E9A59F335F5185414",1)</f>
        <v>=DISPIMG("ID_AB2EAFFA8EEF449E9A59F335F5185414",1)</v>
      </c>
      <c r="D9" s="8" t="s">
        <v>25</v>
      </c>
      <c r="E9" s="15" t="s">
        <v>26</v>
      </c>
      <c r="F9" s="8">
        <v>115</v>
      </c>
    </row>
    <row r="10" s="1" customFormat="1" ht="128.65" spans="1:6">
      <c r="A10" s="8">
        <v>8</v>
      </c>
      <c r="B10" s="8" t="s">
        <v>27</v>
      </c>
      <c r="C10" s="8" t="str">
        <f xml:space="preserve">_xlfn.DISPIMG("ID_AB2EAFFA8EEF449E9A59F335F5185414",1)</f>
        <v>=DISPIMG("ID_AB2EAFFA8EEF449E9A59F335F5185414",1)</v>
      </c>
      <c r="D10" s="8" t="s">
        <v>28</v>
      </c>
      <c r="E10" s="15" t="s">
        <v>29</v>
      </c>
      <c r="F10" s="8">
        <v>4</v>
      </c>
    </row>
    <row r="11" s="1" customFormat="1" ht="91.15" spans="1:6">
      <c r="A11" s="8">
        <v>9</v>
      </c>
      <c r="B11" s="8" t="s">
        <v>30</v>
      </c>
      <c r="C11" s="8" t="str">
        <f xml:space="preserve">_xlfn.DISPIMG("ID_CEBC766BA6CF46E48A89EB05B6CF9554",1)</f>
        <v>=DISPIMG("ID_CEBC766BA6CF46E48A89EB05B6CF9554",1)</v>
      </c>
      <c r="D11" s="18" t="s">
        <v>31</v>
      </c>
      <c r="E11" s="19" t="s">
        <v>32</v>
      </c>
      <c r="F11" s="8">
        <v>200</v>
      </c>
    </row>
    <row r="12" s="1" customFormat="1" ht="179.6" spans="1:6">
      <c r="A12" s="8">
        <v>10</v>
      </c>
      <c r="B12" s="8" t="s">
        <v>33</v>
      </c>
      <c r="C12" s="20" t="str">
        <f xml:space="preserve">_xlfn.DISPIMG("ID_3AC60F65386C472AAE50DF64675D126C",1)</f>
        <v>=DISPIMG("ID_3AC60F65386C472AAE50DF64675D126C",1)</v>
      </c>
      <c r="D12" s="8" t="s">
        <v>34</v>
      </c>
      <c r="E12" s="21" t="s">
        <v>35</v>
      </c>
      <c r="F12" s="8">
        <v>260</v>
      </c>
    </row>
    <row r="13" s="1" customFormat="1" ht="98.8" spans="1:6">
      <c r="A13" s="8">
        <v>11</v>
      </c>
      <c r="B13" s="8" t="s">
        <v>36</v>
      </c>
      <c r="C13" s="22" t="str">
        <f xml:space="preserve">_xlfn.DISPIMG("ID_79B1102A23F242C5969D36508675795B",1)</f>
        <v>=DISPIMG("ID_79B1102A23F242C5969D36508675795B",1)</v>
      </c>
      <c r="D13" s="8" t="s">
        <v>37</v>
      </c>
      <c r="E13" s="15" t="s">
        <v>38</v>
      </c>
      <c r="F13" s="8">
        <v>111</v>
      </c>
    </row>
    <row r="14" s="4" customFormat="1" ht="98.8" spans="1:6">
      <c r="A14" s="8">
        <v>12</v>
      </c>
      <c r="B14" s="8" t="s">
        <v>39</v>
      </c>
      <c r="C14" s="22" t="str">
        <f xml:space="preserve">_xlfn.DISPIMG("ID_79B1102A23F242C5969D36508675795B",1)</f>
        <v>=DISPIMG("ID_79B1102A23F242C5969D36508675795B",1)</v>
      </c>
      <c r="D14" s="8" t="s">
        <v>40</v>
      </c>
      <c r="E14" s="15" t="s">
        <v>41</v>
      </c>
      <c r="F14" s="8">
        <v>4</v>
      </c>
    </row>
    <row r="15" s="4" customFormat="1" ht="89.9" spans="1:6">
      <c r="A15" s="8">
        <v>13</v>
      </c>
      <c r="B15" s="8" t="s">
        <v>42</v>
      </c>
      <c r="C15" s="8" t="str">
        <f xml:space="preserve">_xlfn.DISPIMG("ID_FE2818660B944157AD3B8D9426C135D1",1)</f>
        <v>=DISPIMG("ID_FE2818660B944157AD3B8D9426C135D1",1)</v>
      </c>
      <c r="D15" s="18" t="s">
        <v>43</v>
      </c>
      <c r="E15" s="15" t="s">
        <v>44</v>
      </c>
      <c r="F15" s="8">
        <v>204</v>
      </c>
    </row>
    <row r="16" s="4" customFormat="1" ht="161" customHeight="1" spans="1:6">
      <c r="A16" s="8">
        <v>14</v>
      </c>
      <c r="B16" s="8" t="s">
        <v>45</v>
      </c>
      <c r="C16" s="8" t="str">
        <f xml:space="preserve">_xlfn.DISPIMG("ID_46AD6E95F30244D3934C753A60E03F37",1)</f>
        <v>=DISPIMG("ID_46AD6E95F30244D3934C753A60E03F37",1)</v>
      </c>
      <c r="D16" s="8" t="s">
        <v>46</v>
      </c>
      <c r="E16" s="15" t="s">
        <v>47</v>
      </c>
      <c r="F16" s="8">
        <v>64</v>
      </c>
    </row>
    <row r="17" s="4" customFormat="1" ht="104.25" spans="1:6">
      <c r="A17" s="8">
        <v>15</v>
      </c>
      <c r="B17" s="8" t="s">
        <v>48</v>
      </c>
      <c r="C17" s="8" t="str">
        <f xml:space="preserve">_xlfn.DISPIMG("ID_C96DC3336B36483F9BF5E027A3FC2E18",1)</f>
        <v>=DISPIMG("ID_C96DC3336B36483F9BF5E027A3FC2E18",1)</v>
      </c>
      <c r="D17" s="18" t="s">
        <v>49</v>
      </c>
      <c r="E17" s="15" t="s">
        <v>50</v>
      </c>
      <c r="F17" s="8">
        <v>148</v>
      </c>
    </row>
    <row r="18" s="4" customFormat="1" ht="227.8" spans="1:6">
      <c r="A18" s="8">
        <v>16</v>
      </c>
      <c r="B18" s="8" t="s">
        <v>51</v>
      </c>
      <c r="C18" s="23" t="str">
        <f xml:space="preserve">_xlfn.DISPIMG("ID_633EF6A8A9674896893D73AA32EC0166",1)</f>
        <v>=DISPIMG("ID_633EF6A8A9674896893D73AA32EC0166",1)</v>
      </c>
      <c r="D18" s="24" t="s">
        <v>52</v>
      </c>
      <c r="E18" s="15" t="s">
        <v>53</v>
      </c>
      <c r="F18" s="8">
        <v>75</v>
      </c>
    </row>
    <row r="19" s="1" customFormat="1" ht="124.45" spans="1:6">
      <c r="A19" s="8">
        <v>17</v>
      </c>
      <c r="B19" s="8" t="s">
        <v>54</v>
      </c>
      <c r="C19" s="8" t="str">
        <f xml:space="preserve">_xlfn.DISPIMG("ID_E97B240E891B4712B09C08C8E03EA07C",1)</f>
        <v>=DISPIMG("ID_E97B240E891B4712B09C08C8E03EA07C",1)</v>
      </c>
      <c r="D19" s="24" t="s">
        <v>55</v>
      </c>
      <c r="E19" s="15" t="s">
        <v>56</v>
      </c>
      <c r="F19" s="8">
        <v>5</v>
      </c>
    </row>
    <row r="20" s="4" customFormat="1" ht="135" spans="1:6">
      <c r="A20" s="8">
        <v>18</v>
      </c>
      <c r="B20" s="14" t="s">
        <v>57</v>
      </c>
      <c r="C20" s="25" t="str">
        <f xml:space="preserve">_xlfn.DISPIMG("ID_F2363D6CA73C4E418C020A47AFD6E33E",1)</f>
        <v>=DISPIMG("ID_F2363D6CA73C4E418C020A47AFD6E33E",1)</v>
      </c>
      <c r="D20" s="26" t="s">
        <v>58</v>
      </c>
      <c r="E20" s="15" t="s">
        <v>59</v>
      </c>
      <c r="F20" s="8">
        <v>100</v>
      </c>
    </row>
    <row r="21" s="4" customFormat="1" ht="135" spans="1:6">
      <c r="A21" s="8">
        <v>19</v>
      </c>
      <c r="B21" s="14" t="s">
        <v>57</v>
      </c>
      <c r="C21" s="25" t="str">
        <f xml:space="preserve">_xlfn.DISPIMG("ID_F2363D6CA73C4E418C020A47AFD6E33E",1)</f>
        <v>=DISPIMG("ID_F2363D6CA73C4E418C020A47AFD6E33E",1)</v>
      </c>
      <c r="D21" s="26" t="s">
        <v>60</v>
      </c>
      <c r="E21" s="15" t="s">
        <v>61</v>
      </c>
      <c r="F21" s="8">
        <v>110</v>
      </c>
    </row>
    <row r="22" s="4" customFormat="1" ht="135" spans="1:6">
      <c r="A22" s="8">
        <v>20</v>
      </c>
      <c r="B22" s="8" t="s">
        <v>62</v>
      </c>
      <c r="C22" s="8" t="str">
        <f xml:space="preserve">_xlfn.DISPIMG("ID_EDAEEFF859B942A6B4151E7D98B66BB5",1)</f>
        <v>=DISPIMG("ID_EDAEEFF859B942A6B4151E7D98B66BB5",1)</v>
      </c>
      <c r="D22" s="18" t="s">
        <v>63</v>
      </c>
      <c r="E22" s="15" t="s">
        <v>64</v>
      </c>
      <c r="F22" s="8">
        <v>60</v>
      </c>
    </row>
    <row r="23" s="4" customFormat="1" ht="169.75" spans="1:6">
      <c r="A23" s="8">
        <v>21</v>
      </c>
      <c r="B23" s="8" t="s">
        <v>65</v>
      </c>
      <c r="C23" s="8" t="str">
        <f xml:space="preserve">_xlfn.DISPIMG("ID_3C6CB4C5663844ECA92228D945AB3F66",1)</f>
        <v>=DISPIMG("ID_3C6CB4C5663844ECA92228D945AB3F66",1)</v>
      </c>
      <c r="D23" s="18" t="s">
        <v>66</v>
      </c>
      <c r="E23" s="27" t="s">
        <v>67</v>
      </c>
      <c r="F23" s="8">
        <v>93</v>
      </c>
    </row>
    <row r="24" s="1" customFormat="1" ht="99.4" spans="1:6">
      <c r="A24" s="8">
        <v>22</v>
      </c>
      <c r="B24" s="8" t="s">
        <v>68</v>
      </c>
      <c r="C24" s="8" t="str">
        <f xml:space="preserve">_xlfn.DISPIMG("ID_824C33CD54264ABFB67D4F19C11C7BFC",1)</f>
        <v>=DISPIMG("ID_824C33CD54264ABFB67D4F19C11C7BFC",1)</v>
      </c>
      <c r="D24" s="8" t="s">
        <v>69</v>
      </c>
      <c r="E24" s="15" t="s">
        <v>70</v>
      </c>
      <c r="F24" s="8">
        <v>153</v>
      </c>
    </row>
    <row r="25" s="1" customFormat="1" ht="215.8" spans="1:6">
      <c r="A25" s="8">
        <v>23</v>
      </c>
      <c r="B25" s="8" t="s">
        <v>71</v>
      </c>
      <c r="C25" s="23" t="str">
        <f xml:space="preserve">_xlfn.DISPIMG("ID_5A83DDF30E1A4F8C80B973DE27554607",1)</f>
        <v>=DISPIMG("ID_5A83DDF30E1A4F8C80B973DE27554607",1)</v>
      </c>
      <c r="D25" s="8" t="s">
        <v>72</v>
      </c>
      <c r="E25" s="15" t="s">
        <v>73</v>
      </c>
      <c r="F25" s="8">
        <v>13</v>
      </c>
    </row>
    <row r="26" s="4" customFormat="1" ht="161.65" spans="1:6">
      <c r="A26" s="8">
        <v>24</v>
      </c>
      <c r="B26" s="14" t="s">
        <v>74</v>
      </c>
      <c r="C26" s="25" t="str">
        <f xml:space="preserve">_xlfn.DISPIMG("ID_9DC2A2396DA640EF8EF3DE5ED5A5C571",1)</f>
        <v>=DISPIMG("ID_9DC2A2396DA640EF8EF3DE5ED5A5C571",1)</v>
      </c>
      <c r="D26" s="8" t="s">
        <v>75</v>
      </c>
      <c r="E26" s="28" t="s">
        <v>76</v>
      </c>
      <c r="F26" s="8">
        <v>210</v>
      </c>
    </row>
    <row r="27" s="1" customFormat="1" ht="108" spans="1:6">
      <c r="A27" s="8">
        <v>25</v>
      </c>
      <c r="B27" s="8" t="s">
        <v>77</v>
      </c>
      <c r="C27" s="8" t="str">
        <f xml:space="preserve">_xlfn.DISPIMG("ID_5E62B2BF92BE492CAC72EB138DE02363",1)</f>
        <v>=DISPIMG("ID_5E62B2BF92BE492CAC72EB138DE02363",1)</v>
      </c>
      <c r="D27" s="29" t="s">
        <v>78</v>
      </c>
      <c r="E27" s="15" t="s">
        <v>79</v>
      </c>
      <c r="F27" s="8">
        <v>60</v>
      </c>
    </row>
    <row r="28" s="1" customFormat="1" ht="108" spans="1:6">
      <c r="A28" s="8">
        <v>26</v>
      </c>
      <c r="B28" s="8" t="s">
        <v>80</v>
      </c>
      <c r="C28" s="11" t="str">
        <f xml:space="preserve">_xlfn.DISPIMG("ID_EDDAAA9280144D7189C4B7997D881AFE",1)</f>
        <v>=DISPIMG("ID_EDDAAA9280144D7189C4B7997D881AFE",1)</v>
      </c>
      <c r="D28" s="18" t="s">
        <v>81</v>
      </c>
      <c r="E28" s="27" t="s">
        <v>82</v>
      </c>
      <c r="F28" s="8">
        <v>31</v>
      </c>
    </row>
    <row r="29" s="1" customFormat="1" ht="87.95" spans="1:6">
      <c r="A29" s="8">
        <v>27</v>
      </c>
      <c r="B29" s="8" t="s">
        <v>83</v>
      </c>
      <c r="C29" s="8" t="str">
        <f xml:space="preserve">_xlfn.DISPIMG("ID_E62479DCD5604DA9962C7F92C9A5A2EF",1)</f>
        <v>=DISPIMG("ID_E62479DCD5604DA9962C7F92C9A5A2EF",1)</v>
      </c>
      <c r="D29" s="8" t="s">
        <v>84</v>
      </c>
      <c r="E29" s="15" t="s">
        <v>85</v>
      </c>
      <c r="F29" s="8">
        <v>26</v>
      </c>
    </row>
    <row r="30" s="1" customFormat="1" ht="175.2" spans="1:6">
      <c r="A30" s="8">
        <v>28</v>
      </c>
      <c r="B30" s="8" t="s">
        <v>86</v>
      </c>
      <c r="C30" s="8" t="str">
        <f xml:space="preserve">_xlfn.DISPIMG("ID_55FAEF6C89AC426998BA7FAC8635B47D",1)</f>
        <v>=DISPIMG("ID_55FAEF6C89AC426998BA7FAC8635B47D",1)</v>
      </c>
      <c r="D30" s="8" t="s">
        <v>43</v>
      </c>
      <c r="E30" s="15" t="s">
        <v>87</v>
      </c>
      <c r="F30" s="8">
        <v>20</v>
      </c>
    </row>
    <row r="31" s="1" customFormat="1" ht="47.8" spans="1:6">
      <c r="A31" s="8">
        <v>29</v>
      </c>
      <c r="B31" s="8" t="s">
        <v>88</v>
      </c>
      <c r="C31" s="30" t="str">
        <f xml:space="preserve">_xlfn.DISPIMG("ID_BF489B68396C4A08A2E3EAA42DC2DF68",1)</f>
        <v>=DISPIMG("ID_BF489B68396C4A08A2E3EAA42DC2DF68",1)</v>
      </c>
      <c r="D31" s="8" t="s">
        <v>89</v>
      </c>
      <c r="E31" s="12" t="s">
        <v>90</v>
      </c>
      <c r="F31" s="8">
        <v>20</v>
      </c>
    </row>
    <row r="32" s="1" customFormat="1" ht="126.65" spans="1:6">
      <c r="A32" s="8">
        <v>30</v>
      </c>
      <c r="B32" s="8" t="s">
        <v>91</v>
      </c>
      <c r="C32" s="25" t="str">
        <f xml:space="preserve">_xlfn.DISPIMG("ID_F6E36606A0F5450D92E607CC9EE4F0DF",1)</f>
        <v>=DISPIMG("ID_F6E36606A0F5450D92E607CC9EE4F0DF",1)</v>
      </c>
      <c r="D32" s="8" t="s">
        <v>92</v>
      </c>
      <c r="E32" s="15" t="s">
        <v>93</v>
      </c>
      <c r="F32" s="8">
        <v>35</v>
      </c>
    </row>
    <row r="33" s="4" customFormat="1" ht="87.7" spans="1:6">
      <c r="A33" s="8">
        <v>31</v>
      </c>
      <c r="B33" s="8" t="s">
        <v>94</v>
      </c>
      <c r="C33" s="8" t="str">
        <f xml:space="preserve">_xlfn.DISPIMG("ID_22FC5431F1154EEE9500A835CD617442",1)</f>
        <v>=DISPIMG("ID_22FC5431F1154EEE9500A835CD617442",1)</v>
      </c>
      <c r="D33" s="24" t="s">
        <v>95</v>
      </c>
      <c r="E33" s="15" t="s">
        <v>96</v>
      </c>
      <c r="F33" s="8">
        <v>6</v>
      </c>
    </row>
    <row r="34" s="1" customFormat="1" ht="94.5" spans="1:6">
      <c r="A34" s="8">
        <v>32</v>
      </c>
      <c r="B34" s="8" t="s">
        <v>97</v>
      </c>
      <c r="C34" s="31" t="str">
        <f xml:space="preserve">_xlfn.DISPIMG("ID_A73EFC3044124A04AE3F8A746504EC29",1)</f>
        <v>=DISPIMG("ID_A73EFC3044124A04AE3F8A746504EC29",1)</v>
      </c>
      <c r="D34" s="8" t="s">
        <v>98</v>
      </c>
      <c r="E34" s="32" t="s">
        <v>99</v>
      </c>
      <c r="F34" s="8">
        <v>20</v>
      </c>
    </row>
    <row r="35" s="1" customFormat="1" ht="54" spans="1:6">
      <c r="A35" s="8">
        <v>33</v>
      </c>
      <c r="B35" s="18" t="s">
        <v>100</v>
      </c>
      <c r="C35" s="8" t="str">
        <f xml:space="preserve">_xlfn.DISPIMG("ID_6A876A6BFB524289A869FABA5B76F12C",1)</f>
        <v>=DISPIMG("ID_6A876A6BFB524289A869FABA5B76F12C",1)</v>
      </c>
      <c r="D35" s="8" t="s">
        <v>101</v>
      </c>
      <c r="E35" s="15" t="s">
        <v>102</v>
      </c>
      <c r="F35" s="8">
        <v>5</v>
      </c>
    </row>
    <row r="36" s="1" customFormat="1" ht="94.5" spans="1:6">
      <c r="A36" s="8">
        <v>34</v>
      </c>
      <c r="B36" s="8" t="s">
        <v>103</v>
      </c>
      <c r="C36" s="23" t="str">
        <f t="shared" ref="C36:C38" si="0" xml:space="preserve">_xlfn.DISPIMG("ID_DDDD2B6BA21F45E1A1FEA6EB82164DD0",1)</f>
        <v>=DISPIMG("ID_DDDD2B6BA21F45E1A1FEA6EB82164DD0",1)</v>
      </c>
      <c r="D36" s="8" t="s">
        <v>104</v>
      </c>
      <c r="E36" s="33" t="s">
        <v>105</v>
      </c>
      <c r="F36" s="8">
        <v>10</v>
      </c>
    </row>
    <row r="37" s="1" customFormat="1" ht="94.5" spans="1:6">
      <c r="A37" s="8">
        <v>35</v>
      </c>
      <c r="B37" s="8" t="s">
        <v>106</v>
      </c>
      <c r="C37" s="23" t="str">
        <f t="shared" si="0"/>
        <v>=DISPIMG("ID_DDDD2B6BA21F45E1A1FEA6EB82164DD0",1)</v>
      </c>
      <c r="D37" s="8" t="s">
        <v>107</v>
      </c>
      <c r="E37" s="33" t="s">
        <v>105</v>
      </c>
      <c r="F37" s="8">
        <v>10</v>
      </c>
    </row>
    <row r="38" s="1" customFormat="1" ht="140.75" spans="1:6">
      <c r="A38" s="8">
        <v>36</v>
      </c>
      <c r="B38" s="8" t="s">
        <v>108</v>
      </c>
      <c r="C38" s="23" t="str">
        <f t="shared" si="0"/>
        <v>=DISPIMG("ID_DDDD2B6BA21F45E1A1FEA6EB82164DD0",1)</v>
      </c>
      <c r="D38" s="8" t="s">
        <v>109</v>
      </c>
      <c r="E38" s="33" t="s">
        <v>105</v>
      </c>
      <c r="F38" s="8">
        <v>4</v>
      </c>
    </row>
    <row r="39" s="1" customFormat="1" ht="90.05" spans="1:6">
      <c r="A39" s="8">
        <v>37</v>
      </c>
      <c r="B39" s="8" t="s">
        <v>110</v>
      </c>
      <c r="C39" s="8" t="str">
        <f xml:space="preserve">_xlfn.DISPIMG("ID_DAB8FF6A85A442E1A1AD6E8F47BEEA98",1)</f>
        <v>=DISPIMG("ID_DAB8FF6A85A442E1A1AD6E8F47BEEA98",1)</v>
      </c>
      <c r="D39" s="8" t="s">
        <v>111</v>
      </c>
      <c r="E39" s="34" t="s">
        <v>112</v>
      </c>
      <c r="F39" s="8">
        <v>2</v>
      </c>
    </row>
    <row r="40" s="3" customFormat="1" ht="229.5" spans="1:6">
      <c r="A40" s="8">
        <v>38</v>
      </c>
      <c r="B40" s="35" t="s">
        <v>113</v>
      </c>
      <c r="C40" s="35" t="str">
        <f xml:space="preserve">_xlfn.DISPIMG("ID_06AFEDD139CB4A929E51D5FB7A4B9336",1)</f>
        <v>=DISPIMG("ID_06AFEDD139CB4A929E51D5FB7A4B9336",1)</v>
      </c>
      <c r="D40" s="36" t="s">
        <v>114</v>
      </c>
      <c r="E40" s="12" t="s">
        <v>115</v>
      </c>
      <c r="F40" s="8">
        <v>100</v>
      </c>
    </row>
    <row r="41" s="3" customFormat="1" ht="185.25" spans="1:6">
      <c r="A41" s="8">
        <v>39</v>
      </c>
      <c r="B41" s="35" t="s">
        <v>116</v>
      </c>
      <c r="C41" s="37" t="str">
        <f xml:space="preserve">_xlfn.DISPIMG("ID_226CE662EF5A447BA9B898639E112AD7",1)</f>
        <v>=DISPIMG("ID_226CE662EF5A447BA9B898639E112AD7",1)</v>
      </c>
      <c r="D41" s="36" t="s">
        <v>117</v>
      </c>
      <c r="E41" s="36" t="s">
        <v>118</v>
      </c>
      <c r="F41" s="8">
        <v>60</v>
      </c>
    </row>
    <row r="42" s="3" customFormat="1" ht="108.65" spans="1:6">
      <c r="A42" s="8">
        <v>40</v>
      </c>
      <c r="B42" s="8" t="s">
        <v>119</v>
      </c>
      <c r="C42" s="38" t="str">
        <f xml:space="preserve">_xlfn.DISPIMG("ID_BAE46A75B8D94EBDAC98A201D47C167F",1)</f>
        <v>=DISPIMG("ID_BAE46A75B8D94EBDAC98A201D47C167F",1)</v>
      </c>
      <c r="D42" s="24" t="s">
        <v>120</v>
      </c>
      <c r="E42" s="39" t="s">
        <v>121</v>
      </c>
      <c r="F42" s="8">
        <v>15</v>
      </c>
    </row>
    <row r="43" s="3" customFormat="1" ht="189" spans="1:6">
      <c r="A43" s="8">
        <v>41</v>
      </c>
      <c r="B43" s="8" t="s">
        <v>122</v>
      </c>
      <c r="C43" s="20" t="str">
        <f xml:space="preserve">_xlfn.DISPIMG("ID_9E69E0A57AFF4B19B90310D3CE567622",1)</f>
        <v>=DISPIMG("ID_9E69E0A57AFF4B19B90310D3CE567622",1)</v>
      </c>
      <c r="D43" s="24" t="s">
        <v>123</v>
      </c>
      <c r="E43" s="40" t="s">
        <v>124</v>
      </c>
      <c r="F43" s="8">
        <v>40</v>
      </c>
    </row>
    <row r="44" s="3" customFormat="1" ht="57" spans="1:6">
      <c r="A44" s="8">
        <v>42</v>
      </c>
      <c r="B44" s="41" t="s">
        <v>125</v>
      </c>
      <c r="C44" s="41" t="str">
        <f xml:space="preserve">_xlfn.DISPIMG("ID_AB2EAFFA8EEF449E9A59F335F5185414",1)</f>
        <v>=DISPIMG("ID_AB2EAFFA8EEF449E9A59F335F5185414",1)</v>
      </c>
      <c r="D44" s="41" t="s">
        <v>126</v>
      </c>
      <c r="E44" s="36" t="s">
        <v>127</v>
      </c>
      <c r="F44" s="41">
        <v>10</v>
      </c>
    </row>
    <row r="45" s="1" customFormat="1" ht="12" spans="1:6">
      <c r="A45" s="42" t="s">
        <v>128</v>
      </c>
      <c r="B45" s="5"/>
      <c r="C45" s="5"/>
      <c r="D45" s="5"/>
      <c r="E45" s="6"/>
      <c r="F45" s="5"/>
    </row>
  </sheetData>
  <mergeCells count="2">
    <mergeCell ref="A1:F1"/>
    <mergeCell ref="A45:E45"/>
  </mergeCells>
  <pageMargins left="0.25" right="0.25" top="0.275" bottom="0.432638888888889" header="0.156944444444444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2家具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段姚名</dc:creator>
  <cp:lastModifiedBy>波波</cp:lastModifiedBy>
  <dcterms:created xsi:type="dcterms:W3CDTF">2026-09-13T13:48:00Z</dcterms:created>
  <dcterms:modified xsi:type="dcterms:W3CDTF">2026-10-22T05:48:14Z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BEF3D4EEE8E3441CA9BD2A1735C57782_13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