
<file path=[Content_Types].xml><?xml version="1.0" encoding="utf-8"?>
<Types xmlns="http://schemas.openxmlformats.org/package/2006/content-types">
  <Default Extension="png" ContentType="image/png"/>
  <Default Extension="jpeg" ContentType="image/jpeg"/>
  <Default Extension="JPG" ContentType="image/.jp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customStorage/customStorage.xml" ContentType="application/vnd.wps-officedocument.customStorage+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27945" windowHeight="11925" tabRatio="885"/>
  </bookViews>
  <sheets>
    <sheet name="总表" sheetId="69" r:id="rId1"/>
    <sheet name="生物标本室" sheetId="17" r:id="rId2"/>
    <sheet name="生物DIS实验室" sheetId="12" r:id="rId3"/>
    <sheet name="生物AI教考实验室" sheetId="68" r:id="rId4"/>
    <sheet name="生物准备室" sheetId="15" r:id="rId5"/>
    <sheet name="生物常规实验室1" sheetId="46" r:id="rId6"/>
    <sheet name="生物常规实验室2" sheetId="45" r:id="rId7"/>
    <sheet name="生物仪器室" sheetId="48" r:id="rId8"/>
    <sheet name="生物常规实验室3" sheetId="47" r:id="rId9"/>
    <sheet name="生物数码显微实验室" sheetId="49" r:id="rId10"/>
    <sheet name="物理仪器室2（实验员办公室）" sheetId="50" r:id="rId11"/>
    <sheet name="物理DIS数字化实验室" sheetId="51" r:id="rId12"/>
    <sheet name="物理AI教考实验室" sheetId="53" r:id="rId13"/>
    <sheet name="物理准备室" sheetId="74" r:id="rId14"/>
    <sheet name="物理仪器室1" sheetId="56" r:id="rId15"/>
    <sheet name="物理仪器室2" sheetId="24" r:id="rId16"/>
    <sheet name="物理探究实验室" sheetId="21" r:id="rId17"/>
    <sheet name="物理AI教考实验室（5F）" sheetId="58" r:id="rId18"/>
    <sheet name="物理准备室2" sheetId="59" r:id="rId19"/>
    <sheet name="物理力学实验室2（5F）" sheetId="60" r:id="rId20"/>
    <sheet name="物理力学实验室3（5F）" sheetId="61" r:id="rId21"/>
    <sheet name="物理仪器室3" sheetId="62" r:id="rId22"/>
    <sheet name="物理光热实验室1" sheetId="63" r:id="rId23"/>
    <sheet name="物理光热实验室2" sheetId="64" r:id="rId24"/>
    <sheet name="物理仪器&amp;准备室" sheetId="65" r:id="rId25"/>
    <sheet name="工程技术实践中心" sheetId="66" r:id="rId26"/>
    <sheet name="校级管理中心" sheetId="26" r:id="rId27"/>
    <sheet name="生物实验易耗品" sheetId="70" r:id="rId28"/>
    <sheet name="生物仪器" sheetId="71" r:id="rId29"/>
    <sheet name="物理实验易耗品" sheetId="72" r:id="rId30"/>
    <sheet name="物理仪器" sheetId="73" r:id="rId31"/>
  </sheets>
  <definedNames>
    <definedName name="_xlnm._FilterDatabase" localSheetId="1" hidden="1">生物标本室!$A$1:$F$9</definedName>
    <definedName name="_xlnm.Print_Titles" localSheetId="27">生物实验易耗品!$1:$2</definedName>
    <definedName name="_xlnm.Print_Titles" localSheetId="28">生物仪器!$1:$2</definedName>
    <definedName name="_xlnm.Print_Titles" localSheetId="29">物理实验易耗品!$1:$2</definedName>
    <definedName name="_xlnm.Print_Titles" localSheetId="30">物理仪器!$1:$2</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182" name="ID_3F1192EA3BE346D7A671E8A80ECC0F9C"/>
        <xdr:cNvPicPr>
          <a:picLocks noChangeAspect="1"/>
        </xdr:cNvPicPr>
      </xdr:nvPicPr>
      <xdr:blipFill>
        <a:blip r:embed="rId1" cstate="print">
          <a:extLst>
            <a:ext uri="{28A0092B-C50C-407E-A947-70E740481C1C}">
              <a14:useLocalDpi xmlns:a14="http://schemas.microsoft.com/office/drawing/2010/main" val="0"/>
            </a:ext>
          </a:extLst>
        </a:blip>
        <a:stretch>
          <a:fillRect/>
        </a:stretch>
      </xdr:blipFill>
      <xdr:spPr>
        <a:xfrm>
          <a:off x="13818870" y="13729970"/>
          <a:ext cx="782320" cy="1017270"/>
        </a:xfrm>
        <a:prstGeom prst="rect">
          <a:avLst/>
        </a:prstGeom>
      </xdr:spPr>
    </xdr:pic>
  </etc:cellImage>
  <etc:cellImage>
    <xdr:pic>
      <xdr:nvPicPr>
        <xdr:cNvPr id="348" name="ID_2682860CA8FC4728A0E6B3B0C4898665"/>
        <xdr:cNvPicPr>
          <a:picLocks noChangeAspect="1"/>
        </xdr:cNvPicPr>
      </xdr:nvPicPr>
      <xdr:blipFill>
        <a:blip r:embed="rId2"/>
        <a:stretch>
          <a:fillRect/>
        </a:stretch>
      </xdr:blipFill>
      <xdr:spPr>
        <a:xfrm>
          <a:off x="13896340" y="2320290"/>
          <a:ext cx="588010" cy="1066800"/>
        </a:xfrm>
        <a:prstGeom prst="rect">
          <a:avLst/>
        </a:prstGeom>
      </xdr:spPr>
    </xdr:pic>
  </etc:cellImage>
  <etc:cellImage>
    <xdr:pic>
      <xdr:nvPicPr>
        <xdr:cNvPr id="143" name="ID_54F6D2740A1D482BA8E6C45DA5FA11AC" descr="upload_228772603"/>
        <xdr:cNvPicPr>
          <a:picLocks noChangeAspect="1"/>
        </xdr:cNvPicPr>
      </xdr:nvPicPr>
      <xdr:blipFill>
        <a:blip r:embed="rId3"/>
        <a:stretch>
          <a:fillRect/>
        </a:stretch>
      </xdr:blipFill>
      <xdr:spPr>
        <a:xfrm>
          <a:off x="13545185" y="15220950"/>
          <a:ext cx="1166495" cy="664210"/>
        </a:xfrm>
        <a:prstGeom prst="rect">
          <a:avLst/>
        </a:prstGeom>
      </xdr:spPr>
    </xdr:pic>
  </etc:cellImage>
  <etc:cellImage>
    <xdr:pic>
      <xdr:nvPicPr>
        <xdr:cNvPr id="184" name="ID_F9336C3CF8B5465FA5A18F83AA476591"/>
        <xdr:cNvPicPr>
          <a:picLocks noChangeAspect="1"/>
        </xdr:cNvPicPr>
      </xdr:nvPicPr>
      <xdr:blipFill>
        <a:blip r:embed="rId4"/>
        <a:stretch>
          <a:fillRect/>
        </a:stretch>
      </xdr:blipFill>
      <xdr:spPr>
        <a:xfrm>
          <a:off x="13750290" y="3721100"/>
          <a:ext cx="980440" cy="648970"/>
        </a:xfrm>
        <a:prstGeom prst="rect">
          <a:avLst/>
        </a:prstGeom>
        <a:noFill/>
        <a:ln w="9525">
          <a:noFill/>
        </a:ln>
      </xdr:spPr>
    </xdr:pic>
  </etc:cellImage>
  <etc:cellImage>
    <xdr:pic>
      <xdr:nvPicPr>
        <xdr:cNvPr id="271" name="ID_179181AAE78F49B1B5AAA332CBADCDBF" descr="三联水嘴.png"/>
        <xdr:cNvPicPr>
          <a:picLocks noChangeAspect="1"/>
        </xdr:cNvPicPr>
      </xdr:nvPicPr>
      <xdr:blipFill>
        <a:blip r:embed="rId5" cstate="print"/>
        <a:stretch>
          <a:fillRect/>
        </a:stretch>
      </xdr:blipFill>
      <xdr:spPr>
        <a:xfrm>
          <a:off x="13600430" y="4824095"/>
          <a:ext cx="970280" cy="1104900"/>
        </a:xfrm>
        <a:prstGeom prst="rect">
          <a:avLst/>
        </a:prstGeom>
      </xdr:spPr>
    </xdr:pic>
  </etc:cellImage>
  <etc:cellImage>
    <xdr:pic>
      <xdr:nvPicPr>
        <xdr:cNvPr id="13" name="ID_A243F7ADC8EC43FA91C76A372D2FCFD7" descr="安全电源总控"/>
        <xdr:cNvPicPr>
          <a:picLocks noChangeAspect="1" noChangeArrowheads="1"/>
        </xdr:cNvPicPr>
      </xdr:nvPicPr>
      <xdr:blipFill>
        <a:blip r:embed="rId6"/>
        <a:srcRect/>
        <a:stretch>
          <a:fillRect/>
        </a:stretch>
      </xdr:blipFill>
      <xdr:spPr>
        <a:xfrm>
          <a:off x="12440285" y="3741420"/>
          <a:ext cx="1291590" cy="618490"/>
        </a:xfrm>
        <a:prstGeom prst="rect">
          <a:avLst/>
        </a:prstGeom>
        <a:noFill/>
        <a:ln w="9525">
          <a:noFill/>
          <a:miter lim="800000"/>
          <a:headEnd/>
          <a:tailEnd/>
        </a:ln>
      </xdr:spPr>
    </xdr:pic>
  </etc:cellImage>
  <etc:cellImage>
    <xdr:pic>
      <xdr:nvPicPr>
        <xdr:cNvPr id="269" name="ID_41DE953C0FD845A78D5FD163CE12D674" descr="1640853412(1)"/>
        <xdr:cNvPicPr>
          <a:picLocks noChangeAspect="1"/>
        </xdr:cNvPicPr>
      </xdr:nvPicPr>
      <xdr:blipFill>
        <a:blip r:embed="rId7"/>
        <a:stretch>
          <a:fillRect/>
        </a:stretch>
      </xdr:blipFill>
      <xdr:spPr>
        <a:xfrm>
          <a:off x="13501370" y="1257300"/>
          <a:ext cx="1234440" cy="660400"/>
        </a:xfrm>
        <a:prstGeom prst="rect">
          <a:avLst/>
        </a:prstGeom>
      </xdr:spPr>
    </xdr:pic>
  </etc:cellImage>
  <etc:cellImage>
    <xdr:pic>
      <xdr:nvPicPr>
        <xdr:cNvPr id="32" name="ID_952ED5515E2A4A07B984D9814C7630CF"/>
        <xdr:cNvPicPr>
          <a:picLocks noChangeAspect="1" noChangeArrowheads="1"/>
        </xdr:cNvPicPr>
      </xdr:nvPicPr>
      <xdr:blipFill>
        <a:blip r:embed="rId8" cstate="print"/>
        <a:srcRect/>
        <a:stretch>
          <a:fillRect/>
        </a:stretch>
      </xdr:blipFill>
      <xdr:spPr>
        <a:xfrm>
          <a:off x="12516485" y="6214745"/>
          <a:ext cx="1090930" cy="715645"/>
        </a:xfrm>
        <a:prstGeom prst="rect">
          <a:avLst/>
        </a:prstGeom>
        <a:noFill/>
        <a:ln w="1">
          <a:noFill/>
          <a:miter lim="800000"/>
          <a:headEnd/>
          <a:tailEnd type="none" w="med" len="med"/>
        </a:ln>
        <a:effectLst/>
      </xdr:spPr>
    </xdr:pic>
  </etc:cellImage>
  <etc:cellImage>
    <xdr:pic>
      <xdr:nvPicPr>
        <xdr:cNvPr id="278" name="ID_74D109DC9390401DA1401BF658DE7541"/>
        <xdr:cNvPicPr>
          <a:picLocks noChangeAspect="1"/>
        </xdr:cNvPicPr>
      </xdr:nvPicPr>
      <xdr:blipFill>
        <a:blip r:embed="rId9"/>
        <a:stretch>
          <a:fillRect/>
        </a:stretch>
      </xdr:blipFill>
      <xdr:spPr>
        <a:xfrm>
          <a:off x="13437870" y="7529195"/>
          <a:ext cx="1550035" cy="739140"/>
        </a:xfrm>
        <a:prstGeom prst="rect">
          <a:avLst/>
        </a:prstGeom>
        <a:noFill/>
        <a:ln w="9525">
          <a:noFill/>
        </a:ln>
      </xdr:spPr>
    </xdr:pic>
  </etc:cellImage>
  <etc:cellImage>
    <xdr:pic>
      <xdr:nvPicPr>
        <xdr:cNvPr id="272" name="ID_796CD566568349B0A61B3850EAC81B76" descr="水槽.png"/>
        <xdr:cNvPicPr>
          <a:picLocks noChangeAspect="1"/>
        </xdr:cNvPicPr>
      </xdr:nvPicPr>
      <xdr:blipFill>
        <a:blip r:embed="rId10" cstate="print"/>
        <a:srcRect l="14499" t="22746" r="12119" b="15874"/>
        <a:stretch>
          <a:fillRect/>
        </a:stretch>
      </xdr:blipFill>
      <xdr:spPr>
        <a:xfrm>
          <a:off x="13654405" y="6264275"/>
          <a:ext cx="1007745" cy="724535"/>
        </a:xfrm>
        <a:prstGeom prst="rect">
          <a:avLst/>
        </a:prstGeom>
      </xdr:spPr>
    </xdr:pic>
  </etc:cellImage>
  <etc:cellImage>
    <xdr:pic>
      <xdr:nvPicPr>
        <xdr:cNvPr id="273" name="ID_7D50137E46D64B4884E5B1D5196620A3"/>
        <xdr:cNvPicPr>
          <a:picLocks noChangeAspect="1"/>
        </xdr:cNvPicPr>
      </xdr:nvPicPr>
      <xdr:blipFill>
        <a:blip r:embed="rId11" cstate="print">
          <a:extLst>
            <a:ext uri="{28A0092B-C50C-407E-A947-70E740481C1C}">
              <a14:useLocalDpi xmlns:a14="http://schemas.microsoft.com/office/drawing/2010/main" val="0"/>
            </a:ext>
          </a:extLst>
        </a:blip>
        <a:stretch>
          <a:fillRect/>
        </a:stretch>
      </xdr:blipFill>
      <xdr:spPr>
        <a:xfrm>
          <a:off x="13613765" y="8602980"/>
          <a:ext cx="1054735" cy="1095375"/>
        </a:xfrm>
        <a:prstGeom prst="rect">
          <a:avLst/>
        </a:prstGeom>
      </xdr:spPr>
    </xdr:pic>
  </etc:cellImage>
  <etc:cellImage>
    <xdr:pic>
      <xdr:nvPicPr>
        <xdr:cNvPr id="134" name="ID_CC0CF32FCBF94160A53004C285A3E9AA" descr="upload_308089836"/>
        <xdr:cNvPicPr>
          <a:picLocks noChangeAspect="1"/>
        </xdr:cNvPicPr>
      </xdr:nvPicPr>
      <xdr:blipFill>
        <a:blip r:embed="rId12"/>
        <a:stretch>
          <a:fillRect/>
        </a:stretch>
      </xdr:blipFill>
      <xdr:spPr>
        <a:xfrm>
          <a:off x="13849985" y="11152505"/>
          <a:ext cx="697230" cy="1143000"/>
        </a:xfrm>
        <a:prstGeom prst="rect">
          <a:avLst/>
        </a:prstGeom>
      </xdr:spPr>
    </xdr:pic>
  </etc:cellImage>
  <etc:cellImage>
    <xdr:pic>
      <xdr:nvPicPr>
        <xdr:cNvPr id="2798" name="ID_563949E986B34223AE646E41A2A0075E" descr="f4bc47bffaf5950cd8a78112a5543ec"/>
        <xdr:cNvPicPr>
          <a:picLocks noChangeAspect="1"/>
        </xdr:cNvPicPr>
      </xdr:nvPicPr>
      <xdr:blipFill>
        <a:blip r:embed="rId13"/>
        <a:stretch>
          <a:fillRect/>
        </a:stretch>
      </xdr:blipFill>
      <xdr:spPr>
        <a:xfrm>
          <a:off x="4657725" y="3450590"/>
          <a:ext cx="1028700" cy="1371600"/>
        </a:xfrm>
        <a:prstGeom prst="rect">
          <a:avLst/>
        </a:prstGeom>
      </xdr:spPr>
    </xdr:pic>
  </etc:cellImage>
  <etc:cellImage>
    <xdr:pic>
      <xdr:nvPicPr>
        <xdr:cNvPr id="241" name="ID_A569D1965EA344CD91E062D68EB344E2"/>
        <xdr:cNvPicPr>
          <a:picLocks noChangeAspect="1"/>
        </xdr:cNvPicPr>
      </xdr:nvPicPr>
      <xdr:blipFill>
        <a:blip r:embed="rId1" cstate="print">
          <a:extLst>
            <a:ext uri="{28A0092B-C50C-407E-A947-70E740481C1C}">
              <a14:useLocalDpi xmlns:a14="http://schemas.microsoft.com/office/drawing/2010/main" val="0"/>
            </a:ext>
          </a:extLst>
        </a:blip>
        <a:stretch>
          <a:fillRect/>
        </a:stretch>
      </xdr:blipFill>
      <xdr:spPr>
        <a:xfrm>
          <a:off x="13818870" y="1064260"/>
          <a:ext cx="782320" cy="1017270"/>
        </a:xfrm>
        <a:prstGeom prst="rect">
          <a:avLst/>
        </a:prstGeom>
      </xdr:spPr>
    </xdr:pic>
  </etc:cellImage>
  <etc:cellImage>
    <xdr:pic>
      <xdr:nvPicPr>
        <xdr:cNvPr id="178" name="ID_272E0D16A262405A921615445CEBD2CF" descr="2345_image_file_copy_4.jpg"/>
        <xdr:cNvPicPr>
          <a:picLocks noChangeAspect="1"/>
        </xdr:cNvPicPr>
      </xdr:nvPicPr>
      <xdr:blipFill>
        <a:blip r:embed="rId14" cstate="print"/>
        <a:stretch>
          <a:fillRect/>
        </a:stretch>
      </xdr:blipFill>
      <xdr:spPr>
        <a:xfrm>
          <a:off x="14047470" y="16281400"/>
          <a:ext cx="377190" cy="1051560"/>
        </a:xfrm>
        <a:prstGeom prst="rect">
          <a:avLst/>
        </a:prstGeom>
      </xdr:spPr>
    </xdr:pic>
  </etc:cellImage>
  <etc:cellImage>
    <xdr:pic>
      <xdr:nvPicPr>
        <xdr:cNvPr id="11" name="ID_D011D560A1DB437AAD2A5DFBABDE75E3" descr="f8c119eee1b0cf5950e5efd7f1ff258"/>
        <xdr:cNvPicPr>
          <a:picLocks noChangeAspect="1"/>
        </xdr:cNvPicPr>
      </xdr:nvPicPr>
      <xdr:blipFill>
        <a:blip r:embed="rId15"/>
        <a:srcRect l="26929" r="27948"/>
        <a:stretch>
          <a:fillRect/>
        </a:stretch>
      </xdr:blipFill>
      <xdr:spPr>
        <a:xfrm>
          <a:off x="12618720" y="2382520"/>
          <a:ext cx="817880" cy="1022350"/>
        </a:xfrm>
        <a:prstGeom prst="rect">
          <a:avLst/>
        </a:prstGeom>
      </xdr:spPr>
    </xdr:pic>
  </etc:cellImage>
  <etc:cellImage>
    <xdr:pic>
      <xdr:nvPicPr>
        <xdr:cNvPr id="25" name="ID_8F9CF47A86D240F498ECAFD16F074A7A" descr="fc1322221b6fddf1387c733f3c451d6"/>
        <xdr:cNvPicPr>
          <a:picLocks noChangeAspect="1"/>
        </xdr:cNvPicPr>
      </xdr:nvPicPr>
      <xdr:blipFill>
        <a:blip r:embed="rId16"/>
        <a:stretch>
          <a:fillRect/>
        </a:stretch>
      </xdr:blipFill>
      <xdr:spPr>
        <a:xfrm>
          <a:off x="12559665" y="17910810"/>
          <a:ext cx="2924810" cy="1602105"/>
        </a:xfrm>
        <a:prstGeom prst="rect">
          <a:avLst/>
        </a:prstGeom>
      </xdr:spPr>
    </xdr:pic>
  </etc:cellImage>
  <etc:cellImage>
    <xdr:pic>
      <xdr:nvPicPr>
        <xdr:cNvPr id="29" name="ID_CCA8DF948E33481CBE995457AAE979E7" descr="328eecf03b45d6c9996b703a886fb73"/>
        <xdr:cNvPicPr>
          <a:picLocks noChangeAspect="1"/>
        </xdr:cNvPicPr>
      </xdr:nvPicPr>
      <xdr:blipFill>
        <a:blip r:embed="rId17"/>
        <a:stretch>
          <a:fillRect/>
        </a:stretch>
      </xdr:blipFill>
      <xdr:spPr>
        <a:xfrm>
          <a:off x="12302490" y="23105110"/>
          <a:ext cx="3039110" cy="1706880"/>
        </a:xfrm>
        <a:prstGeom prst="rect">
          <a:avLst/>
        </a:prstGeom>
      </xdr:spPr>
    </xdr:pic>
  </etc:cellImage>
  <etc:cellImage>
    <xdr:pic>
      <xdr:nvPicPr>
        <xdr:cNvPr id="339" name="ID_DC88D168EFD34E698289FAB960962D42"/>
        <xdr:cNvPicPr>
          <a:picLocks noChangeAspect="1"/>
        </xdr:cNvPicPr>
      </xdr:nvPicPr>
      <xdr:blipFill>
        <a:blip r:embed="rId1" cstate="print">
          <a:extLst>
            <a:ext uri="{28A0092B-C50C-407E-A947-70E740481C1C}">
              <a14:useLocalDpi xmlns:a14="http://schemas.microsoft.com/office/drawing/2010/main" val="0"/>
            </a:ext>
          </a:extLst>
        </a:blip>
        <a:stretch>
          <a:fillRect/>
        </a:stretch>
      </xdr:blipFill>
      <xdr:spPr>
        <a:xfrm>
          <a:off x="13818870" y="1064260"/>
          <a:ext cx="782320" cy="1017270"/>
        </a:xfrm>
        <a:prstGeom prst="rect">
          <a:avLst/>
        </a:prstGeom>
      </xdr:spPr>
    </xdr:pic>
  </etc:cellImage>
  <etc:cellImage>
    <xdr:pic>
      <xdr:nvPicPr>
        <xdr:cNvPr id="338" name="ID_4A5B24E9164B47558767A62C6D2614F7"/>
        <xdr:cNvPicPr>
          <a:picLocks noChangeAspect="1"/>
        </xdr:cNvPicPr>
      </xdr:nvPicPr>
      <xdr:blipFill>
        <a:blip r:embed="rId18" cstate="print">
          <a:extLst>
            <a:ext uri="{28A0092B-C50C-407E-A947-70E740481C1C}">
              <a14:useLocalDpi xmlns:a14="http://schemas.microsoft.com/office/drawing/2010/main" val="0"/>
            </a:ext>
          </a:extLst>
        </a:blip>
        <a:srcRect l="5307" r="8625"/>
        <a:stretch>
          <a:fillRect/>
        </a:stretch>
      </xdr:blipFill>
      <xdr:spPr>
        <a:xfrm>
          <a:off x="13526135" y="3768090"/>
          <a:ext cx="1235710" cy="689610"/>
        </a:xfrm>
        <a:prstGeom prst="rect">
          <a:avLst/>
        </a:prstGeom>
      </xdr:spPr>
    </xdr:pic>
  </etc:cellImage>
  <etc:cellImage>
    <xdr:pic>
      <xdr:nvPicPr>
        <xdr:cNvPr id="234" name="ID_E0F2B9D1FC9D447AAFCA84DEE6F0E553" descr="upload_228772603"/>
        <xdr:cNvPicPr>
          <a:picLocks noChangeAspect="1"/>
        </xdr:cNvPicPr>
      </xdr:nvPicPr>
      <xdr:blipFill>
        <a:blip r:embed="rId3"/>
        <a:stretch>
          <a:fillRect/>
        </a:stretch>
      </xdr:blipFill>
      <xdr:spPr>
        <a:xfrm>
          <a:off x="13545185" y="6365240"/>
          <a:ext cx="1166495" cy="664210"/>
        </a:xfrm>
        <a:prstGeom prst="rect">
          <a:avLst/>
        </a:prstGeom>
      </xdr:spPr>
    </xdr:pic>
  </etc:cellImage>
  <etc:cellImage>
    <xdr:pic>
      <xdr:nvPicPr>
        <xdr:cNvPr id="343" name="ID_3552A06ED4124ADD90728918EF514EEE" descr="2345_image_file_copy_5.jpg"/>
        <xdr:cNvPicPr>
          <a:picLocks noChangeAspect="1"/>
        </xdr:cNvPicPr>
      </xdr:nvPicPr>
      <xdr:blipFill>
        <a:blip r:embed="rId19"/>
        <a:stretch>
          <a:fillRect/>
        </a:stretch>
      </xdr:blipFill>
      <xdr:spPr>
        <a:xfrm>
          <a:off x="13885545" y="8787765"/>
          <a:ext cx="634365" cy="819150"/>
        </a:xfrm>
        <a:prstGeom prst="rect">
          <a:avLst/>
        </a:prstGeom>
      </xdr:spPr>
    </xdr:pic>
  </etc:cellImage>
  <etc:cellImage>
    <xdr:pic>
      <xdr:nvPicPr>
        <xdr:cNvPr id="31" name="ID_CA61E62E7A304CD6BB95FD4D8FC4464A"/>
        <xdr:cNvPicPr>
          <a:picLocks noChangeAspect="1"/>
        </xdr:cNvPicPr>
      </xdr:nvPicPr>
      <xdr:blipFill>
        <a:blip r:embed="rId20"/>
        <a:stretch>
          <a:fillRect/>
        </a:stretch>
      </xdr:blipFill>
      <xdr:spPr>
        <a:xfrm>
          <a:off x="12382500" y="7764145"/>
          <a:ext cx="10277475" cy="3600450"/>
        </a:xfrm>
        <a:prstGeom prst="rect">
          <a:avLst/>
        </a:prstGeom>
        <a:noFill/>
        <a:ln w="9525">
          <a:noFill/>
        </a:ln>
      </xdr:spPr>
    </xdr:pic>
  </etc:cellImage>
  <etc:cellImage>
    <xdr:pic>
      <xdr:nvPicPr>
        <xdr:cNvPr id="12" name="ID_FA06570EA72949C0842A3F03E9647E3D"/>
        <xdr:cNvPicPr>
          <a:picLocks noChangeAspect="1"/>
        </xdr:cNvPicPr>
      </xdr:nvPicPr>
      <xdr:blipFill>
        <a:blip r:embed="rId21"/>
        <a:stretch>
          <a:fillRect/>
        </a:stretch>
      </xdr:blipFill>
      <xdr:spPr>
        <a:xfrm>
          <a:off x="12411710" y="1315085"/>
          <a:ext cx="1153795" cy="603250"/>
        </a:xfrm>
        <a:prstGeom prst="rect">
          <a:avLst/>
        </a:prstGeom>
        <a:noFill/>
        <a:ln w="9525">
          <a:noFill/>
        </a:ln>
      </xdr:spPr>
    </xdr:pic>
  </etc:cellImage>
  <etc:cellImage>
    <xdr:pic>
      <xdr:nvPicPr>
        <xdr:cNvPr id="5746" name="ID_76EDB29C6E0D42F08E958A046C76514B"/>
        <xdr:cNvPicPr>
          <a:picLocks noChangeAspect="1"/>
        </xdr:cNvPicPr>
      </xdr:nvPicPr>
      <xdr:blipFill>
        <a:blip r:embed="rId22"/>
        <a:srcRect l="21276" t="23293" r="16742" b="21782"/>
        <a:stretch>
          <a:fillRect/>
        </a:stretch>
      </xdr:blipFill>
      <xdr:spPr>
        <a:xfrm>
          <a:off x="4373880" y="168956355"/>
          <a:ext cx="1781810" cy="1121410"/>
        </a:xfrm>
        <a:prstGeom prst="rect">
          <a:avLst/>
        </a:prstGeom>
      </xdr:spPr>
    </xdr:pic>
  </etc:cellImage>
  <etc:cellImage>
    <xdr:pic>
      <xdr:nvPicPr>
        <xdr:cNvPr id="5460" name="ID_97586D1BE0A94B8693EA7E6C4029D24D"/>
        <xdr:cNvPicPr>
          <a:picLocks noChangeAspect="1"/>
        </xdr:cNvPicPr>
      </xdr:nvPicPr>
      <xdr:blipFill>
        <a:blip r:embed="rId23" cstate="print">
          <a:extLst>
            <a:ext uri="{28A0092B-C50C-407E-A947-70E740481C1C}">
              <a14:useLocalDpi xmlns:a14="http://schemas.microsoft.com/office/drawing/2010/main" val="0"/>
            </a:ext>
          </a:extLst>
        </a:blip>
        <a:stretch>
          <a:fillRect/>
        </a:stretch>
      </xdr:blipFill>
      <xdr:spPr>
        <a:xfrm>
          <a:off x="7390765" y="63665735"/>
          <a:ext cx="1679575" cy="1191895"/>
        </a:xfrm>
        <a:prstGeom prst="rect">
          <a:avLst/>
        </a:prstGeom>
      </xdr:spPr>
    </xdr:pic>
  </etc:cellImage>
  <etc:cellImage>
    <xdr:pic>
      <xdr:nvPicPr>
        <xdr:cNvPr id="240" name="ID_EE9D07054118484B9214B7654821710A"/>
        <xdr:cNvPicPr>
          <a:picLocks noChangeAspect="1"/>
        </xdr:cNvPicPr>
      </xdr:nvPicPr>
      <xdr:blipFill>
        <a:blip r:embed="rId18" cstate="print">
          <a:extLst>
            <a:ext uri="{28A0092B-C50C-407E-A947-70E740481C1C}">
              <a14:useLocalDpi xmlns:a14="http://schemas.microsoft.com/office/drawing/2010/main" val="0"/>
            </a:ext>
          </a:extLst>
        </a:blip>
        <a:srcRect l="5307" r="8625"/>
        <a:stretch>
          <a:fillRect/>
        </a:stretch>
      </xdr:blipFill>
      <xdr:spPr>
        <a:xfrm>
          <a:off x="13526135" y="5038090"/>
          <a:ext cx="1235710" cy="689610"/>
        </a:xfrm>
        <a:prstGeom prst="rect">
          <a:avLst/>
        </a:prstGeom>
      </xdr:spPr>
    </xdr:pic>
  </etc:cellImage>
  <etc:cellImage>
    <xdr:pic>
      <xdr:nvPicPr>
        <xdr:cNvPr id="135" name="ID_9DEABF0A0FA24F0680F9464FFA4836A6"/>
        <xdr:cNvPicPr>
          <a:picLocks noChangeAspect="1"/>
        </xdr:cNvPicPr>
      </xdr:nvPicPr>
      <xdr:blipFill>
        <a:blip r:embed="rId11" cstate="print">
          <a:extLst>
            <a:ext uri="{28A0092B-C50C-407E-A947-70E740481C1C}">
              <a14:useLocalDpi xmlns:a14="http://schemas.microsoft.com/office/drawing/2010/main" val="0"/>
            </a:ext>
          </a:extLst>
        </a:blip>
        <a:stretch>
          <a:fillRect/>
        </a:stretch>
      </xdr:blipFill>
      <xdr:spPr>
        <a:xfrm>
          <a:off x="13613765" y="12412980"/>
          <a:ext cx="1054735" cy="1095375"/>
        </a:xfrm>
        <a:prstGeom prst="rect">
          <a:avLst/>
        </a:prstGeom>
      </xdr:spPr>
    </xdr:pic>
  </etc:cellImage>
  <etc:cellImage>
    <xdr:pic>
      <xdr:nvPicPr>
        <xdr:cNvPr id="35" name="ID_C050944D35D24F5FA4A51F9712146D62" descr="六边形桌"/>
        <xdr:cNvPicPr>
          <a:picLocks noChangeAspect="1"/>
        </xdr:cNvPicPr>
      </xdr:nvPicPr>
      <xdr:blipFill>
        <a:blip r:embed="rId24"/>
        <a:stretch>
          <a:fillRect/>
        </a:stretch>
      </xdr:blipFill>
      <xdr:spPr>
        <a:xfrm>
          <a:off x="10467975" y="3974465"/>
          <a:ext cx="1553845" cy="1330960"/>
        </a:xfrm>
        <a:prstGeom prst="rect">
          <a:avLst/>
        </a:prstGeom>
      </xdr:spPr>
    </xdr:pic>
  </etc:cellImage>
  <etc:cellImage>
    <xdr:pic>
      <xdr:nvPicPr>
        <xdr:cNvPr id="14" name="ID_52C153A94CBC473E849567A4AD346F52" descr="T-018教师电源主控-良教（500X260)（效果图） -2023-02-26 "/>
        <xdr:cNvPicPr>
          <a:picLocks noChangeAspect="1" noChangeArrowheads="1"/>
        </xdr:cNvPicPr>
      </xdr:nvPicPr>
      <xdr:blipFill>
        <a:blip r:embed="rId25"/>
        <a:srcRect/>
        <a:stretch>
          <a:fillRect/>
        </a:stretch>
      </xdr:blipFill>
      <xdr:spPr>
        <a:xfrm>
          <a:off x="13490575" y="2489200"/>
          <a:ext cx="1085215" cy="564515"/>
        </a:xfrm>
        <a:prstGeom prst="rect">
          <a:avLst/>
        </a:prstGeom>
        <a:noFill/>
        <a:ln w="9525">
          <a:noFill/>
          <a:miter lim="800000"/>
          <a:headEnd/>
          <a:tailEnd/>
        </a:ln>
      </xdr:spPr>
    </xdr:pic>
  </etc:cellImage>
  <etc:cellImage>
    <xdr:pic>
      <xdr:nvPicPr>
        <xdr:cNvPr id="323" name="ID_CBF7CCECC8AB4BDAB240FCBC06EFEAE0"/>
        <xdr:cNvPicPr>
          <a:picLocks noChangeAspect="1"/>
        </xdr:cNvPicPr>
      </xdr:nvPicPr>
      <xdr:blipFill>
        <a:blip r:embed="rId26" cstate="print">
          <a:extLst>
            <a:ext uri="{28A0092B-C50C-407E-A947-70E740481C1C}">
              <a14:useLocalDpi xmlns:a14="http://schemas.microsoft.com/office/drawing/2010/main" val="0"/>
            </a:ext>
          </a:extLst>
        </a:blip>
        <a:stretch>
          <a:fillRect/>
        </a:stretch>
      </xdr:blipFill>
      <xdr:spPr>
        <a:xfrm>
          <a:off x="13507720" y="3656330"/>
          <a:ext cx="1279525" cy="990600"/>
        </a:xfrm>
        <a:prstGeom prst="rect">
          <a:avLst/>
        </a:prstGeom>
      </xdr:spPr>
    </xdr:pic>
  </etc:cellImage>
  <etc:cellImage>
    <xdr:pic>
      <xdr:nvPicPr>
        <xdr:cNvPr id="144" name="ID_D4CA972ECFE64A849B2EDB4C75670A3C"/>
        <xdr:cNvPicPr>
          <a:picLocks noChangeAspect="1"/>
        </xdr:cNvPicPr>
      </xdr:nvPicPr>
      <xdr:blipFill>
        <a:blip r:embed="rId1" cstate="print">
          <a:extLst>
            <a:ext uri="{28A0092B-C50C-407E-A947-70E740481C1C}">
              <a14:useLocalDpi xmlns:a14="http://schemas.microsoft.com/office/drawing/2010/main" val="0"/>
            </a:ext>
          </a:extLst>
        </a:blip>
        <a:stretch>
          <a:fillRect/>
        </a:stretch>
      </xdr:blipFill>
      <xdr:spPr>
        <a:xfrm>
          <a:off x="13818870" y="16269970"/>
          <a:ext cx="782320" cy="1017270"/>
        </a:xfrm>
        <a:prstGeom prst="rect">
          <a:avLst/>
        </a:prstGeom>
      </xdr:spPr>
    </xdr:pic>
  </etc:cellImage>
  <etc:cellImage>
    <xdr:pic>
      <xdr:nvPicPr>
        <xdr:cNvPr id="85" name="ID_A5F6FDE7B54C4D4398ED247CBE0C8C5E"/>
        <xdr:cNvPicPr>
          <a:picLocks noChangeAspect="1"/>
        </xdr:cNvPicPr>
      </xdr:nvPicPr>
      <xdr:blipFill>
        <a:blip r:embed="rId1" cstate="print">
          <a:extLst>
            <a:ext uri="{28A0092B-C50C-407E-A947-70E740481C1C}">
              <a14:useLocalDpi xmlns:a14="http://schemas.microsoft.com/office/drawing/2010/main" val="0"/>
            </a:ext>
          </a:extLst>
        </a:blip>
        <a:stretch>
          <a:fillRect/>
        </a:stretch>
      </xdr:blipFill>
      <xdr:spPr>
        <a:xfrm>
          <a:off x="13818870" y="2369820"/>
          <a:ext cx="782320" cy="1017270"/>
        </a:xfrm>
        <a:prstGeom prst="rect">
          <a:avLst/>
        </a:prstGeom>
      </xdr:spPr>
    </xdr:pic>
  </etc:cellImage>
  <etc:cellImage>
    <xdr:pic>
      <xdr:nvPicPr>
        <xdr:cNvPr id="37" name="ID_13273956B1CA4913AD5AB9FF116F894E" descr="T-018教师电源主控-良教（500X260)（效果图） -2023-02-26 "/>
        <xdr:cNvPicPr>
          <a:picLocks noChangeAspect="1" noChangeArrowheads="1"/>
        </xdr:cNvPicPr>
      </xdr:nvPicPr>
      <xdr:blipFill>
        <a:blip r:embed="rId25"/>
        <a:srcRect/>
        <a:stretch>
          <a:fillRect/>
        </a:stretch>
      </xdr:blipFill>
      <xdr:spPr>
        <a:xfrm>
          <a:off x="14812010" y="2482850"/>
          <a:ext cx="1085215" cy="564515"/>
        </a:xfrm>
        <a:prstGeom prst="rect">
          <a:avLst/>
        </a:prstGeom>
        <a:noFill/>
        <a:ln w="9525">
          <a:noFill/>
          <a:miter lim="800000"/>
          <a:headEnd/>
          <a:tailEnd/>
        </a:ln>
      </xdr:spPr>
    </xdr:pic>
  </etc:cellImage>
  <etc:cellImage>
    <xdr:pic>
      <xdr:nvPicPr>
        <xdr:cNvPr id="34" name="ID_C0A3A84321634BF991C8B550714EE7BE"/>
        <xdr:cNvPicPr>
          <a:picLocks noChangeAspect="1"/>
        </xdr:cNvPicPr>
      </xdr:nvPicPr>
      <xdr:blipFill>
        <a:blip r:embed="rId27"/>
        <a:stretch>
          <a:fillRect/>
        </a:stretch>
      </xdr:blipFill>
      <xdr:spPr>
        <a:xfrm>
          <a:off x="13616305" y="4900295"/>
          <a:ext cx="1188085" cy="965200"/>
        </a:xfrm>
        <a:prstGeom prst="rect">
          <a:avLst/>
        </a:prstGeom>
        <a:noFill/>
        <a:ln w="9525">
          <a:noFill/>
        </a:ln>
      </xdr:spPr>
    </xdr:pic>
  </etc:cellImage>
  <etc:cellImage>
    <xdr:pic>
      <xdr:nvPicPr>
        <xdr:cNvPr id="36" name="ID_CFA99BAE5C874FCE826C7D24D707B844"/>
        <xdr:cNvPicPr>
          <a:picLocks noChangeAspect="1" noChangeArrowheads="1"/>
        </xdr:cNvPicPr>
      </xdr:nvPicPr>
      <xdr:blipFill>
        <a:blip r:embed="rId28" cstate="print"/>
        <a:srcRect/>
        <a:stretch>
          <a:fillRect/>
        </a:stretch>
      </xdr:blipFill>
      <xdr:spPr>
        <a:xfrm>
          <a:off x="14894560" y="6311900"/>
          <a:ext cx="971550" cy="638175"/>
        </a:xfrm>
        <a:prstGeom prst="rect">
          <a:avLst/>
        </a:prstGeom>
        <a:noFill/>
        <a:ln w="1">
          <a:noFill/>
          <a:miter lim="800000"/>
          <a:headEnd/>
          <a:tailEnd type="none" w="med" len="med"/>
        </a:ln>
        <a:effectLst/>
      </xdr:spPr>
    </xdr:pic>
  </etc:cellImage>
  <etc:cellImage>
    <xdr:pic>
      <xdr:nvPicPr>
        <xdr:cNvPr id="145" name="ID_628AE746327248B58B0DA518A83B292E"/>
        <xdr:cNvPicPr>
          <a:picLocks noChangeAspect="1"/>
        </xdr:cNvPicPr>
      </xdr:nvPicPr>
      <xdr:blipFill>
        <a:blip r:embed="rId9"/>
        <a:stretch>
          <a:fillRect/>
        </a:stretch>
      </xdr:blipFill>
      <xdr:spPr>
        <a:xfrm>
          <a:off x="13437870" y="8799195"/>
          <a:ext cx="1550035" cy="739140"/>
        </a:xfrm>
        <a:prstGeom prst="rect">
          <a:avLst/>
        </a:prstGeom>
        <a:noFill/>
        <a:ln w="9525">
          <a:noFill/>
        </a:ln>
      </xdr:spPr>
    </xdr:pic>
  </etc:cellImage>
  <etc:cellImage>
    <xdr:pic>
      <xdr:nvPicPr>
        <xdr:cNvPr id="15" name="ID_4AF13343A23F4B49BCC9072232FD10B8"/>
        <xdr:cNvPicPr>
          <a:picLocks noChangeAspect="1"/>
        </xdr:cNvPicPr>
      </xdr:nvPicPr>
      <xdr:blipFill>
        <a:blip r:embed="rId4"/>
        <a:stretch>
          <a:fillRect/>
        </a:stretch>
      </xdr:blipFill>
      <xdr:spPr>
        <a:xfrm>
          <a:off x="13669645" y="3735705"/>
          <a:ext cx="980440" cy="648970"/>
        </a:xfrm>
        <a:prstGeom prst="rect">
          <a:avLst/>
        </a:prstGeom>
        <a:noFill/>
        <a:ln w="9525">
          <a:noFill/>
        </a:ln>
      </xdr:spPr>
    </xdr:pic>
  </etc:cellImage>
  <etc:cellImage>
    <xdr:pic>
      <xdr:nvPicPr>
        <xdr:cNvPr id="86" name="ID_17D5A7C03B5040F4A23993AECD71B388"/>
        <xdr:cNvPicPr>
          <a:picLocks noChangeAspect="1"/>
        </xdr:cNvPicPr>
      </xdr:nvPicPr>
      <xdr:blipFill>
        <a:blip r:embed="rId1" cstate="print">
          <a:extLst>
            <a:ext uri="{28A0092B-C50C-407E-A947-70E740481C1C}">
              <a14:useLocalDpi xmlns:a14="http://schemas.microsoft.com/office/drawing/2010/main" val="0"/>
            </a:ext>
          </a:extLst>
        </a:blip>
        <a:stretch>
          <a:fillRect/>
        </a:stretch>
      </xdr:blipFill>
      <xdr:spPr>
        <a:xfrm>
          <a:off x="13818870" y="1064260"/>
          <a:ext cx="782320" cy="1017270"/>
        </a:xfrm>
        <a:prstGeom prst="rect">
          <a:avLst/>
        </a:prstGeom>
      </xdr:spPr>
    </xdr:pic>
  </etc:cellImage>
  <etc:cellImage>
    <xdr:pic>
      <xdr:nvPicPr>
        <xdr:cNvPr id="6" name="ID_BCCF50D62854451C99B73AD0E8926155" descr="upload_228772603"/>
        <xdr:cNvPicPr>
          <a:picLocks noChangeAspect="1"/>
        </xdr:cNvPicPr>
      </xdr:nvPicPr>
      <xdr:blipFill>
        <a:blip r:embed="rId3"/>
        <a:stretch>
          <a:fillRect/>
        </a:stretch>
      </xdr:blipFill>
      <xdr:spPr>
        <a:xfrm>
          <a:off x="13545185" y="7600950"/>
          <a:ext cx="1166495" cy="664210"/>
        </a:xfrm>
        <a:prstGeom prst="rect">
          <a:avLst/>
        </a:prstGeom>
      </xdr:spPr>
    </xdr:pic>
  </etc:cellImage>
  <etc:cellImage>
    <xdr:pic>
      <xdr:nvPicPr>
        <xdr:cNvPr id="2" name="ID_7414B75DFB094FB8A47A854BED2C43AE"/>
        <xdr:cNvPicPr>
          <a:picLocks noChangeAspect="1"/>
        </xdr:cNvPicPr>
      </xdr:nvPicPr>
      <xdr:blipFill>
        <a:blip r:embed="rId4"/>
        <a:stretch>
          <a:fillRect/>
        </a:stretch>
      </xdr:blipFill>
      <xdr:spPr>
        <a:xfrm>
          <a:off x="13693140" y="3771265"/>
          <a:ext cx="980440" cy="648970"/>
        </a:xfrm>
        <a:prstGeom prst="rect">
          <a:avLst/>
        </a:prstGeom>
        <a:noFill/>
        <a:ln w="9525">
          <a:noFill/>
        </a:ln>
      </xdr:spPr>
    </xdr:pic>
  </etc:cellImage>
  <etc:cellImage>
    <xdr:pic>
      <xdr:nvPicPr>
        <xdr:cNvPr id="3" name="ID_BC491EDA3CF64BD4985FACE547E55AD2"/>
        <xdr:cNvPicPr>
          <a:picLocks noChangeAspect="1"/>
        </xdr:cNvPicPr>
      </xdr:nvPicPr>
      <xdr:blipFill>
        <a:blip r:embed="rId11" cstate="print">
          <a:extLst>
            <a:ext uri="{28A0092B-C50C-407E-A947-70E740481C1C}">
              <a14:useLocalDpi xmlns:a14="http://schemas.microsoft.com/office/drawing/2010/main" val="0"/>
            </a:ext>
          </a:extLst>
        </a:blip>
        <a:stretch>
          <a:fillRect/>
        </a:stretch>
      </xdr:blipFill>
      <xdr:spPr>
        <a:xfrm>
          <a:off x="13673455" y="9932035"/>
          <a:ext cx="1054735" cy="1095375"/>
        </a:xfrm>
        <a:prstGeom prst="rect">
          <a:avLst/>
        </a:prstGeom>
      </xdr:spPr>
    </xdr:pic>
  </etc:cellImage>
  <etc:cellImage>
    <xdr:pic>
      <xdr:nvPicPr>
        <xdr:cNvPr id="4" name="ID_66CB7C262DD84DC69EDAA778DB045068" descr="upload_308089836"/>
        <xdr:cNvPicPr>
          <a:picLocks noChangeAspect="1"/>
        </xdr:cNvPicPr>
      </xdr:nvPicPr>
      <xdr:blipFill>
        <a:blip r:embed="rId12"/>
        <a:stretch>
          <a:fillRect/>
        </a:stretch>
      </xdr:blipFill>
      <xdr:spPr>
        <a:xfrm>
          <a:off x="13849985" y="7342505"/>
          <a:ext cx="697230" cy="1143000"/>
        </a:xfrm>
        <a:prstGeom prst="rect">
          <a:avLst/>
        </a:prstGeom>
      </xdr:spPr>
    </xdr:pic>
  </etc:cellImage>
  <etc:cellImage>
    <xdr:pic>
      <xdr:nvPicPr>
        <xdr:cNvPr id="5" name="ID_E407673E28FC40FE83CF8B6BE3FB6CE7"/>
        <xdr:cNvPicPr>
          <a:picLocks noChangeAspect="1"/>
        </xdr:cNvPicPr>
      </xdr:nvPicPr>
      <xdr:blipFill>
        <a:blip r:embed="rId1" cstate="print">
          <a:extLst>
            <a:ext uri="{28A0092B-C50C-407E-A947-70E740481C1C}">
              <a14:useLocalDpi xmlns:a14="http://schemas.microsoft.com/office/drawing/2010/main" val="0"/>
            </a:ext>
          </a:extLst>
        </a:blip>
        <a:stretch>
          <a:fillRect/>
        </a:stretch>
      </xdr:blipFill>
      <xdr:spPr>
        <a:xfrm>
          <a:off x="13818870" y="11225530"/>
          <a:ext cx="782320" cy="1017270"/>
        </a:xfrm>
        <a:prstGeom prst="rect">
          <a:avLst/>
        </a:prstGeom>
      </xdr:spPr>
    </xdr:pic>
  </etc:cellImage>
  <etc:cellImage>
    <xdr:pic>
      <xdr:nvPicPr>
        <xdr:cNvPr id="7" name="ID_8E221DC07423411BBB726DAC92D83DB9"/>
        <xdr:cNvPicPr>
          <a:picLocks noChangeAspect="1"/>
        </xdr:cNvPicPr>
      </xdr:nvPicPr>
      <xdr:blipFill>
        <a:blip r:embed="rId21"/>
        <a:stretch>
          <a:fillRect/>
        </a:stretch>
      </xdr:blipFill>
      <xdr:spPr>
        <a:xfrm>
          <a:off x="13633450" y="1341120"/>
          <a:ext cx="1153795" cy="603250"/>
        </a:xfrm>
        <a:prstGeom prst="rect">
          <a:avLst/>
        </a:prstGeom>
        <a:noFill/>
        <a:ln w="9525">
          <a:noFill/>
        </a:ln>
      </xdr:spPr>
    </xdr:pic>
  </etc:cellImage>
  <etc:cellImage>
    <xdr:pic>
      <xdr:nvPicPr>
        <xdr:cNvPr id="38" name="ID_13D173A14E014B888367129F1107F9EA"/>
        <xdr:cNvPicPr>
          <a:picLocks noChangeAspect="1"/>
        </xdr:cNvPicPr>
      </xdr:nvPicPr>
      <xdr:blipFill>
        <a:blip r:embed="rId29" cstate="print"/>
        <a:stretch>
          <a:fillRect/>
        </a:stretch>
      </xdr:blipFill>
      <xdr:spPr>
        <a:xfrm>
          <a:off x="14055725" y="17075150"/>
          <a:ext cx="1360805" cy="2206625"/>
        </a:xfrm>
        <a:prstGeom prst="rect">
          <a:avLst/>
        </a:prstGeom>
      </xdr:spPr>
    </xdr:pic>
  </etc:cellImage>
  <etc:cellImage>
    <xdr:pic>
      <xdr:nvPicPr>
        <xdr:cNvPr id="40" name="ID_1EA48B419B614CA08669685A0316924E"/>
        <xdr:cNvPicPr>
          <a:picLocks noChangeAspect="1" noChangeArrowheads="1"/>
        </xdr:cNvPicPr>
      </xdr:nvPicPr>
      <xdr:blipFill>
        <a:blip r:embed="rId30"/>
        <a:srcRect/>
        <a:stretch>
          <a:fillRect/>
        </a:stretch>
      </xdr:blipFill>
      <xdr:spPr>
        <a:xfrm>
          <a:off x="13427075" y="18199100"/>
          <a:ext cx="1742440" cy="1576705"/>
        </a:xfrm>
        <a:prstGeom prst="rect">
          <a:avLst/>
        </a:prstGeom>
        <a:noFill/>
        <a:ln w="1">
          <a:noFill/>
          <a:miter lim="800000"/>
          <a:headEnd/>
          <a:tailEnd type="none" w="med" len="med"/>
        </a:ln>
        <a:effectLst/>
      </xdr:spPr>
    </xdr:pic>
  </etc:cellImage>
  <etc:cellImage>
    <xdr:pic>
      <xdr:nvPicPr>
        <xdr:cNvPr id="39" name="ID_B86FF58BFD574607ADDCB5C237874F24"/>
        <xdr:cNvPicPr>
          <a:picLocks noChangeAspect="1" noChangeArrowheads="1"/>
        </xdr:cNvPicPr>
      </xdr:nvPicPr>
      <xdr:blipFill>
        <a:blip r:embed="rId31"/>
        <a:srcRect/>
        <a:stretch>
          <a:fillRect/>
        </a:stretch>
      </xdr:blipFill>
      <xdr:spPr>
        <a:xfrm>
          <a:off x="13719175" y="20367625"/>
          <a:ext cx="1685925" cy="1508125"/>
        </a:xfrm>
        <a:prstGeom prst="rect">
          <a:avLst/>
        </a:prstGeom>
        <a:noFill/>
        <a:ln w="1">
          <a:noFill/>
          <a:miter lim="800000"/>
          <a:headEnd/>
          <a:tailEnd type="none" w="med" len="med"/>
        </a:ln>
        <a:effectLst/>
      </xdr:spPr>
    </xdr:pic>
  </etc:cellImage>
  <etc:cellImage>
    <xdr:pic>
      <xdr:nvPicPr>
        <xdr:cNvPr id="17" name="ID_E8BD1DA06D8041C691A4924D7A46CC1F"/>
        <xdr:cNvPicPr>
          <a:picLocks noChangeAspect="1"/>
        </xdr:cNvPicPr>
      </xdr:nvPicPr>
      <xdr:blipFill>
        <a:blip r:embed="rId21"/>
        <a:stretch>
          <a:fillRect/>
        </a:stretch>
      </xdr:blipFill>
      <xdr:spPr>
        <a:xfrm>
          <a:off x="13633450" y="1341120"/>
          <a:ext cx="1153795" cy="603250"/>
        </a:xfrm>
        <a:prstGeom prst="rect">
          <a:avLst/>
        </a:prstGeom>
        <a:noFill/>
        <a:ln w="9525">
          <a:noFill/>
        </a:ln>
      </xdr:spPr>
    </xdr:pic>
  </etc:cellImage>
  <etc:cellImage>
    <xdr:pic>
      <xdr:nvPicPr>
        <xdr:cNvPr id="21" name="ID_219754BAE4524667B658554C8BAC23AD"/>
        <xdr:cNvPicPr>
          <a:picLocks noChangeAspect="1"/>
        </xdr:cNvPicPr>
      </xdr:nvPicPr>
      <xdr:blipFill>
        <a:blip r:embed="rId11" cstate="print">
          <a:extLst>
            <a:ext uri="{28A0092B-C50C-407E-A947-70E740481C1C}">
              <a14:useLocalDpi xmlns:a14="http://schemas.microsoft.com/office/drawing/2010/main" val="0"/>
            </a:ext>
          </a:extLst>
        </a:blip>
        <a:stretch>
          <a:fillRect/>
        </a:stretch>
      </xdr:blipFill>
      <xdr:spPr>
        <a:xfrm>
          <a:off x="13613765" y="8602980"/>
          <a:ext cx="1054735" cy="1095375"/>
        </a:xfrm>
        <a:prstGeom prst="rect">
          <a:avLst/>
        </a:prstGeom>
      </xdr:spPr>
    </xdr:pic>
  </etc:cellImage>
  <etc:cellImage>
    <xdr:pic>
      <xdr:nvPicPr>
        <xdr:cNvPr id="55" name="ID_57A884D60B364EA4860D6216A7383417" descr="图片2"/>
        <xdr:cNvPicPr>
          <a:picLocks noChangeAspect="1"/>
        </xdr:cNvPicPr>
      </xdr:nvPicPr>
      <xdr:blipFill>
        <a:blip r:embed="rId32"/>
        <a:srcRect r="50000"/>
        <a:stretch>
          <a:fillRect/>
        </a:stretch>
      </xdr:blipFill>
      <xdr:spPr>
        <a:xfrm>
          <a:off x="12268200" y="3772535"/>
          <a:ext cx="771525" cy="859790"/>
        </a:xfrm>
        <a:prstGeom prst="rect">
          <a:avLst/>
        </a:prstGeom>
      </xdr:spPr>
    </xdr:pic>
  </etc:cellImage>
  <etc:cellImage>
    <xdr:pic>
      <xdr:nvPicPr>
        <xdr:cNvPr id="8" name="ID_32037F007EA64B0BA79C4377B2B2C930" descr="全钢的吊柜"/>
        <xdr:cNvPicPr>
          <a:picLocks noChangeAspect="1"/>
        </xdr:cNvPicPr>
      </xdr:nvPicPr>
      <xdr:blipFill>
        <a:blip r:embed="rId33" cstate="print"/>
        <a:stretch>
          <a:fillRect/>
        </a:stretch>
      </xdr:blipFill>
      <xdr:spPr>
        <a:xfrm>
          <a:off x="13668375" y="15881350"/>
          <a:ext cx="873125" cy="727710"/>
        </a:xfrm>
        <a:prstGeom prst="rect">
          <a:avLst/>
        </a:prstGeom>
        <a:noFill/>
        <a:ln w="9525">
          <a:noFill/>
        </a:ln>
      </xdr:spPr>
    </xdr:pic>
  </etc:cellImage>
  <etc:cellImage>
    <xdr:pic>
      <xdr:nvPicPr>
        <xdr:cNvPr id="9" name="ID_18E4181CB17A447383D283228AE259B7" descr="F3CL-Pro1"/>
        <xdr:cNvPicPr>
          <a:picLocks noChangeAspect="1"/>
        </xdr:cNvPicPr>
      </xdr:nvPicPr>
      <xdr:blipFill>
        <a:blip r:embed="rId34"/>
        <a:stretch>
          <a:fillRect/>
        </a:stretch>
      </xdr:blipFill>
      <xdr:spPr>
        <a:xfrm>
          <a:off x="12459335" y="16906875"/>
          <a:ext cx="1353185" cy="1629410"/>
        </a:xfrm>
        <a:prstGeom prst="rect">
          <a:avLst/>
        </a:prstGeom>
      </xdr:spPr>
    </xdr:pic>
  </etc:cellImage>
  <etc:cellImage>
    <xdr:pic>
      <xdr:nvPicPr>
        <xdr:cNvPr id="10" name="ID_1D1D29D98778435EB344710815C5359E" descr="1649764511(1)"/>
        <xdr:cNvPicPr>
          <a:picLocks noChangeAspect="1"/>
        </xdr:cNvPicPr>
      </xdr:nvPicPr>
      <xdr:blipFill>
        <a:blip r:embed="rId35"/>
        <a:srcRect t="7795" b="22264"/>
        <a:stretch>
          <a:fillRect/>
        </a:stretch>
      </xdr:blipFill>
      <xdr:spPr>
        <a:xfrm>
          <a:off x="12345035" y="19618325"/>
          <a:ext cx="1597660" cy="831850"/>
        </a:xfrm>
        <a:prstGeom prst="rect">
          <a:avLst/>
        </a:prstGeom>
      </xdr:spPr>
    </xdr:pic>
  </etc:cellImage>
  <etc:cellImage>
    <xdr:pic>
      <xdr:nvPicPr>
        <xdr:cNvPr id="16" name="ID_866BF4A3BD384AFB924952DF61D85051" descr="4988c84db2ac5b1605b0f516d4b43df"/>
        <xdr:cNvPicPr>
          <a:picLocks noChangeAspect="1"/>
        </xdr:cNvPicPr>
      </xdr:nvPicPr>
      <xdr:blipFill>
        <a:blip r:embed="rId36"/>
        <a:stretch>
          <a:fillRect/>
        </a:stretch>
      </xdr:blipFill>
      <xdr:spPr>
        <a:xfrm>
          <a:off x="12235815" y="18135600"/>
          <a:ext cx="1630680" cy="1066165"/>
        </a:xfrm>
        <a:prstGeom prst="rect">
          <a:avLst/>
        </a:prstGeom>
      </xdr:spPr>
    </xdr:pic>
  </etc:cellImage>
  <etc:cellImage>
    <xdr:pic>
      <xdr:nvPicPr>
        <xdr:cNvPr id="122" name="ID_041AABE3A0064EA88ECA23B06B0E14ED" descr="upload_post_object_v2_869693585"/>
        <xdr:cNvPicPr>
          <a:picLocks noChangeAspect="1"/>
        </xdr:cNvPicPr>
      </xdr:nvPicPr>
      <xdr:blipFill>
        <a:blip r:embed="rId37"/>
        <a:stretch>
          <a:fillRect/>
        </a:stretch>
      </xdr:blipFill>
      <xdr:spPr>
        <a:xfrm>
          <a:off x="10940415" y="21816060"/>
          <a:ext cx="238125" cy="295275"/>
        </a:xfrm>
        <a:prstGeom prst="rect">
          <a:avLst/>
        </a:prstGeom>
      </xdr:spPr>
    </xdr:pic>
  </etc:cellImage>
</etc:cellImages>
</file>

<file path=xl/sharedStrings.xml><?xml version="1.0" encoding="utf-8"?>
<sst xmlns="http://schemas.openxmlformats.org/spreadsheetml/2006/main" count="3976" uniqueCount="1878">
  <si>
    <t>新城分校实验室设备及易耗品采购</t>
  </si>
  <si>
    <t>序号</t>
  </si>
  <si>
    <t>楼号</t>
  </si>
  <si>
    <t>楼层</t>
  </si>
  <si>
    <t>学科</t>
  </si>
  <si>
    <t>教室名称</t>
  </si>
  <si>
    <t>3F</t>
  </si>
  <si>
    <t>生物</t>
  </si>
  <si>
    <t>生物标本室</t>
  </si>
  <si>
    <t>生物DIS实验室</t>
  </si>
  <si>
    <t>生物AI教考实验室</t>
  </si>
  <si>
    <t>生物准备室</t>
  </si>
  <si>
    <t>生物常规实验室1</t>
  </si>
  <si>
    <t>生物常规实验室2</t>
  </si>
  <si>
    <t>生物仪器室</t>
  </si>
  <si>
    <t>生物常规实验室3</t>
  </si>
  <si>
    <t>生物数码显微实验室</t>
  </si>
  <si>
    <t>4F</t>
  </si>
  <si>
    <t>物理</t>
  </si>
  <si>
    <t>物理仪器室2（实验员办公室）</t>
  </si>
  <si>
    <t>物理DIS数字化实验室</t>
  </si>
  <si>
    <t>物理AI教考实验室</t>
  </si>
  <si>
    <t>物理准备室</t>
  </si>
  <si>
    <t>物理仪器室1</t>
  </si>
  <si>
    <t>5F</t>
  </si>
  <si>
    <t>物理仪器室2</t>
  </si>
  <si>
    <t>物理探究实验室</t>
  </si>
  <si>
    <t>物理准备室2</t>
  </si>
  <si>
    <t>物理力学实验室2</t>
  </si>
  <si>
    <t>物理力学实验室3</t>
  </si>
  <si>
    <t>物理仪器室3</t>
  </si>
  <si>
    <t>物理光热实验室1</t>
  </si>
  <si>
    <t>物理光热实验室2</t>
  </si>
  <si>
    <t>1#</t>
  </si>
  <si>
    <t>2F</t>
  </si>
  <si>
    <t>物理仪器&amp;准备室</t>
  </si>
  <si>
    <t>工程技术实践中心</t>
  </si>
  <si>
    <t>校级管理中心</t>
  </si>
  <si>
    <t>生物实验易耗品</t>
  </si>
  <si>
    <t>生物实验仪器</t>
  </si>
  <si>
    <t>物理实验易耗品</t>
  </si>
  <si>
    <t xml:space="preserve"> </t>
  </si>
  <si>
    <t>物理实验仪器</t>
  </si>
  <si>
    <t>名称</t>
  </si>
  <si>
    <t>规格/mm</t>
  </si>
  <si>
    <t>技术参数</t>
  </si>
  <si>
    <t>数量</t>
  </si>
  <si>
    <t>单位</t>
  </si>
  <si>
    <t>图片</t>
  </si>
  <si>
    <t>基础设备</t>
  </si>
  <si>
    <t>仪器柜</t>
  </si>
  <si>
    <t>1000×500×2000mm</t>
  </si>
  <si>
    <t>1.全钢结构；
2.每个柜体均应为完整独立的落地型全钢制柜体设计。柜体采用优质钢材裸板厚度≥1.0mm一级冷轧钢板冲折制作，表面经磷化等防腐处理后再经环氧树脂静电粉末喷涂；
3.采用双开门型式，上部为玻璃开门(门框为整板开孔，双层门)，下部为钢制开门(双层门)；
4.上下柜各配置一块钢制层板，层板高度可以上下调节，不锈钢弓形拉手。</t>
  </si>
  <si>
    <t>张</t>
  </si>
  <si>
    <t>单面标本柜</t>
  </si>
  <si>
    <t>1.上部铝合金框架(36×27.5×1.2mm)表面经酸砂处理后喷塑上部为玻璃结构，上部为玻璃移动门，设活动隔板；
2.下部每个柜体均应为完整独立的落地型全钢制柜体设计。柜体采用优质钢材裸板厚度≥1.0mm一级冷轧钢板冲折制作，表面经磷化等防腐处理后再经环氧树脂静电粉末喷涂；
3.铰链：采用优质165度三节铰链；
4.脚垫：ABS实验室专用注塑桌脚。</t>
  </si>
  <si>
    <t>准备边台5</t>
  </si>
  <si>
    <t>3150×600×800mm</t>
  </si>
  <si>
    <t>1.全钢结构；
2.面板：采用厚度≥12.7mm实芯理化板制作，周边成型厚度为25.4mm，具有防腐蚀、耐酸碱、耐高温耐磨、耐热、抗老化、无毒、易清洁、耐冲击、抗化学和污染性能；
3.柜身：柜体为落地式结构，可以单独或组合使用。所有底柜正面应为平装嵌入式结构设计，以避免勾住实验袍等造成意外。所有钣金的表面接缝均应满焊，焊接处均应打磨平整以保持为连续的平滑表面；有竖向抽屉群，两侧边有插座。
4.柜体：主框架采用裸板实际厚度≥1.0mm优质一级冷轧钢板经机压成型、焊接制作，表面经磷化处理、环氧树脂静电粉末涂装处理；
5.固定桌脚：ABS注塑专用桌垫。
6.含一套陶瓷盆和出水设备</t>
  </si>
  <si>
    <t>组</t>
  </si>
  <si>
    <t>不锈钢水槽</t>
  </si>
  <si>
    <t>680×450×220mm</t>
  </si>
  <si>
    <t>个</t>
  </si>
  <si>
    <t>抽拉式龙头</t>
  </si>
  <si>
    <t>304及以上不锈钢，冷热抽拉款</t>
  </si>
  <si>
    <t>岛式电源</t>
  </si>
  <si>
    <t>200×88×88mm</t>
  </si>
  <si>
    <t>1.配置2个国标五孔插座，含防水盖。
2.主体框架：采用≥1.0mm优质镀锌钢板，采用CO2保护焊焊接，打磨处理
3.表面经耐酸碱环氧树脂粉末烤漆处理(烤漆膜厚度平均值≥70μm)，表面硬度附着力、耐腐蚀性；</t>
  </si>
  <si>
    <t>教师智慧讲台</t>
  </si>
  <si>
    <t>3000×700×900mm</t>
  </si>
  <si>
    <t>1. 全钢结构
2. 台面：采用厚度≥12.7mm双面膜耐腐蚀实芯理化板制作，四角倒R15圆角。耐酸、耐碱、耐高温，坚固耐用，防潮、无细孔、不膨胀、不龟裂、不变形、不导电、便于维护及具有良好的承重性能；
3.柜体：采用≥1.0mm优质镀锌钢板，采用CO2保护焊焊接，打磨处理，表面经耐酸碱环氧树脂粉末烤漆处理（烤漆膜厚度平均值≥70μm），表面硬度附着力、耐腐蚀性符合国家标准；整体结构设计合理，预留电脑主机、键盘托、实物展台、教师电源位置。
4.拉手：采用C型不锈钢拉手，用“强磁”测试拉手的不锈钢材质，造型独特美观；
5.防撞胶垫：装于抽屉及门板内侧，减缓碰撞，保护柜体；
6.门板及抽面：采用双层钢板，必须两层组装式设计，保证两层双面都喷涂处理，中间采用隔音材料，保证关门减少噪音；
7.连接件：采用ABS专用连接组装件；
8.合页：采用优质不锈钢模具一体成型，强度必须达到一个正常成年座在门上方合页不脱落；
9.滑轨：三节重型滚珠滑轨，承重性强，滑动性能良好，无噪音；
10.固定桌脚：采用柜体内置可调ABS调整脚，保证调整脚前后都可以调节高低。
11.智慧管理终端：1920×1080像素、内存容量16GB、国产CPU</t>
  </si>
  <si>
    <t>教师演示电源(仅高压）</t>
  </si>
  <si>
    <t>500×260mm</t>
  </si>
  <si>
    <t>1.教师演示台配备总漏电保护和分组保护，可分组控制学生的高压电源，确保学生实验安全方便。 
2.交流220V电源。</t>
  </si>
  <si>
    <t>三联高低位水嘴</t>
  </si>
  <si>
    <t>鹅颈</t>
  </si>
  <si>
    <t>1.鹅颈式实验室专用优质化验水嘴：要求防酸碱、防锈、防虹吸、防阻塞，表面环氧树脂喷涂；
2.出水嘴为铜质瓷芯，高头，便于多用途使用，可拆卸清洗阻塞；
3.出水嘴可拆卸，内有成型螺纹，可方便连接循环等特殊用水水管。</t>
  </si>
  <si>
    <t>套</t>
  </si>
  <si>
    <t>水槽</t>
  </si>
  <si>
    <t>550×450×300mm</t>
  </si>
  <si>
    <t>1.采用实验室专用高密度PP一体化成型水槽，易清洁，耐腐蚀，且利于台面残水自然回流；
2.具有耐酸碱、耐有机溶剂、耐紫外线等特点。</t>
  </si>
  <si>
    <t>只</t>
  </si>
  <si>
    <t>学生实验桌</t>
  </si>
  <si>
    <t>1200×600×780mm</t>
  </si>
  <si>
    <t>1.新型塑铝结构：整体1200×600×780mm。
2.台面：采用厚度≥12.7mm实芯理化板制作，总尺寸为1200×600mm，四角圆弧R=20mm。台面后方卡入学生桌铝型槽内，前方用预埋件与桌体固定。耐酸、耐碱、耐高温，坚固耐用，防潮、无细孔、不膨胀、不龟裂、不变形、不导电、便于维护及具有良好的承重性能。
3.结构：新型塑铝结构，学生位镂空式，符合人体工程学设计。专用书包斗采用ABS注塑一体注塑成型，尺寸：445×338×168mm，镂空设计，便于清理，不屯垃圾，中间设挂凳卡。
4.中间电源盒：200×148×250mm。采用ABS注塑外壳。可拆装，方便安装电源和检修。                                                                                                 
5.侧脚采用三段式高强度铝合金结构，整体规格540×770mm，立柱采用倾斜式设计，内嵌入上下铸铝脚，上铝铸件造型采用斜撑加固造型，产品稳固，左右侧脚下连接梁采用60×30×2mm钢制椭圆管，两端与3.5mm钢制连接片焊接成型。所有金属表面经环氧树脂粉末喷涂高温固化处理。要做到承重性能强和耐酸碱、耐腐蚀。
6.背部挡水板1155×65mm、左右挡板155×65mm，前横梁、中间横梁全部采用高强度挤出铝合金模具型材，各部分连接设置专用定位件，并用高强度内六角螺丝连接，便于组装及拆卸。
7.桌侧脚：桌侧脚设置专用孔位与地面固定，并配有跟台面同色ABS脚套装饰盖。</t>
  </si>
  <si>
    <t>学生电源（仅高压）</t>
  </si>
  <si>
    <t>163×93mm</t>
  </si>
  <si>
    <t>1.具备≥2个220V交流电源输出插座。
2.学生电源的性能指标符合JY/T 0374-2004标准。</t>
  </si>
  <si>
    <t>多功能柱</t>
  </si>
  <si>
    <t>340×200×720mm</t>
  </si>
  <si>
    <t>1.整体采用厚度≥1.0mm的优质一级冷轧镀锌钢板经机压成型、焊接制作，四脚圆弧处理，
2.地脚线缩进3mm，前后二块黑白相间喷涂镀锌钢板，用内六角螺丝拼接而成，可拆装，
3.内部隐藏实验线管及通风管道，方便检修。</t>
  </si>
  <si>
    <t>实验凳</t>
  </si>
  <si>
    <t>Φ315×450-500mm</t>
  </si>
  <si>
    <t>1.凳脚材质：4个凳脚采用17×34×1.7mm  椭圆形无缝钢管模具一次成型。全圆满焊接完成，结构牢固，经高温粉体烤漆处理，长时间使用也不会产生表面烤漆剥落现象； 
2.升降高度： 螺旋升降式，升降距离为50mm，最高离地距离为500mm；
3.带有升降固定自锁功能把手，防止凳面的晃动；
4.凳脚弧度：上部凳脚弧度66°，下部凳脚弧度24°；
5.托盘：托盘厚度4mm，底托双层加厚法，防止单层焊接时出现脱焊现象，增加整体的牢固度；
6.螺旋升降杆底部设有垫片，防止螺杆升降时整体从中心管子中滑出掉落；
7.凳面材质：凳面Φ300mm，厚度≥6mm，采用环保型PP改性塑料一次性注塑成型，表面细纹咬花，防滑不发光；
8.凳面四周圆弧处理，中间凳面碟高3mm；
9.凳面底部模具一次成型加强筋连接，镶嵌4枚铜质螺纹，采用不锈钢螺丝与圆形托盘固定。
10.脚垫材质：采用PP加耐磨纤维质塑料，实心倒钩式一体射出成型。凳面与凳脚留有一定的空间便于凳子挂在挂凳扣上。方便教室的打扫。</t>
  </si>
  <si>
    <t>水槽柜</t>
  </si>
  <si>
    <t>450×600×850mm</t>
  </si>
  <si>
    <t>1.结构：水槽整体外观呈现长方体形式。采用两段式设计。水槽，和柜体两部分。地面排水。
2.水槽大小450×600×380mm ，采用PP塑料柜体采用一体注塑成型，耐强酸碱及有机溶剂，壁厚3mm，具有防溢出功能。采用实验室专用三联鹅颈水龙头。可选配加装洗眼器。水槽用螺丝与柜体固定。安全稳固。
3.柜体采用围合式，前开门结构，安装简单，维修方便。上下底座与侧板均采用ABS一体注塑成型，将侧板嵌入上下底座并用螺丝拉紧固定。外形方正，安全牢固。底座加装直径50mm橡胶底脚，采用8mm螺纹连接，牢固，防滑。</t>
  </si>
  <si>
    <t>台</t>
  </si>
  <si>
    <t>紧急喷淋</t>
  </si>
  <si>
    <t>1.整体采用SUS304及以上不锈钢；
2.紧急冲淋洗眼器的冲淋开关球阀能在1秒内快速启动；
3.在标准水压下，15分钟内，紧急冲淋洗眼器的冲淋喷头流量应达到75.7升/分钟。</t>
  </si>
  <si>
    <t>小计：</t>
  </si>
  <si>
    <t>初中传感器</t>
  </si>
  <si>
    <t>生物演示端</t>
  </si>
  <si>
    <t>无线彩屏温度传感器</t>
  </si>
  <si>
    <t>1.▲测量范围：-45ºC - 185ºC，分辨率：≤0.2ºC，精度：±0.05ºC；24Bit高精度高速采样；
2.▲内置≥1.5寸高清彩色液晶屏，能够离线显示实时传感器数据，能够实现人机交互；
3.内置800mAh大容量可充电电池，通用TypeC标准充电数据接口；
4.内置无线充电模块，实现无线快充；
5.能够智能低功耗待机，能够实现待机休眠、智能关机；
6.传感器内置蓝牙无线模块；传感器与数据采集终端直接通过蓝牙无线连接，能够进行运动情况下的数据测量及各种实验环境中的数据采集；
7.传感器使用时，无需数据采集器；
8.能够实现脱机实验和usb线连实验不同连接方式；脱机实验为传感器经设置后可不连接软件或数据处理终端而进行实验数据采集；
9.传感器具有数字标识码，能够使数据终端进行选择性连接；
10.内置128Mbit数据存储芯片。</t>
  </si>
  <si>
    <t>无线彩屏pH传感器</t>
  </si>
  <si>
    <t>1.测量范围：0~14，分辨率：0.01；
2.内置≥1.5寸高清彩色液晶屏，能够离线显示实时传感器数据，能够实现人机交互；
3.内置800mAh大容量可充电电池，通用TypeC标准充电数据接口；
4.内置无线充电模块，实现无线快充；
5.能够智能低功耗待机，能够实现待机休眠、智能关机；
6.传感器内置蓝牙无线模块；传感器与数据采集终端直接通过蓝牙无线连接，能够进行运动情况下的数据测量及各种实验环境中的数据采集；
7.传感器使用时，无需数据采集器；
8.能够实现脱机实验和usb线连实验不同连接方式；脱机实验为传感器经设置后可不连接软件或数据处理终端而进行实验数据采集 ；
9.传感器具有数字标识码，能够使数据终端进行选择性连接；
10.内置128Mbit数据存储芯片；
11.含pH复合电极1个</t>
  </si>
  <si>
    <t>pH纯水电极</t>
  </si>
  <si>
    <t>玻璃pH纯水复合电极，可填充型
用途：低电导溶液或纯水的测试；</t>
  </si>
  <si>
    <t>pH强酸强碱电极</t>
  </si>
  <si>
    <t>玻璃pH污水复合电极，可填充型
用途：常规实验室使用；适用于强酸强碱的水溶液的测试；可以测试含有黏性物质，有机介质等溶液的测试；</t>
  </si>
  <si>
    <t>无线彩屏二氧化碳传感器</t>
  </si>
  <si>
    <t>1.测量范围：0ppm～100000ppm，分辨率：1ppm ；精度：50ppm；
2.内置≥1.5寸高清彩色液晶屏，能够离线显示实时传感器数据，能够实现人机交互；
3.内置800mAh大容量可充电电池，通用TypeC标准充电数据接口；
4.内置无线充电模块，实现无线快充；
5.能够智能低功耗待机，能够实现待机休眠、智能关机；
6.传感器内置蓝牙无线模块；传感器与数据采集终端直接通过蓝牙无线连接，能够进行运动情况下的数据测量及各种实验环境中的数据采集；
7.传感器使用时，无需数据采集器；
8.能够实现脱机实验和usb线连实验不同连接方式；脱机实验为传感器经设置后可不连接软件或数据处理终端而进行实验数据采集 ；
9.传感器具有数字标识码，能够使数据终端进行选择性连接；
10.内置128Mbit数据存储芯片。</t>
  </si>
  <si>
    <t>无线彩屏光强传感器</t>
  </si>
  <si>
    <t>1.测量范围：0Lx ～5000LX~150000Lx ，分辨率：1LX、10Lx；
2.内置≥1.5寸高清彩色液晶屏，能够离线显示实时传感器数据，能够实现人机交互；
3.内置800mAh大容量可充电电池，通用TypeC标准充电数据接口；
4.内置无线充电模块，实现无线快充；
5.能够智能低功耗待机，能够实现待机休眠、智能关机；
6.传感器内置蓝牙无线模块；传感器与数据采集终端直接通过蓝牙无线连接，能够进行运动情况下的数据测量及各种实验环境中的数据采集；
8.能够实现脱机实验和usb线连实验不同连接方式；脱机实验为传感器经设置后可不连接软件或数据处理终端而进行实验数据采集 ；
9.传感器具有数字标识码，能够使数据终端进行选择性连接；
10.内置128Mbit数据存储芯片；</t>
  </si>
  <si>
    <t>无线彩屏氧气传感器</t>
  </si>
  <si>
    <t>1.测量范围：0%～100％，分辨率：0.1％；
2.内置≥1.5寸高清彩色液晶屏，能够离线显示实时传感器数据，能够实现人机交互；
3.内置800mAh大容量可充电电池，通用TypeC标准充电数据接口；
4.内置无线充电模块，实现无线快充；
5.能够智能低功耗待机，能够实现待机休眠、智能关机；
6.传感器内置蓝牙无线模块；传感器与数据采集终端直接通过蓝牙无线连接，能够进行运动情况下的数据测量及各种实验环境中的数据采集；
7.传感器使用时，无需数据采集器；
8.能够实现脱机实验和usb线连实验不同连接方式；脱机实验为传感器经设置后可不连接软件或数据处理终端而进行实验数据采集 ；
9.传感器具有数字标识码，能够使数据终端进行选择性连接；
10.内置128Mbit数据存储芯片。</t>
  </si>
  <si>
    <t>无线彩屏温湿度传感器</t>
  </si>
  <si>
    <t>1.相对测量范围：0%～100%，分辨率：0.1％；温度范围：-40ºC~ 125ºC 分辨率0.1 ；
2.内置≥1.5寸高清彩色液晶屏，能够离线显示实时传感器数据，能够实现人机交互；
3.内置800mAh大容量可充电电池，通用TypeC标准充电数据接口；
4.内置无线充电模块，实现无线快充；
5,能够智能低功耗待机，能够实现待机休眠、智能关机；
6.传感器内置蓝牙无线模块；传感器与数据采集终端直接通过蓝牙无线连接，能够进行运动情况下的数据测量及各种实验环境中的数据采集；
7.传感器使用时，无需数据采集器；
8.能够实现脱机实验和usb线连实验不同连接方式；脱机实验为传感器经设置后可不连接软件或数据处理终端而进行实验数据采集 ；
9.传感器具有数字标识码，能够使数据终端进行选择性连接；
10.内置128Mbit数据存储芯片；</t>
  </si>
  <si>
    <t>无线彩屏溶解氧传感器</t>
  </si>
  <si>
    <t>1.测量范围：0 mg/L～20mg/L，分辨率：0.1 mg/L；
2.内置≥1.5寸高清彩色液晶屏，能够离线显示实时传感器数据，能够实现人机交互；
3.内置800mAh大容量可充电电池，通用TypeC标准充电数据接口；
4.内置无线充电模块，实现无线快充；
5.能够智能低功耗待机，能够实现待机休眠、智能关机；
6.传感器内置蓝牙无线模块；传感器与数据采集终端直接通过蓝牙无线连接，能够进行运动情况下的数据测量及各种实验环境中的数据采集；
7.传感器使用时，无需数据采集器；
8.能够实现脱机实验和usb线连实验不同连接方式；脱机实验为传感器经设置后可不连接软件或数据处理终端而进行实验数据采集 ；
9.传感器具有数字标识码，能够使数据终端进行选择性连接；
10.内置128Mbit数据存储芯片；
11.含溶解氧电极1个</t>
  </si>
  <si>
    <t>无线彩屏肺活量计</t>
  </si>
  <si>
    <t>1.测量范围：0~+10000ml ，分辨率：0.1ml；
2.内置≥1.5寸高清彩色液晶屏，能够离线显示实时传感器数据，能够实现人机交互；
3.内置800mAh大容量可充电电池，通用Type C标准充电数据接口；
4.内置无线充电模块，实现无线快充；
5.能够智能低功耗待机，能够实现待机休眠、智能关机；
6.传感器内置蓝牙无线模块；传感器与数据采集终端直接通过蓝牙无线连接，能够进行运动情况下的数据测量及各种实验环境中的数据采集；
7.传感器使用时，无需数据采集器；
8.能够实现脱机实验和usb线连实验不同连接方式；脱机实验为传感器经设置后可不连接软件或数据处理终端而进行实验数据采集 ；
9.传感器具有数字标识码，能够使数据终端进行选择性连接；
10.内置128M bit数据存储芯片</t>
  </si>
  <si>
    <t>无线彩屏心率脉搏传感器</t>
  </si>
  <si>
    <t>1.测量范围：0次~200次，满足人体生理特征，脉搏规律变化；
2.内置≥1.5寸高清彩色液晶屏，能够离线显示实时传感器数据，能够实现人机交互；
3.内置800mAh大容量可充电电池，通用TypeC标准充电数据接口；
4.内置无线充电模块，实现无线快充；
5.能够智能低功耗待机，能够实现待机休眠、智能关机；
6.传感器内置蓝牙无线模块；传感器与数据采集终端直接通过蓝牙无线连接，能够进行运动情况下的数据测量及各种实验环境中的数据采集；
7.传感器使用时，无需数据采集器；
8.能够实现脱机实验和usb线连实验不同连接方式；脱机实验为传感器经设置后可不连接软件或数据处理终端而进行实验数据采集 ；
9.传感器具有数字标识码，能够使数据终端进行选择性连接；
10.内置128M bit数据存储芯片。</t>
  </si>
  <si>
    <t>无线彩屏血压传感器</t>
  </si>
  <si>
    <t>1.测量范围：0~+300mmHg ，分辨率：0.1mmHg；
2.内置≥1.5寸高清彩色液晶屏，能够离线显示实时传感器数据，能够实现人机交互；
3.内置800mAh大容量可充电电池，通用TypeC标准充电数据接口；
4.内置无线充电模块，实现无线快充；
5.能够智能低功耗待机，能够实现待机休眠、智能关机；
6.传感器内置蓝牙无线模块；传感器与数据采集终端直接通过蓝牙无线连接，能够进行运动情况下的数据测量及各种实验环境中的数据采集；
7.传感器使用时，无需数据采集器；
8.能够实现脱机实验和usb线连实验不同连接方式；脱机实验为传感器经设置后可不连接软件或数据处理终端而进行实验数据采集 ；
9.传感器具有数字标识码，能够使数据终端进行选择性连接；
10.内置128Mbit数据存储芯片；</t>
  </si>
  <si>
    <t>实验室数据采集系统</t>
  </si>
  <si>
    <t>1.数据采集终端：计算机，笔记本，平板等；
2.具备多页面实验图形、表格、仪表实时采集、显示、分析；
3.直接点击现有实验模板即可打开实验界面，简洁操作实验；
4.支持曲线的多种函数拟合、积分、放大、缩小、移动等功能；
5.软件支持传感器多单位的转换；
6.当传感器固件程序需要升级时，软件即会自动提示；
7.存储方式：U盘；</t>
  </si>
  <si>
    <t>无线蓝牙适配器</t>
  </si>
  <si>
    <t>1.支持PC或者笔记本蓝牙5.0高速传输。
2.兼容蓝牙4.0、4.1、4.2，传输距离大于等于10米，信号稳定、支持大数据量连续传输，
3.支持Win7/8/10/11系统。</t>
  </si>
  <si>
    <t>USB充电站B</t>
  </si>
  <si>
    <t>USB 充电站支持通过 USB 电缆（传感器随附）为无线传感器充电</t>
  </si>
  <si>
    <t>生物学生端</t>
  </si>
  <si>
    <t>1.测量范围：0ppm～100000ppm，分辨率：1ppm ；精度：50ppm；
2.内置≥1.5寸高清彩色液晶屏，能够离线显示实时传感器数据，能够实现人机交互；
3.内置800mAh大容量可充电电池，通用TypeC标准充电数据接口；
4.内置无线充电模块，实现无线快充；
5.能够智能低功耗待机，能够实现待机休眠、智能关机；
6.传感器内置蓝牙无线模块；传感器与数据采集终端直接通过蓝牙无线连接，能够进行运动情况下的数据测量及各种实验环境中的数据采集；
7.传感器使用时，无需数据采集器；
8.能够实现脱机实验和usb线连实验不同连接方式；脱机实验为传感器经设置后可不连接软件或数据处理终端而进行实验数据采集 ；
9.传感器具有数字标识码，能够使数据终端进行选择性连接；
10.内置128Mbit数据存储芯片；</t>
  </si>
  <si>
    <t>1.测量范围：0~14，分辨率：0.01；
2.内置≥1.5寸高清彩色液晶屏，能够离线显示实时传感器数据，能够实现人机交互；
3.内置800mAh大容量可充电电池，通用TypeC标准充电数据接口；
4.内置无线充电模块，实现无线快充；
5.能够智能低功耗待机，能够实现待机休眠、智能关机；
6.传感器内置蓝牙无线模块；传感器与数据采集终端直接通过蓝牙无线连接，能够进行运动情况下的数据测量及各种实验环境中的数据采集；
7.传感器使用时，无需数据采集器；
8.能够实现脱机实验和usb线连实验不同连接方式；脱机实验为传感器经设置后可不连接软件或数据处理终端而进行实验数据采集 ；
9.传感器具有数字标识码，能够使数据终端进行选择性连接；
10.内置128Mbit数据存储芯片；
11.含pH复合电极1个；</t>
  </si>
  <si>
    <t>1.测量范围：0%～100％，分辨率：0.1％；
2.内置≥1.5寸高清彩色液晶屏，能够离线显示实时传感器数据，能够实现人机交互；
3.内置800mAh大容量可充电电池，通用TypeC标准充电数据接口；
4.内置无线充电模块，实现无线快充；
5.能够智能低功耗待机，能够实现待机休眠、智能关机；
6.传感器内置蓝牙无线模块；传感器与数据采集终端直接通过蓝牙无线连接，能够进行运动情况下的数据测量及各种实验环境中的数据采集；
7.传感器使用时，无需数据采集器；
8.能够实现脱机实验和usb线连实验不同连接方式；脱机实验为传感器经设置后可不连接软件或数据处理终端而进行实验数据采集 ；
9.传感器具有数字标识码，能够使数据终端进行选择性连接；
10.内置128Mbit数据存储芯片；</t>
  </si>
  <si>
    <t>1.支持PC或者笔记本蓝牙5.0高速传输。
2.兼容蓝牙4.0、4.1、4.2，传输距离大于等于10米，信号稳定、支持大数据量连续传输、
3.支持Win7/8/10/11系统。</t>
  </si>
  <si>
    <t>总计：</t>
  </si>
  <si>
    <t>教师演示终端</t>
  </si>
  <si>
    <t>1.智慧终端由基础集成系统、一体化支架、实验采集终端、智慧学生终端四部分组成。
2.基础集成系统满足以下要求：
（1）采集终端可折叠收纳与展开，其中顶拍内控高度≥700mm。
（2）电源供电方式：支持POE供电，支持电池供电。
（3）内置大容量电池≥11V-4400mah；POE供电：可单根网线实现整机（1个屏幕、3路视频采集摄像机、安卓系统）供电。
（4）终端操作系统：内置开机自行启动操作系统，可屏蔽与教学实验无关的系统干扰。
3.一体化支架满足以下要求：
（1）使用过程中可稳定维持固定拍摄角度。
（2）底座支架具备固定功能，底座尺寸宽度≤18cm。
4.实验采集终端满足以下要求：
（1）同时支持三路视频采集，形成三维立体采集模式。
（2）像素≥400万，广角超90°。
（3）正拍镜头支持上下自由滑动，调解范围≥20cm。
（4）支持H.264视频压缩编码，自动曝光，支持宽动态，宽动态范围≥80dB。
（5）支持HDMI高清输出。
5.智慧学生终端满足以下要求：
（1）屏幕尺寸≥15寸，支持≤45°翻折。
（2）分辨率≥1920×1080，支持10点触控。
（3）处理器：≥六核，主频≥1.8GHz。
（4）内存：≥4G。
（5）存储：≥32G，可存储实验操作考试数据存储备份，支持拓展。
（6）接口：具有丰富接口模块，至少1个USB2.0和1个USB3.0接口，满足接入电子目镜、数码显微镜图像及日常教学展示。
（7）网络：支持有线联网，≥100M网卡。</t>
  </si>
  <si>
    <t>教考系统</t>
  </si>
  <si>
    <t>实验教学测评管理工具</t>
  </si>
  <si>
    <t>1.用户管理：包含用户查询、新增、启用、停用、角色分配等管理操作。
2.学校信息管理：包含学校信息、班级信息、教师信息、学生信息新增、修改、导入、导出等管理操作。
3.实验室管理：包含实验室信息管理、实验室终端管理操作。
4.实验信息管理：包含实验信息统计、查询、新增、导入、导出、实验视频维护等管理操作。实现信息包含课标实验、拓展实验管理。
5.▲扩展资源管理：支持PDF，PPT格式，支持扩展资源统计、查询、新增。
6.模拟测试：包含模拟测试数据统计（如测试总数量、已完成数量、待完成数量、物理实验数量、化学实验数量、生物实验数量）、模拟测试信息查询、新增（所属科目、关联实验、测试班级、测评方式、测评类型、截止日期等内容维护）、编辑、导入、导出操作。
7.学生作业：包含作业数据统计（如作业总数量、已完成数量、待完成数量、物理实验数量、化学实验数量、生物实验数量）、学生作业信息查询、新增（所属科目、关联实验、所属班级、测评方式、测评类型、截止日期等内容维护）、编辑、导入、导出管理。
8.实验教学管理：（模拟测试、学生作业）模块支持人工测评、AI测评多种测评方式，支持强化训练;
9.学生作业支持一键生成教学资源，记录学生实验得分，支持导出PPT文档。
10.▲学情分析管理：支持以月/学期为数据维度的数据统计，包含以班级为单位的作业次数、统计周期内作业次数同比、测试次数、统计周期内测试次数同比。班级学情分析,包含统计数据总览，统计数据详情，测试/作业数据详情内容。统计数据总览：以班级为维度，统计周期内的测试/作业总次数、物理测试/作业次数、化学测试/作业次数、生物测试/作业次数、班级测试/作业物理均分、班级测试/作业化学均分、班级测试/作业生物均分。
11.▲本地物联控制管理：支持本地组网控制，可基于智控面板/中控屏终端实现设备控制。
12.用户角色权限管理：包含市级机构管理权限、区级机构管理权限、校级管理权限、教师、学生等多种管理权限控制；
13.系统日志管理：支持系统操作日志记录管理，包含操作对象，操作IP，操作时间，操作动作等等。
14.实验资源：依据2022年版课程标准，针对初中物理、化学和生物学三科实验操作考试，提供标准实验设计、操作步骤、要点提示和关键点分析，并根据考试要求提供各步骤的评价要点等，旨在帮助学生顺利通过实验操作考试，促进学生动手能力的培养，提升学科实验素养；物理视频资源不少于30个、化学视频资源不少于10个、生物视频资源不少于18个。</t>
  </si>
  <si>
    <t>考生终端机</t>
  </si>
  <si>
    <t>1.智慧终端由基础集成系统、一体化支架、实验采集终端、智慧学生终端四部分组成。
2.基础集成系统满足以下要求：
（1）采集终端可折叠收纳与展开，其中顶拍内控高度≥700mm。
（2）电源供电方式：支持POE供电，支持电池供电。
（3）内置大容量电池≥11V-4400mah；POE供电：可单根网线实现整机（1个屏幕、3路视频采集摄像机、安卓系统）供电。
（4）终端操作系统：内置开机自行启动操作系统，可屏蔽与教学实验无关的系统干扰。
3.一体化支架满足以下要求：
（1）使用过程中可稳定维持固定拍摄角度。
（2）底座支架具备固定功能，底座尺寸宽度≤18cm。
4.实验采集终端满足以下要求：
（1）同时支持三路视频采集，形成三维立体采集模式。
（2）▲像素≥400万，广角超90°。
（3）▲正拍镜头支持上下自由滑动，调解范围≥20cm。
（4）支持H.264视频压缩编码，自动曝光，支持宽动态，宽动态范围≥80dB。
（5）支持HDMI高清输出。
5.智慧学生终端满足以下要求：
（1）屏幕尺寸≥15寸，支持≤45°翻折。
（2）分辨率≥1920×1080，支持10点触控。
（3）处理器：≥六核，主频≥1.8GHz。
（4）内存：≥4G。
（5）存储：≥32G，可存储实验操作考试数据存储备份，支持拓展。
（6）▲接口：具有丰富接口模块，至少1个USB2.0和1个USB3.0接口，满足接入电子目镜、数码显微镜图像及日常教学展示。
（7）网络：支持有线联网，≥100M网卡。</t>
  </si>
  <si>
    <t>考生套件系统软件</t>
  </si>
  <si>
    <t>1.教学模式
（1）实现教师实验操作视频互动展示；
（2）实现学生实验操作视频动作展示指导。
2.课堂练习
（1）支持教师开展课堂练习-模拟测试数据查看、完成实验工作；
（2）支持教师开展课堂练习-学生作业数据查看、提交工作；
（3）支持学生进行课堂练习-模拟测试/学生作业互评操作。
3.教学资源
（1）支持查看教学资源数据；
（2）支持下载存储教学资源数据。
4.系统管理
（1）支持系统参数配置；
（2）支持系统应用升级操作。</t>
  </si>
  <si>
    <t>核心操作垫</t>
  </si>
  <si>
    <t>800×400mm</t>
  </si>
  <si>
    <t>1.尺寸：800×400mm
2.材质：PVC+橡胶</t>
  </si>
  <si>
    <t>数据接入处理设备</t>
  </si>
  <si>
    <t>1.48个10/100/1000M以太网电口，4个1GSFP接口，
2.单电源，交流220V供电。</t>
  </si>
  <si>
    <t>系统安装附件</t>
  </si>
  <si>
    <t>1.辅材：线管、6类网线、电源线、高清线等。
2.集成费：集成施工费用。</t>
  </si>
  <si>
    <t>批</t>
  </si>
  <si>
    <t>系统调试运行</t>
  </si>
  <si>
    <t>1.理化生教学系统调试运行。
2.理化生考试系统调试运行。</t>
  </si>
  <si>
    <t>项</t>
  </si>
  <si>
    <t>大平台桌</t>
  </si>
  <si>
    <t>4000×1200×800mm</t>
  </si>
  <si>
    <t>1.全钢结构；
2.面板：采用厚度≥12.7mm实芯理化板制作，周边成型厚度为25.4mm，具有防腐蚀、耐酸碱、耐高温耐磨、耐热、抗老化、无毒、易清洁、耐冲击、抗化学和污染性能；
3.柜身：柜体为落地式结构，可以单独或组合使用。所有底柜正面应为平装嵌入式结构设计，以避免勾住实验袍等造成意外。所有钣金的表面接缝均应满焊，焊接处均应打磨平整以保持为连续的平滑表面；有竖向抽屉群，两侧边有插座。
4.柜体：主框架采用裸板实际厚度≥1.0mm优质一级冷轧钢板经机压成型、焊接制作，表面经磷化处理、环氧树脂静电粉末涂装处理；
5.固定桌脚：ABS注塑专用桌垫。</t>
  </si>
  <si>
    <t>滴水架</t>
  </si>
  <si>
    <t>400×600mm</t>
  </si>
  <si>
    <t>1.类型：单面，底部托盘中间设有排水孔 可拆卸式滴水棒，
2.具有锁扣功能，方便使用。</t>
  </si>
  <si>
    <t>准备边台13</t>
  </si>
  <si>
    <t>3270×600×800mm</t>
  </si>
  <si>
    <t>1.全钢结构；
2.面板：采用厚度≥12.7mm实芯理化板制作，周边成型厚度为25.4mm，具有防腐蚀、耐酸碱、耐高温耐磨、耐热、抗老化、无毒、易清洁、耐冲击、抗化学和污染性能；
3.柜身：柜体为落地式结构，可以单独或组合使用。所有底柜正面应为平装嵌入式结构设计，以避免勾住实验袍等造成意外。所有钣金的表面接缝均应满焊，焊接处均应打磨平整以保持为连续的平滑表面；
4.柜体：主框架采用裸板实际厚度≥1.0mm优质一级冷轧钢板经机压成型、焊接制作，表面经磷化处理、环氧树脂静电粉末涂装处理；
5.固定桌脚：ABS注塑专用桌垫。</t>
  </si>
  <si>
    <t>仪器设备</t>
  </si>
  <si>
    <t>电热恒温培养箱</t>
  </si>
  <si>
    <t>1.箱体由优质冷轧钢板冲制而成，表面喷涂处理，内胆采用优质不锈钢板制成，四角圆弧设计，清洁更便捷；
2.本机温控系统采用微电脑单片机技术、智能数码显示仪表，具有PID调节特性、时间设定、温差修正、超温报警等功能，控温精度高、功能强；
3.工作室内搁架可随用户要求任意调节高度及搁架的数量。专业设计的工作室气流循环系统使底部加热器产生的热量以自然对流的方式进入工作室，从而提高工作室内温度的均匀性；
4.箱门具有大视角玻璃观察窗，便于用户观察。选用高性能的CPU处理芯片和高灵敏，高精度铂电阻传感器的温度控制系统使温度控制更精准，操作更方便；
5.具备传感器故障报警，超温报警，自诊断动态控制，温度显示校正，参数记忆和长达999分钟的定时功能；
6.外壳静电喷涂，内部净空间尺寸（长*宽*高）：500mm×450mm×550mm（±20mm），智能数显PID控温仪表，具有定时、报警指示、温度偏差修整、控温自整定等功能；
7.控温范围：室温+5-99.9℃，恒温方式：自然对流，温度波动度：±0.5℃，为双层可视观察窗前门，具有超温报警和定时功能。</t>
  </si>
  <si>
    <t>教师讲台</t>
  </si>
  <si>
    <t>1. 全钢结构
2. 台面：采用厚度≥12.7mm双面膜耐腐蚀实芯理化板制作，四角倒R15圆角。耐酸、耐碱、耐高温，坚固耐用，防潮、无细孔、不膨胀、不龟裂、不变形、不导电、便于维护及具有良好的承重性能；
3.柜体：采用≥1.0mm优质镀锌钢板，采用CO2保护焊焊接，打磨处理，表面经耐酸碱环氧树脂粉末烤漆处理（烤漆膜厚度平均值≥70μm），表面硬度附着力、耐腐蚀性符合国家标准；整体结构设计合理，预留电脑主机、键盘托、实物展台、教师电源位置。
4.拉手：采用C型不锈钢拉手，用“强磁”测试拉手的不锈钢材质，造型独特美观；
5.防撞胶垫：装于抽屉及门板内侧，减缓碰撞，保护柜体；
6.门板及抽面：采用双层钢板，必须两层组装式设计，保证两层双面都喷涂处理，中间采用隔音材料，保证关门减少噪音；
7.连接件：采用ABS专用连接组装件；
8.合页：采用优质不锈钢模具一体成型，强度必须达到一个正常成年座在门上方合页不脱落；
9.滑轨：三节重型滚珠滑轨，承重性强，滑动性能良好，无噪音；
10.固定桌脚：采用柜体内置可调ABS调整脚，保证调整脚前后都可以调节高低。</t>
  </si>
  <si>
    <t>实验专用学生灯</t>
  </si>
  <si>
    <t>-</t>
  </si>
  <si>
    <t>1.灯具功率：5W，电压：AC86V-AC220V；
2.材质：镜面不锈钢材质+亚克力材质；
3.光源：LED2835光源，正白光；亮度高，控制方式：内置高精密恒流驱动电源.有独立开关，投射角度：180度，光照角度可调。</t>
  </si>
  <si>
    <t>500×257mm</t>
  </si>
  <si>
    <t>1.新型塑铝结构：整体1200×600×780mm。
2.台面：厚度为≥20mm，采用新型环保陶瓷台面，台面表面为实验室专业耐腐蚀、耐刻刮、耐污染釉面。采用一体实芯黑色坯体，台面釉面可为亚马逊蓝等颜色。
3.结构：新型塑铝结构，学生位镂空式，符合人体工程学设计。专用书包斗采用ABS注塑一体注塑成型，尺寸：445×338×168mm，镂空设计，便于清理，不屯垃圾，中间设挂凳卡。
4.中间电源盒：200×148×250mm。采用ABS注塑外壳。可拆装，方便安装电源和检修。                                                                                                 
5.侧脚采用三段式高强度铝合金结构，整体规格540×770mm，立柱采用倾斜式设计，内嵌入上下铸铝脚，上铝铸件造型采用斜撑加固造型，产品稳固，左右侧脚下连接梁采用60×30×2mm钢制椭圆管，两端与3.5mm钢制连接片焊接成型。所有金属表面经环氧树脂粉末喷涂高温固化处理。要做到承重性能强和耐酸碱、耐腐蚀。
6.背部挡水板1155×65mm、左右挡板155×65mm，前横梁、中间横梁全部采用高强度挤出铝合金模具型材，各部分连接设置专用定位件，并用高强度内六角螺丝连接，便于组装及拆卸。
7.桌侧脚：桌侧脚设置专用孔位与地面固定，并配有跟台面同色ABS脚套装饰盖。</t>
  </si>
  <si>
    <t>153×102mm</t>
  </si>
  <si>
    <t>教师数码显微镜</t>
  </si>
  <si>
    <t>1.数字内置一体化显微镜：内置一体化数码摄像系统，逐行扫描传感器，高清晰彩色芯片，动态≥500万像素，USB3.0信号传输，双目设计。
2.无限远色差校正系统；
3.铰链式30°倾斜双目镜筒，观察头可360°旋转,瞳距调节范围为55-75mm；
4.观察头及目镜镜筒采用一体卡扣式设计，整个观察头部无外显示螺钉，耐用、稳定及美观；
5.目镜：平场超大视场，高眼点10X/20mm，双目视度可调，目镜筒上的卡槽设计，便于锁住目镜防止拔出，同时目镜也可以360°转动；
6.物镜：宽带镀膜平场消色差物镜JSMX PLAN 4X N.A=0.1 W.D≥16.8mm、PLAN 10X N.A=0.25 W.D≥16mm、PLAN 40X（弹簧） N.A=0.65 W.D≥16.8mm、PLAN 100X（弹簧、油） N.A=1.25 W.D≥14.8mm；
7.内倾斜、内定位四孔转换器；
8.载物台：矩形，面积：140×135mm，行程≥76×50mm，片夹带有缓冲装置；X、Y向低位同轴调节手轮，X、Y向移动均采用V型三角钢导轨，保证平面移动精度； 
9.粗微调同轴，V型三角导轨，具有过载保护装置，调焦范围≥25mm，微调格值最小格值：0.002mm。传动机构采用全金属的齿轮、齿条，确保传动机构的稳定性和使用寿命。
10.聚光镜：阿贝式聚光镜N.A.1.25，须为金属部件，防止塑料件造成破裂；带聚光器最高位限位装置；
11.照明系统：原厂3W LED冷光源照明，亮度可调；
12.▲齐焦性：物镜10→4倍≤0.05mm，10→40倍≤0.03mm；10倍物镜景深范围内像面的偏摆：≤0.08mm；零视度时左右系统的目镜端面位置差≤0.15mm；
13.其他：防尘罩、进口香柏油（呈白色/无色）。</t>
  </si>
  <si>
    <t>教师数码体视显微镜</t>
  </si>
  <si>
    <t>1.目镜：高眼点超广角目镜WF 10X/23mm一对；双目倾斜30°,视度可调，调整范围：5°屈光度； 
3.瞳距调节范围: 50mm~75mm； 
4.变倍范围：7.5X~50X连续变倍；变倍比：1: 6.7； 
5.工作距离: 113mm； 
6.升降机构：燕尾导轨与齿轮齿条组合构成调焦机构，保证调焦灵活舒适、稳定可靠；变倍手轮双侧水平设置，变倍灵活舒适；
7.照明：12V/10W LED灯、透射光源，可单独或同时使用；
8.底座：工作平台宽大舒适；
9.提供制造商关于该显微镜产品的样本彩页。
10. 智能液晶平板：
（1）屏幕尺寸：10.1英寸  屏幕配置：1600万色  2560×1600；
（2）可视角度 ：上80°/下80°/左80°/右80°  
（3）制式 Wifi，操作系统 Android 8.0
（4）CPU核数：八核+微智核i6  
（5）CPU主频：4×A73@2.1GHz + 4×A53@1.8GHz  CPU Mali G71 MP8
（6）运行内存（RAM） ：≥4G
（7）存储容量（ROM） ：≥32G  扩展支持 256G
（8）主摄像头≥1300万；副摄像头:≥800万
（9）支持护眼模式  
（10）网络 Wifi 、GPS、GLONASS、北斗（BDS）
（11）电池容量 7500mAh，超高清成像装置，画面无拖尾延迟现象，1080P HDMI 高清数字信号输出；
（12）操作系统：Android操作系统，智能平板自带数字切片教学资源平台，配合新课标教材教学使用，可支持在局域网、互联网两种状态下Android系统的访问，可浏览、下载、上传教学资源，方便师生预习复习。
11.数码系统： CPU: 1.6GHz 四核；内存：≥1G，硬盘：≥8G；屏幕分辨率：≥1280×800（16:10）；拍照像素：≥500 万像素；录像分辨率1080P/30FPS，超高清成像装置，画面无拖尾延迟现象，1080P HDMI 高清数字信号输出。
12.数据接口：HDMI/SD/Audio/Bluetooth/Wi-Fi，支持可扩充SD卡
13.电源适配器：DC5V  2A. 
14.360°3D观察，可在不移动标本的情况下对标本表面进行360°范围全覆盖观察。</t>
  </si>
  <si>
    <t>教师端专业图像分析软件</t>
  </si>
  <si>
    <t>1.图像采集：可对实时图像进行捕捉、间隔捕捉、录像。
2.图像管理：对图像文件进行新建、打开、编辑、保存、打印报告及相册管理(含图像合并)等。
3.图像处理：调整、镜像、反转、白平衡、改变图像尺寸、三维化显示、放大镜、平滑、低通滤波、高通滤波、灰度形态学、其他过滤器、直方图均衡、发现边缘、自定义滤波器。
4.校准与测量：校准尺度后对图像进行直线、矩形、圆、圆(3点)、椭圆、多边形、不规则多边形、角度、折线等的测量。
5.图像分割处理：对图像进行分割和分割设置及对分割结果进行   自动计算、选取目标、目标腐蚀、目标扩展、填充孔洞、去除噪声、目标内轮廓、目标外轮廓、目标梯度和八种颜色分割等。
6.专业自动拼图模块：支持多种图像输入格式，可支持20×20张图像的拼接，拼接速度快，准确。
7.去模糊多层聚焦模块：去模糊多焦面合成:将不同焦面的图像合成得到清晰完整的整幅图像，增加高倍物镜的景深；支持多种图像输入格式。</t>
  </si>
  <si>
    <t xml:space="preserve">1.目镜：高眼点超广角目镜WF 10X/23mm一对；双目倾斜30°,视度可调，调整范围：5°屈光度； 
3.瞳距调节范围: 50mm~75mm； 
4.变倍范围：7.5X~50X连续变倍；变倍比：1: 6.7； 
5.工作距离: 113mm； 
6.升降机构：燕尾导轨与齿轮齿条组合构成调焦机构，保证调焦灵活舒适、稳定可靠；变倍手轮双侧水平设置，变倍灵活舒适；
7.照明：12V/10W LED灯、透射光源，可单独或同时使用；
8.底座：工作平台宽大舒适；
9.提供制造商关于该显微镜产品的样本彩页。
10. 智能液晶平板：
（1）屏幕尺寸：10.1英寸  屏幕配置：1600万色  2560×1600；
（2）可视角度 ：上80°/下80°/左80°/右80°  
（3）制式 Wifi，操作系统 Android 8.0
（4）CPU核数：八核+微智核i6  
（5）CPU主频：4×A73@2.1GHz + 4×A53@1.8GHz  CPU Mali G71 MP8
（6）运行内存（RAM） ：≥4G
（7）存储容量（ROM） ：≥32G  扩展支持 256G
（8）主摄像头≥1300万；副摄像头:≥800万
（9）支持护眼模式  
（10）网络 Wifi 、GPS、GLONASS、北斗（BDS）
（11）电池容量 7500mAh，超高清成像装置，画面无拖尾延迟现象，1080P HDMI 高清数字信号输出；
（12）操作系统：Android操作系统，智能平板自带数字切片教学资源平台，配合新课标教材教学使用，可支持在局域网、互联网两种状态下Android系统的访问，可浏览、下载、上传教学资源，方便师生预习复习。
11.数码系统： CPU: 1.6GHz 四核；内存：≥1G，硬盘：≥8G；屏幕分辨率：≥1280×800（16:10）；拍照像素：≥500 万像素；录像分辨率1080P/30FPS，超高清成像装置，画面无拖尾延迟现象，1080P HDMI 高清数字信号输出。
12.数据接口：HDMI/SD/Audio/Bluetooth/Wi-Fi，支持可扩充SD卡
13.电源适配器：DC5V  2A. 
14.360°3D观察，可在不移动标本的情况下对标本表面进行360°范围全覆盖观察。
</t>
  </si>
  <si>
    <t>货架</t>
  </si>
  <si>
    <t>1.材质：层板为E0级厚度≥16cmMFC板 ；
2.钢架：30mm×30mm烤漆钢架。</t>
  </si>
  <si>
    <t>≥</t>
  </si>
  <si>
    <t>准备边台9</t>
  </si>
  <si>
    <t>8300×600×800mm</t>
  </si>
  <si>
    <t>1.全钢结构；
2.面板：采用厚度≥12.7mm实芯理化板制作，周边成型厚度为25.4mm，具有防腐蚀、耐酸碱、耐高温耐磨、耐热、抗老化、无毒、易清洁、耐冲击、抗化学和污染性能；
3.柜身：柜体为落地式结构，可以单独或组合使用。所有底柜正面应为平装嵌入式结构设计，以避免钩住实验袍等造成意外。所有钣金的表面接缝均应满焊，焊接处均应打磨平整以保持为连续的平滑表面；
4.柜体：主框架采用裸板实际厚度≥1.0mm优质一级冷轧钢板经机压成型、焊接制作，表面经磷化处理、环氧树脂静电粉末涂装处理；
5.固定桌脚：ABS注塑专用桌垫。</t>
  </si>
  <si>
    <t>准备边台14</t>
  </si>
  <si>
    <t>10320×600×800mm</t>
  </si>
  <si>
    <t xml:space="preserve">               </t>
  </si>
  <si>
    <t xml:space="preserve">    </t>
  </si>
  <si>
    <t>2400×700×900mm</t>
  </si>
  <si>
    <t>1.面板：采用厚度≥12.7mm实芯理化板制作，周边成型厚度为25.4mm，具有防腐蚀、耐酸碱、耐高温耐磨、耐热、抗老化、无毒、易清洁、耐冲击、抗化学和污染性能。
2.桌体：主体采用厚度≥1mm镀锌钢板，保护焊焊接，打磨处理，表面经耐酸碱粉末烤漆处理，表面硬度附着力。
滑轨：三节重型滚珠滑轨，承重性强，滑动性能良好，无噪音，开合十万次不变形。
铰链：采用自动型110°大伸展角度，锌合金铰链。
拉手：采用C型不锈钢拉手。
脚垫：采用柜体内置可调ABS脚垫，保证桌面平整，防水防潮，延长设备使用寿命。
3.全钢结构柜身：柜体为落地式结构，可以单独或组合使用。所有底柜正面应为平装嵌入式结构设计，以避免勾住实验袍等造成意外。所有钣金的表面接缝均应满焊，焊接处均应打磨平整以保持为连续的平滑表面。
4.柜体：主框架采用裸板实际厚度≥1.0mm的优质一级冷轧镀锌钢板经机压成型、焊接制作，表面经磷化处理、环氧树脂静电粉末涂装处理。
5.固定桌脚：ABS注塑专用桌垫。
6.其他:预留多媒体设备位置。
7.智慧管理终端：1920×1080像素、内存容量≥16GB、国产CPU</t>
  </si>
  <si>
    <t>教师智慧终端机</t>
  </si>
  <si>
    <t>准备边台11</t>
  </si>
  <si>
    <t>7290×600×800mm</t>
  </si>
  <si>
    <t>准备边台15</t>
  </si>
  <si>
    <t>10490×600×800mm</t>
  </si>
  <si>
    <t>显微镜</t>
  </si>
  <si>
    <t>学生数码显微镜</t>
  </si>
  <si>
    <t>（一） 基础光学系统要求
1.光学系统：无限远色差校正光学系统；
2.目镜：大视场、高眼点平场目镜WF10X/20mm，其中一只带教学指针。
3.▲物镜：ASC Plan平场独立消色差物镜，P/b无铅玻璃材质，4X/0.10，成像清晰圆直径≥14.8mm；10X/0.25成像清晰圆直径≥14.6mm，景深范围内像面的偏摆≤0.01mm；40X/0.65（弹簧），成像清晰圆直径≥14.6mm；100X/1.25（弹簧/油），成像清晰圆直径≥14.5mm，所有物镜均保证齐焦。
4.齐焦：物镜10→4倍≤0.025mm，10→40倍≤0.010mm，40→100倍≤0.005mm。
5.目镜筒：铰链式目镜筒，360°旋转时目镜焦平面上像中心的位移，左右两系统放大率差≤0.35%，双目系统左右两像面光谱色一致，明暗差≤8.2%；双目系统左右系统像面方差≤35；双目系统左右视场中心偏差:上下≤0.02mm、左右内侧≤0.03mm。
6.内倾斜、内定位四孔转换器；
7.载物台：“U型”双层载物台；
8.载物台硬膜涂层表面，防腐、耐磨； 移动行程≥75×50mm；X、Y向低位同轴调节手轮；X、Y轴同轴调节，载物台受5N水平方向作用力最大位移≤0.010mm；不重复性≤0.003mm。
9.调焦机构：粗微调同轴，并有调焦限位装置，微调机构空回≤0.005mm，微调刻值0.002mm；聚光镜：阿贝式聚光镜N.A.1.25(带可变光栏)；
10.加长握手位，搬运显微镜时整只手可握住加长把手提起显微镜；
11.光源：LED光源，不发热，长寿命，亮度可调；
12.机身具有RJ45接口。</t>
  </si>
  <si>
    <t>（二） 系统输出设备要求
1.显示屏与显微镜一体化设计直接由显微镜内嵌供电及充电，无需外置适配器及电源线进行充电，整台数码显微镜用一根电源线提供电源。
2.显示屏可轻松拆卸，进行0°-90°翻折，便于搬运及存储。
3.操作系统：Android 、IOS或Windows操作系统
4.显示系统：采用高清彩色芯片、Wi-Fi无线传输，静态1600万像素，动态分辨率1080P。
5.显示设备：
（1）屏幕尺寸 10.1英寸  屏幕配置 1600万色  1920×1200  
（2）可视角度 上80°/下80°/左80°/右80°  制式 wifi操作系统 Android 8.0
（3）制式 Wifi，操作系统 Android 8.0
（4）CPU核数：八核+微智核i6  
（5）CPU主频：4×A73@2.1GHz + 4×A53@1.8GHz  CPU Mali G71 MP8
（6）运行内存（RAM） ：≥3G
（7）存储容量（ROM） ：≥32G  扩展支持 256G
（8）主摄像头≥1300万；副摄像头:≥800万
（9）支持护眼模式  
（10）网络 Wifi 、GPS、GLONASS、北斗（BDS）
（11）电池容量 7500mAh，超高清成像装置，画面无拖尾延迟现象，1080P HDMI 高清数字信号输出。
6.实时分享：可作为网络热点，实时共享显微镜下图像，支持安卓、苹果操作系统。
（三）系统部分
1.采用无线交互式连接，能实时显示在电脑。
2.带显微配套软件，可进行图像采集、图像分析、图像处理等。处理等。</t>
  </si>
  <si>
    <t>数码显微互动系统</t>
  </si>
  <si>
    <t>1.全无线系统架构：整个系统采用全无线架构，简洁、高速、稳定； 学生智能终端通过无线传输的方式获取显微图像及宏观实验图像，学生智能终端通过无线传输方式与教师端进行信息交互。系统可实现微观图像、宏观实验、实验报告等多维信息的互动。
2.跨平台解决方案：同时支持IOS、Android、Windows等操作系统，通过手机、平板电脑等智能终端即可实现实验教学；学生智能终端不受品牌、操作系统、机型的限制。
3.教师端实现对学生端显微镜的镜下图像的监控。教师端可将教师显微镜下的微观图像或PPT课件“示范教学”到每一个学生的Pad或智能手机上，进行现场教学讲解；实时观测每个学生的上课状态及效果；教师可下发作业或实验报告，学生当堂完成后，当堂提交。
4.▲教师端可控制学生端功能：单独放大缩小任一学生图像，多屏2×2，3×3或者单屏及全部显示学生端镜下图像和屏幕图像，需要一键完成，一键恢复。
5.宏观实验记录功能：智能手机或Pad随时拍照记录实验过程。根据设定的实验步骤提交实验报告。
6.多语言版本：可以中英文一键切换，双语教学。
7.彩信功能：学生与教师之间可以互发彩信，彩信内容可以图片，文字，标注。   
8.重力感应：横屏显示实时图像，竖屏显示双画面，可加载静态图片与实时图像进行对比                                                 
9.一键扫码:可一键扫描显微镜机身上的二维码，快速登录访问显微图像，方便操作
10.激光笔：可以在屏幕上随时标记，方便教学指导                                                    
11.实验报告批改功能，对学生提交的作业和实验报告批改评分，导出EXCEL格式的学生评测成绩。
12.系统支持标准版、网络版等不同版本应用。
13.配套数字切片教学系统化平台：教材教学使用，数字切片均为高倍物镜下全片扫描而成，非局部拍摄再进行多图拼接。支持多点触摸对切片进行放大，缩小，用word，excel可列出新课标下初、高中不同模块下的种类名称。每张切片都有初、高中生物教学的标注和注解，提供初、高中教学常用数字切片，所能下载切片数量不少于100张；数字切片支持在互联网状态下Windows、iOS及Android系统访问数字切片资料库，可浏览、下载，方便师生预习复习。提供在线浏览使用地址；</t>
  </si>
  <si>
    <t>数码显微镜无线和移动设备互动系统软件</t>
  </si>
  <si>
    <t>1.学生端用户可通过APP下载、安装软件应用程序，并实时进行最新软件程序更新。
2.软件系统具备：微观实验、宏观实验、教学示范、师生交流等功能模块。
3.用户可通过系统进行微观实验和宏观实验，并进行实时交流。</t>
  </si>
  <si>
    <t>生物学图像识别系统</t>
  </si>
  <si>
    <t>不低于以下配置：
本地的扫描管理软件：
1.可同时打开单个或多个图像进行扫描、浏览和分析。
2.打开多个图像浏览时可同步移动多个图片进行浏览分析。
3.可以在图像上添加注释；可以在图像上进行长度测量、面积测量。
4.可以对图像的指定区域范围进行输出，格式保持不变。
5.可以删除/修改图像的指定区域。
6.浏览过程中，可在扫描倍数下以任意倍数显示（如以20倍镜头扫描，可以在02.120倍之间以任意倍数浏览），并且显示标尺、放大倍数。
7.可以360°旋转图片进行浏览。
8.需支持浏览多种文件格式，包括：SVS 文件、JPEG 文件、TIFF文件、TIF文件、CWS 文件、NDPI文件、VMS文件、VMU文件、MRXS文件、SlideDat.ini文件、sis 文件和SCN文件。
9.本地浏览软件无安装数量限制，本地支持浏览多种文件格式，包括：SVS
文件、JPEG 文件、TIFF文件、TIF文件、CWS 文件、NDPI文件、VMS文件、VMU文件、MRXS文件、SlideDat.ini文件、sis 文件和SCN文件。</t>
  </si>
  <si>
    <t>分子细胞结构数字图片库</t>
  </si>
  <si>
    <t>1.图库包含高中教学所有图片，可在电脑、平板，手机上浏览
2.数字图片高分辨率对比浏览：同时在电脑屏幕的左、右两侧显示2张动态数字图片；
3.在教室局域网切片观察：用户可用任意一台连接互联网的电脑，访问厂家的资源库。
4.能实时浏览分析图片数字化后的专业数字图片文件。
5.分子结构图片应包含分子图片不同变化的全部信息标注。
6.无极变倍：图片浏览系统对分子数字图片进行1-100倍任意倍数的无极放大。
7.标记、隐藏标记操作：分子数字图片浏览系统可以对分子结构数字图片的任意位置标记、隐藏标记。</t>
  </si>
  <si>
    <t>信号传输器</t>
  </si>
  <si>
    <t>1.速率：2.4G速率：≥600Mbps；5G速率：≥1734Mbps；
2.Wi-Fi接入数：256个；天线：超材料天线；PoE模式：802.3at PoE+&amp;12V DC；
3.端口：(1)千兆PoE+(1)千兆LAN；网络标准：IEEE 802.11 a/b/g/n/ac，IEEE802.3、IEEE802.3u；
工作频段：802.11b/g/n:2.412GHz~2.483Hz(中国)；802.11a/n/ac:5.15GHz~5.35GHz,5.725GHz~5.85GHz(中国）；
4.调试方法：OFDM:BPSK@6/9Mbps；QPSK@12/18Mbps；16QAM@24Mbps；64QAM@48/54Mbps
                  SSS:DBPSK@1Mbps；DQPSK@2Mbps；CCK@5.5/11Mbps
5.MIMO-OFDM(11n):MCS 0~15；MIMO-OFDM(11ac):MCS 0~9；
6.无线安全：MAC地址过滤，安全开关，支持WPA-PSK/WPA2-PSK安全机制；
7.环境参数：工作温湿度：-10~45℃，10%~90%RH (不凝结) ；
                  存储温湿度：-40~70℃  5%~90%RH (不凝结)</t>
  </si>
  <si>
    <t>综合集成及成套设备安装</t>
  </si>
  <si>
    <t>实验室交钥匙工程，运输及装卸、施工、集成安装及调试、培训等。</t>
  </si>
  <si>
    <t>间</t>
  </si>
  <si>
    <t>办公桌</t>
  </si>
  <si>
    <t>1800×1400×750/1180mm</t>
  </si>
  <si>
    <t>1.材质：柜体和台面采用国标E1级及以上免漆板；桌脚采用金属支架，
2.表面静电粉末喷涂处理，漆面平滑坚硬，不易脱落。
3.五金：柜门采用优质阻尼铰链；柜内预留机箱位置，走线孔位，桌面预留隐蔽式电源盒；桌脚配置脚垫。</t>
  </si>
  <si>
    <t>文件柜</t>
  </si>
  <si>
    <t>1600×400×1094mm</t>
  </si>
  <si>
    <t>1.材质：采用国标E1级及以上免漆板。
2.五金：柜门采用优质阻尼铰链；配置锁具。</t>
  </si>
  <si>
    <t>准备边台4</t>
  </si>
  <si>
    <t>3000×600×800mm</t>
  </si>
  <si>
    <t>台下盆</t>
  </si>
  <si>
    <t>480×310×115mm</t>
  </si>
  <si>
    <t>陶瓷台下盆</t>
  </si>
  <si>
    <t>配套龙头</t>
  </si>
  <si>
    <t>H300mm</t>
  </si>
  <si>
    <t>1.鹅颈式不锈钢龙头，防酸碱、防锈、防虹吸、防阻塞。
2.出水嘴为铜质瓷芯，高头，便于多用途使用，可拆卸清洗阻塞。
3.出水嘴可拆卸，内有成型螺纹，可方便连接循环等特殊用水水管。</t>
  </si>
  <si>
    <t>教师演示电源</t>
  </si>
  <si>
    <t>1.教师演示台配备总漏电保护和分组保护，可分组控制学生的高低压电源，确保教师及学生实验安全方便。                                   
2.教师智能控制系统采用耐磨、耐腐蚀、耐高温（≤140℃）的PC薄膜面板，教师实验演示电源及对学生电源的控制都采用具有高响应度、高亮度、高对比度的TFT彩色电阻触摸屏控制，高精度贴片元件生产技术，微电脑控制，所有电源均在TFT液晶显示屏上操作，使操作更灵敏，更简便，更直观。                                                                                                                          
3.教师智能控制系统内置3个用户选择，3个用户可以分别设置不同的密码，可同时满足用户多人管理需求；液晶屏内附带使用说明。                                                                                             
4.教师交流电源通过数字键盘直接选取1～30V电压，最小调节单元可达1V,额定电流3A，具有过载保护智能检测功能（电流高于过载点则自动保护，电流低于过载点则自动恢复至设定值）。 
5.教师直流电源也是通过数字键盘直接选取，调节范围为1.5～30V，分辨率可达0.1V,额定电流3A，具有过载保护智能检测功能。 
6.低压大电流值为20A，输出电流大于10A时，10秒自动关断。
7.220V交流输出为两位带安全门的国标五孔插座，带有过载保护和电源指示。
8.学生低压交流电源通过数字键盘直接选取1～30V电压，确认后分组输送至学生桌电源并锁定或限压（锁定后学生自己无法操作，只有在老师解除锁定后才能单独操作；限压状态时可在设定值内调节），最小调节单元为1V。                                       
9.学生低压直流电源通过数字键盘直接选取1.5～30V电压，确认后分组输送至学生桌电源并锁定或限压，最小调节单元为0.1V。
10.学生220V交流电源可通过教师主控上的学生220V按键直接选取，确认后学生桌上即有电源输出。</t>
  </si>
  <si>
    <t>水槽台</t>
  </si>
  <si>
    <t>900×700×800mm</t>
  </si>
  <si>
    <t>1.全钢结构，产品包含一组三联水嘴和PP水槽。
2.面板：采用厚度≥12.7mm实芯理化板制作，周边成型厚度为25.4mm，具有防腐蚀、耐酸碱、耐高温耐磨、耐热、抗老化、无毒、易清洁、耐冲击、抗化学和污染性能；
3.柜身：柜体为落地式结构，可以单独或组合使用。所有底柜正面应为平装嵌入式结构设计，以避免勾住实验袍等造成意外。所有钣金的表面接缝均应满焊，焊接处均应打磨平整以保持为连续的平滑表面；
4.柜体：主框架采用裸板实际厚度≥1.0mm优质一级冷轧钢板经机压成型、焊接制作，表面经磷化处理、环氧树脂静电粉末涂装处理；
5.固定桌脚：ABS注塑专用桌垫。</t>
  </si>
  <si>
    <t>学生桌</t>
  </si>
  <si>
    <t>1500×1299×780mm</t>
  </si>
  <si>
    <t>全钢结构
1.面板：采用厚度≥12.7mm实芯理化板制作，周边成型厚度为25.4mm，具有防腐蚀、耐酸碱、耐高温耐磨、耐热、抗老化、无毒、易清洁、耐冲击、抗化学和污染性能;
2.结构：全钢结构
柜体为落地式结构，可以单独或组合使用。所有底柜正面应为平装嵌入式结构设计，以避免勾住实验袍等造成意外。所有钣金的表面接缝均应满焊，焊接处均应打磨平整以保持为连续的平滑表面。
柜体：主框架采用裸板实际厚度≥1.0mm优质一级冷轧钢板经机压成型、焊接制作，表面经磷化处理、环氧树脂静电粉末涂装处理；
3.门板：采用裸板实际厚度≥1.0mm 优质一级冷轧钢板经机压成型、焊接制作，表面经磷化处理、环氧树脂静电粉末涂装处理。柜门为双包结构，内附防噪填充；
4.柜内层板：采用裸板实际厚度≥1.0mm 优质一级冷轧钢板经机压成型、焊接制作，表面经磷化处理、环氧树脂静电粉末涂装处理。层板支撑扣采用厚度≥1.2mm304#及以上不锈钢制作，层板可以上下调节；
5.抽屉：采用裸板实际厚度≥1.0mm 优质一级冷轧钢板经机压成型、焊接制作，表面经磷化处理、环氧树脂静电粉末涂装处理，为四面抽墙一体成型式设计并与抽头锁合，抽头为双层结构，内具隔音材质；
6.脚垫：ABS实验室专用注塑桌脚。
7.桌面有电源</t>
  </si>
  <si>
    <t>4050×1200×800mm</t>
  </si>
  <si>
    <t>准备边台7</t>
  </si>
  <si>
    <t>10550×600×800mm</t>
  </si>
  <si>
    <t>1450×500×2000mm</t>
  </si>
  <si>
    <t>演示端</t>
  </si>
  <si>
    <t>采集器</t>
  </si>
  <si>
    <t>1.半透明外壳设计，内含状态、电源指示灯。
2.科学实验专用采集器，四通道并行采集，全数字通道，采样频率80K。
3.采集器支持USB即插即用，自动监测传感器接入或拔出，无须外接电源
4.可根据实验教学需要，选择接插有线接口或无线接收实现与传感器通讯。支持有线/无线状态下的四通道并行采集。
5.可进行四路声波传感器同步显示的高频采集实验。</t>
  </si>
  <si>
    <t>传感器数据显示模块(通用)</t>
  </si>
  <si>
    <t>1.通过与各种传感器组合，使之具备独立数据显示功能。
2.▲自带屏幕，彩屏≥1.5寸。
3.BT自锁接头，支持热插拔连接，接入任一可识别传感器，屏幕会显示该传感器的实时数据和单位并且显示数据有变化。
4.具备自锁功能防止传感器脱落，并且可与计算机直接通讯。
5.可充电锂电池供电，可充电电池（3.6V）供电。
6.模块具备保存7万组数据的功能，可对保存的实验数据进行导出到计算机内、查看和处理数据。
7.▲支持数据传输：配备二维码可以与安卓、苹果系统移动采集终端无线数据同步传输。</t>
  </si>
  <si>
    <t>微电流传感器</t>
  </si>
  <si>
    <t>1.量程：-5μA~+5μA；分度：0.01μA。
2.传感器支持与采集器的有线通讯、无线通讯和独立数据显示三种工作方式。
3.传感器自带硬件调零按钮并支持硬件调零功能。
4.传感器自带M6螺纹孔，轻松实现与多种实验装置的组装固定。
5.传感器连接线插口具有方向性和自锁功能，可以防止传感器脱落保证数据传输稳定。
6.传感器支持Windows、Android、苹果系统。</t>
  </si>
  <si>
    <t>三维磁感应强度传感器</t>
  </si>
  <si>
    <t>1.量程：-50mT~+50 mT；分度：0.01 mT。
2.传感器支持与采集器的有线通讯、无线通讯和独立数据显示三种工作方式。
3.传感器自带硬件调零按钮并支持硬件调零功能。
4.传感器自带M6螺纹孔，轻松实现与多种实验装置的组装固定。
5.传感器连接线插口具有方向性和自锁功能，可以防止传感器脱落保证数据传输稳定。
6.传感器支持Windows、Android、苹果系统。</t>
  </si>
  <si>
    <t>力传感器</t>
  </si>
  <si>
    <t>1.量程：-20N~+20N；分度：0.01N。
2.传感器手柄式结构，可用于测拉力（显示正值）和压力（显示负值）。
3.传感器支持与采集器的有线通讯、无线通讯和独立数据显示三种工作方式。
4.传感器自带硬件调零按钮并支持硬件调零功能。
5.传感器自带M6螺纹孔，轻松实现与多种实验装置的组装固定。
6.传感器连接线插口具有方向性和自锁功能，可以防止传感器脱落保证数据传输稳定。
7.传感器支持Windows、Android、苹果系统。</t>
  </si>
  <si>
    <t>位移传感器</t>
  </si>
  <si>
    <t>1.量程：0cm ~200cm，分度：1mm。无测量盲区。
2.由发射器和接收器构成，接收器与采集器连接，发射器由电池供电。
3.传感器易与现有实验装置（运动小车、弹簧振子等）组合。
4.传感器支持与采集器的有线通讯、无线通讯和独立数据显示三种工作方式。
5.传感器自带M6螺纹孔，轻松实现与多种实验装置的组装固定。
6.传感器连接线插口具有方向性和自锁功能，可以防止传感器脱落保证数据传输稳定。
7.传感器支持Windows、Android、苹果系统。</t>
  </si>
  <si>
    <t>对</t>
  </si>
  <si>
    <t>光电门传感器</t>
  </si>
  <si>
    <t>1.分度：2μs，用于测量挡光片（U型、I型）的挡光时间。
2.支持与采集器的有线通讯、无线通讯工作方式。
3.传感器自带M6螺纹孔，轻松实现与多种实验装置的组装固定。
4.传感器连接线插口具有方向性和自锁功能，可以防止传感器脱落保证数据传输稳定。
5.传感器支持Windows、苹果系统。</t>
  </si>
  <si>
    <t>声波/声级传感器</t>
  </si>
  <si>
    <t>1.声波频率量程：20Hz~20kHz。
2.声级量程：20 dB ~120dB，分度：0.1dB。
3.传感器通过自带硬件，按钮切换测量声音的波形和强度，研究声音的频率、周期、振幅等特征。
4.支持与采集器的有线通讯、无线通讯工作方式。
5.同时无线接入4只声波传感器，可观察到4路声音波形，同步采集无延迟。
6.传感器自带M6螺纹孔，轻松实现与多种实验装置的组装固定。
7.传感器连接线插口具有方向性和自锁功能，可以防止传感器脱落保证数据传输稳定。
8.传感器支持Windows、苹果系统。</t>
  </si>
  <si>
    <t>多量程电流传感器</t>
  </si>
  <si>
    <t>1.测量范围：-3A~+3A；分度：0.01A
测量范围：-300mA~+300mA；分度：1mA
测量范围：-30mA ~+30mA；分度：0.1 mA
▲准确度：±3A档：≤±0.05A；±300mA档：≤±2mA；±30mA档：≤±2mA；
2.要求：为避免软件虚拟处理，传感器自带硬件选择档位，按钮切换量程。
3.支持与采集器的有线通讯、无线通讯和独立数据显示三种工作方式。
4.传感器自带硬件调零按钮并支持硬件调零功能。
5.传感器自带M6螺纹孔，轻松实现与多种实验装置的组装固定。
6.传感器连接线插口具有方向性和自锁功能，可以防止传感器脱落保证数据传输稳定。
7.▲传感器支持Windows、Android、苹果系统。</t>
  </si>
  <si>
    <t>多量程电压传感器</t>
  </si>
  <si>
    <t>1.量程1：-20V~+20V、分度：0.01V；
  量程2：-2V~+2V、分度：0.001V；
  量程3：-0.2V~+0.2V、分度：0.0001V；
2.要求：为避免软件虚拟处理，传感器自带硬件选择档位，按钮切换量程。
3.支持与采集器的有线通讯、无线通讯和独立数据显示三种工作方式。
4.传感器自带硬件调零按钮并支持硬件调零功能。
5.传感器自带M6螺纹孔，轻松实现与多种实验装置的组装固定。
6.传感器连接线插口具有方向性和自锁功能，可以防止传感器脱落保证数据传输稳定。
7.传感器支持Windows、Android、苹果系统。</t>
  </si>
  <si>
    <t>数字静电实验器</t>
  </si>
  <si>
    <t>1.量程：±100nC，分辨率：1nC。
2.产品尺寸：11cm×11.4cm×2.8cm,偏差不大于0.5cm。
3.传感器自带5吋液晶屏一体化设计，屏幕尺寸偏差不大于0.2吋。
4.自配锂电池供电，带电量1100mAh。
5.配用充电器、静电器底座、无线接收器、专用软件、导电小球（直径不小于0.5cm）。
6.可测量带电物体的电荷量和极性，具有硬件调零的功能。
7.输入端可连接金属小球或法拉第冰桶，以无线方式与计算机进行同步通讯显示，断电后数据无丢失。
8.可完成静电感应、电荷守恒、等势体研究、静电屏蔽、光电效应等实验。</t>
  </si>
  <si>
    <t>相对压强传感器</t>
  </si>
  <si>
    <t>1.量程：-20kPa~+20kPa；分度：0.01kPa。
2.可用于测量气体的相对压强。
3.传感器自带硬件调零按钮并支持硬件调零功能。
4.传感器自带M6螺纹孔，轻松实现与多种实验装置的组装固定。
5.传感器连接线插口具有方向性和自锁功能，可以防止传感器脱落保证数据传输稳定。
6.传感器支持Windows、Android、苹果系统。</t>
  </si>
  <si>
    <t>温度传感器</t>
  </si>
  <si>
    <t>1.量程：-50℃~+200℃；分度：0.1℃。
2.不锈钢探针，可测各种物体或溶液的温度。
3.传感器支持与采集器的有线通讯、无线通讯和独立数据显示三种工作方式。
4.传感器自带M6螺纹孔，轻松实现与多种实验装置的组装固定。
5.传感器连接线插口具有方向性和自锁功能，可以防止传感器脱落保证数据传输稳定。
6.传感器支持Windows、Android、苹果系统。</t>
  </si>
  <si>
    <t>无线接口</t>
  </si>
  <si>
    <t>采用无线方式接入四种传感器并支持四通道并行采集，全数字通道，与数据采集器接插使用。在此种工作状态下，传感器应配合无线发射模块使用</t>
  </si>
  <si>
    <t>传感器无线发射模块</t>
  </si>
  <si>
    <t>通过与各种传感器组合使之具备与采集器的无线通讯功能。BT自锁接头，支持热插拔连接，可充电电池供电。</t>
  </si>
  <si>
    <t>压强传感器</t>
  </si>
  <si>
    <t>1.量程：0 kPa ~700 kPa；分度：0.1 kPa。
2.可用于直接测量气体的绝对压强。
3.传感器支持与采集器的有线通讯、无线通讯和独立数据显示三种工作方式。
4.传感器自带M6螺纹孔，轻松实现与多种实验装置的组装固定。
5.传感器连接线插口具有方向性和自锁功能，可以防止传感器脱落保证数据传输稳定。
6.传感器支持Windows、Android、苹果系统。</t>
  </si>
  <si>
    <t>专用充电线</t>
  </si>
  <si>
    <t>直接连接传感器无线发射模块或显示模块进行充电，一端为USB接口另一端为Micro USB接口。</t>
  </si>
  <si>
    <t>系统专用附件</t>
  </si>
  <si>
    <t>1.含USB通讯线1条、转接器4只、传感器线4条。
2.传感器连接线具有方向性和自锁功能，插接方便、配合严密、不易脱落、方便教学。</t>
  </si>
  <si>
    <t>铝合金箱</t>
  </si>
  <si>
    <t>410×282×180mm</t>
  </si>
  <si>
    <t>1.尺寸：410×282×180mm，
2.由铝合金主架、铝塑板面构成，内设隔断海绵内衬</t>
  </si>
  <si>
    <t>系统分析软件</t>
  </si>
  <si>
    <t>1.支持Windows7/Windows8/Windows10 32/64bits系统；
2.软件根据实验教学需求及学生的认知心理特征，提供初中版物理、化学、生物专用软件和初中版通用软件；
3.专用软件采用了图形化的设计理念，软件平台里面包含了大量专用实验模板，预设了操作流程，方便学生操作使用
4.通用软件具备视频区域。可进行数据处理，满足学科教材与课外探究的要求；
5.光盘存储，中文简体界面；
6.传感器插入后能自动识别和运行；软件无须设置参数自动检测传感器，并提供仪表、数值、曲线多种显示风格；
7.软件须具有双组合曲线功能及完整的可对数据图线进行拟合的功能（一次函数、二次函数、三次函数、反比函数、反比平方、对数、正弦函数、指数、复合指数等），并自动显示拟合的函数表达式；具有中学常用的预设公式，并可根据实验需求自由定义公式；
8.软件内设可调整采样频率范围是0.1~20K;具有完善的数据处理功能（可对图线中数据进行求导、积分、平均值、绘制包络线、最大值、最小值的计算），可对无效数据图线的数据进行删除或恢复；
9.可以对实验设置进行保存，生成实验模板；具有实验数据采集过程录播、回放功能；
10.软件可生成实验报告，提供实验报告模板，可导入实验表格数据及插入实验图线并进行分析；
11.学生可在软件中发送实验报告；
12.提供实验帮助,可在软件中随时查询理化生实验图片及实验说明，方便教学参考使用。
13.具备同时录制实验操作及数据显示、处理功能。</t>
  </si>
  <si>
    <t>多用力学轨道</t>
  </si>
  <si>
    <t>基本配置：含1.2m铝合金轨道一条、轨道小车（滚轴）两台、弹簧两根、50克配重片四块、挡光片四片（宽度分别为2、4、6、8cm）、轨道座架一套、L型挂架两个及I型支架四个、滑轮一套、小车收集器一套、小沙筒及4个5克配重块一组、小车缓冲装置一套、碰撞弹簧圈两个、紧固件一套，受迫振动配套策动源一套。</t>
  </si>
  <si>
    <t>环形线圈</t>
  </si>
  <si>
    <t>1.高灵敏度、无源、塑壳封装、带屏蔽。
2.与微电流传感器配合，可测得切割地磁场产生的感生电流，也可测得不同电器的电磁辐射强度。</t>
  </si>
  <si>
    <t>数字化摩擦力实验器</t>
  </si>
  <si>
    <t>1.由60cm铝合金轨道、摩擦台底座、多种摩擦块、匀速电机组成，无需外接电源。
2.与力传感器配合使用，可实现探究摩擦面、物体重量、运动速度、接触面积等因素对摩擦力大小的影响。
3.配合力传感器可实现有线方式、无线方式、数据独立显示模式。</t>
  </si>
  <si>
    <t>电阻定律实验器</t>
  </si>
  <si>
    <t>1.由底座、刻度板面膜、接线排端子、锁扣、脚垫、直径不同的康铜、铁铬、镍铬五种金属丝构成，
2.配合多量程电流传感器和多量程电压传感器使用，可研究导体的电阻与长度、横截面积、材料的关系。</t>
  </si>
  <si>
    <t>电磁铁实验器</t>
  </si>
  <si>
    <t>300m×90×90mm</t>
  </si>
  <si>
    <t>1.由底座、支架、铁芯、多匝同轴线圈、钮子开关及附件构成。
2.外壳尺寸：300mm×90mm×90mm(±5mm)。
3.电池盒为线圈提供1.5V和3.0V的供电电压。
4.与磁传感器配合使用，分别接入不同匝数的线圈，可在通用软件中观察磁传感器所测数据的变化，完成“研究影响电磁铁磁性强弱的因素”实验。</t>
  </si>
  <si>
    <t>流体压强实验器</t>
  </si>
  <si>
    <t>1.由气泵、套管、外接联通软管和支架组成，与同时多个压强传感器配合使用。
2.进行实验可清晰显示气流的不同流速对应的气体压强差异，可进行用于伯努利定律的演示和实验探究。</t>
  </si>
  <si>
    <t>焦耳定律实验器</t>
  </si>
  <si>
    <t>14mm×140×157mm</t>
  </si>
  <si>
    <t>1.由量热器、底座组成，外形尺寸：140×140×157mm(±5mm)。
2.量热器内金属丝长度为86cm±2mm，每个量热器内配置不同阻值电阻(电阻值误差为±1％)。
3.结合温度传感器实时监测焦耳定律实验器中热量变化，研究电流通过导体产生的热量与电流大小及电阻的关系。</t>
  </si>
  <si>
    <t>二力平衡实验器</t>
  </si>
  <si>
    <t>1.由匀速运动升降装置、I型支架、十字转接器、横杆等组成。
2.与力传感器配合使用，测量物体运动过程中力的变化情况，可扩展为同时测量物体运动速度功能。
3.供电电源为两节5号电池。</t>
  </si>
  <si>
    <t>浮力定律实验器</t>
  </si>
  <si>
    <t>1.由无级调节升降台、塑料烧杯、专用物块、水平杆、十字转接器及塑帽螺栓构成。
2.专用物块由5只体积为15cm³的小物块用细杆连接而成。
3.配合铁架台及力传感器使用，验证浮力定律。</t>
  </si>
  <si>
    <t>摩擦做功实验器</t>
  </si>
  <si>
    <t>由铜管、支架、摩擦绳组成，与温度传感器配合使用，可完成摩擦做功使温度升高实验。</t>
  </si>
  <si>
    <t>电磁波传播实验器V2.0</t>
  </si>
  <si>
    <t>1.发射模块:内置电磁波发生器，可发射由频率为800Hz的载波与信号波调制或解调的电磁波，信号波的频率在1~8Hz范围内可调。
2.外接天线，可通过按钮切换，调整发射正弦波、方波和三角波三种信号波，
3.供电电源：两节5号电池。
4.接收模块:可连接电压传感器，通过电脑观察接收到的特定电磁波波形。</t>
  </si>
  <si>
    <t>作用力与反作用力实验器</t>
  </si>
  <si>
    <t>由底座、滑台、两个固定柱构成，将两个力传感器分别固定在固定柱上，通过移动其中一个固定柱上力传感器来观看两个力传感器值的大小。</t>
  </si>
  <si>
    <t>热胀冷缩实验器</t>
  </si>
  <si>
    <t>由铝合金底座1个、立柱2个、不同材质金属棒2根和调节螺丝组成，与力传感器配合使用。</t>
  </si>
  <si>
    <t>斜面的作用实验器</t>
  </si>
  <si>
    <t>1.产品包括底座、角度板、轨道、重物、转轴、力倾角传感器、紧固螺栓、防夹手垫、轨道连接件、传感器连接件等组成。
2.配合上位机软件使用，可在软件界面上实时显示测量的角度与力的数据。
3.产品支持无线、有线两种数据传输方式</t>
  </si>
  <si>
    <t>EXB系列电学实验板V2.0</t>
  </si>
  <si>
    <t>由欧姆定律实验板、导体的伏安特性实验板、补偿法测量电池电动势实验板、限流法测灯泡的伏安特性实验板（限流、分压）、自感现象实验板、电阻的串并联实验板、伏安法测电阻实验板、楞次定律及电磁感应现象实验板、电感及附件构成，配合电流传感器和电压传感器使用完成初中物理电学实验。</t>
  </si>
  <si>
    <t>音频信号发生器</t>
  </si>
  <si>
    <t>1.通过内置或接外部扬声器发出声波，声波频率200Hz~2000Hz，声音响度连续可调。
2.可配合声波传感器检测音频信号进行音频分析，自带2.0寸TFT彩色液晶屏显示波形</t>
  </si>
  <si>
    <t>液体内部压强实验器</t>
  </si>
  <si>
    <t>1.由压强测量组件（包括压强探头、旋转器、标尺）、标尺固定夹、控制器、盛液桶、USB Type-C数据线构成；
2.压强测量范围：-20kPa~+20kPa；分度：0.01kPa；角度旋转范围：0°~180°；分度：1°；
3.压强传感器自带防水功能，可直接将压强传感器放入水中；
4.无需数据采集器，传感器可与专用App软件或计算机软件配套使用，实验数据可无线传输到移动端并能有线传输到计算机软件；
5.自带控制器，可自动0°~180°内调节压强传感器探头，用于测量不同方向压强，研究液体内部压强与方向的关系；
6.自带标尺，可用于观测进入液体深度，完成液体内部压强与深度关系的实验；
7.自带数据显示功能，可同时显示压强大小和旋转角度两个量；
8.支持压强硬件调零和软件调零；
9.可自动生成电子二维码，用于数据无线传输；
10.自带可充电锂电池，无需外接电源。</t>
  </si>
  <si>
    <t>方块电路</t>
  </si>
  <si>
    <t>1.方块电路系一种方便进行各种电路连接实验和演示，并可反复使用的实验系统。由6类12种共22块电路模块及若干配件组成，包含USB隔离器、USB集线器、双头充电器、USB Type-C数据线等附件组成。各个模块可通过磁吸方式拼接在一起，可实现对应电子元件的功能。
2.电压表、电流表可同时由数据线连接至电脑，通过PC端软件展示分析实验数据；也可通过扫描屏幕二维码的方式连接到移动终端（安卓或IOS系统），进行实验数据采集；电流表、电压表模块支持一键调取二维码，支持硬件调零、软件调零，支持电表小数点显示位数的手动调整；电流表模块支持三种测量范围自由切换±2A、±200mA、±20mA，满足不同实验的测量需求。
3.可完成串联电路、并联电路、点亮灯泡、用电流表测电流、用电压表测电压、验证电阻定律、验证欧姆定律、伏安法测电阻、测小灯泡的电功率、描绘小灯泡的伏安特性曲线等电学实验，满足学生课程及课外自主研究电路的需求。</t>
  </si>
  <si>
    <t>真空铃实验器</t>
  </si>
  <si>
    <t>1.由真空铃罐体、抽气装置、蓝牙音箱、发泡球、隔音膜等构成。
2.让师生既能听到声音又能看到声音的振动，近似真空中能看到振动听不到声音，突破教学难点验证“声音的传播需要介质”这一物理规律。</t>
  </si>
  <si>
    <t>1.教师演示台配备总漏电保护和分组保护，可分组控制学生的高低压电源，确保教师及学生实验安全方便。                                   
2.教师智能控制系统采用耐磨、耐腐蚀、耐高温（≤140℃）的PC薄膜面板，教师实验演示电源及对学生电源的控制都采用具有高响应度、高亮度、高对比度的TFT彩色电阻触摸屏控制，高精度贴片元件生产技术，微电脑控制，所有电源均在TFT液晶显示屏上操作，使操作更灵敏，更简便，更直观。                                                                                                                          
3.本教师智能控制系统内置3个用户选择，3个用户可以分别设置不同的密码，可同时满足用户多人管理需求；液晶屏内附带使用说明。                                                                                             
4.教师交流电源通过数字键盘直接选取1～30V电压，最小调节单元可达1V,额定电流3A，具有过载保护智能检测功能（电流高于过载点则自动保护，电流低于过载点则自动恢复至设定值）。 
5.教师直流电源也是通过数字键盘直接选取，调节范围为1.5～30V，分辨率可达0.1V,额定电流3A，具有过载保护智能检测功能（同上，略）。 
6.低压大电流值为20A，输出电流大于10A时，10秒自动关断。
7.220V交流输出为两位带安全门的国标五孔插座，带有过载保护和电源指示。
8.学生低压交流电源通过数字键盘直接选取1～30V电压，确认后分组输送至学生桌电源并锁定或限压（锁定后学生自己无法操作，只有在老师解除锁定后才能单独操作；限压状态时可在设定值内调节），最小调节单元为1V。                                       
9.学生低压直流电源通过数字键盘直接选取1.5～30V电压，确认后分组输送至学生桌电源并锁定或限压（同上，略），最小调节单元为0.1V。
10.学生220V交流电源可通过教师主控上的学生220V按键直接选取，确认后学生桌上即有电源输出。</t>
  </si>
  <si>
    <t>学生电源</t>
  </si>
  <si>
    <t>1.ABS翻转式电源盒，可放置在实验台两侧，书包盒中间，也可置于台面，实验和安装都非常方便。 
2.学生机电源采用1.8寸液晶显示界面，全触屏操作，采用数字触摸键盘，贴片元件生产技术，微电脑控制，液晶显示电源电压。 
3.学生机低压交流电源通过触摸键盘调节选取2～24V电压，最小调节单元可达1V,额定电流2A，具有过载保护智能检测功能（电流高于过载点则自动保护，电流低于过载点则自动恢复至设定值）。 
4.学生机低压直流电源也是通过触摸键盘调节选取，调节范围为1.5～24V，分辨率可达0.1V，额定电流2A，亦具有过载保护智能检测功能（同上，略）。 
5.学生机低压电源都可接收教师机发送的锁定及限压信号，在锁定指示灯点亮后，学生机只能接收教师机输送的设定电源电压，学生机上无法操作；在教师机输送限压信号时，学生机可以在教师机设置的电压值内调节，超过设定值无法调节；如果教师机在给学生机输送电压时没有锁定或限压，处于自由状态时，学生机上就可以自由操作。
6.学生机220V电源交流输出为带安全门的国标五孔插座，通过接收教师机发送的信号控制学生机的输出与关断。</t>
  </si>
  <si>
    <t>准备边台16</t>
  </si>
  <si>
    <t>11380×600×800mm</t>
  </si>
  <si>
    <t>准备边台17</t>
  </si>
  <si>
    <t>3170×600×800mm</t>
  </si>
  <si>
    <t>准备边台18</t>
  </si>
  <si>
    <t>2900×600×800mm</t>
  </si>
  <si>
    <t>学生探究桌1</t>
  </si>
  <si>
    <t>整体：2400×1200×780mm</t>
  </si>
  <si>
    <t>1.四张组合，单张尺寸：1200×600×780mm；
2.台面：≥12.7mm理化板，四角圆弧R=20mm。
3.中间电源盒：200*148*250mm。采用ABS注塑外壳。可拆装，方便安装电源和检修。                                                                               
4.侧脚采用三段式高强度铝合金结构，整体规格540×770mm，立柱采用倾斜式设计，内嵌入上下铸铝脚，上铝铸件造型采用斜撑加固造型，产品稳固，左右侧脚下连接梁采用60×30×2mm钢制椭圆管，两端与3.5mm钢制连接片焊接成型。所有金属表面经环氧树脂粉末喷涂高温固化处理。要做到承重性能强和耐酸碱、耐腐蚀。
5.背部挡水板1155×65mm、左右挡板155×65mm，前横梁、中间横梁全部采用高强度挤出铝合金模具型材，各部分连接设置专用定位件，并用高强度内六角螺丝连接，便于组装及拆卸。
6.桌侧脚：桌侧脚设置专用孔位与地面固定，并配有跟台面同色ABS脚套装饰盖。</t>
  </si>
  <si>
    <t>学生探究桌2</t>
  </si>
  <si>
    <t>整体：1200×1200×780mm</t>
  </si>
  <si>
    <t>1.两张组合，单张尺寸：1200×600×780mm；
2.台面：≥12.7mm理化板，四角圆弧R=20mm。
3.中间电源盒：200*148*250mm。采用ABS注塑外壳。可拆装，方便安装电源和检修。                                                                                
4.侧脚采用三段式高强度铝合金结构，整体规格540×770mm，立柱采用倾斜式设计，内嵌入上下铸铝脚，上铝铸件造型采用斜撑加固造型，产品稳固，左右侧脚下连接梁采用60×30×2mm钢制椭圆管，两端与3.5mm钢制连接片焊接成型。所有金属表面经环氧树脂粉末喷涂高温固化处理。要做到承重性能强和耐酸碱、耐腐蚀。
5.背部挡水板1155×65mm、左右挡板155×65mm，前横梁、中间横梁全部采用高强度挤出铝合金模具型材，各部分连接设置专用定位件，并用高强度内六角螺丝连接，便于组装及拆卸。
6.桌侧脚：桌侧脚设置专用孔位与地面固定，并配有跟台面同色ABS脚套装饰盖。</t>
  </si>
  <si>
    <t>准备边台19</t>
  </si>
  <si>
    <t>11700×600×800mm</t>
  </si>
  <si>
    <t>1500×600×780mm</t>
  </si>
  <si>
    <t>1.新型塑铝结构：整体1500×600×780mm。
2.台面：采用厚度≥12.7mm实芯理化板，总尺寸为1500×600mm，四角圆弧R=20mm。台面后方卡入学生桌铝型槽内，前方用预埋件与桌体固定。耐酸、耐碱、耐高温，坚固耐用，防潮、无细孔、不膨胀、不龟裂、不变形、不导电、便于维护及具有良好的承重性能。
3.结构：新型塑铝结构，学生位镂空式，符合人体工程学设计。专用书包斗采用ABS注塑一体注塑成型，尺寸：445×338×168mm，镂空设计，便于清理，不屯垃圾，中间设挂凳卡。
4.中间电源盒：200×148×250mm。采用ABS注塑外壳。可拆装，方便安装电源和检修。                                                                                                 
5.侧脚采用三段式高强度铝合金结构，整体规格540×770mm，立柱采用倾斜式设计，内嵌入上下铸铝脚，上铝铸件造型采用斜撑加固造型，产品稳固，左右侧脚下连接梁采用60×30×2mm钢制椭圆管，两端与3.5mm钢制连接片焊接成型。所有金属表面经环氧树脂粉末喷涂高温固化处理。要做到承重性能强和耐酸碱、耐腐蚀。
6.背部挡水板1155×65mm、左右挡板155×65mm，前横梁、中间横梁全部采用高强度挤出铝合金模具型材，各部分连接设置专用定位件，并用高强度内六角螺丝连接，便于组装及拆卸。
7.桌侧脚：桌侧脚设置专用孔位与地面固定，并配有跟台面同色ABS脚套装饰盖。</t>
  </si>
  <si>
    <t>准备边台20</t>
  </si>
  <si>
    <t>2170×600×800mm</t>
  </si>
  <si>
    <t>教师演示讲台</t>
  </si>
  <si>
    <t>1.面板：采用厚度≥12.7mm实芯理化板制作，周边成型厚度为25.4mm，具有防腐蚀、耐酸碱、耐高温耐磨、耐热、抗老化、无毒、易清洁、耐冲击、抗化学和污染性能。
2.桌体：主体采用厚度≥1mm镀锌钢板，保护焊焊接，打磨处理，表面经耐酸碱粉末烤漆处理，表面硬度附着力。
滑轨：三节重型滚珠滑轨，承重性强，滑动性能良好，无噪音，开合十万次不变形。
铰链：采用自动型110°大伸展角度，锌合金铰链。
拉手：采用C型不锈钢拉手。
脚垫：采用柜体内置可调ABS脚垫，保证桌面平整，防水防潮，延长设备使用寿命。
3.全钢结构柜身：柜体为落地式结构，可以单独或组合使用。所有底柜正面应为平装嵌入式结构设计，以避免勾住实验袍等造成意外。所有钣金的表面接缝均应满焊，焊接处均应打磨平整以保持为连续的平滑表面。
4.柜体：主框架采用裸板实际厚度≥1.0mm的优质一级冷轧镀锌钢板经机压成型、焊接制作，表面经磷化处理、环氧树脂静电粉末涂装处理，理化性能金属喷漆(塑)涂层：硬度要求≥H。
5.固定桌脚：ABS注塑专用桌垫。
6.其他:预留多媒体设备位置。</t>
  </si>
  <si>
    <t>1.新型塑铝结构：整体1500×600×780mm，
2.台面：采用厚度≥12.7mm实芯理化板，总尺寸为1500×600mm，四角圆弧R=20mm。台面后方卡入学生桌铝型槽内，前方用预埋件与桌体固定。耐酸、耐碱、耐高温，坚固耐用，防潮、无细孔、不膨胀、不龟裂、不变形、不导电、便于维护及具有良好的承重性能。
3.结构：新型塑铝结构，学生位镂空式，符合人体工程学设计。专用书包斗采用ABS注塑一体注塑成型，尺寸：445×338×168mm，镂空设计，便于清理，不屯垃圾，中间设挂凳卡。
4.中间电源盒：200×148×250mm。采用ABS注塑外壳。可拆装，方便安装电源和检修。                                                                                                 
5.侧脚采用三段式高强度铝合金结构，整体规格540×770mm，立柱采用倾斜式设计，内嵌入上下铸铝脚，上铝铸件造型采用斜撑加固造型，产品稳固，左右侧脚下连接梁采用60×30×2mm钢制椭圆管，两端与3.5mm钢制连接片焊接成型。所有金属表面经环氧树脂粉末喷涂高温固化处理。要做到承重性能强和耐酸碱、耐腐蚀。
6.背部挡水板1155×65mm、左右挡板155×65mm，前横梁、中间横梁全部采用高强度挤出铝合金模具型材，各部分连接设置专用定位件，并用高强度内六角螺丝连接，便于组装及拆卸。
7.桌侧脚：桌侧脚设置专用孔位与地面固定，并配有跟台面同色ABS脚套装饰盖。</t>
  </si>
  <si>
    <t>吊装系统</t>
  </si>
  <si>
    <t>智能系统控制柜</t>
  </si>
  <si>
    <t>1.控制柜外形尺寸：680×415×140mm(±5mm)。
2.机柜采用优质镀锌钢板经激光切割、数控冲压、数控折弯成型，外观流线型设计，简洁美观,表面经环氧树脂粉末静电喷涂、高温固化处理，耐腐蚀。
3.控制箱内置：10寸彩色液晶触摸屏一台，3P总电源开关1组，220V漏电保护开关1个，220V交流接触器1个，24V直流电源1个，220V空气开关，动力线端子台，接地端子等。单片机控制模块1套，急停控制系统1套；启动开关一个，工作指示灯系统1套。</t>
  </si>
  <si>
    <t>顶装智能控制平台</t>
  </si>
  <si>
    <t>1.规格：10寸彩色液晶触摸屏，集成主控制系统。可执行各分项控制，初次以超级管理员身份登录APP，提供密码修改，多用户注册，多用户进行管理功能。
（1）主页：用户登入后进入主页模式。首先点击右侧电源图标进行连线才可以控制后面操作，在主页内显示当前温度，湿度，时间。此界面点击右上角菜单图标可以进行时间设置，用户管理，关于我们，使用说明操作。用户管理菜单内可以进行多用户管理，删除，增加，修改密码等处理。
（2）升降控制：可以实现单个控制，可以集中控制，可以任意组合控制：此界面内对电源系统进行分组选择，全选，单选等操作。选择需要开启组相电机上升，下降，暂停来进行升降操作。升降过程中采用限位开关进行上下限到位保护。控制系统带障碍物保护功能，具有防夹，防卡功能，当电源模块在运动的过程中遇到障碍物时会自动停止。
（3）高压：对电源模块系统可以进行分组选择，全选，单选等操作。可以分别控制学生，老师端。高压220V，电源具有漏电、短路、过载保护，保证安全可靠。
（4）低压：对电源模块系统可以进行分组选择，全选，单选等操作。可以控制学生，老师端低压交直流输出。低压电源具有智能保护系统，短路过载具有自动复位功能。
（5）照明：对电源模块系统内照明模块可以进行分组选择，全选，单选等操作分组控制；                                                 ；
（6）信息：状态显示界面，实时了解教室内每个设备工作状态，可以一目了然地了解各个设备运行情况，在线设备台数，以不同色块来显示正常运行异常工作状态，可以实时记录异常状态日志，便于以后查验检修。</t>
  </si>
  <si>
    <t>机柜智能控制板</t>
  </si>
  <si>
    <t>1.机柜控制板由专业PCB设计，软件编程及设计团队独立研发，
2.采用CAN总线技术接收发送主控制系统控制通信，板载温湿度监控单元，Wi-Fi控制单元等信号采集处理，反馈采集信息和主控系统进行自动化处理。</t>
  </si>
  <si>
    <t>移动端控制系统</t>
  </si>
  <si>
    <t>机柜内设置Wi-Fi模块，机柜内终端对移动端进行授权后手机、平板电脑移动端可以通过APP进行连入设备网络终端，可以进行电源系统模块全部的操作.</t>
  </si>
  <si>
    <t>主体框架</t>
  </si>
  <si>
    <t>1.采用优质镀锌钢板经激光切割、数控冲压、数控折弯成型，生产工艺采取模块组合，便于安装，
2.卷线盘模块采用与外壳无刚性连接结构，有效减少噪音振动，
3.外观流线型设计，简洁美观，表面经环氧树脂粉末静电喷涂、高温固化处理，耐腐蚀。</t>
  </si>
  <si>
    <t>电源升降系统</t>
  </si>
  <si>
    <t>采用为直流24V低压减速电机，带动卷线盘实现电源主体上下运动.</t>
  </si>
  <si>
    <t>升降电源主体</t>
  </si>
  <si>
    <t>接收智能化控制系统控制终端，主体外壳采用阻燃剂ABS注塑成型，预留多个供应系统安装位置。</t>
  </si>
  <si>
    <t>低压电源模块</t>
  </si>
  <si>
    <t>1.教师主控型，学生低压电源都可接收主控电源发送的锁定信号，在锁定指示灯点亮后，学生接收老师输送的设定电源电压，教师锁定时,学生自己无法操作，这样可避免学生的误操作。可以分组或独立控制；
2.学生电源面板采用整体框架机构，采用触摸按键控制，可以随意设置电压，贴片元件生产技术，微电脑控制，圆形2寸液晶显示电源学生交直流电压 ；
3.学生交流电源通过按键调整交流电源输出，AC 1.5V~24V，分辨率0.2V。显示设定值。功率根据输出需求定，电源具有过载保护智能检测功能（电流高于过载点则自动保护，电流低于过载点则自动恢复至设定值）； 
4.学生直流电源通过按键调整直流电源输出，DC 1.5V~30V，分辨率0.2V。显示设定值；亦具有过载保护智能检测功能  
5.液晶屏外圈设计有工作状态指示灯条，正常工作模式显示绿色灯光，有报警时屏幕背景整个变成红色模式</t>
  </si>
  <si>
    <t>USB充电模块</t>
  </si>
  <si>
    <t>1.输出电压：默认5V，触发快充后在3-12V之间自动调整；
2.输出功率：最大24W（5V@3.4A，9V@2.5A，12V@2A等）；
3.自带保护功能：输入过压、欠压保护；输入过流保护；输出过流、短路保护 
4.支持多种快充协议。</t>
  </si>
  <si>
    <t>网络模块</t>
  </si>
  <si>
    <t>内置RJ45网络模块，与路由器组成网络系统</t>
  </si>
  <si>
    <t>网络布线</t>
  </si>
  <si>
    <t>1.超六类网线；
2.网线的安装与调试</t>
  </si>
  <si>
    <t>高压电源模块</t>
  </si>
  <si>
    <t>采用4组220V国标多功能安全插座，带漏电保护功能，高压输出有状态显示灯</t>
  </si>
  <si>
    <t>通讯供电线路</t>
  </si>
  <si>
    <t>1.定制多芯线电缆，高低压，通讯，网络线路采用活接式连接，方便安装、检修。
2.顶部高压采用2.5mm²电线进行系统布线。</t>
  </si>
  <si>
    <t>智能照明</t>
  </si>
  <si>
    <t>1.采用1个标准LED模组，每个模组功率10W，
2.灯板采用厚度≥1.0mm的PC光扩散板，扩大了发光面。而使光线变得柔和，达到匀光而又透光的目的，同时满足各种雾度值和透光率的需求。以及在保证高透光率，降低光衰的情况下，有着良好的光源遮蔽效果</t>
  </si>
  <si>
    <t>安装调试</t>
  </si>
  <si>
    <t>1.吊顶式安装系统采用模块化结构设计，采用吊装安装方式；
2.调试包括：系统结构安装调试；系统控制安装调试；供电系统安装调试；照明系统安装调试。</t>
  </si>
  <si>
    <t>系统安装辅件</t>
  </si>
  <si>
    <t>1.采用型材吊装方式，减少楼板承重，防止左右晃动，可进行上下、左右的平衡调节。
2.主要辅件有：型材、龙骨架连接件、高度调节结构等。</t>
  </si>
  <si>
    <t>10490×600××800mm</t>
  </si>
  <si>
    <t>1.全钢结构；
2.面板：采用厚度≥12.7mm实芯理化板制作，周边成型厚度为25.4mm，具有防腐蚀、耐酸碱、耐高温耐磨、耐热、抗老化、无毒、易清洁、耐冲击、抗化学和污染性能；
3.柜身：柜体为落地式结构，可以单独或组合使用。所有底柜正面应为平装嵌入式结构设计，以避免勾住实验袍等造成意外。所有钣金的表面接缝均应满焊，焊接处均应打磨平整以保持为连续的平滑表面；两侧边有插座。
4.柜体：主框架采用裸板实际厚度≥1.0mm优质一级冷轧钢板经机压成型、焊接制作，表面经磷化处理、环氧树脂静电粉末涂装处理；
5.固定桌脚：ABS注塑专用桌垫。</t>
  </si>
  <si>
    <t>准备边台21</t>
  </si>
  <si>
    <t>2600×600×800mm</t>
  </si>
  <si>
    <t>1.全钢结构，产品包含一组三联水嘴和PP水槽。
2.面板：采用厚度≥12.7mm实芯理化板制作，周边成型厚度为25.4mm，具有防腐蚀、耐酸碱、耐高温耐磨、耐热、抗老化、无毒、易清洁、耐冲击、抗化学和污染性能；
3.柜身：柜体为落地式结构，可以单独或组合使用。所有底柜正面应为平装嵌入式结构设计，以避免钩住实验袍等造成意外。所有钣金的表面接缝均应满焊，焊接处均应打磨平整以保持为连续的平滑表面；
4.柜体：主框架采用裸板实际厚度≥1.0mm优质一级冷轧钢板经机压成型、焊接制作，表面经磷化处理、环氧树脂静电粉末涂装处理；
5.固定桌脚：ABS注塑专用桌垫。</t>
  </si>
  <si>
    <t>操作台</t>
  </si>
  <si>
    <t>2400×1200×800</t>
  </si>
  <si>
    <t>1. 全钢结构
2. 台面：需采用厚度≥50mm的松木实木台面，木质颜色自然，台面表面清漆处理，清漆表面光滑，平整光亮，具有耐磨、耐压、耐撞击等特点。
3.桌腿：采用60×60mm方管焊接成型，横梁采用30×60mm方管连接以增强稳定性
4.脚垫：ABS专用注塑桌脚。
5.所有钢制配件须经过酸洗、磷化、除油、除锈及环氧树脂喷涂固化处理。
6.钢脚与厚度≥1.5mm的冷轧板钢架由专用不锈钢螺杆连接，
7.地脚采用改性硬聚氯乙烯注塑。</t>
  </si>
  <si>
    <t>方凳</t>
  </si>
  <si>
    <t>400×300×450mm</t>
  </si>
  <si>
    <t>1.凳面：采用优质白蜡木实木，环保，安全；木纹通达清晰，木质坚韧，结构稳固，具有耐磨、耐压、耐撞击等优点。
2.凳腿：采用金属材质，承重力强，表面静电粉末喷涂处理，漆面平滑坚硬，不易脱落；
3.配防滑脚垫。</t>
  </si>
  <si>
    <t>多功能操作台</t>
  </si>
  <si>
    <t>1500×610×710mm</t>
  </si>
  <si>
    <t>1.尺寸：1500×610×710mm。
2.台面材质：纯实木台面，经灰底、擦色、上底漆、干磨、上面漆的步骤，采用优质品牌水性环保漆3底2面做法，手感柔和，保证油漆不开裂。每张木工桌可加放配置4把台钳。
3.框架材质：优质纯实木材质制作。可放置台钳、金属定位销，设置放置扳手、螺丝刀等小件工具位。采用传统榫卯结构制作，结构稳定，能够防止在使用中出现移位，同时也能够承受住较大的冲击。配合台钳夹具的使用，可以有效夹持工件，实现刨、锯、凿、铲、削、挖等作业。
4.面板开凿入槽，底部设置加强横杆。横梃、腿料开双榫，横档和支架采用榫头加螺杆连接方式，拆装简便，表面擦优质木蜡油。
5.木工面设有长方形工具槽，方便工具收纳摆放。</t>
  </si>
  <si>
    <t>准备边台22</t>
  </si>
  <si>
    <t>11250×600×800mm</t>
  </si>
  <si>
    <t>准备边台23</t>
  </si>
  <si>
    <t>10070×600×800mm</t>
  </si>
  <si>
    <t>准备边台24</t>
  </si>
  <si>
    <t>4000×600×800mm</t>
  </si>
  <si>
    <t>吊柜</t>
  </si>
  <si>
    <t>1000×300×600mm</t>
  </si>
  <si>
    <t>互动演示设备</t>
  </si>
  <si>
    <t>3D打印机</t>
  </si>
  <si>
    <t>1.成型方式：熔融沉积成型（FDM）
2.打印成型尺寸：300*300*300 毫米(mm);
3.系统智能功能：断电续打技术，可实现断电开启后，回归原来断点继续打印功能，
4.模型切片软件智能功能：交互式打印支撑编辑系统，可实现打印复杂镂空作品并易于去除支撑，
5.三维数据输入格式：stl、obj；三维数据输出格式：pcode
6.最快打印速度：280mm/秒;
7.最小打印层厚：0.05毫米(mm);
8.喷头温度最高为 260度
9.打印材料：PLA(聚乳酸)/ABS;
10.具有加热平台：最高加热平台温度：120摄氏度（C°）;
11.控制屏：7寸全彩大触摸屏，具有U盘三维数据预览功能
12.数据传输方式：USB接口
13.该成型系统需具有空气过滤系统
14.特殊功能：打印前自动调平打印平台
15.随机赠送学科模型三维数据库：包含数学、科学、物理、生物、化学、地理学科知识点教辅具；
16.特殊功能：可切换高速模式，高速模式为普通模式的2倍速度
17.特色功能：静音打印，正常打印为静音打印，打印噪音分贝≤40dB(A)
18.需提供设备的切片软件、控制系统后期升级维护</t>
  </si>
  <si>
    <t>耗材1</t>
  </si>
  <si>
    <t>1.颜色：彩虹渐变色
2.质感：丝绸质感
3.规格：大盘1KG</t>
  </si>
  <si>
    <t>卷</t>
  </si>
  <si>
    <t>耗材2</t>
  </si>
  <si>
    <t>1.颜色：随机(白、红、黄、绿、蓝、橙、紫、深蓝、黑、灰)
2.质感：常规质感
3.规格：大盘1KG</t>
  </si>
  <si>
    <t>公用机械设备</t>
  </si>
  <si>
    <t>全金属弓形臂微型安全锯床</t>
  </si>
  <si>
    <t>180×240×170mm</t>
  </si>
  <si>
    <t>1.规格：≥318*240*170mm；
2.材质：全金属，采用电镀工艺或喷墨阳极氧化双工序处理；
3.组成：由电机、线锯盒、基座、弓形臂、工作台等组成；
4.输入电压/电流/功率：≥12V/5A/60W，开关电源的转入电压为110V - 240V；
5.马达转速：≥12000转/分钟；
6.基座采用燕尾结构，每个横截面均有不小于11*6mm的T型槽，采用三联结构工字型锁紧块与滑块等锁紧，提高设备稳定性；
7.线距盒采用偏心结构，偏心轮转动促进锯条上下震动达到切割效果；
8.弓形臂采用高强度合金材质，表面氧化处理，（非钢管弯曲，不易变形），弓形臂与锯条的中心距离为≥240 mm，最大加工的板为≥240mm；
9.工作台规格：≥170X100X8mm，高精密度直线定位滑块，可精准进行直线切割；移动圆心定位柱，可进行圆形加工，半圆环加工，圆环加工，半圆加工，可等距切割；
10.锯床压板上下调整杆，具有方便的手紧螺丝固定结构，有锯条防护罩，可随调整杆360度转动，防止手碰到锯条；
11.能够完成直线，曲线切割的功能，弓形臂起到辅助按压木板的功能，锯条为不伤手设计；
12.▲功能：可进行切割操作；加工材料及深度：硬木≥3mm、三夹板≥5mm、软木≥15mm、薄铝片≥0.3mm、有机玻璃≥1.8mm。</t>
  </si>
  <si>
    <t>全金属微型安全（增高车床）</t>
  </si>
  <si>
    <t>310×100×175mm</t>
  </si>
  <si>
    <t>1.采用定制超静音高速内置风扇电机；
2.采用国标铝材T型内槽；
3.机床主要部件采用电镀工艺或喷墨阳极氧化双工序处理；
4.马达转速：≥20000转/分钟；
5.输入电压/电流/功率：12V/3A/36W，开关电源的转入电压：110V - 240V；
6.变压器具有过电流，过压，过热保护；
7.车床加工材料最大直径：50mm；          
8.车床加工材料长度：150mm；X轴滑块行程：150mm；
9.中心高50mm，中心距150mm；
10.Z轴手轮、尾座手轮采用3/4半圆结构，具有0.02mm精度的刻度线（刻度线为模具一次成型，非粘贴），增加机床加工工件的精确度。
11.三爪夹盘可夹持工件的最大直径为50mm，可选配金属四爪卡盘，能夹紧异型工件(如四方形工件、椭圆工件、六角工件)，增加车床的使用范围；
12.机床尺寸：310mm×100mm×175mm，底板尺寸：315mm×200mm×17mm；
13.用车刀进行车削加工，车刀由有3/4半圆设计的手轮控制，适用材料：木料、软金属（铜、铝等）、有机玻璃、塑胶等；
14.机床的夹头采用六角螺母固定设计，增加夹紧刀具（比如钻头、铣刀、木车床驱动器）的紧固度；
15.防止孔内螺丝滑动，连接块使用四方螺母，提高连接块的稳定性和使用寿命；
16.连接块采用燕尾形结构，与机床零件的每个槽位相匹配，提高机床的稳定性和加工精度；
17.车床电机及基座、车刀夹紧爪都加入增高滑块，能够使得加工的回转直径更大更具实用性；
18.主轴箱（主轴箱后面有协助紧固孔）及马达箱为金属结构、手轮、齿轮、小滑块、长滑块、连接块、三爪卡盘（可选配金属四爪卡盘）、皮带保护盖、车刀夹紧爪等都采用全金属结构、机身无塑料件；
19.机床采用安全圆角处理技术，预防金属件划伤皮肤。</t>
  </si>
  <si>
    <t>全金属微型安全木工锣床</t>
  </si>
  <si>
    <t>310×100×150mm</t>
  </si>
  <si>
    <t>1.采用定制超静音高速内置风扇电机；
2.机床主要部件采用电镀工艺或喷墨阳极氧化双工序处理；
3.采用国标铝材T型内槽；
4.马达转速：≥20000转/分钟；
5.输入电压/电流/功率：12V/3A/36W，开关电源的转入电压：110V - 240V；
6.变压器具有过电流，过压，过热保护；
7.车床加工材料最大直径：50mm；          
8.车床加工材料长度：150mm；
9.X轴滑块行程：150mm；
10.夹头：1-6mm；
11.尾座手轮采用3/4半圆结构，具有0.02mm精度的刻度线（刻度线为模具一次成型，非粘贴），增加机床加工工件的精确度；
12.中心高25mm，中心距150mm；
13.机床尺寸：310mm×100mm×150mm，底板尺寸：315mm×200mm×17mm。
14.用锣刀进行车削加工，加工范围：木料、软金属（铜、铝等）、有机玻璃、塑胶等；
15.机床的夹头采用六角螺母固定设计，增加夹紧刀具（比如钻头、铣刀、木车床驱动器）的紧固度；
16.防止孔内螺丝滑动，连接块使用四方螺母，提高连接块的稳定性和使用寿命；
17.连接块采用燕尾形结构，与机床零件的每个槽位相匹配，提高机床的稳定性和加工精度；
18.主轴箱（主轴箱后面有协助紧固孔）及马达箱为金属结构、手轮、齿轮、小滑块、刀架、连接块、皮带保护盖、尾架等都采用全金属结构、机身无塑料件；
19.机床采用安全圆角处理技术，预防金属件划伤皮肤。</t>
  </si>
  <si>
    <t>全金属微型圆盘锯</t>
  </si>
  <si>
    <t>1.马达转速：≥20000转/分钟。
2.输入电压/电流/功率：12VDC/3A/36W。
3.工作台面积：190mm×190mm。
4.备有集屑盒。
5.锯片可调角度：0~45度。
6.锯片直径：80mm。
7.最大切割厚度：20mm。
8.适用加工：木料，软金属（铜，铝等），集成电路板、有机玻璃 ，塑胶等。
9.功能特点：
（1）能够完成直线切割，角度切割的功能，锯片保护罩具有锁死保护功能，保护学生不被锯片伤害到手。
（2）主轴箱，长机座，短机座、连接块、锯台面、齿轮等都采用金属材料；
（3）可加工材料及深度：硬木4mm、三夹板7mm、软木18mm、薄铝片0.5mm、有机玻璃2mm；
（4）有透明的锯片保护罩（透明保护罩为模具一次成型，而不是有机玻璃粘的）。</t>
  </si>
  <si>
    <t>全金属万能摇臂微型安全钻床</t>
  </si>
  <si>
    <t>250×208×300mm</t>
  </si>
  <si>
    <t>1.采用定制超静音高速内置风扇电机；
2.机床主要部件采用电镀工艺或喷墨阳极氧化双工序处理；
3.采用铝材T型内槽；
4.马达转速：≥20000转/分钟；
5.输入电压/电流/功率：≥12V/3A/36W，开关电源的转入电压为110V - 240V；
6.变压器具有过电流，过压，过热保护；
7.X轴滑块行程：≥150mm；
8.夹头：1mm-6mm；
9.机床钻台板具有刻度线，面积：≥120mm x100mm，可精准快捷的加工工件；
10.Z轴手轮、X轴手轮、Y轴手轮都采用电镀工艺，采用3/4半圆结构，具有0.02mm精度的刻度线（刻度线为模具一次成型，非粘贴），增加机床加工工件的精确度；
11.机床尺寸：≥250mm×208mm×300mm，底板尺寸：≥315mm×200mm×17mm；
12.▲工作台规格：≥160mm×80mm×8mm，金属电镀钻台板，含有模具（非粘贴）一次成型的刻度定位线，有移动圆心定位柱；
13.钻床主要是用钻头在工件上打孔，适用范围：木料、软金属（金、银、铜、铝）、有机玻璃、塑胶等；
14.刀具夹头采用六角螺母固定设计，增加夹持刀具（比如钻头、铣刀）的紧固度，提高了操作的安全性；
15.小滑块、大滑块侧面有防松螺母设计，防止在机床使用过程中由于振动过大而产生间隙，提高加工精度；
16.电镀金属中间块的右左两边具有安装机床摇臂的U型孔；
17.连接块采用燕尾型结构，与机床零件的每个槽位相匹配，提高机床的稳定性和加工精度；
18.液晶数字显示器：测量范围：0 - [999.99] mm/in；分辨率：0.01mm/0.000 ½ in；工作温度：-10℃ - 50℃；采用纽扣电池，在正常使用频率下，电池寿命约为 600 小时，电池电量不足时，显示屏上会出现低电量提示符号，及时更换电池；支持按键操作，可清除数据为0，通过ZERO键在任意滑块位置设置零位及加工起点位置功能，可实时解除和锁定数据功能。
19.主轴箱、马达箱、手轮、齿轮、基座、小滑块、长滑块、连接块、皮带保护盖、工作台等都采用全金属结构、机身无塑料件；
20.机床采用安全圆角处理技术，预防金属件划伤皮肤。</t>
  </si>
  <si>
    <t>全金属万能摇臂微型安全铣床</t>
  </si>
  <si>
    <t>250×200×300mm</t>
  </si>
  <si>
    <t>1.采用定制超静音高速内置风扇电机；
2.机床主要部件采用电镀工艺或喷墨阳极氧化双工序处理；
3.采用国标铝材T型内槽；
4.马达转速：≥20000转/分钟；
5.输入电压/电流/功率：12V/3A/36W，开关电源的转入电压：110V - 240V；
6.变压器具有过电流，过压，过热保护；
7.X轴滑块行程：150mm；
8.夹头：1mm-6mm；
9.金属电镀虎钳的外形尺寸：80mm×47.5mm×25mm，夹持尺寸：50mm×50mm，最大夹持50mm的物体。虎钳上具有模具（非粘贴）一次成型的刻度线定位线，方便定位加工；
10.手轮采用电镀工艺，3/4半圆结构，具有0.02mm精度的刻度线（刻度线为模具一次成型，非粘贴），增加机床加工工件的精确度； 
11.机床尺寸：250mm×200mm×300mm，底板尺寸：315mm×200mm×17mm；
12.铣床可加工平面、沟槽，也可以加工各种曲面、齿轮等，适用范围：木料、软金属（金、银、铜、铝）、有机玻璃、塑胶等；
13.机床的夹头采用六角螺母固定设计，增加夹紧刀具（比如钻头、铣刀）的紧固度；
14.小滑块、大滑块侧面有防松螺母设计，防止在机床使用过程中由于振动过大而产生间隙，提高加工精度；
15.防止孔内螺丝滑动，连接块使用四方螺母，提高连接块的稳定性和使用寿命；
16.主轴箱、马达箱、手轮、齿轮、滑块、连接块、基座、皮带保护盖、虎钳、夹头等都采用全金属结构、机身无塑料件；
17.机床采用安全圆角处理技术，预防金属件划伤皮肤。</t>
  </si>
  <si>
    <t>全金属微型安全磨床(多功能版）</t>
  </si>
  <si>
    <t>310×130×100mm</t>
  </si>
  <si>
    <t>1.采用定制超静音高速内置风扇电机；
2.主要部件采用电镀工艺或喷墨阳极氧化双工序处理；
3.采用国标铝材T型内槽；
4.马达转速：≥20000转/分钟；
5.输入电压/电流/功率：12V/3A/36W，开关电源的转入电压：110V - 240V；
6.变压器具有过电流，过压，过热保护；
7.中心高25mm，砂纸粒度一般为100＃，可根据不同的工件及加工表面要求选择砂纸；
8.工作台面具有刻度定位线（刻度线为模具一次成型），提高加工的精确度，工作台面积：120×100mm；
9.机床尺寸：310mm×130mm×100mm，底板尺寸：315mm×200mm×17mm。
10.多功能磨床可以用来对工件进行抛光、打磨，能够对车刀，铣刀等刀具或其他金属工件进行打磨抛光，适用范围：木材、工程塑料、软金属(铝、铜等)；
11.防止孔内螺丝滑动，连接块使用四方螺母，提高连接块的稳定性和使用寿命；
12.连接块采用燕尾形结构，与机床零件的每个槽位相匹配，提高机床的稳定性和加工精度；
13.具有砂轮机功能，配备金属电镀砂轮保护罩，磨床砂纸盘具有8个排气孔和1个定位孔；
14.主轴箱（主轴箱后面有协助紧固孔）及马达箱为金属结构、齿轮、基座侧盖、磨床平台、皮带保护盖、砂纸盘（砂纸盘具有8个排气孔和1个定位孔，使得砂纸紧贴盘面、中心孔有定位功能）、砂轮保护罩等全采用全金属结构，机身无塑料件。</t>
  </si>
  <si>
    <t>全金属多功能迷你打磨机</t>
  </si>
  <si>
    <t>1.采用定制超静音高速内置风扇电机；
2.主要部件采用电镀工艺或喷墨阳极氧化双工序处理；
3.采用国标铝材T型内槽；
4.马达转速：≥20000转/分钟；
5.输入电压/电流/功率：12V/3A/36W，开关电源的转入电压：110V - 240V；
6.变压器具有过电流，过压，过热保护；
7.砂带尺寸：610×30mm；
8.加工平台尺寸：85mm×35mm，可选加工平台角度调节功能；
9.可选无极调速功能；
10.机床尺寸：310×110×210mm；
11.砂带机配合砂带使用，可对各类工件进行打磨加工，适用范围：金属，木材，玉石，亚克力等；
12.配合砂带使用，根据实际加工需求可选择的砂带：60#、80#、100#、150#、180#、240#、320#、400#、600#砂带目数；
13.连接块使用四方螺母，防止孔内螺丝滑动，提高连接块的稳定性和使用寿命；
14.连接块采用燕尾形结构，与机床零件的每个槽位相匹配，提高机床的稳定性和加工精度；
15.主轴箱、马达箱、手轮、齿轮、中间块、小滑块、长滑块、连接块、加工平台、皮带保护盖、角度调节轮，传动轮联动轮等均采用全金属结构、机身无塑料件；
16.机床采用安全圆角处理技术，预防金属件划伤皮肤。</t>
  </si>
  <si>
    <t>全金属微型手持机床</t>
  </si>
  <si>
    <t>1.采用定制超静音高速内置风扇电机；
2.马达转速：≥20000转/分钟；
3.输入电压/电流/功率：12V/3A/36W，开关电源的转入电压：110V - 240V；
4.变压器具有过电流，过压，过热保护；
5.夹头：1mm-6mm；
6.加工材料：木材、工程塑料、软金属(金、银、铝、铜)等；
7.机床尺寸：96mm×80mm；
8.机床主要零件采用电镀工艺；
9.机床的夹头采用六角螺母固定设计，增加夹紧刀具（比如钻头、铣刀）的紧固度；
10.孔槽螺母采用燕尾形结构，与机床零件的每个槽位相匹配，提高机床的稳定性和加工精度；
11.手持机床配备七种标准打磨工具,应用范围广泛、变化多样,操作灵活,配上钻头则变成手钻,配上砂轮则变成手磨,配上铣刀则变成手铣,而且使用非常简单；
12.电机、齿轮、砂纸盘（砂纸盘具有8个排气孔和1个定位孔）皮带保护盖等都采用金属结构，机身无塑料件。</t>
  </si>
  <si>
    <t>全金属微型配套专用软轴打磨机</t>
  </si>
  <si>
    <t>1.可配合任意全金属微型机床使用；
2.定制联轴接头,带固定辅助圆孔;
3.配置七种刀具，适用各种范围加工，可打磨任意位置，全能无死角；
4.加工材料：木材、集成电路板、有机玻璃、软金属等。
5.可使用1-6MM夹头,可使用多种打磨工具；
6.长度：1000mm；</t>
  </si>
  <si>
    <t>压片机</t>
  </si>
  <si>
    <t>240×280mm</t>
  </si>
  <si>
    <t>1.采用优质45号钢滚轴，坚固耐用；
2.尺寸：240mm×280mm（±5mm）；
3.可压片直径：40mm，可压半圆、压圆线、压方线等；
4.手摇柄手感顺滑，使用轻松省力。</t>
  </si>
  <si>
    <t>砂轮机</t>
  </si>
  <si>
    <t>1.砂轮直径：150mm；
2.电压：220V，频率：50Hz；
3.转速：3000r/min；
4.功率：370W。</t>
  </si>
  <si>
    <t>通用工具及量具</t>
  </si>
  <si>
    <t>木工工具箱</t>
  </si>
  <si>
    <t>1.含18种必备常用工具。
2.工具包括：（1）木工凿子3/4”1把；（2）美工刀包胶1把；（3）木工锉8"半圆1把；（4）多用剪刀1把；
（5）羊角锤0.5KG铁柄1把；（6）鸟刨1把； （7）手推刨1把；（8）钢角尺300mm 1把，
（9）螺丝刀6×100+-铬钒钢按摩柄1把； （10）老虎钳 6"黄黑双色柄1把；（11）卷尺5m 1把；
（12）G形夹3" 1把；（13）有机玻璃钩刀 钩刀带两把刀片1把；（14）磨齿锯（锰钢三面齿）1把；
（15）木工铅笔1支；（16）小水平尺 S93型 塑料 三水泡，45°、90°、180°，1把
（17）墨斗 新型迷你墨斗1个；（18）磨刀石1块。</t>
  </si>
  <si>
    <t>金工工具箱</t>
  </si>
  <si>
    <t>1.含26种必备常用工具。
2.工具包括：（1）钢丝钳6" 1把；    （2）尖嘴钳6" 1把；                         （3）钢直尺 300mm 1把；
（4）扁锉刀200mm黄黑塑料柄1把；（5）半圆锉刀200mm黄黑塑料柄1把；（6）三角锉200mm黄黑塑料柄1把；
（7）圆锉刀200mm黄黑塑料柄1把；（8）划针200mm 1把；                    （9）划规150mm 1把；
（10）样冲 1把；（11）什锦锉 6件/套（轴承钢，半圆锉、三角锉、方锉、圆锉、尖头扁锉、齐头扁锉）；
（12）钳工锤 300g木柄 1把；（13）圆头锤1磅木柄圆头1把；（14）丝锤、扳牙扳手12件/套；
（15）钢卷尺5m 1把；（16）两用扳手4件/套；（17）内六角扳手 1.5-10mm 9件/套；
（18）三叉扳手1套；（19）螺丝刀 6×100mm+-PH2，2把；（20）螺丝刀 5×75mm+-PH1，2把；
（21）活动扳手8”1把；（22）钢丝刷6排木柄，1把；（23）钢锯架 铁皮活动钢锯架 1把；
（24）铁皮剪8”美式铁皮剪1把；（25）自行车钢丝扳手1把；（26）三角尺 20×40mm不锈钢带数字 1把。</t>
  </si>
  <si>
    <t>工具套装</t>
  </si>
  <si>
    <t xml:space="preserve"> 1.什锦锉（10支装.大号袋装）
 2.小手锯（全长26cm，宽7.5cm，铝合金锯架，烤漆表面,注塑手柄，锯条可拆卸）
 3.螺丝刀（全长21cm，手柄长11cm，刀杆直径6mm，铬钒钢十字一字刀头各一把，TPR双色手柄，磁性刀头）
 4.尖口钳（全长13.5cm，50#钢钳头，钳柄联结处有弹簧装置，可自动分开钳柄）
 5.扁形锉刀（全长25cm，金属部分长15cm，宽1.5cm，全工粗齿扁锉）
 6.桌虎钳（钳口宽8cm，可夹持最大宽度5.5cm，水平面360°任意调整夹持方向）
 7.热熔胶枪（工作电压：110-240v；功率：20w，含胶棒）
 8.小木刷（长17cm，宽4cm，杨木手柄，猪鬃毛头）
 9.雕刻套装（12支装，单支长20cm，凿尖形状各异，高碳钢刀身，木质手柄）
10.U型锯（全长26cm，宽11cm，不锈钢锯架，橡胶手柄。锯身可调，适用于不同长度的锯）
11.木工锯（225mm细齿木工手锯）
12.内六方扳手（九件套）
13.手摇钻（尺寸：≥长400mm，横杆长500mm说明：内附活动轴承，旋转时更省力握感舒适，降低工作疲劳感；用途：木艺钻孔手动工具，可钻塑料、PVC，木材、竹材、亚克力、电路线路板等）
14.手板锯（350mm）
15.F夹(总长325mm宽205mm喉深60mm 夹持范围150mm)
16.扳手（250mm）
17.木工锯（225mm细齿木工手锯）</t>
  </si>
  <si>
    <t>中学量具绘图套装</t>
  </si>
  <si>
    <t xml:space="preserve"> 1.卷尺（最大测量长度3m，尺面宽1.6cm，尺壳TPR包胶设计，防摔耐磨）
 2.大木尺套装（包含等腰三角尺、勾股三角尺，尺面刻度50cm）
 3.木折尺（长1m,可折叠5折每折长20cm）
 4.绘图工具包（绘图工具包，配13种常用绘图工具，工具包含擦图片（不锈钢片）；三角板（250mm）；圆规（长150mm，能用铅芯）；分规（长150mm）；绘图模板；橡皮擦；美工刀；绘图铅笔（3支）；透明胶带；卷笔刀；有机玻璃直尺（200mm）；铅笔、橡皮、美工刀、透明胶）
 5.游标卡尺（0.02mm，0～150mm，符合GB/T1214.2）
 6.画笔套装（208件套画笔套装）
 7.电子秤（1000g，0.1g）
 8.组合角尺（水平角尺）
 9.高度游标卡尺（0.02mm，0～200mm，符合GB/T1214.3）
10.外径千分尺（25～50mm，符合GB/T1216）
11.塞尺（0-180度；150mm）</t>
  </si>
  <si>
    <t>粘接套装</t>
  </si>
  <si>
    <t>1.502（20g）10支
2.AB胶（20g）10支
3.木工胶（250g）5支
4.双面胶（5mm）10卷</t>
  </si>
  <si>
    <t>角向磨光机</t>
  </si>
  <si>
    <t>1.功率：880W、额定电压：220V，额定频率：50Hz，
2.最大切割直径：φ180mm，砂轮片孔径：φ22mm  
3.额定输入功率：2000W，
4.空载转速：8500 r/min。</t>
  </si>
  <si>
    <t>木工台锯</t>
  </si>
  <si>
    <t>1.电压:220V，功率:1800W；
2.锯片尺寸：210×30×2.6mm，锯片齿数:24齿/100齿；
3.90度时最大切割深度：50mm，45度时最大切割深度：45mm；
4.主台面规格:53cm×43cm，工作台可调角度0-45°；
5.高度:28.5cm；重量：15kg。</t>
  </si>
  <si>
    <t>手持式木工电刨</t>
  </si>
  <si>
    <t>1.82mm木工电刨，
2.额定电压：220V，额定功率：1600W，
3.刨削宽度82mm，刨削深度2mm，
4.转速13000rpm
5.铝合金底板，机壳。工具盒包装，每套重约3.5kg。</t>
  </si>
  <si>
    <t>切割垫板</t>
  </si>
  <si>
    <t>A3幅面，9层夹白芯优质切割垫板，耐切割，减少纸张打滑及保护刻刀刀片、操作台台面</t>
  </si>
  <si>
    <t>手电钻套装</t>
  </si>
  <si>
    <t>1. 16件电钻套装，
2.含工具箱1个，电钻1把，辅助握持手柄1套，深度尺1根，冲击钻头3支，金属麻花钻头3支，木工钻头3支，螺丝刀批咀6颗，批头接杆1支，螺丝刀手柄1支，膨胀管组合1盒。
3.额定电压：220V，额定频率：50/60Hz，额定功率：700W，
4.空载转速（可调）：0-3400转/分钟，夹头规格：1-13mm。</t>
  </si>
  <si>
    <t>老式手拉钻</t>
  </si>
  <si>
    <t>1.钻杆长度：40cm
2.横杆长度：50cm
3.可夹持1-10mm钻头</t>
  </si>
  <si>
    <t>把</t>
  </si>
  <si>
    <t>框锯</t>
  </si>
  <si>
    <t>70cm×33cm</t>
  </si>
  <si>
    <t>红木木工刨</t>
  </si>
  <si>
    <t>400mm黑檀木；40×6×4.5cm</t>
  </si>
  <si>
    <t>课程耗材及配件</t>
  </si>
  <si>
    <t>智慧教育进阶教育课堂1</t>
  </si>
  <si>
    <t>1.劳动教育金木工教学系统平台，覆盖面广，平台分为教师端和学生端，
2.教师端有老师上课使用的教案和PPT，PPT课程包含主题引入、设计、制作、反思等六大环节，充分调动学生学习的积极性以及动手能力的培养，可以让老师直接上手，不需要再通过寻找素材进行上课，全方位一体式操作方便，
3.学生端有教学的辅助视频，有助于学生在课后或者在平时其他时间进行学习要搭和巩固知识。
4.平台含有教育部白名单赛事案例和介绍以及相关产品制作视频、使用视频等，教师和学生可通过平台了解相关赛事，做好比赛准备，使学生学有所用，有一个充分展现学生能力的平台。
5.平台配备系统密钥1个，登录平台要搭配密钥进行使用，保障了平台安全性。</t>
  </si>
  <si>
    <t>智慧教育进阶教育课堂2</t>
  </si>
  <si>
    <t>进阶智慧教育智造课堂上；整体课堂资料符合学生认知、发展的设计理念，课程分16个主题，每个主题2个课时，总共32个课时。对应的耗材有：木条、圆木棒、薄木板、棉线、圆木棒等，课程可实现的主题制作如下：  
 1. 木制折扇
 2. 木质风箱
 3. 机械计数器
 4. 私人定制名牌
 5. 创意书架
 6. 雷神之锤
 7. 强力挂钩
 8. 悬空座椅
 9. 秦弩制作（1）
10. 秦弩制作（2）
11. 迷你手电筒
12. 武汉长江大桥
13. 赵州桥
14. 诺曼底斜拉桥
15. 桥梁承重比赛（上） 
16. 桥梁承重比赛（下）</t>
  </si>
  <si>
    <t>智慧教育进阶教育课堂3</t>
  </si>
  <si>
    <t>进阶智慧教育智造课堂下；整体课堂资料符合学生认知、发展的设计理念，课程分16个主题，每个主题2个课时，总共32个课时。对应的耗材有：木条、圆木棒、薄木板、棉线、圆木棒等，课程可实现的主推制作如下：                       
 1. 日晷模型
 2. 茶杯
 3. 立体迷宫
 4. 乒乓球发射器
 5. 自动变形折叠桌
 6. 车库推拉门模型
 7. 风向标
 8. 克虏伯大炮
 9. 自行车（1）
10. 自行车（2）
11. 水轮机上
12. 水轮机下
13. 螺旋桨
14. 摇头风扇
15. 飞行者1号（上）
16. 飞行者1号（下）</t>
  </si>
  <si>
    <t>进阶金工课程（上）</t>
  </si>
  <si>
    <t xml:space="preserve">1.进阶智慧教育智造课堂上；整体课堂资料符合学生认知、发展的设计理念，
2.课程分16个主题，每个主题2个课时，总共32个课时。
3.对应的耗材有：金属板、铜丝、包金线、铝板、紫铜片、黄铜片、白铜片等，
4.课程包含：走进金工工艺、结构及其设计、金属丝制作青花瓷花瓶、金属绕线制作花朵、迷你自行车、金属编织制作戒指等。                 </t>
  </si>
  <si>
    <t>进阶金工课程（下）</t>
  </si>
  <si>
    <t>1.进阶智慧教育智造课堂下；整体课堂资料符合学生认知、发展的设计理念，
2.课程分16个主题，每个主题2个课时，总共32个课时。
3.对应的耗材有：金属板、铜丝、包金线、铝板、紫铜片、黄铜片、白铜片等，
4.课程包含：半月梳、金工技术做书签、微型组合工具--开瓶器、黄铜勺子、金属装饰片的铆接、錾刻法制作胸针、镂空雕刻、胸针的双别针制作等。</t>
  </si>
  <si>
    <t>木棒</t>
  </si>
  <si>
    <t>15×100mm，25×100mm，30×100mm木棒各100根</t>
  </si>
  <si>
    <t>空白木板</t>
  </si>
  <si>
    <t>150×220mm，200×300mm，空白木板各50张</t>
  </si>
  <si>
    <t>木工车刀</t>
  </si>
  <si>
    <t>木工车刀8件套</t>
  </si>
  <si>
    <t>钻头套装</t>
  </si>
  <si>
    <t>Ф2.5-Ф13mm直柄麻花钻共22支</t>
  </si>
  <si>
    <t>微型车床专用配件包</t>
  </si>
  <si>
    <t>锯条×20个、车刀×5个、钻头×10个、铣刀×5个、锣刀×5个、锯床夹紧片5个、砂纸10张、皮带10根</t>
  </si>
  <si>
    <t>微型机床备件包</t>
  </si>
  <si>
    <t>M12锁紧螺母1个，M4×6螺丝10个，M4×8螺丝10个，机床专用锁紧块5个，单孔槽螺母5个，四爪卡盘1个，底板防滑垫30个</t>
  </si>
  <si>
    <t>铝棒</t>
  </si>
  <si>
    <t>10×100mm，20×100mm铝棒各10根</t>
  </si>
  <si>
    <t>铁板</t>
  </si>
  <si>
    <t>150×100×2mm；钻床、台钻配套耗材。</t>
  </si>
  <si>
    <t>铝板</t>
  </si>
  <si>
    <t>200×300×1mm；钻床、台钻配套耗材。</t>
  </si>
  <si>
    <t>橡胶锤</t>
  </si>
  <si>
    <t>优质聚氨酯橡胶双面锤头，耐磨性强，弹性好，敲击时不会破损表面，优质合金钢管柄覆胶柄，总长275mm</t>
  </si>
  <si>
    <t>錾刻台</t>
  </si>
  <si>
    <t>45号钢，高硬度可移动錾刻台，规格：≥225mm×150mm×30mm，金银首饰工件雕刻台。</t>
  </si>
  <si>
    <t>錾子</t>
  </si>
  <si>
    <t>錾刻刀13件套</t>
  </si>
  <si>
    <t>铁砧</t>
  </si>
  <si>
    <t>球磨铸钢，喷塑防锈，锻打淬火，规格≥220mm×120mm，重量：约4.9kg。</t>
  </si>
  <si>
    <t>矫正棒</t>
  </si>
  <si>
    <t>手镯、戒指尺寸测量，圆手镯棒，椭圆手镯棒，戒指木棒，铜戒指棒，铁棒。</t>
  </si>
  <si>
    <t>量具绘图套装</t>
  </si>
  <si>
    <t>1.卷尺（最大测量长度3m，尺面宽1.6cm，尺壳TPR包胶设计，防摔耐磨）
2.大木尺套装（包含等腰三角尺、勾股三角尺，尺面刻度50cm）
3.木折尺（长1m,可折叠5折每折长20cm）
4.绘图工具包（绘图工具包，配13种常用绘图工具，工具包含擦图片；三角板（250mm）；圆规（长150mm，能用铅芯）；分规（长150mm）；橡皮擦；美工刀；绘图铅笔（3支）；透明胶带；卷笔刀；有机玻璃直尺（200mm）；铅笔、橡皮、美工刀、透明胶）
5.游标卡尺（0.02mm，0～150mm，符合GB/T1214.2）
6.画笔套装（208件套画笔套装）
7.电子秤（1000g，0.1g）
8.组合角尺（水平角尺）
9.高度游标卡尺（0.02mm，0～200mm，符合GB/T1214.3）
10.外径千分尺（25～50mm，符合GB/T1216）
11.塞尺（0-180度；150mm）
12.外径千分尺（0-25MM，分度值：0.01mm）</t>
  </si>
  <si>
    <t>圆嘴钳</t>
  </si>
  <si>
    <t>5寸圆嘴钳，总长度：126mm；钳嘴宽度：22mm。</t>
  </si>
  <si>
    <t>斜口剪钳</t>
  </si>
  <si>
    <t>5寸斜嘴钳，总长度：110mm；钳嘴宽度：18mm。</t>
  </si>
  <si>
    <t>弯嘴钳</t>
  </si>
  <si>
    <t>5寸弯嘴钳，总长度：125mm；钳嘴宽度：20mm。</t>
  </si>
  <si>
    <t>焊枪</t>
  </si>
  <si>
    <t>220V 地线加焊线6米足标焊线，LED数显、过热保护、推力调节、引弧调节，60根防粘焊条</t>
  </si>
  <si>
    <t>窝作冲头套装</t>
  </si>
  <si>
    <t>14支窝作砧套装，冲头14孔半圆直径: 3 4 5 6 7 8 9 10 11 12 14 16 18 20mm，带包装盒</t>
  </si>
  <si>
    <t>万向桌虎钳</t>
  </si>
  <si>
    <t>1. 45号全钢精铸万向型桌虎钳，多功能不锈钢钳口，
2. 配保龄球夹持柱，可以夹持常规物体及非规则形状体，如球体、椭圆体等，
3. 钳口亦配备防磨胶套，可以防止钳口夹伤塑料、琥珀、线路板等怕挤压物体；
4. 钳体表面喷塑防锈；
5. 规格：钳口宽度70mm×最大开口65mm，
6. 净重约2.8kg/套</t>
  </si>
  <si>
    <t>平口钳</t>
  </si>
  <si>
    <t>钳口宽度：100mm；外形尺寸：189×165×60mm；</t>
  </si>
  <si>
    <t>简易平台</t>
  </si>
  <si>
    <t>铸铁200mm×300mm</t>
  </si>
  <si>
    <t>工具车</t>
  </si>
  <si>
    <t>三层655×360×785mm，配套零件盒以及工具挂钩，侧边可挂工具，</t>
  </si>
  <si>
    <t>热熔胶枪</t>
  </si>
  <si>
    <t>参数：220V，60W，11mm～11.5mm白色热熔胶用，安全符合国家标准，附20根11mm胶条</t>
  </si>
  <si>
    <t>划针盘</t>
  </si>
  <si>
    <t>可调划线盘 300mm,可微调划针.结构组成主要由底座、立柱、划针和夹紧螺母等，划针两端分为直头端和弯头端，直头端用来划线，弯头端常用来划正工件的位置。</t>
  </si>
  <si>
    <t>玻璃钳</t>
  </si>
  <si>
    <t>高碳钢淬火锻造，总长≥210mm，最大开口18mm，用于夹持稀有金属做拔丝时使用。</t>
  </si>
  <si>
    <t>捡拾器</t>
  </si>
  <si>
    <t>强磁可伸缩，磁铁直径17mm，伸缩长度≥780mm，带灯，用于细小金属的拿取和吸附清理。</t>
  </si>
  <si>
    <t>断丝取出器</t>
  </si>
  <si>
    <t>主要用于取出断头螺丝</t>
  </si>
  <si>
    <t>擦亮膏</t>
  </si>
  <si>
    <t>金属去污垢抛光擦亮，规格：50G</t>
  </si>
  <si>
    <t>润滑机油套装</t>
  </si>
  <si>
    <t>1.标配：润滑机油1瓶，喷油壶1把
2.润滑机油（材质：油）（1）容量：≥1L
（2）性能：杰出的抗水性和防腐蚀保护，与大多数塑胶和弹胶体良好相容，优异的氧化稳定性和抗老化能力，润滑、降温、抗压、防锈、抗氧化、延长零部件寿命等作用
（3）用途：机械耐磨抗氧化润滑机油）
3.喷油壶（1）材质：ABS,金属
（2）尺寸：≥直径63mm，长160mm，高120mm
（3）容量：≥200ml
（4）用途：机械保养添加机油使用喷壶。</t>
  </si>
  <si>
    <t>F夹</t>
  </si>
  <si>
    <t>钢制导轨，橡胶夹头，确保工件不受伤害，夹持范围：200mm，快速夹持，比普通G型夹省力，方便。</t>
  </si>
  <si>
    <t>数显万用表</t>
  </si>
  <si>
    <t>1.直流电压：200mV-1000V ±(0.5%+1) 
2.交流电压：200mV-750V ±(0.8%+3)
3.直流电流：20mA-20A ±(0.8%+1) 
4.交流电流：20mA-20A ±(1%+3) 
5.用来测量物体的电阻,电压、测量晶体管的主要参数以及电容器的电容量等</t>
  </si>
  <si>
    <t>图案錾</t>
  </si>
  <si>
    <t>优质合金钢，规格≥长63mm-66mm，20件套，錾刻花纹</t>
  </si>
  <si>
    <t>字母錾</t>
  </si>
  <si>
    <t>优质合金钢，规格≥6mm，27支件套，钢字母6mm，A-Z各一支，&amp;一支</t>
  </si>
  <si>
    <t>铆钉枪</t>
  </si>
  <si>
    <t>￠2.4mm￠3.2mm-4.0mm-4.8mm;单手用，</t>
  </si>
  <si>
    <t>电子天平</t>
  </si>
  <si>
    <t>1000g，0.1g</t>
  </si>
  <si>
    <t>宽座直角尺</t>
  </si>
  <si>
    <t>160mm</t>
  </si>
  <si>
    <t>万能角度尺</t>
  </si>
  <si>
    <t>参数：0～320°，精度2'</t>
  </si>
  <si>
    <t>拉丝线板</t>
  </si>
  <si>
    <t>金属拉丝板：
1.圆形拉丝板0.26-4.1。4排52孔，长205mm、宽50mm，重471g。
2.长方形拉丝板0.5-3.0。3排30孔，长206mm、宽46mm，重542g。</t>
  </si>
  <si>
    <t>金属剪刀</t>
  </si>
  <si>
    <t>不锈钢铁皮剪锋利工业级白铁剪，10寸。</t>
  </si>
  <si>
    <t>电磨套装</t>
  </si>
  <si>
    <t>小型打磨机1个，抛光轮1包，磨针套装1套，磨头1包，雕刻笔1把</t>
  </si>
  <si>
    <t>车刀</t>
  </si>
  <si>
    <t>11件钢头车刀</t>
  </si>
  <si>
    <t>四爪卡盘</t>
  </si>
  <si>
    <t>K72-80,四爪单动</t>
  </si>
  <si>
    <t>白钢刀</t>
  </si>
  <si>
    <t>符合国家或行业标准。</t>
  </si>
  <si>
    <t>回转顶尖</t>
  </si>
  <si>
    <t>尾座锥柄钻头夹</t>
  </si>
  <si>
    <t>带锯条×10个、车刀×5个、钻头×10个、铣刀×5个、打磨机砂带5根、皮带10根</t>
  </si>
  <si>
    <t>150×100×2mm</t>
  </si>
  <si>
    <t>块</t>
  </si>
  <si>
    <t>彩色铝丝</t>
  </si>
  <si>
    <t xml:space="preserve">1.5mm黑色1米 </t>
  </si>
  <si>
    <t>铜丝</t>
  </si>
  <si>
    <t xml:space="preserve">Φ1.8mm×5m，半硬 </t>
  </si>
  <si>
    <t>青花瓷珠</t>
  </si>
  <si>
    <t>8mm青花陶瓷珠，内孔径约2mm，50颗</t>
  </si>
  <si>
    <t>颗</t>
  </si>
  <si>
    <t>包金线</t>
  </si>
  <si>
    <t>0.6mm×2m，0.3mm×2m.</t>
  </si>
  <si>
    <t>珍珠</t>
  </si>
  <si>
    <t xml:space="preserve">6mm，6颗(椭圆)孔径0.6mm </t>
  </si>
  <si>
    <t>铁棒</t>
  </si>
  <si>
    <t>2mm×2mm×1米长</t>
  </si>
  <si>
    <t>根</t>
  </si>
  <si>
    <t>铁丝</t>
  </si>
  <si>
    <t xml:space="preserve">直径0.7mm×1m×10根，硬 </t>
  </si>
  <si>
    <t>塑料软管</t>
  </si>
  <si>
    <t>内孔2×外径4mm×5米</t>
  </si>
  <si>
    <t>砂纸</t>
  </si>
  <si>
    <t>280×230mm，60目</t>
  </si>
  <si>
    <t>铜片</t>
  </si>
  <si>
    <t xml:space="preserve">0.3×50×100mm×2片 </t>
  </si>
  <si>
    <t>流苏</t>
  </si>
  <si>
    <t>混色流苏100个</t>
  </si>
  <si>
    <t xml:space="preserve">紫铜片 </t>
  </si>
  <si>
    <t>白铜片</t>
  </si>
  <si>
    <t>直径8mm×1m</t>
  </si>
  <si>
    <t>铜管</t>
  </si>
  <si>
    <t>外径1.2mm，壁厚0.2mm，50cm×2</t>
  </si>
  <si>
    <t>金工材料</t>
  </si>
  <si>
    <t>100×150×3mm铁板1块，30×200×5mm扁铁1根，D12×200mm铁棒1支，D12×200mm黄铜棒1支，D20×200mm尼龙棒1支，3、4、5mm混装铆钉1袋，砂纸2张，38mm油漆刷1把，150ml防锈油1瓶,劳保手套1付，30×40cm擦机布2块。</t>
  </si>
  <si>
    <t>直径：10mm，长度100mm。</t>
  </si>
  <si>
    <t>直径：20mm，长度100mm。</t>
  </si>
  <si>
    <t>钢丝</t>
  </si>
  <si>
    <t>1.2mm，一斤，长约35m</t>
  </si>
  <si>
    <t>8#，粗4mm约5m</t>
  </si>
  <si>
    <t>机械螺丝</t>
  </si>
  <si>
    <t>M3*20，含螺丝帽500个/袋，</t>
  </si>
  <si>
    <t>袋</t>
  </si>
  <si>
    <t>拉铆钉</t>
  </si>
  <si>
    <t>直径￠3mm~￠5mm，100只。</t>
  </si>
  <si>
    <t>盒</t>
  </si>
  <si>
    <t>彩色金属丝</t>
  </si>
  <si>
    <t>直径2mm,红、黄、绿、蓝、黑、金、银7色以上，设计制作灯罩、九连环等金属工艺作品材料</t>
  </si>
  <si>
    <t>小铁锤套件</t>
  </si>
  <si>
    <t>方铝条16×16×60mm，铝棒φ10×150mm。用于制作小铁锤；可进行划线、锯削、锉削，钻孔、攻丝、套丝、抛光等练习；2个课时完成；</t>
  </si>
  <si>
    <t>六角螺母套件</t>
  </si>
  <si>
    <t>Φ35×12圆钢1片，两端平面磨床磨平；材料：Q235；用于制作六角螺母，可进行划线、锯削、锉削，钻孔、攻丝、抛光等练习；</t>
  </si>
  <si>
    <t>件</t>
  </si>
  <si>
    <t>三脚架套件</t>
  </si>
  <si>
    <t>30×30×300角铁1根，用于制作三脚架，可进行划线、锯削、锉削，弯折、抛光等练习；1个课时完成；</t>
  </si>
  <si>
    <t>机柜</t>
  </si>
  <si>
    <t>600×800×2000mm</t>
  </si>
  <si>
    <t>42U网络机柜，尺寸：600×800×2000mm</t>
  </si>
  <si>
    <t>PDU插排</t>
  </si>
  <si>
    <t>490×45×43mm</t>
  </si>
  <si>
    <t>1.空位：8个10A；
2.额定电压：250V；
3.最大功率：2500W；
4.最大电流：10A。</t>
  </si>
  <si>
    <t>分类编号</t>
  </si>
  <si>
    <t>规格</t>
  </si>
  <si>
    <t>植物根尖纵切</t>
  </si>
  <si>
    <t>43201</t>
  </si>
  <si>
    <t>J4201型</t>
  </si>
  <si>
    <t>片</t>
  </si>
  <si>
    <t>顶芽纵切</t>
  </si>
  <si>
    <t>43202</t>
  </si>
  <si>
    <t>J4203型</t>
  </si>
  <si>
    <t>南瓜茎纵切</t>
  </si>
  <si>
    <t>43203</t>
  </si>
  <si>
    <t>J4205型</t>
  </si>
  <si>
    <t>单子叶植物茎横切</t>
  </si>
  <si>
    <t>43204</t>
  </si>
  <si>
    <t>J4206型</t>
  </si>
  <si>
    <t>双子叶植物茎横切</t>
  </si>
  <si>
    <t>43205</t>
  </si>
  <si>
    <t>J4207型</t>
  </si>
  <si>
    <t>木本双子叶植物茎横切</t>
  </si>
  <si>
    <t>43206</t>
  </si>
  <si>
    <t>J4208型</t>
  </si>
  <si>
    <t>蚕豆叶下表皮装片</t>
  </si>
  <si>
    <t>43208</t>
  </si>
  <si>
    <t>J4210型</t>
  </si>
  <si>
    <t>植物细胞有丝分裂(洋葱根尖纵切)</t>
  </si>
  <si>
    <t>43209</t>
  </si>
  <si>
    <t>J4219型</t>
  </si>
  <si>
    <t>松叶横切切片</t>
  </si>
  <si>
    <t>43210</t>
  </si>
  <si>
    <t>应能看清表皮、厚壁组织、内陷的气孔、树脂道、内皮层、维管束、薄壁组织和叶肉组织等</t>
  </si>
  <si>
    <t>胞间连丝切片</t>
  </si>
  <si>
    <t>43211</t>
  </si>
  <si>
    <t>应能看清胞间连丝将两个相邻细胞的原生质体连在一起</t>
  </si>
  <si>
    <t>地衣切片</t>
  </si>
  <si>
    <t>结构应清晰且典型</t>
  </si>
  <si>
    <t>蕨叶切片</t>
  </si>
  <si>
    <t>43213</t>
  </si>
  <si>
    <t>蕨原叶体装片</t>
  </si>
  <si>
    <t>43214</t>
  </si>
  <si>
    <t>蕨原叶体幼孢子体装片</t>
  </si>
  <si>
    <t>43215</t>
  </si>
  <si>
    <t>花粉萌发装片</t>
  </si>
  <si>
    <t>43216</t>
  </si>
  <si>
    <t>示花粉粒和花粉管的结构</t>
  </si>
  <si>
    <t>百合子房切片</t>
  </si>
  <si>
    <t>43217</t>
  </si>
  <si>
    <t>应示子房横切面的背缝线、腹缝线、子房壁、子房室和胚珠的结构</t>
  </si>
  <si>
    <t>百合花药切片</t>
  </si>
  <si>
    <t>43218</t>
  </si>
  <si>
    <t>应示花药横切面的花粉囊壁、药隔及其维管束、药室、花药的裂口和花粉粒</t>
  </si>
  <si>
    <t>迎春叶横切</t>
  </si>
  <si>
    <t>43221</t>
  </si>
  <si>
    <t>应显示叶片横断面的上下表皮、栅栏组织、海绵组织及叶脉等</t>
  </si>
  <si>
    <t>玉米种子纵切</t>
  </si>
  <si>
    <t>43222</t>
  </si>
  <si>
    <t>应显示子叶、胚芽、胚芽鞘、胚轴、胚根和胚根鞘</t>
  </si>
  <si>
    <t>洋葱鳞片叶表皮装片</t>
  </si>
  <si>
    <t>43223</t>
  </si>
  <si>
    <t>细胞质着色均匀，细胞核明显，细胞界限清晰</t>
  </si>
  <si>
    <t>青霉装片</t>
  </si>
  <si>
    <t>43301</t>
  </si>
  <si>
    <t>J4211型</t>
  </si>
  <si>
    <t>衣藻装片</t>
  </si>
  <si>
    <t>43303</t>
  </si>
  <si>
    <t>应显示细胞壁、杯状叶绿体、细胞核、鞭毛等结构</t>
  </si>
  <si>
    <t>细菌三型涂片</t>
  </si>
  <si>
    <t>43304</t>
  </si>
  <si>
    <t>J4214型</t>
  </si>
  <si>
    <t>酵母菌装片</t>
  </si>
  <si>
    <t>43305</t>
  </si>
  <si>
    <t>J4215型</t>
  </si>
  <si>
    <t>水绵接合生殖装片</t>
  </si>
  <si>
    <t>43306</t>
  </si>
  <si>
    <t>应包括有营养细胞和接合生殖各期的藻丝，细胞不收缩，藻丝不堆集或缠绕</t>
  </si>
  <si>
    <t>水绵装片</t>
  </si>
  <si>
    <t>43307</t>
  </si>
  <si>
    <t>团藻装片</t>
  </si>
  <si>
    <t>43308</t>
  </si>
  <si>
    <t>团藻应基本呈球形，无明显收缩、压碎等情况</t>
  </si>
  <si>
    <t>曲霉装片</t>
  </si>
  <si>
    <t>43309</t>
  </si>
  <si>
    <t>应能看清营养菌丝及其上的分生孢子梗、顶囊和顶端的分生孢子</t>
  </si>
  <si>
    <t>伞蕈切片</t>
  </si>
  <si>
    <t>43310</t>
  </si>
  <si>
    <t>菌柄居中，菌褶、担子和担孢子不收缩</t>
  </si>
  <si>
    <t>黑根霉装片</t>
  </si>
  <si>
    <t>水螅纵片</t>
  </si>
  <si>
    <t>43401</t>
  </si>
  <si>
    <t>J4217型</t>
  </si>
  <si>
    <t>蚯蚓横切</t>
  </si>
  <si>
    <t>43402</t>
  </si>
  <si>
    <t>J4218型</t>
  </si>
  <si>
    <t>动物细胞有丝分裂</t>
  </si>
  <si>
    <t>43403</t>
  </si>
  <si>
    <t>马蛔虫受精卵切片</t>
  </si>
  <si>
    <t>草履虫接合生殖装片</t>
  </si>
  <si>
    <t>43404</t>
  </si>
  <si>
    <t>虫体形态正常，无收缩、膨胀、压碎、断裂等现象</t>
  </si>
  <si>
    <t>草履虫分裂生殖装片</t>
  </si>
  <si>
    <t>43405</t>
  </si>
  <si>
    <t>囊虫装片</t>
  </si>
  <si>
    <t>43406</t>
  </si>
  <si>
    <t>应能看清头节上的4个吸盘和顶突部分的小钩</t>
  </si>
  <si>
    <t>血吸虫雌雄合抱装片</t>
  </si>
  <si>
    <t>43407</t>
  </si>
  <si>
    <t>应能看清雌、雄虫的各部主要结构：口吸盘、腹吸盘、精巢和卵巢等</t>
  </si>
  <si>
    <t>血吸虫雄虫装片</t>
  </si>
  <si>
    <t>43408</t>
  </si>
  <si>
    <t>应能看清雄虫体较短粗，虫体应形态正常、不扭曲</t>
  </si>
  <si>
    <t>血吸虫雌虫装片</t>
  </si>
  <si>
    <t>43409</t>
  </si>
  <si>
    <t>应能看清雌性虫体细长，后半部较粗，虫体应形态正常、不扭曲</t>
  </si>
  <si>
    <t>家蚊(雌)口器装片</t>
  </si>
  <si>
    <t>43410</t>
  </si>
  <si>
    <t>应显示复眼、触角、上唇、舌、上颚、下颚、下唇、下颚须和唇瓣等结构</t>
  </si>
  <si>
    <t>水螅带芽整体装片</t>
  </si>
  <si>
    <t>43411</t>
  </si>
  <si>
    <t>水螅过精巢横切</t>
  </si>
  <si>
    <t>应能看清精巢、外胚层、内胚层、中胶层和消化循环腔</t>
  </si>
  <si>
    <t>水螅过卵巢横切</t>
  </si>
  <si>
    <t>应能看清卵巢、外胚层、内胚层、中胶层和消化循环腔</t>
  </si>
  <si>
    <t>单层扁平上皮装片</t>
  </si>
  <si>
    <t>43501</t>
  </si>
  <si>
    <t>J4251型</t>
  </si>
  <si>
    <t>复层扁平上皮装片</t>
  </si>
  <si>
    <t>43502</t>
  </si>
  <si>
    <t>J4252型</t>
  </si>
  <si>
    <t>人皮过毛囊切片</t>
  </si>
  <si>
    <t>43503</t>
  </si>
  <si>
    <t>J4253型</t>
  </si>
  <si>
    <t>人皮过汗腺切片</t>
  </si>
  <si>
    <t>43504</t>
  </si>
  <si>
    <t>J4254型</t>
  </si>
  <si>
    <t>纤维结缔组织装片 (腱纵切)</t>
  </si>
  <si>
    <t>43505</t>
  </si>
  <si>
    <t>J4255型</t>
  </si>
  <si>
    <t>疏松结缔组织装片</t>
  </si>
  <si>
    <t>43506</t>
  </si>
  <si>
    <t>J4256型</t>
  </si>
  <si>
    <t>人血涂片</t>
  </si>
  <si>
    <t>43507</t>
  </si>
  <si>
    <t>J4357型</t>
  </si>
  <si>
    <t>骨骼肌纵横切</t>
  </si>
  <si>
    <t>43508</t>
  </si>
  <si>
    <t>J4258型</t>
  </si>
  <si>
    <t>平滑肌分离装片</t>
  </si>
  <si>
    <t>J4259型</t>
  </si>
  <si>
    <t>心肌切片</t>
  </si>
  <si>
    <t>43510</t>
  </si>
  <si>
    <t>J4260型</t>
  </si>
  <si>
    <t>运动神经元装片</t>
  </si>
  <si>
    <t>43511</t>
  </si>
  <si>
    <t>J4261型</t>
  </si>
  <si>
    <t>脊髓横切</t>
  </si>
  <si>
    <t>43512</t>
  </si>
  <si>
    <t>J4262型</t>
  </si>
  <si>
    <t>运动神经末梢装片</t>
  </si>
  <si>
    <t>43513</t>
  </si>
  <si>
    <t>J4263型</t>
  </si>
  <si>
    <t>胃壁切片</t>
  </si>
  <si>
    <t>43514</t>
  </si>
  <si>
    <t>J4264型</t>
  </si>
  <si>
    <t>肾脏纵切</t>
  </si>
  <si>
    <t>43515</t>
  </si>
  <si>
    <t>应能看清经过肾门的肾脏整体纵断面，并区分皮质、髓质和皮质外的被膜</t>
  </si>
  <si>
    <t>动静脉血管横切</t>
  </si>
  <si>
    <t>43516</t>
  </si>
  <si>
    <t>取材于哺乳动物的腹主动脉和下腔静脉，内皮应90%以上完整</t>
  </si>
  <si>
    <t>小肠切片</t>
  </si>
  <si>
    <t>43517</t>
  </si>
  <si>
    <t>应能看清黏膜，包括绒毛、黏膜肌层和肠腺，黏膜下层、肌层和浆膜等</t>
  </si>
  <si>
    <t>肺血管注射切片</t>
  </si>
  <si>
    <t>43518</t>
  </si>
  <si>
    <t>能看清由肺动脉形成的包绕肺泡外的毛细血管网</t>
  </si>
  <si>
    <t>肾血管注射切片</t>
  </si>
  <si>
    <t>43519</t>
  </si>
  <si>
    <t>能看清肾皮质中血管的分布，肾小体的毛细血管网和髓质中并行的血管</t>
  </si>
  <si>
    <t>精巢切片</t>
  </si>
  <si>
    <t>43520</t>
  </si>
  <si>
    <t>应能看清精巢外层的致密结缔组织白膜，曲细精管的各种断面和结缔组织间质等</t>
  </si>
  <si>
    <t>卵巢切片</t>
  </si>
  <si>
    <t>43521</t>
  </si>
  <si>
    <t>应能看清卵巢上皮、白膜、皮质、髓质和卵巢门等结构；示成熟卵泡中的卵丘、卵细胞、透明带等结构</t>
  </si>
  <si>
    <t>精虫涂片</t>
  </si>
  <si>
    <t>43522</t>
  </si>
  <si>
    <t>应能看清精子头、颈和尾三部</t>
  </si>
  <si>
    <t>口腔上皮细胞装片</t>
  </si>
  <si>
    <t>43523</t>
  </si>
  <si>
    <t>蛔虫卵装片</t>
  </si>
  <si>
    <t>43524</t>
  </si>
  <si>
    <t>雌、雄各一条，浸制c或包埋</t>
  </si>
  <si>
    <t>字母“e”装片</t>
  </si>
  <si>
    <t>43601</t>
  </si>
  <si>
    <t>多重染色</t>
  </si>
  <si>
    <t>正常人染色体装片</t>
  </si>
  <si>
    <t>43603</t>
  </si>
  <si>
    <t>量筒</t>
  </si>
  <si>
    <t>60001</t>
  </si>
  <si>
    <t>10ml</t>
  </si>
  <si>
    <t>60003</t>
  </si>
  <si>
    <t>100ml</t>
  </si>
  <si>
    <t>500ml</t>
  </si>
  <si>
    <t>量杯 1000 mL</t>
  </si>
  <si>
    <t>塑料，1000mL</t>
  </si>
  <si>
    <t>试管</t>
  </si>
  <si>
    <t>61001</t>
  </si>
  <si>
    <t>φ12mm×70mm</t>
  </si>
  <si>
    <t>支</t>
  </si>
  <si>
    <t>61002-1</t>
  </si>
  <si>
    <t>φ15mm×100mm</t>
  </si>
  <si>
    <t>61002</t>
  </si>
  <si>
    <t>φ15mm×150mm</t>
  </si>
  <si>
    <t>硬质玻璃管</t>
  </si>
  <si>
    <t>烧杯</t>
  </si>
  <si>
    <t>61021</t>
  </si>
  <si>
    <t>50ml</t>
  </si>
  <si>
    <t>61022</t>
  </si>
  <si>
    <t>61023</t>
  </si>
  <si>
    <t>250ml</t>
  </si>
  <si>
    <t>61024</t>
  </si>
  <si>
    <t>锥形瓶</t>
  </si>
  <si>
    <t>50mL</t>
  </si>
  <si>
    <t>61041</t>
  </si>
  <si>
    <t>100mL</t>
  </si>
  <si>
    <t>61042</t>
  </si>
  <si>
    <t>酒精灯</t>
  </si>
  <si>
    <t>62001</t>
  </si>
  <si>
    <t>150ml</t>
  </si>
  <si>
    <t>干燥器</t>
  </si>
  <si>
    <t>62006</t>
  </si>
  <si>
    <t>150mm</t>
  </si>
  <si>
    <t>漏斗</t>
  </si>
  <si>
    <t>62031</t>
  </si>
  <si>
    <t>60mm</t>
  </si>
  <si>
    <t>T形管</t>
  </si>
  <si>
    <t>直径7-8mm</t>
  </si>
  <si>
    <t>Y形管</t>
  </si>
  <si>
    <t>滴管</t>
  </si>
  <si>
    <t>62073</t>
  </si>
  <si>
    <t>10cm</t>
  </si>
  <si>
    <t>离心管</t>
  </si>
  <si>
    <t>62074</t>
  </si>
  <si>
    <t>玻璃钟罩</t>
  </si>
  <si>
    <t>62093</t>
  </si>
  <si>
    <t>Φ150mm×250mm</t>
  </si>
  <si>
    <t>U形管</t>
  </si>
  <si>
    <t>白色， 玻璃制</t>
  </si>
  <si>
    <t>广口瓶</t>
  </si>
  <si>
    <t>白 125ml</t>
  </si>
  <si>
    <t>白 500ml</t>
  </si>
  <si>
    <t>细口瓶</t>
  </si>
  <si>
    <t>白250ml</t>
  </si>
  <si>
    <t>滴瓶</t>
  </si>
  <si>
    <t>63041</t>
  </si>
  <si>
    <t>白 30ml</t>
  </si>
  <si>
    <t>63043</t>
  </si>
  <si>
    <t>茶，30mL</t>
  </si>
  <si>
    <t>63044</t>
  </si>
  <si>
    <t>茶 60ml</t>
  </si>
  <si>
    <t>试管夹</t>
  </si>
  <si>
    <t>64006</t>
  </si>
  <si>
    <t>木制或者竹制，长度≥200mm，宽度约20mm，厚度约20mm。</t>
  </si>
  <si>
    <t>止水夹</t>
  </si>
  <si>
    <t>Φ3mm钢丝制成，做防锈处理，夹持角度≥60º，弹性好，不漏液</t>
  </si>
  <si>
    <t>药匙</t>
  </si>
  <si>
    <t>64042</t>
  </si>
  <si>
    <t>塑料</t>
  </si>
  <si>
    <t>玻璃管</t>
  </si>
  <si>
    <t>φ5～φ6mm</t>
  </si>
  <si>
    <t>千克</t>
  </si>
  <si>
    <t>玻璃棒</t>
  </si>
  <si>
    <t>64053</t>
  </si>
  <si>
    <t>φ3～φ4mm</t>
  </si>
  <si>
    <t>洗耳球</t>
  </si>
  <si>
    <t>60ml</t>
  </si>
  <si>
    <t>试管刷</t>
  </si>
  <si>
    <t>猪毛刷，毛长12cm</t>
  </si>
  <si>
    <t>培养皿</t>
  </si>
  <si>
    <t>90mm</t>
  </si>
  <si>
    <t>研钵</t>
  </si>
  <si>
    <t>瓷质，60mm</t>
  </si>
  <si>
    <t>记数载玻片(计数板)</t>
  </si>
  <si>
    <t>64096</t>
  </si>
  <si>
    <t>计数区边长为1mm，由400个小方格组成</t>
  </si>
  <si>
    <t>载玻片</t>
  </si>
  <si>
    <t>80302</t>
  </si>
  <si>
    <t>无色透明，平整</t>
  </si>
  <si>
    <t>盖玻片</t>
  </si>
  <si>
    <t>80303</t>
  </si>
  <si>
    <t>包</t>
  </si>
  <si>
    <t>合计</t>
  </si>
  <si>
    <r>
      <rPr>
        <sz val="18"/>
        <rFont val="微软雅黑"/>
        <charset val="134"/>
      </rPr>
      <t>江苏省锡山高级中学实验学校-江苏省锡山高级中学实验学校2022年生物仪器总账</t>
    </r>
  </si>
  <si>
    <t>打孔器</t>
  </si>
  <si>
    <t>02002</t>
  </si>
  <si>
    <t>四件</t>
  </si>
  <si>
    <t>仪器车</t>
  </si>
  <si>
    <t>02020</t>
  </si>
  <si>
    <t>不锈钢，80×50×110cm</t>
  </si>
  <si>
    <t>辆</t>
  </si>
  <si>
    <t>生物显微镜</t>
  </si>
  <si>
    <t>02040</t>
  </si>
  <si>
    <t>1000X</t>
  </si>
  <si>
    <t>02041</t>
  </si>
  <si>
    <t>500X</t>
  </si>
  <si>
    <t>双目立体显微镜</t>
  </si>
  <si>
    <t>02044</t>
  </si>
  <si>
    <t>40X</t>
  </si>
  <si>
    <t>放大镜</t>
  </si>
  <si>
    <t>02051</t>
  </si>
  <si>
    <t>手持式，有效通光孔径不小于40mm，5X</t>
  </si>
  <si>
    <t>望远镜</t>
  </si>
  <si>
    <t>02060</t>
  </si>
  <si>
    <t>双筒，7×35</t>
  </si>
  <si>
    <t>电动离心机</t>
  </si>
  <si>
    <t>02070</t>
  </si>
  <si>
    <t>配10ml×6的离心管</t>
  </si>
  <si>
    <t>离心沉淀器</t>
  </si>
  <si>
    <t>02071</t>
  </si>
  <si>
    <t>手摇式</t>
  </si>
  <si>
    <t>酒精喷灯</t>
  </si>
  <si>
    <t>02075</t>
  </si>
  <si>
    <t>坐式</t>
  </si>
  <si>
    <t>电炉</t>
  </si>
  <si>
    <t>02076</t>
  </si>
  <si>
    <t>密封式</t>
  </si>
  <si>
    <t>高压灭菌器</t>
  </si>
  <si>
    <t>02080</t>
  </si>
  <si>
    <t>立式，有超高温、超高压自动保护设置</t>
  </si>
  <si>
    <t>蒸馏水器</t>
  </si>
  <si>
    <t>02081</t>
  </si>
  <si>
    <t>不锈钢材质，出水量≥5L/h，额定功率≥4500W，外接地保护，有缺水报警或自动补水装置</t>
  </si>
  <si>
    <t>恒温水浴锅</t>
  </si>
  <si>
    <t>02082</t>
  </si>
  <si>
    <t>水浴控温范围：室温+5℃~99.9℃，水温控制±0.5℃，不锈钢内胆，数字显示</t>
  </si>
  <si>
    <t>烘干箱</t>
  </si>
  <si>
    <t>02084</t>
  </si>
  <si>
    <t>1.电热鼓风型，功率≥600W，
2.1.5级(温度均匀性为±0.03℃，温度波动性为1.5℃)，烘干温度250℃以下，
3.箱体内有隔板，内部容积：≥350mm×350mm×350mm</t>
  </si>
  <si>
    <t>恒温培养箱</t>
  </si>
  <si>
    <t>02087</t>
  </si>
  <si>
    <t>136L</t>
  </si>
  <si>
    <t>整理箱</t>
  </si>
  <si>
    <t>02119</t>
  </si>
  <si>
    <t>矮型，储存及分发药品用</t>
  </si>
  <si>
    <t>保温桶</t>
  </si>
  <si>
    <t>02120</t>
  </si>
  <si>
    <t>1～2L</t>
  </si>
  <si>
    <t>水族箱</t>
  </si>
  <si>
    <t>02126</t>
  </si>
  <si>
    <t>300×200×270mm</t>
  </si>
  <si>
    <t>塑料水槽</t>
  </si>
  <si>
    <t>长26.5cm，宽19.5cm，高10cm</t>
  </si>
  <si>
    <t>方座支架（铁架台）</t>
  </si>
  <si>
    <t>03002</t>
  </si>
  <si>
    <t>方形座，含铁夹、复夹、铁圈，重心稳定不晃动，夹持器内侧应有垫衬</t>
  </si>
  <si>
    <t>三脚架</t>
  </si>
  <si>
    <t>03006</t>
  </si>
  <si>
    <t>铁质，环内径75mm，高150mm</t>
  </si>
  <si>
    <t>试管架</t>
  </si>
  <si>
    <t>03008</t>
  </si>
  <si>
    <t>塑料，8孔</t>
  </si>
  <si>
    <t>木直尺</t>
  </si>
  <si>
    <t>1000mm</t>
  </si>
  <si>
    <t>软尺</t>
  </si>
  <si>
    <t>10006</t>
  </si>
  <si>
    <t>1500mm</t>
  </si>
  <si>
    <t>托盘天平</t>
  </si>
  <si>
    <t>11004</t>
  </si>
  <si>
    <t>200g，0.2g</t>
  </si>
  <si>
    <t>100g</t>
  </si>
  <si>
    <t>电子停表</t>
  </si>
  <si>
    <t>12003</t>
  </si>
  <si>
    <t>0.1s</t>
  </si>
  <si>
    <t/>
  </si>
  <si>
    <t>解剖器</t>
  </si>
  <si>
    <t>27001</t>
  </si>
  <si>
    <t>七件、不锈钢</t>
  </si>
  <si>
    <t>27002</t>
  </si>
  <si>
    <t>四件、不锈钢</t>
  </si>
  <si>
    <t>解剖盘</t>
  </si>
  <si>
    <t>27003</t>
  </si>
  <si>
    <t>蜡盘，140mm×250mm</t>
  </si>
  <si>
    <t>接种箱</t>
  </si>
  <si>
    <t>27005</t>
  </si>
  <si>
    <t>带紫外灯</t>
  </si>
  <si>
    <t>接种环</t>
  </si>
  <si>
    <t>27006</t>
  </si>
  <si>
    <t>接种棒为铜或不锈钢材质，接种丝为耐热合金，环内径2mm~3mm</t>
  </si>
  <si>
    <t>植物光合作用、呼吸作用、蒸腾作用演示器</t>
  </si>
  <si>
    <t>27008</t>
  </si>
  <si>
    <t>由透明的有机透明容器，漏斗、上盖板、试管及试管架组合而成</t>
  </si>
  <si>
    <t>徒手切片器</t>
  </si>
  <si>
    <t>27009</t>
  </si>
  <si>
    <t>不锈钢材质，底板加强筋设计，厚度旋转快速调节</t>
  </si>
  <si>
    <t>孵化器</t>
  </si>
  <si>
    <t>27010</t>
  </si>
  <si>
    <t>4-6个蛋</t>
  </si>
  <si>
    <t>研磨过滤器</t>
  </si>
  <si>
    <t>27011</t>
  </si>
  <si>
    <t>20ml</t>
  </si>
  <si>
    <t>不锈钢盘</t>
  </si>
  <si>
    <t>27Y0031</t>
  </si>
  <si>
    <t>140mm×250mm</t>
  </si>
  <si>
    <t>植物细胞模型</t>
  </si>
  <si>
    <t>33001</t>
  </si>
  <si>
    <t>J3201型</t>
  </si>
  <si>
    <t>导管、筛管结构模型</t>
  </si>
  <si>
    <t>33003</t>
  </si>
  <si>
    <t>四种导管、筛管</t>
  </si>
  <si>
    <t>单子叶植物茎模型</t>
  </si>
  <si>
    <t>33004</t>
  </si>
  <si>
    <t>J3204型</t>
  </si>
  <si>
    <t>双子叶草本植物茎模型</t>
  </si>
  <si>
    <t>33005</t>
  </si>
  <si>
    <t>J3205型</t>
  </si>
  <si>
    <t>叶构造模型</t>
  </si>
  <si>
    <t>33006</t>
  </si>
  <si>
    <t>J3206型</t>
  </si>
  <si>
    <t>小麦花模型</t>
  </si>
  <si>
    <t>33008</t>
  </si>
  <si>
    <t>J3208型</t>
  </si>
  <si>
    <t>玉米籽粒解剖模型</t>
  </si>
  <si>
    <t>330Y227</t>
  </si>
  <si>
    <t>模型展示玉米籽粒的果皮、种皮、胚乳和胚，胚可拆下，展示</t>
  </si>
  <si>
    <t>水螅解剖模型</t>
  </si>
  <si>
    <t>3214</t>
  </si>
  <si>
    <t>附放大体壁及刺丝泡</t>
  </si>
  <si>
    <t>河蚌解剖模型</t>
  </si>
  <si>
    <t>3222</t>
  </si>
  <si>
    <t>用于生物教学展示，模型约30×25×10cm</t>
  </si>
  <si>
    <t>蛙胚胎发育模型</t>
  </si>
  <si>
    <t>33102</t>
  </si>
  <si>
    <t>展示胚胎发育过程</t>
  </si>
  <si>
    <t>草履虫模型</t>
  </si>
  <si>
    <t>33103</t>
  </si>
  <si>
    <t>示外形、内部结构</t>
  </si>
  <si>
    <t>蚯蚓解剖模型</t>
  </si>
  <si>
    <t>33104</t>
  </si>
  <si>
    <t>教学演示直观教具</t>
  </si>
  <si>
    <t>血吸虫模型</t>
  </si>
  <si>
    <t>33105</t>
  </si>
  <si>
    <t>雌雄合抱，可拆装</t>
  </si>
  <si>
    <t>内耳模型</t>
  </si>
  <si>
    <t>3313</t>
  </si>
  <si>
    <t>PVC材质，颜色鲜明细腻</t>
  </si>
  <si>
    <t>脑干模型</t>
  </si>
  <si>
    <t>3315</t>
  </si>
  <si>
    <t>放大显示脑干的外形，便于教学</t>
  </si>
  <si>
    <t>淋巴结模型</t>
  </si>
  <si>
    <t>3318</t>
  </si>
  <si>
    <t>造型逼真，颜色鲜明，纹理沟壑一目了然</t>
  </si>
  <si>
    <t>脊髓与椎骨部分模型</t>
  </si>
  <si>
    <t>3308</t>
  </si>
  <si>
    <t>尺寸约28×25×21cm</t>
  </si>
  <si>
    <t>头、颈、躯干模型</t>
  </si>
  <si>
    <t>33201</t>
  </si>
  <si>
    <t>850mm</t>
  </si>
  <si>
    <t>人体骨骼模型</t>
  </si>
  <si>
    <t>J3302-1型，850mm</t>
  </si>
  <si>
    <t>眼球解剖模型</t>
  </si>
  <si>
    <t>33205</t>
  </si>
  <si>
    <t>6倍大</t>
  </si>
  <si>
    <t>眼球仪</t>
  </si>
  <si>
    <t>33206</t>
  </si>
  <si>
    <t>晶状体曲率可变</t>
  </si>
  <si>
    <t>心脏解剖模型</t>
  </si>
  <si>
    <t>33207</t>
  </si>
  <si>
    <t>5倍大</t>
  </si>
  <si>
    <t>33208</t>
  </si>
  <si>
    <t>自然大</t>
  </si>
  <si>
    <t>喉解剖模型</t>
  </si>
  <si>
    <t>33209</t>
  </si>
  <si>
    <t>J3305型</t>
  </si>
  <si>
    <t>脑解剖模型</t>
  </si>
  <si>
    <t>33211</t>
  </si>
  <si>
    <t>J3307型，自然大</t>
  </si>
  <si>
    <t>耳解剖模型</t>
  </si>
  <si>
    <t>33212</t>
  </si>
  <si>
    <t>男性泌尿生殖系统模型</t>
  </si>
  <si>
    <t>33213</t>
  </si>
  <si>
    <t>女性泌尿生殖系统模型</t>
  </si>
  <si>
    <t>33214</t>
  </si>
  <si>
    <t>皮肤结构模型</t>
  </si>
  <si>
    <t>33215</t>
  </si>
  <si>
    <t>肝、十二指肠、胰脏模型</t>
  </si>
  <si>
    <t>33216</t>
  </si>
  <si>
    <t>肾单位、肾小体模型</t>
  </si>
  <si>
    <t>33217</t>
  </si>
  <si>
    <t>心搏与血液循环模型</t>
  </si>
  <si>
    <t>33218</t>
  </si>
  <si>
    <t>示心动周期及大小循环</t>
  </si>
  <si>
    <t>人体肌肉模型</t>
  </si>
  <si>
    <t>33219</t>
  </si>
  <si>
    <t>850mm全身，示浅层肌及部分深层肌</t>
  </si>
  <si>
    <t>肘关节活动模型</t>
  </si>
  <si>
    <t>33220</t>
  </si>
  <si>
    <t>附肩胛骨</t>
  </si>
  <si>
    <t>牙列及磨齿解剖模型</t>
  </si>
  <si>
    <t>33221</t>
  </si>
  <si>
    <t>作为讲授消化系统口腔部分牙齿所使用的直观教具，可拆卸安装</t>
  </si>
  <si>
    <t>胃解剖模型</t>
  </si>
  <si>
    <t>33222</t>
  </si>
  <si>
    <t>PVC材质，清晰展示各个部分，纹理清晰</t>
  </si>
  <si>
    <t>尿的形成动态模型</t>
  </si>
  <si>
    <t>33223</t>
  </si>
  <si>
    <t>电动式</t>
  </si>
  <si>
    <t>人体呼吸运动模型</t>
  </si>
  <si>
    <t>33224</t>
  </si>
  <si>
    <t>膈肌运动模拟器</t>
  </si>
  <si>
    <t>33225</t>
  </si>
  <si>
    <t>1.高度：250mm±15mm，
2.宽度或直径：220mm±15mm，
3.膈的直径(或长径)：≥170mm；
4.应模拟显示胸腔、膈、气管、支气管、肺(或肺泡)等结构</t>
  </si>
  <si>
    <t>始祖鸟化石及复原模型</t>
  </si>
  <si>
    <t>33301</t>
  </si>
  <si>
    <t>玻璃纤维塑料、手工绘画、结构准确</t>
  </si>
  <si>
    <t>鱼解剖浸制标本</t>
  </si>
  <si>
    <t>43001</t>
  </si>
  <si>
    <t>J4101型</t>
  </si>
  <si>
    <t>瓶</t>
  </si>
  <si>
    <t>蛙解剖浸制标本</t>
  </si>
  <si>
    <t>43002</t>
  </si>
  <si>
    <t>J4102型</t>
  </si>
  <si>
    <t>蜥蜴解剖浸制标本</t>
  </si>
  <si>
    <t>43003</t>
  </si>
  <si>
    <t>J4103型</t>
  </si>
  <si>
    <t>鸽解剖浸制标本</t>
  </si>
  <si>
    <t>43004</t>
  </si>
  <si>
    <t>J4104型</t>
  </si>
  <si>
    <t>兔解剖浸制标本</t>
  </si>
  <si>
    <t>43005</t>
  </si>
  <si>
    <t>J4105型</t>
  </si>
  <si>
    <t>蛙发育顺序标本</t>
  </si>
  <si>
    <t>43006</t>
  </si>
  <si>
    <t>J4106型</t>
  </si>
  <si>
    <t>蛔虫标本</t>
  </si>
  <si>
    <t>43008</t>
  </si>
  <si>
    <t>雌雄各1条</t>
  </si>
  <si>
    <t>花序类型保色浸制标本</t>
  </si>
  <si>
    <t>43009</t>
  </si>
  <si>
    <t>浸制保色处理，植物呈自然生长状，一侧固定</t>
  </si>
  <si>
    <t>花冠类型保色浸制标本</t>
  </si>
  <si>
    <t>43010</t>
  </si>
  <si>
    <t>十字花科、豆科、菊科等</t>
  </si>
  <si>
    <t>褐藻类植物保色浸制标本</t>
  </si>
  <si>
    <t>43011</t>
  </si>
  <si>
    <t>品种同4157</t>
  </si>
  <si>
    <t>红藻类植物保色浸制标本</t>
  </si>
  <si>
    <t>43012</t>
  </si>
  <si>
    <t>品种同4158</t>
  </si>
  <si>
    <t>海葵标本</t>
  </si>
  <si>
    <t>43013</t>
  </si>
  <si>
    <t>整体浸制</t>
  </si>
  <si>
    <t>海蜇标本</t>
  </si>
  <si>
    <t>43014</t>
  </si>
  <si>
    <t>寄居蟹标本</t>
  </si>
  <si>
    <t>43015</t>
  </si>
  <si>
    <t>寄居蟹与其他生物共生标本</t>
  </si>
  <si>
    <t>43016</t>
  </si>
  <si>
    <t>寄生绦虫囊尾蚴猪肉浸制标本</t>
  </si>
  <si>
    <t>43017</t>
  </si>
  <si>
    <t>整体浸制，透明有机，玻璃封装</t>
  </si>
  <si>
    <t>珍贵植物保色浸制标本</t>
  </si>
  <si>
    <t>43021</t>
  </si>
  <si>
    <t>浸制保色处理，一侧固定，植物呈自然生长状</t>
  </si>
  <si>
    <t>葫芦藓生活史标本</t>
  </si>
  <si>
    <t>43022</t>
  </si>
  <si>
    <t>透明封装，由原叶体、葫芦藓组成分布在玻璃面盒中</t>
  </si>
  <si>
    <t>蕨生活史标本</t>
  </si>
  <si>
    <t>43023</t>
  </si>
  <si>
    <t>由孢子、原叶体、幼蕨、叶组成</t>
  </si>
  <si>
    <t>蜜蜂生活史标本</t>
  </si>
  <si>
    <t>43102</t>
  </si>
  <si>
    <t>干制或包埋</t>
  </si>
  <si>
    <t>竹节虫拟态标本</t>
  </si>
  <si>
    <t>43103</t>
  </si>
  <si>
    <t>J4133型</t>
  </si>
  <si>
    <t>家蚕生活史标本</t>
  </si>
  <si>
    <t>43104</t>
  </si>
  <si>
    <t>菜粉蝶生活史标本</t>
  </si>
  <si>
    <t>43105</t>
  </si>
  <si>
    <t>兔骨骼标本</t>
  </si>
  <si>
    <t>43106</t>
  </si>
  <si>
    <t>J4141型</t>
  </si>
  <si>
    <t>鱼骨骼标本</t>
  </si>
  <si>
    <t>43107</t>
  </si>
  <si>
    <t>干制</t>
  </si>
  <si>
    <t>蛙骨骼标本</t>
  </si>
  <si>
    <t>43108</t>
  </si>
  <si>
    <t>验证基因分离规律玉米标本</t>
  </si>
  <si>
    <t>43110</t>
  </si>
  <si>
    <t>玉米穗</t>
  </si>
  <si>
    <t>褐藻类植物原色覆膜标本</t>
  </si>
  <si>
    <t>J4162型</t>
  </si>
  <si>
    <t>红藻类植物原色覆膜标本</t>
  </si>
  <si>
    <t>J4163型</t>
  </si>
  <si>
    <t>珊瑚标本</t>
  </si>
  <si>
    <t>43115</t>
  </si>
  <si>
    <t>化石标本</t>
  </si>
  <si>
    <t>43116</t>
  </si>
  <si>
    <t>J4191型</t>
  </si>
  <si>
    <t>节肢动物标本</t>
  </si>
  <si>
    <t>常见6种以上</t>
  </si>
  <si>
    <t>昆虫标本</t>
  </si>
  <si>
    <t>生物体的结构层次</t>
  </si>
  <si>
    <t>7幅</t>
  </si>
  <si>
    <t>生物与环境</t>
  </si>
  <si>
    <t>2幅</t>
  </si>
  <si>
    <t>生物圈中的绿色植物</t>
  </si>
  <si>
    <t>9幅</t>
  </si>
  <si>
    <t>生物圈中的人</t>
  </si>
  <si>
    <t>17幅</t>
  </si>
  <si>
    <t>动物的运动和行为</t>
  </si>
  <si>
    <t>5幅</t>
  </si>
  <si>
    <t>生物的生殖、发育和遗传</t>
  </si>
  <si>
    <t>20幅</t>
  </si>
  <si>
    <t>生物多样性</t>
  </si>
  <si>
    <t>11幅</t>
  </si>
  <si>
    <t>生物技术</t>
  </si>
  <si>
    <t>健康地生活</t>
  </si>
  <si>
    <t>生物教学套件</t>
  </si>
  <si>
    <t>教师用</t>
  </si>
  <si>
    <t>昆虫盒</t>
  </si>
  <si>
    <t>透明塑料材质，高6cm~10cm，带透气孔，盒盖可配放大镜</t>
  </si>
  <si>
    <t>生物饲养笼</t>
  </si>
  <si>
    <t>81106</t>
  </si>
  <si>
    <t>饲养笼、鱼缸等</t>
  </si>
  <si>
    <t>展翅板</t>
  </si>
  <si>
    <t>81110</t>
  </si>
  <si>
    <t>中缝可调节，材质和大小根据需要自定</t>
  </si>
  <si>
    <t>昆虫网 （捕虫网）</t>
  </si>
  <si>
    <t>81111</t>
  </si>
  <si>
    <t>网兜直径30cm~40cm，网兜深60cm~80cm</t>
  </si>
  <si>
    <t>枝剪</t>
  </si>
  <si>
    <t>81112</t>
  </si>
  <si>
    <t>高碳钢</t>
  </si>
  <si>
    <t>水网</t>
  </si>
  <si>
    <t>81113</t>
  </si>
  <si>
    <t>网口内径50cm，网身长145cm，网目孔径≤1mm</t>
  </si>
  <si>
    <t>橡皮锤</t>
  </si>
  <si>
    <t>塑料制品</t>
  </si>
  <si>
    <t>生物实验室维修工具</t>
  </si>
  <si>
    <t>8261</t>
  </si>
  <si>
    <t>工作服</t>
  </si>
  <si>
    <t>82001</t>
  </si>
  <si>
    <t>白大褂</t>
  </si>
  <si>
    <t>护目镜</t>
  </si>
  <si>
    <t>82003</t>
  </si>
  <si>
    <t>侧面完全遮挡</t>
  </si>
  <si>
    <t>10mL</t>
  </si>
  <si>
    <t>60001-1</t>
  </si>
  <si>
    <t>25mL</t>
  </si>
  <si>
    <t>60002</t>
  </si>
  <si>
    <t>量杯</t>
  </si>
  <si>
    <t>60012</t>
  </si>
  <si>
    <t>250mL</t>
  </si>
  <si>
    <t>60001-4</t>
  </si>
  <si>
    <t>500mL</t>
  </si>
  <si>
    <t>61007</t>
  </si>
  <si>
    <t>φ30mm×200mm</t>
  </si>
  <si>
    <t>61020-5</t>
  </si>
  <si>
    <t>61020-6</t>
  </si>
  <si>
    <t>61020-3</t>
  </si>
  <si>
    <t>61020-4</t>
  </si>
  <si>
    <t>61020-7</t>
  </si>
  <si>
    <t>1000mL</t>
  </si>
  <si>
    <t>烧瓶</t>
  </si>
  <si>
    <t>圆底  长 250mL</t>
  </si>
  <si>
    <t>萘的熔化凝固实验器上用的试管</t>
  </si>
  <si>
    <t>61ZZZ</t>
  </si>
  <si>
    <t>玻璃试管、25×200mm</t>
  </si>
  <si>
    <t>150mL</t>
  </si>
  <si>
    <t>61033-4</t>
  </si>
  <si>
    <t>平底  长  250mL</t>
  </si>
  <si>
    <t>61033-3</t>
  </si>
  <si>
    <t>圆底  长  500mL</t>
  </si>
  <si>
    <t>水的汽化、液化实验器</t>
  </si>
  <si>
    <t>玻璃</t>
  </si>
  <si>
    <t>塑料烧杯</t>
  </si>
  <si>
    <t>02104-1</t>
  </si>
  <si>
    <t>62032</t>
  </si>
  <si>
    <t>平底管</t>
  </si>
  <si>
    <t>62070</t>
  </si>
  <si>
    <t>φ12mm×150mm</t>
  </si>
  <si>
    <t>62071</t>
  </si>
  <si>
    <t>可密封长玻璃管</t>
  </si>
  <si>
    <t>62096</t>
  </si>
  <si>
    <t>内径10mm×800mm，有胶塞，带刻度衬板</t>
  </si>
  <si>
    <t>加厚</t>
  </si>
  <si>
    <t>玻璃鱼缸</t>
  </si>
  <si>
    <t>62ZZZ</t>
  </si>
  <si>
    <t>透光率高，韧性强，不易爆缸</t>
  </si>
  <si>
    <t>不锈钢小杯</t>
  </si>
  <si>
    <t>不锈钢</t>
  </si>
  <si>
    <t>高脚玻璃杯</t>
  </si>
  <si>
    <t>强化加厚</t>
  </si>
  <si>
    <t>透明塑料管</t>
  </si>
  <si>
    <t>内径0.8cm×1m</t>
  </si>
  <si>
    <t>90mm，瓷或玻璃制，配有研杵，内部粗糙便于研磨，外部光滑</t>
  </si>
  <si>
    <t>石棉网</t>
  </si>
  <si>
    <t>64032</t>
  </si>
  <si>
    <t>金属网尺寸：≥125mm×125 mm，耐火材料为石棉</t>
  </si>
  <si>
    <t>蒸发皿</t>
  </si>
  <si>
    <t>64088</t>
  </si>
  <si>
    <t>瓷，60mm</t>
  </si>
  <si>
    <t>橡胶塞</t>
  </si>
  <si>
    <t>多种规格各1个</t>
  </si>
  <si>
    <t>乳胶管</t>
  </si>
  <si>
    <t>外径9mm，内径6mm，拉伸强度≥21MPa</t>
  </si>
  <si>
    <t>集气瓶</t>
  </si>
  <si>
    <t>63002-1</t>
  </si>
  <si>
    <t>125mL</t>
  </si>
  <si>
    <t>60mL</t>
  </si>
  <si>
    <t>锌片</t>
  </si>
  <si>
    <t>70004-2</t>
  </si>
  <si>
    <t>克</t>
  </si>
  <si>
    <t>细铜丝</t>
  </si>
  <si>
    <t>彩色透光片</t>
  </si>
  <si>
    <t>80106</t>
  </si>
  <si>
    <t>红、绿、蓝</t>
  </si>
  <si>
    <t>颜料的三原色</t>
  </si>
  <si>
    <t>80107</t>
  </si>
  <si>
    <t>品红、黄、蓝</t>
  </si>
  <si>
    <t>大吸盘</t>
  </si>
  <si>
    <t>80ZZZ</t>
  </si>
  <si>
    <t>实验教学用</t>
  </si>
  <si>
    <t>水滴显微镜装置</t>
  </si>
  <si>
    <t>放大倍率及成像分辨率会随着液滴形态变化而变化</t>
  </si>
  <si>
    <t>衣架</t>
  </si>
  <si>
    <t>架衣用，铁制</t>
  </si>
  <si>
    <t>玻璃水杯</t>
  </si>
  <si>
    <t>带孔塑料板</t>
  </si>
  <si>
    <t>8cm*8cm</t>
  </si>
  <si>
    <t>搅拌棒</t>
  </si>
  <si>
    <t>照相机</t>
  </si>
  <si>
    <t>00011</t>
  </si>
  <si>
    <t>照相机原理模型</t>
  </si>
  <si>
    <t>话筒</t>
  </si>
  <si>
    <t>00016</t>
  </si>
  <si>
    <t>调制方式：数字调制</t>
  </si>
  <si>
    <t>计算器</t>
  </si>
  <si>
    <t>01011</t>
  </si>
  <si>
    <t>有统计功能</t>
  </si>
  <si>
    <t>直联泵</t>
  </si>
  <si>
    <t>02011</t>
  </si>
  <si>
    <t>单相</t>
  </si>
  <si>
    <t>旋片式真空泵</t>
  </si>
  <si>
    <t>02012</t>
  </si>
  <si>
    <t>电压：230V；频率：50-60Hz</t>
  </si>
  <si>
    <t>两用气筒</t>
  </si>
  <si>
    <t>02013</t>
  </si>
  <si>
    <t>脚踏式</t>
  </si>
  <si>
    <t>抽气筒</t>
  </si>
  <si>
    <t>02014</t>
  </si>
  <si>
    <t>ABS+金属</t>
  </si>
  <si>
    <t>打气筒</t>
  </si>
  <si>
    <t>02015</t>
  </si>
  <si>
    <t>自行车用</t>
  </si>
  <si>
    <t>抽气盘</t>
  </si>
  <si>
    <t>02016</t>
  </si>
  <si>
    <t>直径≥180mm，附罩</t>
  </si>
  <si>
    <t>吹风机</t>
  </si>
  <si>
    <t>02017</t>
  </si>
  <si>
    <t>可折叠机身，1800W大功率</t>
  </si>
  <si>
    <t>水准器</t>
  </si>
  <si>
    <t>02022</t>
  </si>
  <si>
    <t>气泡式</t>
  </si>
  <si>
    <t>充磁器</t>
  </si>
  <si>
    <t>02023</t>
  </si>
  <si>
    <t>70mm×1240mm×75mm</t>
  </si>
  <si>
    <t>手持式，有效通光孔径不小于40mm，3X</t>
  </si>
  <si>
    <t>天文望远镜</t>
  </si>
  <si>
    <t>02061</t>
  </si>
  <si>
    <t>倍率：200X</t>
  </si>
  <si>
    <t>透明盛液筒</t>
  </si>
  <si>
    <t>02115</t>
  </si>
  <si>
    <t>Φ100mm×300mm</t>
  </si>
  <si>
    <t>透明水槽(圆形或方形)</t>
  </si>
  <si>
    <t>02116</t>
  </si>
  <si>
    <t>φ270mm×高140mm， 或300mm×300mm×高150mm</t>
  </si>
  <si>
    <t>碘升华凝华管</t>
  </si>
  <si>
    <t>02125</t>
  </si>
  <si>
    <t>迷你手电筒</t>
  </si>
  <si>
    <t>02ZZZ</t>
  </si>
  <si>
    <t>长度不超过100mm；带防水功能</t>
  </si>
  <si>
    <t>物理支架</t>
  </si>
  <si>
    <t>03001</t>
  </si>
  <si>
    <t>长度不低于1米；可组装、平行、吊挂、夹持等</t>
  </si>
  <si>
    <t>全铁制、支架、铁圈、十字夹、底座烤漆</t>
  </si>
  <si>
    <t>升降台</t>
  </si>
  <si>
    <t>03004</t>
  </si>
  <si>
    <t>升降范围≥150mm，载重量≥10kg</t>
  </si>
  <si>
    <t>铁制</t>
  </si>
  <si>
    <t>凹透镜</t>
  </si>
  <si>
    <t>0ZZZZ</t>
  </si>
  <si>
    <t>f=-75mm</t>
  </si>
  <si>
    <t>辉光球</t>
  </si>
  <si>
    <t>玻璃球、塑料底座</t>
  </si>
  <si>
    <t>老花镜</t>
  </si>
  <si>
    <t>环保材料、高弹镜腿</t>
  </si>
  <si>
    <t>凸透镜</t>
  </si>
  <si>
    <t>f=100mm</t>
  </si>
  <si>
    <t>f=300mm</t>
  </si>
  <si>
    <t>f=50mm</t>
  </si>
  <si>
    <t>10002</t>
  </si>
  <si>
    <t>钢直尺</t>
  </si>
  <si>
    <t>10004</t>
  </si>
  <si>
    <t>300mm</t>
  </si>
  <si>
    <t>钢卷尺</t>
  </si>
  <si>
    <t>10005</t>
  </si>
  <si>
    <t>2000mm</t>
  </si>
  <si>
    <t>布卷尺</t>
  </si>
  <si>
    <t>10009</t>
  </si>
  <si>
    <t>30m</t>
  </si>
  <si>
    <t>游标卡尺</t>
  </si>
  <si>
    <t>10010</t>
  </si>
  <si>
    <t>125mm,0.1mm</t>
  </si>
  <si>
    <t>螺旋测微器(千分尺)</t>
  </si>
  <si>
    <t>10011</t>
  </si>
  <si>
    <t>25mm,0.01mm</t>
  </si>
  <si>
    <t>塑料尺</t>
  </si>
  <si>
    <t>物理天平</t>
  </si>
  <si>
    <t>11001</t>
  </si>
  <si>
    <t>500G</t>
  </si>
  <si>
    <t>11003-1</t>
  </si>
  <si>
    <t>200G，0.02G</t>
  </si>
  <si>
    <t>案秤</t>
  </si>
  <si>
    <t>11018</t>
  </si>
  <si>
    <t>机械台秤</t>
  </si>
  <si>
    <t>金属钩码</t>
  </si>
  <si>
    <t>11021</t>
  </si>
  <si>
    <t>10g×1，20g×2，50g×2，200g×2</t>
  </si>
  <si>
    <t>200g×4</t>
  </si>
  <si>
    <t>50g×10</t>
  </si>
  <si>
    <t>电子秤</t>
  </si>
  <si>
    <t>11ZZZ</t>
  </si>
  <si>
    <t>厨房家用</t>
  </si>
  <si>
    <t>电子台秤</t>
  </si>
  <si>
    <t>5000g</t>
  </si>
  <si>
    <t>演示托盘天平</t>
  </si>
  <si>
    <t>200g</t>
  </si>
  <si>
    <t>11003-2</t>
  </si>
  <si>
    <t>500克，1克</t>
  </si>
  <si>
    <t>机械停表</t>
  </si>
  <si>
    <t>12001</t>
  </si>
  <si>
    <t>沙漏</t>
  </si>
  <si>
    <t>12011</t>
  </si>
  <si>
    <t>实木+玻璃+彩砂</t>
  </si>
  <si>
    <t>寒暑表</t>
  </si>
  <si>
    <t>13020</t>
  </si>
  <si>
    <t>测温精度、室内</t>
  </si>
  <si>
    <t>条形盒测力计</t>
  </si>
  <si>
    <t>14001</t>
  </si>
  <si>
    <t>10N</t>
  </si>
  <si>
    <t>2.5N</t>
  </si>
  <si>
    <t>14002</t>
  </si>
  <si>
    <t>5N</t>
  </si>
  <si>
    <t>14004</t>
  </si>
  <si>
    <t>1N，分度值0.02N</t>
  </si>
  <si>
    <t>圆筒测力计</t>
  </si>
  <si>
    <t>14005</t>
  </si>
  <si>
    <t>14006</t>
  </si>
  <si>
    <t>平板测力计</t>
  </si>
  <si>
    <t>14008</t>
  </si>
  <si>
    <t>演示测力计</t>
  </si>
  <si>
    <t>14011</t>
  </si>
  <si>
    <t>0～2N</t>
  </si>
  <si>
    <t>拉压测力计</t>
  </si>
  <si>
    <t>14012</t>
  </si>
  <si>
    <t>0～10N</t>
  </si>
  <si>
    <t>双向测力计</t>
  </si>
  <si>
    <t>14013</t>
  </si>
  <si>
    <t>0～5N</t>
  </si>
  <si>
    <t>握力计</t>
  </si>
  <si>
    <t>14020</t>
  </si>
  <si>
    <t>最大量程100KG</t>
  </si>
  <si>
    <t>拉力计</t>
  </si>
  <si>
    <t>14021</t>
  </si>
  <si>
    <t>最大量程50KG</t>
  </si>
  <si>
    <t>测力计</t>
  </si>
  <si>
    <t>14ZZZ</t>
  </si>
  <si>
    <t>50kg</t>
  </si>
  <si>
    <t>示波器</t>
  </si>
  <si>
    <t>15020</t>
  </si>
  <si>
    <t>2MHZ</t>
  </si>
  <si>
    <t>密度计</t>
  </si>
  <si>
    <t>16001</t>
  </si>
  <si>
    <t>密度&gt;1</t>
  </si>
  <si>
    <t>16002</t>
  </si>
  <si>
    <t>密度&lt;1</t>
  </si>
  <si>
    <t>空盒气压计</t>
  </si>
  <si>
    <t>16008</t>
  </si>
  <si>
    <t>80~106KPa</t>
  </si>
  <si>
    <t>超声波测距仪</t>
  </si>
  <si>
    <t>16ZZZ</t>
  </si>
  <si>
    <t>0.5m~12m</t>
  </si>
  <si>
    <t>电子密度计</t>
  </si>
  <si>
    <t>16001-2</t>
  </si>
  <si>
    <t>0.01~300g</t>
  </si>
  <si>
    <t>圆柱体组</t>
  </si>
  <si>
    <t>21001</t>
  </si>
  <si>
    <t>铜、铁、铝</t>
  </si>
  <si>
    <t>立方体组</t>
  </si>
  <si>
    <t>21002</t>
  </si>
  <si>
    <t>铜，铁，铝， 木材，不小于60cm3</t>
  </si>
  <si>
    <t>运动和力实验器</t>
  </si>
  <si>
    <t>21003</t>
  </si>
  <si>
    <t>长、短斜面，小车，小球2个，硬盒，毛巾，布</t>
  </si>
  <si>
    <t>惯性演示器</t>
  </si>
  <si>
    <t>21004</t>
  </si>
  <si>
    <t>木质</t>
  </si>
  <si>
    <t>螺旋弹簧组</t>
  </si>
  <si>
    <t>21006</t>
  </si>
  <si>
    <t>0.5N,1N,2N,3N,5N</t>
  </si>
  <si>
    <t>阿基米德原理及其应用实验器</t>
  </si>
  <si>
    <t>21008</t>
  </si>
  <si>
    <t>重物、盛液筒、溢水杯等</t>
  </si>
  <si>
    <t>连通器</t>
  </si>
  <si>
    <t>21010</t>
  </si>
  <si>
    <t>玻璃制品</t>
  </si>
  <si>
    <t>浮力原理演示器</t>
  </si>
  <si>
    <t>21012</t>
  </si>
  <si>
    <t>潜水艇浮沉演示器</t>
  </si>
  <si>
    <t>21014</t>
  </si>
  <si>
    <t>潜水艇模型</t>
  </si>
  <si>
    <t>21015</t>
  </si>
  <si>
    <t>J2113型</t>
  </si>
  <si>
    <t>微小压强计</t>
  </si>
  <si>
    <t>21016</t>
  </si>
  <si>
    <t>J2114型</t>
  </si>
  <si>
    <t>液体对器壁压强演示器</t>
  </si>
  <si>
    <t>21017</t>
  </si>
  <si>
    <t>马德堡半球</t>
  </si>
  <si>
    <t>21019</t>
  </si>
  <si>
    <t>塑料+铁制</t>
  </si>
  <si>
    <t>压力和压强演示器</t>
  </si>
  <si>
    <t>21021</t>
  </si>
  <si>
    <t>1.压强小桌，尺寸：≥200 mm×100 mm×100 mm；
2.配套多孔弹性材料，尺寸≥220 mm×120 mm ×50 mm</t>
  </si>
  <si>
    <t>流体流速与压强关系演示器</t>
  </si>
  <si>
    <t>21022</t>
  </si>
  <si>
    <t>摩擦力演示器</t>
  </si>
  <si>
    <t>21024</t>
  </si>
  <si>
    <t>套装，长木板、长布条、测力计、双孔木块、钩码等</t>
  </si>
  <si>
    <t>杠杆</t>
  </si>
  <si>
    <t>21030</t>
  </si>
  <si>
    <t>支架+基座</t>
  </si>
  <si>
    <t>磁吸异形杠杆</t>
  </si>
  <si>
    <t>强磁吸附</t>
  </si>
  <si>
    <t>演示滑轮组</t>
  </si>
  <si>
    <t>21031</t>
  </si>
  <si>
    <t>单2，三并2，三串2，可卡2</t>
  </si>
  <si>
    <t>滑轮组</t>
  </si>
  <si>
    <t>21032</t>
  </si>
  <si>
    <t>铁架台支架+滑轮</t>
  </si>
  <si>
    <t>滚摆</t>
  </si>
  <si>
    <t>21033</t>
  </si>
  <si>
    <t>J2123型</t>
  </si>
  <si>
    <t>飞机升力原理演示器</t>
  </si>
  <si>
    <t>21037</t>
  </si>
  <si>
    <t>1.由机翼模型（或飞机模型，硬质塑料制成）、平行风源风机、底座、滑杆等组成，
2.机翼下表面水平；若有调速电位器的Ⅱ类电器，金属外壳（以及与金属外壳相连的螺母）不应露在外</t>
  </si>
  <si>
    <t>手摇离心转台</t>
  </si>
  <si>
    <t>21038</t>
  </si>
  <si>
    <t>1.由机座、主动轮（带手柄）、从动轮、支杆等组成；
2.从动轮与主动轮的转速比不低于 6的整数倍，
3.支杆直径10mm，全长140mm，
4.支杆装配中心与从动轮轴的距离为140mm±1mm；
5.从动轮轴孔上段为圆柱孔，下段为圆锥孔，锥度为 1:20，大端直径10mm，上偏差允许＋0.15 mm；深度≥45mm</t>
  </si>
  <si>
    <t>动能势能演示器</t>
  </si>
  <si>
    <t>21064</t>
  </si>
  <si>
    <t>铝合金支架、精准刻度</t>
  </si>
  <si>
    <t>物体形变演示器</t>
  </si>
  <si>
    <t>21ZZZ</t>
  </si>
  <si>
    <t>玻璃瓶款</t>
  </si>
  <si>
    <t>力的合成演示器</t>
  </si>
  <si>
    <t>弹弓</t>
  </si>
  <si>
    <t>二力平衡演示器</t>
  </si>
  <si>
    <t>底座+滑轮+支撑杆+钩码</t>
  </si>
  <si>
    <t>可调高度的斜面</t>
  </si>
  <si>
    <t>拉力器</t>
  </si>
  <si>
    <t>全钢材质</t>
  </si>
  <si>
    <t>铝块</t>
  </si>
  <si>
    <t>一套4个</t>
  </si>
  <si>
    <t>高密度环保工程塑料</t>
  </si>
  <si>
    <t>音叉</t>
  </si>
  <si>
    <t>22001</t>
  </si>
  <si>
    <t>256Hz</t>
  </si>
  <si>
    <t>22002</t>
  </si>
  <si>
    <t>512Hz</t>
  </si>
  <si>
    <t>发音齿轮</t>
  </si>
  <si>
    <t>22003</t>
  </si>
  <si>
    <t>钢制</t>
  </si>
  <si>
    <t>单摆</t>
  </si>
  <si>
    <t>22004</t>
  </si>
  <si>
    <t>一个摆球</t>
  </si>
  <si>
    <t>超声应用演示器</t>
  </si>
  <si>
    <t>超声雾化、超声清洁等</t>
  </si>
  <si>
    <t>单摆组</t>
  </si>
  <si>
    <t>22023</t>
  </si>
  <si>
    <t>5个摆球</t>
  </si>
  <si>
    <t>内聚力演示器</t>
  </si>
  <si>
    <t>22202</t>
  </si>
  <si>
    <t>有挤压扳动器和刮削器</t>
  </si>
  <si>
    <t>空气压缩引火仪</t>
  </si>
  <si>
    <t>22203</t>
  </si>
  <si>
    <t>金属、塑料、橡胶</t>
  </si>
  <si>
    <t>爆燃器</t>
  </si>
  <si>
    <t>22204</t>
  </si>
  <si>
    <t>酒精点火，透明盒，附电子点火器</t>
  </si>
  <si>
    <t>气体做功内能减少演示器</t>
  </si>
  <si>
    <t>22210</t>
  </si>
  <si>
    <t>1.由气体做功部分和温度测量部分组成，
2.做功部分应由贮气筒、安全阀、压力表、活塞及活塞筒、进气阀、出气阀等组成，固定在底座上。
3.测量部分应由温度传感器、数显温度表等组成。
4.电压：6V，电流：≤50mA</t>
  </si>
  <si>
    <t>纸盘扬声器</t>
  </si>
  <si>
    <t>22213</t>
  </si>
  <si>
    <t>阻燃材质</t>
  </si>
  <si>
    <t>液体表面张力演示器</t>
  </si>
  <si>
    <t>22217</t>
  </si>
  <si>
    <t>萘的溶解凝固实验器</t>
  </si>
  <si>
    <t>22ZZZ</t>
  </si>
  <si>
    <t>套装，温度计、单孔塞、双孔塞、小试管等</t>
  </si>
  <si>
    <t>木质堂鼓</t>
  </si>
  <si>
    <t>直径20cm×高12cm左右，木质鼓身、牛皮鼓面</t>
  </si>
  <si>
    <t>笛</t>
  </si>
  <si>
    <t>粗中细</t>
  </si>
  <si>
    <t>分贝仪（超声测定仪）</t>
  </si>
  <si>
    <t>30~130dB</t>
  </si>
  <si>
    <t>梳子</t>
  </si>
  <si>
    <t>金属</t>
  </si>
  <si>
    <t>竖笛</t>
  </si>
  <si>
    <t>尤克里里</t>
  </si>
  <si>
    <t>玻棒(附丝绸)</t>
  </si>
  <si>
    <t>23002</t>
  </si>
  <si>
    <t>J2301型</t>
  </si>
  <si>
    <t>胶棒(附毛皮)</t>
  </si>
  <si>
    <t>23003</t>
  </si>
  <si>
    <t>箔片验电器</t>
  </si>
  <si>
    <t>23005</t>
  </si>
  <si>
    <t>23006</t>
  </si>
  <si>
    <t>学生用</t>
  </si>
  <si>
    <t>指针验电器</t>
  </si>
  <si>
    <t>23007</t>
  </si>
  <si>
    <t>感应起电机</t>
  </si>
  <si>
    <t>23008</t>
  </si>
  <si>
    <t>小灯座</t>
  </si>
  <si>
    <t>23010</t>
  </si>
  <si>
    <t>J2351型</t>
  </si>
  <si>
    <t>单刀开关</t>
  </si>
  <si>
    <t>23011</t>
  </si>
  <si>
    <t>J2352型</t>
  </si>
  <si>
    <t>电池盒</t>
  </si>
  <si>
    <t>2374</t>
  </si>
  <si>
    <t>1号电池,4个</t>
  </si>
  <si>
    <t>手摇发电的手电筒</t>
  </si>
  <si>
    <t>23ZZZ</t>
  </si>
  <si>
    <t>多种充电方式</t>
  </si>
  <si>
    <t>条形磁铁</t>
  </si>
  <si>
    <t>24001</t>
  </si>
  <si>
    <t>D-CG-LT-180</t>
  </si>
  <si>
    <t>蹄形磁铁</t>
  </si>
  <si>
    <t>2402-3</t>
  </si>
  <si>
    <t>D-CG-LU-100</t>
  </si>
  <si>
    <t>音频功率放大器</t>
  </si>
  <si>
    <t>2468</t>
  </si>
  <si>
    <t>双踪教学示波器</t>
  </si>
  <si>
    <t>2472</t>
  </si>
  <si>
    <t>平板</t>
  </si>
  <si>
    <t>24ZZZ</t>
  </si>
  <si>
    <t>铁片  塑料片  玻璃片</t>
  </si>
  <si>
    <t>光具盘</t>
  </si>
  <si>
    <t>25001</t>
  </si>
  <si>
    <t>磁吸附式</t>
  </si>
  <si>
    <t>凹面镜</t>
  </si>
  <si>
    <t>25002</t>
  </si>
  <si>
    <t>J2502型</t>
  </si>
  <si>
    <t>凸面镜</t>
  </si>
  <si>
    <t>25003</t>
  </si>
  <si>
    <t>J2503型</t>
  </si>
  <si>
    <t>玻璃砖</t>
  </si>
  <si>
    <t>25004</t>
  </si>
  <si>
    <t>J2506型</t>
  </si>
  <si>
    <t>光具组</t>
  </si>
  <si>
    <t>25006</t>
  </si>
  <si>
    <t>含f光源 透镜  白屏</t>
  </si>
  <si>
    <t>三棱镜</t>
  </si>
  <si>
    <t>25007</t>
  </si>
  <si>
    <t>J2511型</t>
  </si>
  <si>
    <t>演示三棱镜</t>
  </si>
  <si>
    <t>白光的色散与合成演示器</t>
  </si>
  <si>
    <t>25008</t>
  </si>
  <si>
    <t>1.由光源、三棱镜、三棱镜台、光屏、支撑系统等组成；两块棱镜应配对，
2.用ZF3玻璃制，其折射率之差≤0.003，中部色散之差≤0.0004。
3.实验效果：做白光的色散实验时，可见光区域内光谱连续清晰；能把白光色散后的七色光谱带还原成白光</t>
  </si>
  <si>
    <t>透镜及其应用实验器</t>
  </si>
  <si>
    <t>25009</t>
  </si>
  <si>
    <t>1.简单测量凸透镜的焦距，
2.用凸透镜和凹透镜做望远镜，
3.用凸透镜做投影、照相的原理等</t>
  </si>
  <si>
    <t>平面镜成像实验器</t>
  </si>
  <si>
    <t>25010</t>
  </si>
  <si>
    <t>1.镀半透膜的无色透明有机玻璃，厚5mm，
2.尺寸：≥150mm×100mm，
3.镜片边缘倒边倒角，镀膜面有标志；
4.支架2个；宜采用黑色物体，印有白色左右对称标志 F；
5.有机玻璃装上支架放在平面上，与平面的角度为 90° ±1´，成像清晰无叠影</t>
  </si>
  <si>
    <t>光的传播、反射、折射实验器</t>
  </si>
  <si>
    <t>25011</t>
  </si>
  <si>
    <t>包括能显示光路的透明材料制成的半圆玻砖、角度板、2个条形玻砖、2个半导体激光光源（不加扩束镜，1 个为入射光源，1 个提供法线）等，表盘直径≥300 mm</t>
  </si>
  <si>
    <t>光的三原色合成实验器</t>
  </si>
  <si>
    <t>25013</t>
  </si>
  <si>
    <t>可单独显示红、绿、蓝三原色，也可显示双色光混合色和三色光混合色</t>
  </si>
  <si>
    <t>光导纤维应用演示器</t>
  </si>
  <si>
    <t>25022</t>
  </si>
  <si>
    <t>紫外线作用演示器</t>
  </si>
  <si>
    <t>25101</t>
  </si>
  <si>
    <t>红外线作用演示器</t>
  </si>
  <si>
    <t>25102</t>
  </si>
  <si>
    <t>光具座综合实验器</t>
  </si>
  <si>
    <t>25005-1</t>
  </si>
  <si>
    <t>F光源</t>
  </si>
  <si>
    <t>25ZZZ</t>
  </si>
  <si>
    <t>专用光源板</t>
  </si>
  <si>
    <t>红绿蓝三色光合成演示器</t>
  </si>
  <si>
    <t>红色激光笔</t>
  </si>
  <si>
    <t>小型</t>
  </si>
  <si>
    <t>厚玻璃</t>
  </si>
  <si>
    <t>12cm×8cm</t>
  </si>
  <si>
    <t>镜子</t>
  </si>
  <si>
    <t>26cm×18cm</t>
  </si>
  <si>
    <t>扩束器</t>
  </si>
  <si>
    <t>10-28mm</t>
  </si>
  <si>
    <t>红色强激光笔</t>
  </si>
  <si>
    <t>350流明及以上，发出红光</t>
  </si>
  <si>
    <t>绿色强激光笔</t>
  </si>
  <si>
    <t>潜望镜</t>
  </si>
  <si>
    <t>2段直管，2段90°弯管，各段可连接；
弯管转角有45°切角，可安装平面镜</t>
  </si>
  <si>
    <t>强光手电筒</t>
  </si>
  <si>
    <t>350流明及以上</t>
  </si>
  <si>
    <t>磁吸式光学箱</t>
  </si>
  <si>
    <t>实验元件底部装有强磁，可牢固吸附不掉落</t>
  </si>
  <si>
    <t>小镜子</t>
  </si>
  <si>
    <t>17cm×12cm</t>
  </si>
  <si>
    <t>小孔成像演示器</t>
  </si>
  <si>
    <t>用于光学演示，由白屏、黑板、支架、光源等组成</t>
  </si>
  <si>
    <t>验钞机</t>
  </si>
  <si>
    <t>支持新版人民币，点钞速度≥900张/分钟</t>
  </si>
  <si>
    <t>轮轴模型</t>
  </si>
  <si>
    <t>31001</t>
  </si>
  <si>
    <t>J2120型</t>
  </si>
  <si>
    <t>轴承模型</t>
  </si>
  <si>
    <t>31002</t>
  </si>
  <si>
    <t>滚动、滑动</t>
  </si>
  <si>
    <t>抽水机模型</t>
  </si>
  <si>
    <t>31003</t>
  </si>
  <si>
    <t>活塞式</t>
  </si>
  <si>
    <t>离心水泵模型</t>
  </si>
  <si>
    <t>31004</t>
  </si>
  <si>
    <t>齿轮式</t>
  </si>
  <si>
    <t>液压机模型</t>
  </si>
  <si>
    <t>31005</t>
  </si>
  <si>
    <t>水轮机模型</t>
  </si>
  <si>
    <t>31006</t>
  </si>
  <si>
    <t>轴流式</t>
  </si>
  <si>
    <t>汽油机模型</t>
  </si>
  <si>
    <t>31008</t>
  </si>
  <si>
    <t>单缸剖面</t>
  </si>
  <si>
    <t>眼球模型</t>
  </si>
  <si>
    <t>31ZZZ</t>
  </si>
  <si>
    <t>1.用于眼睛的工作原理及视力矫正实验；
2.模拟晶状体曲度可调节，能实现正常、远视、近视三种状态，
3.近视镜、远视镜与眼球匹配，能将远视眼、近视眼调节为正常视力</t>
  </si>
  <si>
    <t>测电笔</t>
  </si>
  <si>
    <t>81001</t>
  </si>
  <si>
    <t>1.笔式，氖泡式，
2.测电极长度：≥10mm，
3.电压：100V～500V，辉光应稳定不闪烁</t>
  </si>
  <si>
    <t>一字螺丝刀</t>
  </si>
  <si>
    <t>81002</t>
  </si>
  <si>
    <t>1.尺寸：Φ6mm，长150 mm；Φ3mm，长75 mm；
2.工作部带磁性，硬度≥HRC48；
3.旋杆采用铬钒钢，长度≥100mm，应经镀铬防锈处理；
4.手柄采用高强度PP+高强性TPR注塑成型</t>
  </si>
  <si>
    <t>十字螺丝刀</t>
  </si>
  <si>
    <t>81003</t>
  </si>
  <si>
    <t>尖咀钳</t>
  </si>
  <si>
    <t>81004</t>
  </si>
  <si>
    <t>1.规格：160mm，PVC手柄
2.抗弯强度710N，剪切性能Φ1.6mm钢丝，570N；
3.在不大于18N的力作用下撑开角度不小于22°，
4.硬度：≥44HRC</t>
  </si>
  <si>
    <t>电工刀</t>
  </si>
  <si>
    <t>81005</t>
  </si>
  <si>
    <t>不锈钢材质，刀尖角度60°以下，全刀长最大值16.5cm</t>
  </si>
  <si>
    <t>手摇钻</t>
  </si>
  <si>
    <t>81006</t>
  </si>
  <si>
    <t>1.手持式，长度不小于250mm，
2.金属部分采用球墨铸造方式制成，表面不应有裂纹、伤痕、毛刺等影响使用的缺陷；
3.手摇钻应转动灵活，无卡阻现象，各零部件拆装方便，夹头应伸缩灵活，收紧时夹爪间不能有明显的缝隙，夹爪的热处理硬度不低于44HRC</t>
  </si>
  <si>
    <t>木锉</t>
  </si>
  <si>
    <t>81007</t>
  </si>
  <si>
    <t>平锉，中齿200mm</t>
  </si>
  <si>
    <t>木工锯</t>
  </si>
  <si>
    <t>81008</t>
  </si>
  <si>
    <t>1.框架式，两头用硬木，中间横挡用杉木，
2.锯条端与握手木框距离为30 mm，该端锯条倒角，一头固定（45°）式需加固，一年内螺钉处应不开裂，也可两端用锯鼻；
3.绞绳不少于16根，绞片有细绳拴住；
4.锯条长400mm，厚度0.5 mm，
5.采用65Mn冷轧钢带，硬度在HV399以上，
6.应有弯曲强度和拨齿性能，齿距2.5mm，开好锯路，锯口有安全包扎</t>
  </si>
  <si>
    <t>木工锤</t>
  </si>
  <si>
    <t>81009</t>
  </si>
  <si>
    <t>0.25kg</t>
  </si>
  <si>
    <t>铇</t>
  </si>
  <si>
    <t>81010</t>
  </si>
  <si>
    <t>250mm，长刨，手柄在顶面</t>
  </si>
  <si>
    <t>斧</t>
  </si>
  <si>
    <t>81011</t>
  </si>
  <si>
    <t>1.25kg</t>
  </si>
  <si>
    <t>钢手锯</t>
  </si>
  <si>
    <t>81012</t>
  </si>
  <si>
    <t>1.A型（单面）300mm，18齿/25mm；
2.安装锯条后，锯条中心平面与锯架中心平面的平行度≤2mm；
3.钢锯在达到99N拉力后经过1min，不应有永久变形，拉钉不得松动脱落；
4.钢板制锯架在达到900N张力时，侧弯不得超过1.8mm</t>
  </si>
  <si>
    <t>剥线钳</t>
  </si>
  <si>
    <t>81013</t>
  </si>
  <si>
    <t>1.Φ0.5mm～2.5mm；
2.刃口闭合状态间隙应不大于0.3mm，
3.刃口错位应不大于0.2mm；
4.钳口硬度不低于HRA65或HRC30</t>
  </si>
  <si>
    <t>钢丝钳</t>
  </si>
  <si>
    <t>81014</t>
  </si>
  <si>
    <t>1.规格：160mm，抗弯强度1120N，扭力矩15N·m，15°；
2.剪切性能Φ16mm钢丝，580N；
3.夹持面硬度不低于44HRC；
4.PVC环保手柄，在不大于18N的力作用下撑开角度不小于22°</t>
  </si>
  <si>
    <t>手锤</t>
  </si>
  <si>
    <t>81015</t>
  </si>
  <si>
    <t>0.4kg，A型或者B型</t>
  </si>
  <si>
    <t>81016</t>
  </si>
  <si>
    <t>1.扁錾，27mm×200mm，
2.碳素工具钢T7A或T8A制作，
3.退火后硬度不低于187HBW</t>
  </si>
  <si>
    <t>锉刀</t>
  </si>
  <si>
    <t>81017</t>
  </si>
  <si>
    <t>1.Φ4mm，长度≥150mm，
2.软胶手柄，齿高和齿距合理，确保工件表面锉削后干净整齐</t>
  </si>
  <si>
    <t>三角锉刀</t>
  </si>
  <si>
    <t>81018</t>
  </si>
  <si>
    <t>1.长200mm，每10mm锉纹条数约30条，
2.齿高应不小于法向齿距的25％，
3.硬度62HRC以上</t>
  </si>
  <si>
    <t>什锦锉</t>
  </si>
  <si>
    <t>81019</t>
  </si>
  <si>
    <t>1.包括10支以上不同形状的锉刀，
2.Φ4mm，长度≥150mm，
3.软胶手柄，齿高和齿距合理，确保工件表面锉削后干净整齐</t>
  </si>
  <si>
    <t>活扳手</t>
  </si>
  <si>
    <t>81020</t>
  </si>
  <si>
    <t>1.规格：200mm，活动扳口、扳体头部、蜗杆硬度不低于40HRC；
2.最小扭矩试验：六角试棒边长22 mm，扭矩180 N·m；
3.活动扳口应在扳体导轨的全行程上灵活移动，
4.活动扳口和扳体之间的离缝不大于0.28mm；
5.表面电镀处理</t>
  </si>
  <si>
    <t>手剪</t>
  </si>
  <si>
    <t>81021</t>
  </si>
  <si>
    <t>长170mm，用于剪布</t>
  </si>
  <si>
    <t>直角尺</t>
  </si>
  <si>
    <t>81022</t>
  </si>
  <si>
    <t>宽座角尺，160mm×100mm，不锈钢材料，硬度561HV（或53HRC），2级</t>
  </si>
  <si>
    <t>高度游标卡尺</t>
  </si>
  <si>
    <t>81023</t>
  </si>
  <si>
    <t>尺框、微动装置沿尺身移动平稳、无卡滞和松动现象，用制动螺钉能准确、可靠地固定在尺身上；</t>
  </si>
  <si>
    <t>81025</t>
  </si>
  <si>
    <t>普通机用平口钳；钳口宽度100mm，最大张开度100mm</t>
  </si>
  <si>
    <t>台钻</t>
  </si>
  <si>
    <t>81026</t>
  </si>
  <si>
    <t>Φ1～Φ13mm</t>
  </si>
  <si>
    <t>手电钻</t>
  </si>
  <si>
    <t>81027</t>
  </si>
  <si>
    <t>φ1～φ13mm</t>
  </si>
  <si>
    <t>钻头</t>
  </si>
  <si>
    <t>81028</t>
  </si>
  <si>
    <t>台虎钳</t>
  </si>
  <si>
    <t>81029</t>
  </si>
  <si>
    <t>100mm</t>
  </si>
  <si>
    <t>81031</t>
  </si>
  <si>
    <t>单相，300W，3000vpm</t>
  </si>
  <si>
    <t>钳工工作台</t>
  </si>
  <si>
    <t>81033</t>
  </si>
  <si>
    <t>桌面1150mm×530mm，高780mm，桌面厚65mm，实木制作</t>
  </si>
  <si>
    <t>羊角锤</t>
  </si>
  <si>
    <t>81ZZZ</t>
  </si>
</sst>
</file>

<file path=xl/styles.xml><?xml version="1.0" encoding="utf-8"?>
<styleSheet xmlns="http://schemas.openxmlformats.org/spreadsheetml/2006/main" xmlns:mc="http://schemas.openxmlformats.org/markup-compatibility/2006" xmlns:xr9="http://schemas.microsoft.com/office/spreadsheetml/2016/revision9" mc:Ignorable="xr9">
  <numFmts count="7">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00000"/>
    <numFmt numFmtId="177" formatCode="#,##0_ "/>
    <numFmt numFmtId="178" formatCode="0_ "/>
  </numFmts>
  <fonts count="45">
    <font>
      <sz val="12"/>
      <color theme="1"/>
      <name val="等线"/>
      <charset val="134"/>
      <scheme val="minor"/>
    </font>
    <font>
      <sz val="9"/>
      <name val="Arial"/>
      <charset val="134"/>
    </font>
    <font>
      <b/>
      <sz val="9"/>
      <name val="Arial"/>
      <charset val="134"/>
    </font>
    <font>
      <b/>
      <sz val="12"/>
      <name val="微软雅黑"/>
      <charset val="134"/>
    </font>
    <font>
      <b/>
      <sz val="9"/>
      <name val="微软雅黑"/>
      <charset val="134"/>
    </font>
    <font>
      <sz val="9"/>
      <name val="微软雅黑"/>
      <charset val="134"/>
    </font>
    <font>
      <b/>
      <sz val="10"/>
      <name val="Arial"/>
      <charset val="134"/>
    </font>
    <font>
      <sz val="18"/>
      <name val="微软雅黑"/>
      <charset val="134"/>
    </font>
    <font>
      <b/>
      <sz val="10"/>
      <name val="微软雅黑"/>
      <charset val="134"/>
    </font>
    <font>
      <sz val="9"/>
      <name val="等线"/>
      <charset val="134"/>
      <scheme val="minor"/>
    </font>
    <font>
      <b/>
      <sz val="9"/>
      <name val="等线"/>
      <charset val="134"/>
      <scheme val="minor"/>
    </font>
    <font>
      <b/>
      <sz val="11"/>
      <name val="微软雅黑"/>
      <charset val="134"/>
    </font>
    <font>
      <sz val="12"/>
      <name val="等线"/>
      <charset val="134"/>
      <scheme val="minor"/>
    </font>
    <font>
      <sz val="11"/>
      <name val="等线"/>
      <charset val="134"/>
      <scheme val="minor"/>
    </font>
    <font>
      <sz val="11"/>
      <name val="宋体"/>
      <charset val="134"/>
    </font>
    <font>
      <sz val="11"/>
      <color theme="1"/>
      <name val="等线"/>
      <charset val="134"/>
      <scheme val="minor"/>
    </font>
    <font>
      <sz val="9"/>
      <color theme="1"/>
      <name val="微软雅黑"/>
      <charset val="134"/>
    </font>
    <font>
      <sz val="9"/>
      <color rgb="FFFF0000"/>
      <name val="微软雅黑"/>
      <charset val="134"/>
    </font>
    <font>
      <sz val="9"/>
      <color rgb="FF000000"/>
      <name val="微软雅黑"/>
      <charset val="134"/>
    </font>
    <font>
      <b/>
      <sz val="9"/>
      <color theme="1"/>
      <name val="微软雅黑"/>
      <charset val="134"/>
    </font>
    <font>
      <sz val="8"/>
      <name val="微软雅黑"/>
      <charset val="134"/>
    </font>
    <font>
      <sz val="11"/>
      <color rgb="FFFF0000"/>
      <name val="等线"/>
      <charset val="134"/>
      <scheme val="minor"/>
    </font>
    <font>
      <b/>
      <sz val="9"/>
      <color rgb="FF000000"/>
      <name val="微软雅黑"/>
      <charset val="134"/>
    </font>
    <font>
      <u/>
      <sz val="11"/>
      <color rgb="FF0000FF"/>
      <name val="等线"/>
      <charset val="134"/>
      <scheme val="minor"/>
    </font>
    <font>
      <u/>
      <sz val="11"/>
      <color rgb="FF800080"/>
      <name val="等线"/>
      <charset val="0"/>
      <scheme val="minor"/>
    </font>
    <font>
      <sz val="11"/>
      <color rgb="FFFF0000"/>
      <name val="等线"/>
      <charset val="0"/>
      <scheme val="minor"/>
    </font>
    <font>
      <b/>
      <sz val="18"/>
      <color theme="3"/>
      <name val="等线"/>
      <charset val="134"/>
      <scheme val="minor"/>
    </font>
    <font>
      <i/>
      <sz val="11"/>
      <color rgb="FF7F7F7F"/>
      <name val="等线"/>
      <charset val="0"/>
      <scheme val="minor"/>
    </font>
    <font>
      <b/>
      <sz val="15"/>
      <color theme="3"/>
      <name val="等线"/>
      <charset val="134"/>
      <scheme val="minor"/>
    </font>
    <font>
      <b/>
      <sz val="13"/>
      <color theme="3"/>
      <name val="等线"/>
      <charset val="134"/>
      <scheme val="minor"/>
    </font>
    <font>
      <b/>
      <sz val="11"/>
      <color theme="3"/>
      <name val="等线"/>
      <charset val="134"/>
      <scheme val="minor"/>
    </font>
    <font>
      <sz val="11"/>
      <color rgb="FF3F3F76"/>
      <name val="等线"/>
      <charset val="0"/>
      <scheme val="minor"/>
    </font>
    <font>
      <b/>
      <sz val="11"/>
      <color rgb="FF3F3F3F"/>
      <name val="等线"/>
      <charset val="0"/>
      <scheme val="minor"/>
    </font>
    <font>
      <b/>
      <sz val="11"/>
      <color rgb="FFFA7D00"/>
      <name val="等线"/>
      <charset val="0"/>
      <scheme val="minor"/>
    </font>
    <font>
      <b/>
      <sz val="11"/>
      <color rgb="FFFFFFFF"/>
      <name val="等线"/>
      <charset val="0"/>
      <scheme val="minor"/>
    </font>
    <font>
      <sz val="11"/>
      <color rgb="FFFA7D00"/>
      <name val="等线"/>
      <charset val="0"/>
      <scheme val="minor"/>
    </font>
    <font>
      <b/>
      <sz val="11"/>
      <color theme="1"/>
      <name val="等线"/>
      <charset val="0"/>
      <scheme val="minor"/>
    </font>
    <font>
      <sz val="11"/>
      <color rgb="FF006100"/>
      <name val="等线"/>
      <charset val="0"/>
      <scheme val="minor"/>
    </font>
    <font>
      <sz val="11"/>
      <color rgb="FF9C0006"/>
      <name val="等线"/>
      <charset val="0"/>
      <scheme val="minor"/>
    </font>
    <font>
      <sz val="11"/>
      <color rgb="FF9C6500"/>
      <name val="等线"/>
      <charset val="0"/>
      <scheme val="minor"/>
    </font>
    <font>
      <sz val="11"/>
      <color theme="0"/>
      <name val="等线"/>
      <charset val="0"/>
      <scheme val="minor"/>
    </font>
    <font>
      <sz val="11"/>
      <color theme="1"/>
      <name val="等线"/>
      <charset val="0"/>
      <scheme val="minor"/>
    </font>
    <font>
      <sz val="12"/>
      <name val="Times New Roman"/>
      <charset val="134"/>
    </font>
    <font>
      <sz val="12"/>
      <name val="宋体"/>
      <charset val="134"/>
    </font>
    <font>
      <sz val="11"/>
      <color indexed="8"/>
      <name val="宋体"/>
      <charset val="134"/>
    </font>
  </fonts>
  <fills count="38">
    <fill>
      <patternFill patternType="none"/>
    </fill>
    <fill>
      <patternFill patternType="gray125"/>
    </fill>
    <fill>
      <patternFill patternType="solid">
        <fgColor indexed="9"/>
        <bgColor indexed="64"/>
      </patternFill>
    </fill>
    <fill>
      <patternFill patternType="solid">
        <fgColor theme="0" tint="-0.0499893185216834"/>
        <bgColor indexed="64"/>
      </patternFill>
    </fill>
    <fill>
      <patternFill patternType="solid">
        <fgColor rgb="FFFFFF00"/>
        <bgColor indexed="64"/>
      </patternFill>
    </fill>
    <fill>
      <patternFill patternType="solid">
        <fgColor theme="4" tint="0.799981688894314"/>
        <bgColor indexed="64"/>
      </patternFill>
    </fill>
    <fill>
      <patternFill patternType="solid">
        <fgColor rgb="FFFFC000"/>
        <bgColor indexed="64"/>
      </patternFill>
    </fill>
    <fill>
      <patternFill patternType="solid">
        <fgColor theme="0"/>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31">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indexed="8"/>
      </left>
      <right/>
      <top style="thin">
        <color indexed="8"/>
      </top>
      <bottom style="thin">
        <color auto="1"/>
      </bottom>
      <diagonal/>
    </border>
    <border>
      <left/>
      <right/>
      <top style="thin">
        <color indexed="8"/>
      </top>
      <bottom style="thin">
        <color auto="1"/>
      </bottom>
      <diagonal/>
    </border>
    <border>
      <left style="thin">
        <color auto="1"/>
      </left>
      <right/>
      <top style="thin">
        <color auto="1"/>
      </top>
      <bottom style="thin">
        <color auto="1"/>
      </bottom>
      <diagonal/>
    </border>
    <border>
      <left style="thin">
        <color indexed="8"/>
      </left>
      <right style="thin">
        <color indexed="8"/>
      </right>
      <top style="thin">
        <color indexed="8"/>
      </top>
      <bottom style="thin">
        <color indexed="8"/>
      </bottom>
      <diagonal/>
    </border>
    <border>
      <left style="thin">
        <color indexed="8"/>
      </left>
      <right/>
      <top style="thin">
        <color indexed="8"/>
      </top>
      <bottom style="thin">
        <color indexed="8"/>
      </bottom>
      <diagonal/>
    </border>
    <border>
      <left style="thin">
        <color auto="1"/>
      </left>
      <right/>
      <top style="thin">
        <color indexed="8"/>
      </top>
      <bottom style="thin">
        <color auto="1"/>
      </bottom>
      <diagonal/>
    </border>
    <border>
      <left style="thin">
        <color indexed="8"/>
      </left>
      <right style="thin">
        <color indexed="8"/>
      </right>
      <top style="thin">
        <color indexed="8"/>
      </top>
      <bottom/>
      <diagonal/>
    </border>
    <border>
      <left style="thin">
        <color indexed="8"/>
      </left>
      <right/>
      <top style="thin">
        <color indexed="8"/>
      </top>
      <bottom/>
      <diagonal/>
    </border>
    <border>
      <left/>
      <right style="thin">
        <color auto="1"/>
      </right>
      <top style="thin">
        <color auto="1"/>
      </top>
      <bottom style="thin">
        <color auto="1"/>
      </bottom>
      <diagonal/>
    </border>
    <border>
      <left/>
      <right/>
      <top style="thin">
        <color auto="1"/>
      </top>
      <bottom style="thin">
        <color auto="1"/>
      </bottom>
      <diagonal/>
    </border>
    <border>
      <left style="thin">
        <color rgb="FF000000"/>
      </left>
      <right style="thin">
        <color rgb="FF000000"/>
      </right>
      <top style="thin">
        <color rgb="FF000000"/>
      </top>
      <bottom style="thin">
        <color rgb="FF000000"/>
      </bottom>
      <diagonal/>
    </border>
    <border>
      <left style="thin">
        <color auto="1"/>
      </left>
      <right style="thin">
        <color auto="1"/>
      </right>
      <top/>
      <bottom/>
      <diagonal/>
    </border>
    <border>
      <left/>
      <right style="thin">
        <color rgb="FF000000"/>
      </right>
      <top style="thin">
        <color rgb="FF000000"/>
      </top>
      <bottom style="thin">
        <color rgb="FF000000"/>
      </bottom>
      <diagonal/>
    </border>
    <border>
      <left/>
      <right style="thin">
        <color rgb="FF000000"/>
      </right>
      <top style="thin">
        <color rgb="FF000000"/>
      </top>
      <bottom/>
      <diagonal/>
    </border>
    <border>
      <left style="thin">
        <color auto="1"/>
      </left>
      <right style="medium">
        <color auto="1"/>
      </right>
      <top style="thin">
        <color auto="1"/>
      </top>
      <bottom style="thin">
        <color auto="1"/>
      </bottom>
      <diagonal/>
    </border>
    <border>
      <left style="thin">
        <color rgb="FF000000"/>
      </left>
      <right style="thin">
        <color rgb="FF000000"/>
      </right>
      <top/>
      <bottom style="thin">
        <color rgb="FF000000"/>
      </bottom>
      <diagonal/>
    </border>
    <border>
      <left style="thin">
        <color rgb="FF000000"/>
      </left>
      <right style="thin">
        <color auto="1"/>
      </right>
      <top style="thin">
        <color auto="1"/>
      </top>
      <bottom style="thin">
        <color auto="1"/>
      </bottom>
      <diagonal/>
    </border>
    <border>
      <left style="thin">
        <color rgb="FF000000"/>
      </left>
      <right style="thin">
        <color rgb="FF000000"/>
      </right>
      <top/>
      <bottom/>
      <diagonal/>
    </border>
    <border>
      <left style="thin">
        <color rgb="FF000000"/>
      </left>
      <right style="thin">
        <color rgb="FF000000"/>
      </right>
      <top style="thin">
        <color rgb="FF000000"/>
      </top>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67">
    <xf numFmtId="0" fontId="0" fillId="0" borderId="0">
      <alignment vertical="center"/>
    </xf>
    <xf numFmtId="43" fontId="15" fillId="0" borderId="0" applyFont="0" applyFill="0" applyBorder="0" applyAlignment="0" applyProtection="0">
      <alignment vertical="center"/>
    </xf>
    <xf numFmtId="44" fontId="15" fillId="0" borderId="0" applyFont="0" applyFill="0" applyBorder="0" applyAlignment="0" applyProtection="0">
      <alignment vertical="center"/>
    </xf>
    <xf numFmtId="9" fontId="15" fillId="0" borderId="0" applyFont="0" applyFill="0" applyBorder="0" applyAlignment="0" applyProtection="0">
      <alignment vertical="center"/>
    </xf>
    <xf numFmtId="41" fontId="15" fillId="0" borderId="0" applyFont="0" applyFill="0" applyBorder="0" applyAlignment="0" applyProtection="0">
      <alignment vertical="center"/>
    </xf>
    <xf numFmtId="42" fontId="15" fillId="0" borderId="0" applyFont="0" applyFill="0" applyBorder="0" applyAlignment="0" applyProtection="0">
      <alignment vertical="center"/>
    </xf>
    <xf numFmtId="0" fontId="23"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15" fillId="8" borderId="23" applyNumberFormat="0" applyFont="0" applyAlignment="0" applyProtection="0">
      <alignment vertical="center"/>
    </xf>
    <xf numFmtId="0" fontId="25" fillId="0" borderId="0" applyNumberFormat="0" applyFill="0" applyBorder="0" applyAlignment="0" applyProtection="0">
      <alignment vertical="center"/>
    </xf>
    <xf numFmtId="0" fontId="26" fillId="0" borderId="0" applyNumberFormat="0" applyFill="0" applyBorder="0" applyAlignment="0" applyProtection="0">
      <alignment vertical="center"/>
    </xf>
    <xf numFmtId="0" fontId="27" fillId="0" borderId="0" applyNumberFormat="0" applyFill="0" applyBorder="0" applyAlignment="0" applyProtection="0">
      <alignment vertical="center"/>
    </xf>
    <xf numFmtId="0" fontId="28" fillId="0" borderId="24" applyNumberFormat="0" applyFill="0" applyAlignment="0" applyProtection="0">
      <alignment vertical="center"/>
    </xf>
    <xf numFmtId="0" fontId="29" fillId="0" borderId="24" applyNumberFormat="0" applyFill="0" applyAlignment="0" applyProtection="0">
      <alignment vertical="center"/>
    </xf>
    <xf numFmtId="0" fontId="30" fillId="0" borderId="25" applyNumberFormat="0" applyFill="0" applyAlignment="0" applyProtection="0">
      <alignment vertical="center"/>
    </xf>
    <xf numFmtId="0" fontId="30" fillId="0" borderId="0" applyNumberFormat="0" applyFill="0" applyBorder="0" applyAlignment="0" applyProtection="0">
      <alignment vertical="center"/>
    </xf>
    <xf numFmtId="0" fontId="31" fillId="9" borderId="26" applyNumberFormat="0" applyAlignment="0" applyProtection="0">
      <alignment vertical="center"/>
    </xf>
    <xf numFmtId="0" fontId="32" fillId="10" borderId="27" applyNumberFormat="0" applyAlignment="0" applyProtection="0">
      <alignment vertical="center"/>
    </xf>
    <xf numFmtId="0" fontId="33" fillId="10" borderId="26" applyNumberFormat="0" applyAlignment="0" applyProtection="0">
      <alignment vertical="center"/>
    </xf>
    <xf numFmtId="0" fontId="34" fillId="11" borderId="28" applyNumberFormat="0" applyAlignment="0" applyProtection="0">
      <alignment vertical="center"/>
    </xf>
    <xf numFmtId="0" fontId="35" fillId="0" borderId="29" applyNumberFormat="0" applyFill="0" applyAlignment="0" applyProtection="0">
      <alignment vertical="center"/>
    </xf>
    <xf numFmtId="0" fontId="36" fillId="0" borderId="30" applyNumberFormat="0" applyFill="0" applyAlignment="0" applyProtection="0">
      <alignment vertical="center"/>
    </xf>
    <xf numFmtId="0" fontId="37" fillId="12" borderId="0" applyNumberFormat="0" applyBorder="0" applyAlignment="0" applyProtection="0">
      <alignment vertical="center"/>
    </xf>
    <xf numFmtId="0" fontId="38" fillId="13" borderId="0" applyNumberFormat="0" applyBorder="0" applyAlignment="0" applyProtection="0">
      <alignment vertical="center"/>
    </xf>
    <xf numFmtId="0" fontId="39" fillId="14" borderId="0" applyNumberFormat="0" applyBorder="0" applyAlignment="0" applyProtection="0">
      <alignment vertical="center"/>
    </xf>
    <xf numFmtId="0" fontId="40" fillId="15" borderId="0" applyNumberFormat="0" applyBorder="0" applyAlignment="0" applyProtection="0">
      <alignment vertical="center"/>
    </xf>
    <xf numFmtId="0" fontId="41" fillId="5" borderId="0" applyNumberFormat="0" applyBorder="0" applyAlignment="0" applyProtection="0">
      <alignment vertical="center"/>
    </xf>
    <xf numFmtId="0" fontId="41" fillId="16" borderId="0" applyNumberFormat="0" applyBorder="0" applyAlignment="0" applyProtection="0">
      <alignment vertical="center"/>
    </xf>
    <xf numFmtId="0" fontId="40" fillId="17" borderId="0" applyNumberFormat="0" applyBorder="0" applyAlignment="0" applyProtection="0">
      <alignment vertical="center"/>
    </xf>
    <xf numFmtId="0" fontId="40" fillId="18" borderId="0" applyNumberFormat="0" applyBorder="0" applyAlignment="0" applyProtection="0">
      <alignment vertical="center"/>
    </xf>
    <xf numFmtId="0" fontId="41" fillId="19" borderId="0" applyNumberFormat="0" applyBorder="0" applyAlignment="0" applyProtection="0">
      <alignment vertical="center"/>
    </xf>
    <xf numFmtId="0" fontId="41" fillId="20" borderId="0" applyNumberFormat="0" applyBorder="0" applyAlignment="0" applyProtection="0">
      <alignment vertical="center"/>
    </xf>
    <xf numFmtId="0" fontId="40" fillId="21" borderId="0" applyNumberFormat="0" applyBorder="0" applyAlignment="0" applyProtection="0">
      <alignment vertical="center"/>
    </xf>
    <xf numFmtId="0" fontId="40" fillId="22" borderId="0" applyNumberFormat="0" applyBorder="0" applyAlignment="0" applyProtection="0">
      <alignment vertical="center"/>
    </xf>
    <xf numFmtId="0" fontId="41" fillId="23" borderId="0" applyNumberFormat="0" applyBorder="0" applyAlignment="0" applyProtection="0">
      <alignment vertical="center"/>
    </xf>
    <xf numFmtId="0" fontId="41" fillId="24" borderId="0" applyNumberFormat="0" applyBorder="0" applyAlignment="0" applyProtection="0">
      <alignment vertical="center"/>
    </xf>
    <xf numFmtId="0" fontId="40" fillId="25" borderId="0" applyNumberFormat="0" applyBorder="0" applyAlignment="0" applyProtection="0">
      <alignment vertical="center"/>
    </xf>
    <xf numFmtId="0" fontId="40" fillId="26" borderId="0" applyNumberFormat="0" applyBorder="0" applyAlignment="0" applyProtection="0">
      <alignment vertical="center"/>
    </xf>
    <xf numFmtId="0" fontId="41" fillId="27" borderId="0" applyNumberFormat="0" applyBorder="0" applyAlignment="0" applyProtection="0">
      <alignment vertical="center"/>
    </xf>
    <xf numFmtId="0" fontId="41" fillId="28" borderId="0" applyNumberFormat="0" applyBorder="0" applyAlignment="0" applyProtection="0">
      <alignment vertical="center"/>
    </xf>
    <xf numFmtId="0" fontId="40" fillId="29" borderId="0" applyNumberFormat="0" applyBorder="0" applyAlignment="0" applyProtection="0">
      <alignment vertical="center"/>
    </xf>
    <xf numFmtId="0" fontId="40" fillId="30" borderId="0" applyNumberFormat="0" applyBorder="0" applyAlignment="0" applyProtection="0">
      <alignment vertical="center"/>
    </xf>
    <xf numFmtId="0" fontId="41" fillId="31" borderId="0" applyNumberFormat="0" applyBorder="0" applyAlignment="0" applyProtection="0">
      <alignment vertical="center"/>
    </xf>
    <xf numFmtId="0" fontId="41" fillId="32" borderId="0" applyNumberFormat="0" applyBorder="0" applyAlignment="0" applyProtection="0">
      <alignment vertical="center"/>
    </xf>
    <xf numFmtId="0" fontId="40" fillId="33" borderId="0" applyNumberFormat="0" applyBorder="0" applyAlignment="0" applyProtection="0">
      <alignment vertical="center"/>
    </xf>
    <xf numFmtId="0" fontId="40" fillId="34" borderId="0" applyNumberFormat="0" applyBorder="0" applyAlignment="0" applyProtection="0">
      <alignment vertical="center"/>
    </xf>
    <xf numFmtId="0" fontId="41" fillId="35" borderId="0" applyNumberFormat="0" applyBorder="0" applyAlignment="0" applyProtection="0">
      <alignment vertical="center"/>
    </xf>
    <xf numFmtId="0" fontId="41" fillId="36" borderId="0" applyNumberFormat="0" applyBorder="0" applyAlignment="0" applyProtection="0">
      <alignment vertical="center"/>
    </xf>
    <xf numFmtId="0" fontId="40" fillId="37" borderId="0" applyNumberFormat="0" applyBorder="0" applyAlignment="0" applyProtection="0">
      <alignment vertical="center"/>
    </xf>
    <xf numFmtId="0" fontId="15" fillId="0" borderId="0">
      <alignment vertical="center"/>
    </xf>
    <xf numFmtId="0" fontId="42" fillId="0" borderId="0"/>
    <xf numFmtId="0" fontId="43" fillId="0" borderId="0">
      <alignment vertical="center"/>
    </xf>
    <xf numFmtId="0" fontId="43" fillId="0" borderId="0">
      <alignment vertical="center"/>
    </xf>
    <xf numFmtId="0" fontId="15" fillId="0" borderId="0">
      <alignment vertical="center"/>
    </xf>
    <xf numFmtId="0" fontId="44" fillId="0" borderId="0">
      <alignment vertical="center"/>
    </xf>
    <xf numFmtId="0" fontId="44" fillId="0" borderId="0">
      <alignment vertical="center"/>
    </xf>
    <xf numFmtId="0" fontId="15" fillId="0" borderId="0">
      <alignment vertical="center"/>
    </xf>
    <xf numFmtId="0" fontId="15" fillId="0" borderId="0">
      <alignment vertical="center"/>
    </xf>
    <xf numFmtId="0" fontId="15" fillId="0" borderId="0" applyBorder="0">
      <alignment vertical="center"/>
    </xf>
    <xf numFmtId="0" fontId="15" fillId="0" borderId="0">
      <alignment vertical="center"/>
    </xf>
    <xf numFmtId="0" fontId="43" fillId="0" borderId="0">
      <alignment vertical="center"/>
    </xf>
    <xf numFmtId="0" fontId="15" fillId="0" borderId="0">
      <alignment vertical="center"/>
    </xf>
    <xf numFmtId="0" fontId="43" fillId="0" borderId="0">
      <alignment vertical="center"/>
    </xf>
    <xf numFmtId="0" fontId="43" fillId="0" borderId="0" applyProtection="0">
      <alignment vertical="center"/>
    </xf>
    <xf numFmtId="0" fontId="43" fillId="0" borderId="0">
      <alignment vertical="center"/>
    </xf>
    <xf numFmtId="0" fontId="43" fillId="0" borderId="0"/>
    <xf numFmtId="0" fontId="43" fillId="0" borderId="0">
      <alignment vertical="center"/>
    </xf>
  </cellStyleXfs>
  <cellXfs count="226">
    <xf numFmtId="0" fontId="0" fillId="0" borderId="0" xfId="0">
      <alignment vertical="center"/>
    </xf>
    <xf numFmtId="0" fontId="1" fillId="0" borderId="0" xfId="0" applyFont="1" applyFill="1" applyAlignment="1"/>
    <xf numFmtId="0" fontId="2" fillId="0" borderId="0" xfId="0" applyFont="1" applyFill="1" applyAlignment="1"/>
    <xf numFmtId="0" fontId="3" fillId="0" borderId="1" xfId="0" applyFont="1" applyFill="1" applyBorder="1" applyAlignment="1">
      <alignment horizontal="center" vertical="center"/>
    </xf>
    <xf numFmtId="0" fontId="4" fillId="2" borderId="1" xfId="0" applyFont="1" applyFill="1" applyBorder="1" applyAlignment="1">
      <alignment horizontal="center" vertical="center"/>
    </xf>
    <xf numFmtId="0" fontId="5" fillId="2" borderId="1" xfId="0" applyFont="1" applyFill="1" applyBorder="1" applyAlignment="1">
      <alignment horizontal="center" vertical="center"/>
    </xf>
    <xf numFmtId="0" fontId="5" fillId="2" borderId="1" xfId="0" applyFont="1" applyFill="1" applyBorder="1" applyAlignment="1">
      <alignment horizontal="left" vertical="center" wrapText="1"/>
    </xf>
    <xf numFmtId="0" fontId="5" fillId="2" borderId="1" xfId="0" applyFont="1" applyFill="1" applyBorder="1" applyAlignment="1">
      <alignment horizontal="left" vertical="center"/>
    </xf>
    <xf numFmtId="0" fontId="5" fillId="0" borderId="1" xfId="0" applyFont="1" applyBorder="1" applyAlignment="1">
      <alignment horizontal="left" vertical="center" wrapText="1"/>
    </xf>
    <xf numFmtId="0" fontId="5" fillId="0" borderId="1" xfId="0" applyFont="1" applyFill="1" applyBorder="1" applyAlignment="1">
      <alignment horizontal="left" vertical="center" wrapText="1"/>
    </xf>
    <xf numFmtId="0" fontId="5" fillId="0" borderId="1" xfId="0" applyFont="1" applyFill="1" applyBorder="1" applyAlignment="1">
      <alignment horizontal="center" vertical="center"/>
    </xf>
    <xf numFmtId="0" fontId="5" fillId="2" borderId="2" xfId="0" applyFont="1" applyFill="1" applyBorder="1" applyAlignment="1">
      <alignment horizontal="left" vertical="center" wrapText="1"/>
    </xf>
    <xf numFmtId="0" fontId="5" fillId="2" borderId="3" xfId="0" applyFont="1" applyFill="1" applyBorder="1" applyAlignment="1">
      <alignment horizontal="left" vertical="center" wrapText="1"/>
    </xf>
    <xf numFmtId="0" fontId="5" fillId="2" borderId="1" xfId="0" applyFont="1" applyFill="1" applyBorder="1" applyAlignment="1">
      <alignment vertical="center"/>
    </xf>
    <xf numFmtId="0" fontId="1" fillId="0" borderId="0" xfId="0" applyFont="1" applyAlignment="1"/>
    <xf numFmtId="0" fontId="2" fillId="0" borderId="0" xfId="0" applyFont="1" applyAlignment="1"/>
    <xf numFmtId="0" fontId="1" fillId="0" borderId="0" xfId="0" applyFont="1" applyAlignment="1">
      <alignment horizontal="left"/>
    </xf>
    <xf numFmtId="0" fontId="3" fillId="0" borderId="4" xfId="0" applyFont="1" applyBorder="1" applyAlignment="1">
      <alignment horizontal="center" vertical="center"/>
    </xf>
    <xf numFmtId="0" fontId="3" fillId="0" borderId="5" xfId="0" applyFont="1" applyBorder="1" applyAlignment="1">
      <alignment horizontal="center" vertical="center"/>
    </xf>
    <xf numFmtId="0" fontId="3" fillId="0" borderId="5" xfId="0" applyFont="1" applyBorder="1" applyAlignment="1">
      <alignment horizontal="left" vertical="center"/>
    </xf>
    <xf numFmtId="0" fontId="4" fillId="2" borderId="1" xfId="0" applyFont="1" applyFill="1" applyBorder="1" applyAlignment="1">
      <alignment horizontal="left" vertical="center"/>
    </xf>
    <xf numFmtId="0" fontId="4" fillId="2" borderId="6" xfId="0" applyFont="1" applyFill="1" applyBorder="1" applyAlignment="1">
      <alignment horizontal="center" vertical="center"/>
    </xf>
    <xf numFmtId="0" fontId="5" fillId="2" borderId="7" xfId="0" applyFont="1" applyFill="1" applyBorder="1" applyAlignment="1">
      <alignment horizontal="center" vertical="center"/>
    </xf>
    <xf numFmtId="0" fontId="5" fillId="2" borderId="7" xfId="0" applyFont="1" applyFill="1" applyBorder="1" applyAlignment="1">
      <alignment horizontal="left" vertical="center" wrapText="1"/>
    </xf>
    <xf numFmtId="0" fontId="5" fillId="2" borderId="8" xfId="0" applyFont="1" applyFill="1" applyBorder="1" applyAlignment="1">
      <alignment horizontal="left" vertical="center" wrapText="1"/>
    </xf>
    <xf numFmtId="0" fontId="5" fillId="2" borderId="9" xfId="0" applyFont="1" applyFill="1" applyBorder="1" applyAlignment="1">
      <alignment horizontal="center" vertical="center"/>
    </xf>
    <xf numFmtId="0" fontId="5" fillId="2" borderId="6" xfId="0" applyFont="1" applyFill="1" applyBorder="1" applyAlignment="1">
      <alignment horizontal="center" vertical="center"/>
    </xf>
    <xf numFmtId="0" fontId="5" fillId="2" borderId="8" xfId="0" applyFont="1" applyFill="1" applyBorder="1" applyAlignment="1">
      <alignment horizontal="left" vertical="center"/>
    </xf>
    <xf numFmtId="0" fontId="4" fillId="2" borderId="0" xfId="0" applyFont="1" applyFill="1" applyAlignment="1">
      <alignment horizontal="center" vertical="center"/>
    </xf>
    <xf numFmtId="0" fontId="5" fillId="2" borderId="10" xfId="0" applyFont="1" applyFill="1" applyBorder="1" applyAlignment="1">
      <alignment horizontal="left" vertical="center" wrapText="1"/>
    </xf>
    <xf numFmtId="0" fontId="5" fillId="2" borderId="10" xfId="0" applyFont="1" applyFill="1" applyBorder="1" applyAlignment="1">
      <alignment horizontal="center" vertical="center"/>
    </xf>
    <xf numFmtId="0" fontId="5" fillId="2" borderId="11" xfId="0" applyFont="1" applyFill="1" applyBorder="1" applyAlignment="1">
      <alignment horizontal="left" vertical="center"/>
    </xf>
    <xf numFmtId="0" fontId="5" fillId="2" borderId="1" xfId="0" applyFont="1" applyFill="1" applyBorder="1" applyAlignment="1">
      <alignment vertical="center" wrapText="1"/>
    </xf>
    <xf numFmtId="0" fontId="5" fillId="2" borderId="6" xfId="0" applyFont="1" applyFill="1" applyBorder="1" applyAlignment="1">
      <alignment horizontal="left" vertical="center"/>
    </xf>
    <xf numFmtId="0" fontId="5" fillId="2" borderId="6" xfId="0" applyFont="1" applyFill="1" applyBorder="1" applyAlignment="1">
      <alignment horizontal="left" vertical="center" wrapText="1"/>
    </xf>
    <xf numFmtId="0" fontId="5" fillId="2" borderId="1" xfId="0" applyFont="1" applyFill="1" applyBorder="1">
      <alignment vertical="center"/>
    </xf>
    <xf numFmtId="0" fontId="6" fillId="0" borderId="0" xfId="0" applyFont="1" applyFill="1" applyAlignment="1"/>
    <xf numFmtId="0" fontId="3" fillId="0" borderId="10" xfId="0" applyFont="1" applyFill="1" applyBorder="1" applyAlignment="1">
      <alignment horizontal="center" vertical="center"/>
    </xf>
    <xf numFmtId="0" fontId="7" fillId="0" borderId="10" xfId="0" applyFont="1" applyFill="1" applyBorder="1" applyAlignment="1">
      <alignment horizontal="center" vertical="center"/>
    </xf>
    <xf numFmtId="0" fontId="4" fillId="0" borderId="1" xfId="0" applyFont="1" applyFill="1" applyBorder="1" applyAlignment="1">
      <alignment horizontal="center" vertical="center"/>
    </xf>
    <xf numFmtId="0" fontId="4" fillId="0" borderId="12" xfId="0" applyFont="1" applyFill="1" applyBorder="1" applyAlignment="1">
      <alignment horizontal="center" vertical="center"/>
    </xf>
    <xf numFmtId="0" fontId="5" fillId="0" borderId="12" xfId="0" applyFont="1" applyFill="1" applyBorder="1" applyAlignment="1">
      <alignment horizontal="left" vertical="center" wrapText="1"/>
    </xf>
    <xf numFmtId="0" fontId="5" fillId="0" borderId="1" xfId="0" applyFont="1" applyFill="1" applyBorder="1" applyAlignment="1">
      <alignment horizontal="left" vertical="center"/>
    </xf>
    <xf numFmtId="176" fontId="5" fillId="0" borderId="1" xfId="0" applyNumberFormat="1" applyFont="1" applyFill="1" applyBorder="1" applyAlignment="1">
      <alignment horizontal="center" vertical="center"/>
    </xf>
    <xf numFmtId="0" fontId="5" fillId="0" borderId="12" xfId="0" applyFont="1" applyFill="1" applyBorder="1" applyAlignment="1">
      <alignment vertical="center" wrapText="1"/>
    </xf>
    <xf numFmtId="0" fontId="5" fillId="0" borderId="1" xfId="0" applyFont="1" applyBorder="1" applyAlignment="1">
      <alignment vertical="center" wrapText="1"/>
    </xf>
    <xf numFmtId="0" fontId="5" fillId="0" borderId="1" xfId="0" applyFont="1" applyFill="1" applyBorder="1" applyAlignment="1"/>
    <xf numFmtId="0" fontId="8" fillId="0" borderId="1" xfId="0" applyFont="1" applyFill="1" applyBorder="1" applyAlignment="1">
      <alignment horizontal="center" vertical="center"/>
    </xf>
    <xf numFmtId="0" fontId="8" fillId="0" borderId="13" xfId="0" applyFont="1" applyFill="1" applyBorder="1" applyAlignment="1">
      <alignment horizontal="center" vertical="center"/>
    </xf>
    <xf numFmtId="0" fontId="5" fillId="0" borderId="0" xfId="0" applyFont="1" applyFill="1" applyBorder="1" applyAlignment="1">
      <alignment horizontal="center" vertical="center"/>
    </xf>
    <xf numFmtId="0" fontId="5" fillId="0" borderId="0" xfId="0" applyFont="1" applyFill="1" applyBorder="1" applyAlignment="1">
      <alignment horizontal="left" vertical="center"/>
    </xf>
    <xf numFmtId="0" fontId="5" fillId="0" borderId="0" xfId="0" applyFont="1" applyFill="1" applyBorder="1" applyAlignment="1">
      <alignment horizontal="center"/>
    </xf>
    <xf numFmtId="0" fontId="9" fillId="0" borderId="0" xfId="0" applyFont="1" applyFill="1" applyAlignment="1">
      <alignment vertical="center"/>
    </xf>
    <xf numFmtId="0" fontId="10" fillId="0" borderId="0" xfId="0" applyFont="1" applyFill="1" applyAlignment="1">
      <alignment vertical="center"/>
    </xf>
    <xf numFmtId="0" fontId="4" fillId="3" borderId="1" xfId="0" applyFont="1" applyFill="1" applyBorder="1" applyAlignment="1">
      <alignment horizontal="center" vertical="center" wrapText="1"/>
    </xf>
    <xf numFmtId="0" fontId="1" fillId="0" borderId="1" xfId="0" applyFont="1" applyFill="1" applyBorder="1" applyAlignment="1"/>
    <xf numFmtId="0" fontId="8" fillId="4" borderId="1" xfId="0" applyFont="1" applyFill="1" applyBorder="1" applyAlignment="1">
      <alignment horizontal="center" vertical="center"/>
    </xf>
    <xf numFmtId="0" fontId="5" fillId="0" borderId="0" xfId="0" applyFont="1" applyAlignment="1">
      <alignment horizontal="center" vertical="center" wrapText="1"/>
    </xf>
    <xf numFmtId="0" fontId="5" fillId="0" borderId="0" xfId="0" applyFont="1" applyBorder="1" applyAlignment="1">
      <alignment horizontal="left" vertical="center" wrapText="1"/>
    </xf>
    <xf numFmtId="0" fontId="5" fillId="0" borderId="0" xfId="0" applyFont="1" applyAlignment="1">
      <alignment horizontal="left" vertical="center" wrapText="1"/>
    </xf>
    <xf numFmtId="177" fontId="5" fillId="0" borderId="0" xfId="0" applyNumberFormat="1" applyFont="1" applyAlignment="1">
      <alignment horizontal="center" vertical="center" wrapText="1"/>
    </xf>
    <xf numFmtId="0" fontId="11" fillId="5" borderId="1" xfId="0" applyFont="1" applyFill="1" applyBorder="1" applyAlignment="1">
      <alignment horizontal="center" vertical="center" wrapText="1"/>
    </xf>
    <xf numFmtId="0" fontId="11" fillId="5" borderId="1" xfId="0" applyFont="1" applyFill="1" applyBorder="1" applyAlignment="1">
      <alignment horizontal="left" vertical="center" wrapText="1"/>
    </xf>
    <xf numFmtId="0" fontId="11" fillId="5" borderId="12" xfId="0" applyFont="1" applyFill="1" applyBorder="1" applyAlignment="1">
      <alignment horizontal="center" vertical="center" wrapText="1"/>
    </xf>
    <xf numFmtId="0" fontId="5" fillId="3" borderId="3" xfId="0" applyFont="1" applyFill="1" applyBorder="1" applyAlignment="1">
      <alignment horizontal="center" vertical="center" wrapText="1"/>
    </xf>
    <xf numFmtId="177" fontId="4" fillId="0" borderId="1" xfId="0" applyNumberFormat="1" applyFont="1" applyBorder="1" applyAlignment="1">
      <alignment horizontal="center" vertical="center" wrapText="1"/>
    </xf>
    <xf numFmtId="0" fontId="5" fillId="0" borderId="1" xfId="0" applyFont="1" applyBorder="1" applyAlignment="1">
      <alignment horizontal="center" vertical="center" wrapText="1"/>
    </xf>
    <xf numFmtId="0" fontId="5" fillId="0" borderId="3" xfId="0" applyFont="1" applyBorder="1" applyAlignment="1">
      <alignment horizontal="center" vertical="center" wrapText="1"/>
    </xf>
    <xf numFmtId="0" fontId="5" fillId="0" borderId="3" xfId="0" applyFont="1" applyBorder="1" applyAlignment="1">
      <alignment horizontal="center" vertical="center"/>
    </xf>
    <xf numFmtId="0" fontId="5" fillId="0" borderId="3" xfId="0" applyFont="1" applyBorder="1" applyAlignment="1">
      <alignment horizontal="left" vertical="center" wrapText="1"/>
    </xf>
    <xf numFmtId="0" fontId="4" fillId="4" borderId="1" xfId="0" applyFont="1" applyFill="1" applyBorder="1" applyAlignment="1">
      <alignment horizontal="center" vertical="center" wrapText="1"/>
    </xf>
    <xf numFmtId="177" fontId="4" fillId="4" borderId="1" xfId="0" applyNumberFormat="1" applyFont="1" applyFill="1" applyBorder="1" applyAlignment="1">
      <alignment horizontal="center" vertical="center" wrapText="1"/>
    </xf>
    <xf numFmtId="0" fontId="4" fillId="6" borderId="1" xfId="0" applyFont="1" applyFill="1" applyBorder="1" applyAlignment="1">
      <alignment horizontal="center" vertical="center" wrapText="1"/>
    </xf>
    <xf numFmtId="177" fontId="4" fillId="6" borderId="1" xfId="0" applyNumberFormat="1" applyFont="1" applyFill="1" applyBorder="1" applyAlignment="1">
      <alignment horizontal="center" vertical="center" wrapText="1"/>
    </xf>
    <xf numFmtId="0" fontId="5" fillId="0" borderId="0" xfId="0" applyFont="1">
      <alignment vertical="center"/>
    </xf>
    <xf numFmtId="0" fontId="12" fillId="0" borderId="0" xfId="0" applyFont="1">
      <alignment vertical="center"/>
    </xf>
    <xf numFmtId="0" fontId="11" fillId="5" borderId="6" xfId="0" applyFont="1" applyFill="1" applyBorder="1" applyAlignment="1">
      <alignment horizontal="center" vertical="center" wrapText="1"/>
    </xf>
    <xf numFmtId="0" fontId="11" fillId="5" borderId="13" xfId="0" applyFont="1" applyFill="1" applyBorder="1" applyAlignment="1">
      <alignment horizontal="center" vertical="center" wrapText="1"/>
    </xf>
    <xf numFmtId="177" fontId="4" fillId="0" borderId="3" xfId="0" applyNumberFormat="1" applyFont="1" applyBorder="1" applyAlignment="1">
      <alignment horizontal="center" vertical="center" wrapText="1"/>
    </xf>
    <xf numFmtId="0" fontId="4" fillId="3" borderId="6" xfId="0" applyFont="1" applyFill="1" applyBorder="1" applyAlignment="1">
      <alignment horizontal="center" vertical="center" wrapText="1"/>
    </xf>
    <xf numFmtId="0" fontId="4" fillId="3" borderId="13" xfId="0" applyFont="1" applyFill="1" applyBorder="1" applyAlignment="1">
      <alignment horizontal="center" vertical="center" wrapText="1"/>
    </xf>
    <xf numFmtId="0" fontId="4" fillId="3" borderId="12" xfId="0" applyFont="1" applyFill="1" applyBorder="1" applyAlignment="1">
      <alignment horizontal="center" vertical="center" wrapText="1"/>
    </xf>
    <xf numFmtId="0" fontId="5" fillId="0" borderId="14" xfId="0" applyFont="1" applyFill="1" applyBorder="1" applyAlignment="1">
      <alignment horizontal="center" vertical="center" wrapText="1"/>
    </xf>
    <xf numFmtId="0" fontId="5" fillId="0" borderId="14" xfId="0" applyFont="1" applyFill="1" applyBorder="1" applyAlignment="1">
      <alignment horizontal="left" vertical="center" wrapText="1"/>
    </xf>
    <xf numFmtId="0" fontId="5" fillId="0" borderId="1" xfId="0" applyFont="1" applyBorder="1" applyAlignment="1">
      <alignment horizontal="center" vertical="center"/>
    </xf>
    <xf numFmtId="0" fontId="5" fillId="0" borderId="1" xfId="53" applyFont="1" applyBorder="1" applyAlignment="1">
      <alignment horizontal="center" vertical="center" wrapText="1"/>
    </xf>
    <xf numFmtId="0" fontId="5" fillId="0" borderId="1" xfId="54" applyFont="1" applyBorder="1" applyAlignment="1">
      <alignment horizontal="center" vertical="center" wrapText="1"/>
    </xf>
    <xf numFmtId="0" fontId="5" fillId="0" borderId="14" xfId="0" applyFont="1" applyBorder="1" applyAlignment="1">
      <alignment horizontal="left" vertical="center" wrapText="1"/>
    </xf>
    <xf numFmtId="0" fontId="5" fillId="0" borderId="1" xfId="56" applyFont="1" applyBorder="1" applyAlignment="1">
      <alignment horizontal="center" vertical="center" wrapText="1"/>
    </xf>
    <xf numFmtId="0" fontId="5" fillId="0" borderId="1" xfId="0" applyFont="1" applyBorder="1" applyAlignment="1" applyProtection="1">
      <alignment horizontal="center" vertical="center" wrapText="1"/>
      <protection locked="0"/>
    </xf>
    <xf numFmtId="0" fontId="5" fillId="0" borderId="6" xfId="0" applyFont="1" applyBorder="1" applyAlignment="1" applyProtection="1">
      <alignment horizontal="center" vertical="center" wrapText="1"/>
      <protection locked="0"/>
    </xf>
    <xf numFmtId="177" fontId="5" fillId="0" borderId="1" xfId="0" applyNumberFormat="1" applyFont="1" applyBorder="1" applyAlignment="1">
      <alignment horizontal="center" vertical="center" wrapText="1"/>
    </xf>
    <xf numFmtId="0" fontId="5" fillId="0" borderId="1" xfId="53" applyFont="1" applyFill="1" applyBorder="1" applyAlignment="1">
      <alignment horizontal="center" vertical="center" wrapText="1"/>
    </xf>
    <xf numFmtId="0" fontId="5" fillId="0" borderId="6" xfId="54" applyFont="1" applyBorder="1" applyAlignment="1">
      <alignment horizontal="center" vertical="center" wrapText="1"/>
    </xf>
    <xf numFmtId="0" fontId="5" fillId="0" borderId="1" xfId="0" applyFont="1" applyBorder="1" applyAlignment="1" applyProtection="1">
      <alignment horizontal="left" vertical="center" wrapText="1"/>
      <protection locked="0"/>
    </xf>
    <xf numFmtId="0" fontId="8" fillId="3" borderId="6" xfId="0" applyFont="1" applyFill="1" applyBorder="1" applyAlignment="1">
      <alignment horizontal="center" vertical="center" wrapText="1"/>
    </xf>
    <xf numFmtId="0" fontId="8" fillId="3" borderId="13" xfId="0" applyFont="1" applyFill="1" applyBorder="1" applyAlignment="1">
      <alignment horizontal="center" vertical="center" wrapText="1"/>
    </xf>
    <xf numFmtId="0" fontId="8" fillId="3" borderId="12" xfId="0" applyFont="1" applyFill="1" applyBorder="1" applyAlignment="1">
      <alignment horizontal="center" vertical="center" wrapText="1"/>
    </xf>
    <xf numFmtId="0" fontId="5" fillId="0" borderId="1" xfId="0" applyFont="1" applyFill="1" applyBorder="1" applyAlignment="1" applyProtection="1">
      <alignment horizontal="left" vertical="center" wrapText="1"/>
      <protection locked="0"/>
    </xf>
    <xf numFmtId="0" fontId="5" fillId="0" borderId="15" xfId="0" applyFont="1" applyBorder="1" applyAlignment="1">
      <alignment horizontal="center" vertical="center" wrapText="1"/>
    </xf>
    <xf numFmtId="0" fontId="5" fillId="0" borderId="2" xfId="0" applyFont="1" applyBorder="1" applyAlignment="1">
      <alignment horizontal="center" vertical="center" wrapText="1"/>
    </xf>
    <xf numFmtId="0" fontId="5" fillId="0" borderId="2" xfId="0" applyFont="1" applyBorder="1" applyAlignment="1" applyProtection="1">
      <alignment horizontal="left" vertical="center" wrapText="1"/>
      <protection locked="0"/>
    </xf>
    <xf numFmtId="0" fontId="5" fillId="0" borderId="3" xfId="0" applyFont="1" applyBorder="1" applyAlignment="1" applyProtection="1">
      <alignment horizontal="left" vertical="center" wrapText="1"/>
      <protection locked="0"/>
    </xf>
    <xf numFmtId="49" fontId="5" fillId="0" borderId="1" xfId="0" applyNumberFormat="1" applyFont="1" applyBorder="1" applyAlignment="1">
      <alignment horizontal="center" vertical="center" wrapText="1"/>
    </xf>
    <xf numFmtId="0" fontId="5" fillId="0" borderId="1" xfId="61" applyFont="1" applyBorder="1" applyAlignment="1">
      <alignment horizontal="center" vertical="center" wrapText="1"/>
    </xf>
    <xf numFmtId="0" fontId="13" fillId="0" borderId="0" xfId="0" applyFont="1">
      <alignment vertical="center"/>
    </xf>
    <xf numFmtId="0" fontId="4" fillId="3" borderId="3" xfId="0" applyFont="1" applyFill="1" applyBorder="1" applyAlignment="1">
      <alignment horizontal="center" vertical="center" wrapText="1"/>
    </xf>
    <xf numFmtId="0" fontId="5" fillId="0" borderId="6" xfId="59" applyFont="1" applyBorder="1" applyAlignment="1">
      <alignment horizontal="center" vertical="center" wrapText="1"/>
    </xf>
    <xf numFmtId="0" fontId="13" fillId="0" borderId="0" xfId="0" applyFont="1" applyFill="1">
      <alignment vertical="center"/>
    </xf>
    <xf numFmtId="177" fontId="4" fillId="3" borderId="6" xfId="0" applyNumberFormat="1" applyFont="1" applyFill="1" applyBorder="1" applyAlignment="1">
      <alignment horizontal="center" vertical="center" wrapText="1"/>
    </xf>
    <xf numFmtId="177" fontId="4" fillId="3" borderId="13" xfId="0" applyNumberFormat="1" applyFont="1" applyFill="1" applyBorder="1" applyAlignment="1">
      <alignment horizontal="center" vertical="center" wrapText="1"/>
    </xf>
    <xf numFmtId="177" fontId="4" fillId="3" borderId="12" xfId="0" applyNumberFormat="1" applyFont="1" applyFill="1" applyBorder="1" applyAlignment="1">
      <alignment horizontal="center" vertical="center" wrapText="1"/>
    </xf>
    <xf numFmtId="0" fontId="5" fillId="2" borderId="1" xfId="55" applyFont="1" applyFill="1" applyBorder="1" applyAlignment="1">
      <alignment horizontal="center" vertical="center" wrapText="1"/>
    </xf>
    <xf numFmtId="0" fontId="5" fillId="0" borderId="16" xfId="0" applyFont="1" applyBorder="1" applyAlignment="1">
      <alignment horizontal="center" vertical="center" wrapText="1"/>
    </xf>
    <xf numFmtId="0" fontId="5" fillId="7" borderId="1" xfId="55" applyFont="1" applyFill="1" applyBorder="1" applyAlignment="1">
      <alignment horizontal="left" vertical="center" wrapText="1"/>
    </xf>
    <xf numFmtId="0" fontId="5" fillId="2" borderId="1" xfId="54" applyFont="1" applyFill="1" applyBorder="1" applyAlignment="1">
      <alignment horizontal="center" vertical="center" wrapText="1"/>
    </xf>
    <xf numFmtId="0" fontId="5" fillId="0" borderId="17" xfId="0" applyFont="1" applyBorder="1" applyAlignment="1">
      <alignment horizontal="center" vertical="center" wrapText="1"/>
    </xf>
    <xf numFmtId="0" fontId="5" fillId="2" borderId="1" xfId="55" applyFont="1" applyFill="1" applyBorder="1" applyAlignment="1">
      <alignment horizontal="left" vertical="center" wrapText="1"/>
    </xf>
    <xf numFmtId="0" fontId="5" fillId="7" borderId="1" xfId="55" applyFont="1" applyFill="1" applyBorder="1" applyAlignment="1">
      <alignment horizontal="center" vertical="center" wrapText="1"/>
    </xf>
    <xf numFmtId="0" fontId="5" fillId="0" borderId="14" xfId="0" applyFont="1" applyBorder="1" applyAlignment="1">
      <alignment horizontal="center" vertical="center"/>
    </xf>
    <xf numFmtId="0" fontId="5" fillId="0" borderId="15" xfId="0" applyNumberFormat="1" applyFont="1" applyBorder="1" applyAlignment="1">
      <alignment horizontal="center" vertical="center" wrapText="1"/>
    </xf>
    <xf numFmtId="177" fontId="5" fillId="0" borderId="15" xfId="0" applyNumberFormat="1" applyFont="1" applyBorder="1" applyAlignment="1">
      <alignment horizontal="center" vertical="center" wrapText="1"/>
    </xf>
    <xf numFmtId="0" fontId="5" fillId="0" borderId="1" xfId="55" applyFont="1" applyFill="1" applyBorder="1" applyAlignment="1">
      <alignment horizontal="center" vertical="center" wrapText="1"/>
    </xf>
    <xf numFmtId="0" fontId="4" fillId="0" borderId="12" xfId="0" applyFont="1" applyFill="1" applyBorder="1" applyAlignment="1">
      <alignment horizontal="center" vertical="center" wrapText="1"/>
    </xf>
    <xf numFmtId="0" fontId="5" fillId="0" borderId="1" xfId="55" applyFont="1" applyFill="1" applyBorder="1" applyAlignment="1">
      <alignment horizontal="left" vertical="center" wrapText="1"/>
    </xf>
    <xf numFmtId="177" fontId="5" fillId="0" borderId="15" xfId="0" applyNumberFormat="1" applyFont="1" applyFill="1" applyBorder="1" applyAlignment="1">
      <alignment horizontal="center" vertical="center" wrapText="1"/>
    </xf>
    <xf numFmtId="0" fontId="5" fillId="0" borderId="0" xfId="0" applyFont="1" applyFill="1" applyAlignment="1">
      <alignment horizontal="center" vertical="center" wrapText="1"/>
    </xf>
    <xf numFmtId="0" fontId="5" fillId="0" borderId="1" xfId="63" applyFont="1" applyFill="1" applyBorder="1" applyAlignment="1" applyProtection="1">
      <alignment horizontal="center" vertical="center" wrapText="1"/>
    </xf>
    <xf numFmtId="177" fontId="5" fillId="0" borderId="3" xfId="0" applyNumberFormat="1" applyFont="1" applyFill="1" applyBorder="1" applyAlignment="1">
      <alignment horizontal="center" vertical="center" wrapText="1"/>
    </xf>
    <xf numFmtId="0" fontId="4" fillId="0" borderId="15" xfId="0" applyNumberFormat="1" applyFont="1" applyFill="1" applyBorder="1" applyAlignment="1">
      <alignment horizontal="center" vertical="center" wrapText="1"/>
    </xf>
    <xf numFmtId="0" fontId="5" fillId="0" borderId="1" xfId="63" applyFont="1" applyFill="1" applyBorder="1" applyAlignment="1" applyProtection="1">
      <alignment vertical="center" wrapText="1"/>
    </xf>
    <xf numFmtId="177" fontId="4" fillId="0" borderId="15" xfId="0" applyNumberFormat="1" applyFont="1" applyFill="1" applyBorder="1" applyAlignment="1">
      <alignment horizontal="center" vertical="center" wrapText="1"/>
    </xf>
    <xf numFmtId="177" fontId="4" fillId="0" borderId="3" xfId="0" applyNumberFormat="1" applyFont="1" applyFill="1" applyBorder="1" applyAlignment="1">
      <alignment horizontal="center" vertical="center" wrapText="1"/>
    </xf>
    <xf numFmtId="0" fontId="5" fillId="0" borderId="1" xfId="0" applyFont="1" applyFill="1" applyBorder="1" applyAlignment="1">
      <alignment horizontal="center" vertical="center" wrapText="1"/>
    </xf>
    <xf numFmtId="0" fontId="5" fillId="0" borderId="1" xfId="0" applyFont="1" applyFill="1" applyBorder="1" applyAlignment="1" applyProtection="1">
      <alignment horizontal="center" vertical="center" wrapText="1"/>
      <protection locked="0"/>
    </xf>
    <xf numFmtId="0" fontId="5" fillId="0" borderId="14" xfId="0" applyFont="1" applyBorder="1" applyAlignment="1">
      <alignment horizontal="center" vertical="center" wrapText="1"/>
    </xf>
    <xf numFmtId="0" fontId="13" fillId="0" borderId="18" xfId="0" applyFont="1" applyFill="1" applyBorder="1" applyAlignment="1">
      <alignment vertical="center"/>
    </xf>
    <xf numFmtId="0" fontId="14" fillId="0" borderId="18" xfId="0" applyNumberFormat="1" applyFont="1" applyFill="1" applyBorder="1" applyAlignment="1">
      <alignment vertical="center" wrapText="1"/>
    </xf>
    <xf numFmtId="0" fontId="15" fillId="0" borderId="0" xfId="0" applyFont="1">
      <alignment vertical="center"/>
    </xf>
    <xf numFmtId="0" fontId="16" fillId="0" borderId="0" xfId="0" applyFont="1" applyAlignment="1">
      <alignment horizontal="center" vertical="center" wrapText="1"/>
    </xf>
    <xf numFmtId="0" fontId="16" fillId="0" borderId="0" xfId="0" applyFont="1">
      <alignment vertical="center"/>
    </xf>
    <xf numFmtId="0" fontId="16" fillId="0" borderId="0" xfId="0" applyFont="1" applyAlignment="1">
      <alignment horizontal="left" vertical="center" wrapText="1"/>
    </xf>
    <xf numFmtId="177" fontId="16" fillId="0" borderId="0" xfId="0" applyNumberFormat="1" applyFont="1" applyAlignment="1">
      <alignment horizontal="center" vertical="center" wrapText="1"/>
    </xf>
    <xf numFmtId="0" fontId="17" fillId="3" borderId="3" xfId="0" applyFont="1" applyFill="1" applyBorder="1" applyAlignment="1">
      <alignment horizontal="center" vertical="center" wrapText="1"/>
    </xf>
    <xf numFmtId="0" fontId="4" fillId="3" borderId="15" xfId="0" applyFont="1" applyFill="1" applyBorder="1" applyAlignment="1">
      <alignment horizontal="center" vertical="center" wrapText="1"/>
    </xf>
    <xf numFmtId="177" fontId="4" fillId="0" borderId="2" xfId="0" applyNumberFormat="1" applyFont="1" applyBorder="1" applyAlignment="1">
      <alignment horizontal="center" vertical="center" wrapText="1"/>
    </xf>
    <xf numFmtId="0" fontId="16" fillId="0" borderId="3" xfId="0" applyFont="1" applyBorder="1" applyAlignment="1">
      <alignment horizontal="center" vertical="center" wrapText="1"/>
    </xf>
    <xf numFmtId="0" fontId="16" fillId="0" borderId="1" xfId="0" applyFont="1" applyBorder="1" applyAlignment="1">
      <alignment horizontal="center" vertical="center" wrapText="1"/>
    </xf>
    <xf numFmtId="0" fontId="16" fillId="0" borderId="1" xfId="53" applyFont="1" applyBorder="1" applyAlignment="1">
      <alignment horizontal="center" vertical="center" wrapText="1"/>
    </xf>
    <xf numFmtId="0" fontId="18" fillId="0" borderId="1" xfId="0" applyFont="1" applyBorder="1" applyAlignment="1">
      <alignment horizontal="center" vertical="center" wrapText="1"/>
    </xf>
    <xf numFmtId="177" fontId="19" fillId="4" borderId="1" xfId="0" applyNumberFormat="1" applyFont="1" applyFill="1" applyBorder="1" applyAlignment="1">
      <alignment horizontal="center" vertical="center" wrapText="1"/>
    </xf>
    <xf numFmtId="177" fontId="19" fillId="6" borderId="1" xfId="0" applyNumberFormat="1" applyFont="1" applyFill="1" applyBorder="1" applyAlignment="1">
      <alignment horizontal="center" vertical="center" wrapText="1"/>
    </xf>
    <xf numFmtId="0" fontId="5" fillId="0" borderId="0" xfId="0" applyFont="1" applyFill="1" applyAlignment="1">
      <alignment vertical="center"/>
    </xf>
    <xf numFmtId="0" fontId="5" fillId="0" borderId="0" xfId="0" applyFont="1" applyFill="1" applyAlignment="1">
      <alignment horizontal="left" vertical="center" wrapText="1"/>
    </xf>
    <xf numFmtId="177" fontId="5" fillId="0" borderId="0" xfId="0" applyNumberFormat="1" applyFont="1" applyFill="1" applyAlignment="1">
      <alignment horizontal="center" vertical="center" wrapText="1"/>
    </xf>
    <xf numFmtId="177" fontId="4" fillId="0" borderId="1" xfId="0" applyNumberFormat="1" applyFont="1" applyFill="1" applyBorder="1" applyAlignment="1">
      <alignment horizontal="center" vertical="center" wrapText="1"/>
    </xf>
    <xf numFmtId="0" fontId="5" fillId="0" borderId="3" xfId="0" applyFont="1" applyFill="1" applyBorder="1" applyAlignment="1">
      <alignment horizontal="center" vertical="center" wrapText="1"/>
    </xf>
    <xf numFmtId="49" fontId="5" fillId="0" borderId="1" xfId="0" applyNumberFormat="1" applyFont="1" applyFill="1" applyBorder="1" applyAlignment="1">
      <alignment horizontal="center" vertical="center" wrapText="1"/>
    </xf>
    <xf numFmtId="0" fontId="5" fillId="0" borderId="6" xfId="0" applyFont="1" applyBorder="1" applyAlignment="1">
      <alignment horizontal="center" vertical="center" wrapText="1"/>
    </xf>
    <xf numFmtId="0" fontId="4" fillId="0" borderId="1" xfId="0" applyFont="1" applyBorder="1" applyAlignment="1">
      <alignment horizontal="center" vertical="center" wrapText="1"/>
    </xf>
    <xf numFmtId="178" fontId="5" fillId="0" borderId="1" xfId="0" applyNumberFormat="1" applyFont="1" applyBorder="1" applyAlignment="1">
      <alignment horizontal="center" vertical="center" wrapText="1"/>
    </xf>
    <xf numFmtId="0" fontId="16" fillId="0" borderId="1" xfId="0" applyFont="1" applyBorder="1" applyAlignment="1">
      <alignment horizontal="center" vertical="center"/>
    </xf>
    <xf numFmtId="49" fontId="5" fillId="0" borderId="1" xfId="62" applyNumberFormat="1" applyFont="1" applyFill="1" applyBorder="1" applyAlignment="1">
      <alignment horizontal="center" vertical="center" wrapText="1"/>
    </xf>
    <xf numFmtId="0" fontId="5" fillId="0" borderId="1" xfId="58" applyFont="1" applyFill="1" applyBorder="1" applyAlignment="1">
      <alignment vertical="center" wrapText="1"/>
    </xf>
    <xf numFmtId="0" fontId="5" fillId="0" borderId="1" xfId="62" applyFont="1" applyFill="1" applyBorder="1" applyAlignment="1">
      <alignment horizontal="center" vertical="center" wrapText="1"/>
    </xf>
    <xf numFmtId="49" fontId="5" fillId="0" borderId="1" xfId="62" applyNumberFormat="1" applyFont="1" applyBorder="1" applyAlignment="1">
      <alignment horizontal="center" vertical="center" wrapText="1"/>
    </xf>
    <xf numFmtId="49" fontId="5" fillId="0" borderId="2" xfId="62" applyNumberFormat="1" applyFont="1" applyFill="1" applyBorder="1" applyAlignment="1">
      <alignment horizontal="center" vertical="center" wrapText="1"/>
    </xf>
    <xf numFmtId="0" fontId="5" fillId="0" borderId="0" xfId="0" applyFont="1" applyAlignment="1">
      <alignment horizontal="center" vertical="center"/>
    </xf>
    <xf numFmtId="0" fontId="5" fillId="0" borderId="1" xfId="50" applyFont="1" applyFill="1" applyBorder="1" applyAlignment="1">
      <alignment vertical="center" wrapText="1"/>
    </xf>
    <xf numFmtId="0" fontId="5" fillId="0" borderId="2" xfId="62" applyFont="1" applyFill="1" applyBorder="1" applyAlignment="1">
      <alignment horizontal="center" vertical="center" wrapText="1"/>
    </xf>
    <xf numFmtId="177" fontId="5" fillId="0" borderId="2" xfId="0" applyNumberFormat="1" applyFont="1" applyBorder="1" applyAlignment="1">
      <alignment horizontal="center" vertical="center" wrapText="1"/>
    </xf>
    <xf numFmtId="49" fontId="5" fillId="0" borderId="3" xfId="62" applyNumberFormat="1" applyFont="1" applyFill="1" applyBorder="1" applyAlignment="1">
      <alignment horizontal="center" vertical="center" wrapText="1"/>
    </xf>
    <xf numFmtId="0" fontId="5" fillId="0" borderId="3" xfId="62" applyFont="1" applyFill="1" applyBorder="1" applyAlignment="1">
      <alignment horizontal="center" vertical="center" wrapText="1"/>
    </xf>
    <xf numFmtId="177" fontId="5" fillId="0" borderId="3" xfId="0" applyNumberFormat="1" applyFont="1" applyBorder="1" applyAlignment="1">
      <alignment horizontal="center" vertical="center" wrapText="1"/>
    </xf>
    <xf numFmtId="0" fontId="5" fillId="0" borderId="1" xfId="58" applyFont="1" applyFill="1" applyBorder="1" applyAlignment="1">
      <alignment horizontal="center" vertical="center" wrapText="1"/>
    </xf>
    <xf numFmtId="0" fontId="5" fillId="0" borderId="1" xfId="58" applyFont="1" applyBorder="1" applyAlignment="1">
      <alignment horizontal="center" vertical="center" wrapText="1"/>
    </xf>
    <xf numFmtId="0" fontId="5" fillId="0" borderId="1" xfId="58" applyFont="1" applyFill="1" applyBorder="1" applyAlignment="1">
      <alignment horizontal="left" vertical="center" wrapText="1"/>
    </xf>
    <xf numFmtId="0" fontId="5" fillId="0" borderId="1" xfId="58" applyNumberFormat="1" applyFont="1" applyFill="1" applyBorder="1" applyAlignment="1">
      <alignment horizontal="left" vertical="center" wrapText="1"/>
    </xf>
    <xf numFmtId="0" fontId="5" fillId="0" borderId="1" xfId="58" applyFont="1" applyFill="1" applyBorder="1" applyAlignment="1">
      <alignment horizontal="center" vertical="center"/>
    </xf>
    <xf numFmtId="0" fontId="20" fillId="0" borderId="1" xfId="57" applyFont="1" applyFill="1" applyBorder="1" applyAlignment="1">
      <alignment horizontal="center" vertical="center" wrapText="1"/>
    </xf>
    <xf numFmtId="0" fontId="5" fillId="0" borderId="1" xfId="57" applyFont="1" applyBorder="1" applyAlignment="1">
      <alignment horizontal="center" vertical="center" wrapText="1"/>
    </xf>
    <xf numFmtId="0" fontId="5" fillId="0" borderId="1" xfId="57" applyFont="1" applyBorder="1" applyAlignment="1">
      <alignment horizontal="left" vertical="center" wrapText="1"/>
    </xf>
    <xf numFmtId="0" fontId="5" fillId="0" borderId="1" xfId="49" applyFont="1" applyBorder="1" applyAlignment="1">
      <alignment horizontal="center" vertical="center" wrapText="1"/>
    </xf>
    <xf numFmtId="177" fontId="5" fillId="0" borderId="1" xfId="57" applyNumberFormat="1" applyFont="1" applyBorder="1" applyAlignment="1">
      <alignment horizontal="center" vertical="center" wrapText="1"/>
    </xf>
    <xf numFmtId="0" fontId="5" fillId="0" borderId="1" xfId="56" applyFont="1" applyFill="1" applyBorder="1" applyAlignment="1">
      <alignment horizontal="center" vertical="center" wrapText="1"/>
    </xf>
    <xf numFmtId="0" fontId="5" fillId="0" borderId="1" xfId="54" applyFont="1" applyFill="1" applyBorder="1" applyAlignment="1">
      <alignment horizontal="center" vertical="center" wrapText="1"/>
    </xf>
    <xf numFmtId="0" fontId="5" fillId="0" borderId="1" xfId="57" applyFont="1" applyFill="1" applyBorder="1" applyAlignment="1">
      <alignment horizontal="center" vertical="center" wrapText="1"/>
    </xf>
    <xf numFmtId="0" fontId="17" fillId="0" borderId="1" xfId="0" applyFont="1" applyBorder="1" applyAlignment="1">
      <alignment horizontal="center" vertical="center" wrapText="1"/>
    </xf>
    <xf numFmtId="0" fontId="18" fillId="0" borderId="1" xfId="0" applyFont="1" applyFill="1" applyBorder="1" applyAlignment="1">
      <alignment horizontal="center" vertical="center" wrapText="1"/>
    </xf>
    <xf numFmtId="0" fontId="17" fillId="0" borderId="1" xfId="0" applyFont="1" applyBorder="1" applyAlignment="1">
      <alignment horizontal="center" vertical="center"/>
    </xf>
    <xf numFmtId="0" fontId="4" fillId="3" borderId="6" xfId="54" applyFont="1" applyFill="1" applyBorder="1" applyAlignment="1">
      <alignment horizontal="center" vertical="center" wrapText="1"/>
    </xf>
    <xf numFmtId="0" fontId="4" fillId="3" borderId="13" xfId="54" applyFont="1" applyFill="1" applyBorder="1" applyAlignment="1">
      <alignment horizontal="center" vertical="center" wrapText="1"/>
    </xf>
    <xf numFmtId="0" fontId="4" fillId="3" borderId="12" xfId="54" applyFont="1" applyFill="1" applyBorder="1" applyAlignment="1">
      <alignment horizontal="center" vertical="center" wrapText="1"/>
    </xf>
    <xf numFmtId="177" fontId="16" fillId="0" borderId="1" xfId="0" applyNumberFormat="1" applyFont="1" applyBorder="1" applyAlignment="1">
      <alignment horizontal="center" vertical="center" wrapText="1"/>
    </xf>
    <xf numFmtId="0" fontId="18" fillId="0" borderId="14" xfId="0" applyFont="1" applyFill="1" applyBorder="1" applyAlignment="1">
      <alignment horizontal="left" vertical="center" wrapText="1"/>
    </xf>
    <xf numFmtId="0" fontId="16" fillId="0" borderId="1" xfId="0" applyFont="1" applyBorder="1" applyAlignment="1" applyProtection="1">
      <alignment horizontal="center" vertical="center" wrapText="1"/>
      <protection locked="0"/>
    </xf>
    <xf numFmtId="0" fontId="16" fillId="0" borderId="1" xfId="0" applyFont="1" applyFill="1" applyBorder="1" applyAlignment="1">
      <alignment horizontal="left" vertical="center" wrapText="1"/>
    </xf>
    <xf numFmtId="0" fontId="16" fillId="0" borderId="1" xfId="56" applyFont="1" applyBorder="1" applyAlignment="1">
      <alignment horizontal="center" vertical="center" wrapText="1"/>
    </xf>
    <xf numFmtId="0" fontId="5" fillId="0" borderId="1" xfId="61" applyFont="1" applyBorder="1" applyAlignment="1">
      <alignment horizontal="left" vertical="center" wrapText="1"/>
    </xf>
    <xf numFmtId="0" fontId="21" fillId="0" borderId="18" xfId="0" applyFont="1" applyFill="1" applyBorder="1" applyAlignment="1">
      <alignment vertical="center"/>
    </xf>
    <xf numFmtId="0" fontId="13" fillId="0" borderId="0" xfId="0" applyFont="1" applyFill="1" applyAlignment="1">
      <alignment vertical="center"/>
    </xf>
    <xf numFmtId="0" fontId="4" fillId="0" borderId="1" xfId="0" applyFont="1" applyFill="1" applyBorder="1" applyAlignment="1">
      <alignment horizontal="center" vertical="center" wrapText="1"/>
    </xf>
    <xf numFmtId="0" fontId="5" fillId="0" borderId="19" xfId="0" applyFont="1" applyFill="1" applyBorder="1" applyAlignment="1" applyProtection="1">
      <alignment horizontal="center" vertical="center" wrapText="1"/>
    </xf>
    <xf numFmtId="0" fontId="5" fillId="0" borderId="14" xfId="0" applyFont="1" applyFill="1" applyBorder="1" applyAlignment="1" applyProtection="1">
      <alignment horizontal="center" vertical="center" wrapText="1"/>
    </xf>
    <xf numFmtId="0" fontId="5" fillId="0" borderId="14" xfId="0" applyFont="1" applyFill="1" applyBorder="1" applyAlignment="1" applyProtection="1">
      <alignment vertical="center" wrapText="1"/>
    </xf>
    <xf numFmtId="178" fontId="5" fillId="0" borderId="14" xfId="0" applyNumberFormat="1" applyFont="1" applyFill="1" applyBorder="1" applyAlignment="1" applyProtection="1">
      <alignment horizontal="center" vertical="center" wrapText="1"/>
    </xf>
    <xf numFmtId="0" fontId="4" fillId="0" borderId="6" xfId="0" applyFont="1" applyFill="1" applyBorder="1" applyAlignment="1">
      <alignment horizontal="center" vertical="center" wrapText="1"/>
    </xf>
    <xf numFmtId="0" fontId="4" fillId="0" borderId="13" xfId="0" applyFont="1" applyFill="1" applyBorder="1" applyAlignment="1">
      <alignment horizontal="center" vertical="center" wrapText="1"/>
    </xf>
    <xf numFmtId="0" fontId="5" fillId="0" borderId="20" xfId="0" applyFont="1" applyFill="1" applyBorder="1" applyAlignment="1">
      <alignment horizontal="center" vertical="center" wrapText="1"/>
    </xf>
    <xf numFmtId="0" fontId="5" fillId="0" borderId="21" xfId="0" applyFont="1" applyFill="1" applyBorder="1" applyAlignment="1" applyProtection="1">
      <alignment horizontal="center" vertical="center" wrapText="1"/>
    </xf>
    <xf numFmtId="0" fontId="5" fillId="0" borderId="22" xfId="0" applyFont="1" applyFill="1" applyBorder="1" applyAlignment="1" applyProtection="1">
      <alignment horizontal="center" vertical="center" wrapText="1"/>
    </xf>
    <xf numFmtId="0" fontId="5" fillId="0" borderId="22" xfId="0" applyFont="1" applyFill="1" applyBorder="1" applyAlignment="1" applyProtection="1">
      <alignment vertical="center" wrapText="1"/>
    </xf>
    <xf numFmtId="178" fontId="5" fillId="0" borderId="22" xfId="0" applyNumberFormat="1" applyFont="1" applyFill="1" applyBorder="1" applyAlignment="1" applyProtection="1">
      <alignment horizontal="center" vertical="center" wrapText="1"/>
    </xf>
    <xf numFmtId="0" fontId="5" fillId="0" borderId="1" xfId="51" applyFont="1" applyBorder="1" applyAlignment="1">
      <alignment horizontal="center" vertical="center" wrapText="1"/>
    </xf>
    <xf numFmtId="0" fontId="5" fillId="0" borderId="1" xfId="52" applyFont="1" applyBorder="1" applyAlignment="1">
      <alignment horizontal="center" vertical="center" wrapText="1"/>
    </xf>
    <xf numFmtId="0" fontId="5" fillId="0" borderId="1" xfId="0" applyFont="1" applyBorder="1">
      <alignment vertical="center"/>
    </xf>
    <xf numFmtId="0" fontId="0" fillId="0" borderId="0" xfId="0" applyFill="1">
      <alignment vertical="center"/>
    </xf>
    <xf numFmtId="0" fontId="22" fillId="0" borderId="1" xfId="0" applyFont="1" applyFill="1" applyBorder="1" applyAlignment="1">
      <alignment horizontal="center" vertical="center" wrapText="1"/>
    </xf>
    <xf numFmtId="0" fontId="18" fillId="0" borderId="1" xfId="0" applyFont="1" applyFill="1" applyBorder="1" applyAlignment="1">
      <alignment horizontal="center" vertical="center"/>
    </xf>
    <xf numFmtId="0" fontId="18" fillId="0" borderId="2" xfId="0" applyFont="1" applyFill="1" applyBorder="1" applyAlignment="1">
      <alignment horizontal="center" vertical="center"/>
    </xf>
    <xf numFmtId="0" fontId="5" fillId="0" borderId="1" xfId="6" applyFont="1" applyFill="1" applyBorder="1" applyAlignment="1">
      <alignment horizontal="center" vertical="center"/>
    </xf>
    <xf numFmtId="0" fontId="18" fillId="0" borderId="15" xfId="0" applyFont="1" applyFill="1" applyBorder="1" applyAlignment="1">
      <alignment horizontal="center" vertical="center"/>
    </xf>
    <xf numFmtId="0" fontId="18" fillId="0" borderId="3" xfId="0" applyFont="1" applyFill="1" applyBorder="1" applyAlignment="1">
      <alignment horizontal="center" vertical="center"/>
    </xf>
    <xf numFmtId="0" fontId="18" fillId="0" borderId="6" xfId="0" applyFont="1" applyFill="1" applyBorder="1" applyAlignment="1">
      <alignment horizontal="center" vertical="center"/>
    </xf>
    <xf numFmtId="0" fontId="18" fillId="0" borderId="13" xfId="0" applyFont="1" applyFill="1" applyBorder="1" applyAlignment="1">
      <alignment horizontal="center" vertical="center"/>
    </xf>
    <xf numFmtId="0" fontId="18" fillId="0" borderId="12" xfId="0" applyFont="1" applyFill="1" applyBorder="1" applyAlignment="1">
      <alignment horizontal="center" vertical="center"/>
    </xf>
    <xf numFmtId="0" fontId="5" fillId="2" borderId="1" xfId="0" applyFont="1" applyFill="1" applyBorder="1" applyAlignment="1" quotePrefix="1">
      <alignment horizontal="center" vertical="center"/>
    </xf>
  </cellXfs>
  <cellStyles count="67">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常规 2 3 3" xfId="49"/>
    <cellStyle name="常规_精钢注塑理化生方案2013" xfId="50"/>
    <cellStyle name="常规_化学_2" xfId="51"/>
    <cellStyle name="常规_化学_3" xfId="52"/>
    <cellStyle name="常规 2 3" xfId="53"/>
    <cellStyle name="40% - 强调文字颜色 4 3 2 4 2" xfId="54"/>
    <cellStyle name="40% - 强调文字颜色 4 3 2 4 2 2" xfId="55"/>
    <cellStyle name="常规 13" xfId="56"/>
    <cellStyle name="常规 13 6" xfId="57"/>
    <cellStyle name="常规 2" xfId="58"/>
    <cellStyle name="常规 3" xfId="59"/>
    <cellStyle name="常规 5" xfId="60"/>
    <cellStyle name="常规 69" xfId="61"/>
    <cellStyle name="常规_塑钢结构 2 2" xfId="62"/>
    <cellStyle name="常规 4" xfId="63"/>
    <cellStyle name="常规 23" xfId="64"/>
    <cellStyle name="常规 8" xfId="65"/>
    <cellStyle name="常规 10" xfId="66"/>
  </cellStyles>
  <tableStyles count="0" defaultTableStyle="TableStyleMedium2" defaultPivotStyle="PivotStyleLight16"/>
  <colors>
    <mruColors>
      <color rgb="00FF0000"/>
    </mruColors>
  </colors>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9" Type="http://schemas.openxmlformats.org/officeDocument/2006/relationships/image" Target="media/image9.png"/><Relationship Id="rId8" Type="http://schemas.openxmlformats.org/officeDocument/2006/relationships/image" Target="media/image8.png"/><Relationship Id="rId7" Type="http://schemas.openxmlformats.org/officeDocument/2006/relationships/image" Target="media/image7.png"/><Relationship Id="rId6" Type="http://schemas.openxmlformats.org/officeDocument/2006/relationships/image" Target="media/image6.jpeg"/><Relationship Id="rId5" Type="http://schemas.openxmlformats.org/officeDocument/2006/relationships/image" Target="media/image5.png"/><Relationship Id="rId4" Type="http://schemas.openxmlformats.org/officeDocument/2006/relationships/image" Target="media/image4.png"/><Relationship Id="rId37" Type="http://schemas.openxmlformats.org/officeDocument/2006/relationships/image" Target="media/image37.png"/><Relationship Id="rId36" Type="http://schemas.openxmlformats.org/officeDocument/2006/relationships/image" Target="media/image36.jpeg"/><Relationship Id="rId35" Type="http://schemas.openxmlformats.org/officeDocument/2006/relationships/image" Target="media/image35.png"/><Relationship Id="rId34" Type="http://schemas.openxmlformats.org/officeDocument/2006/relationships/image" Target="media/image34.jpeg"/><Relationship Id="rId33" Type="http://schemas.openxmlformats.org/officeDocument/2006/relationships/image" Target="media/image33.jpeg"/><Relationship Id="rId32" Type="http://schemas.openxmlformats.org/officeDocument/2006/relationships/image" Target="media/image32.png"/><Relationship Id="rId31" Type="http://schemas.openxmlformats.org/officeDocument/2006/relationships/image" Target="media/image31.png"/><Relationship Id="rId30" Type="http://schemas.openxmlformats.org/officeDocument/2006/relationships/image" Target="media/image30.png"/><Relationship Id="rId3" Type="http://schemas.openxmlformats.org/officeDocument/2006/relationships/image" Target="media/image3.png"/><Relationship Id="rId29" Type="http://schemas.openxmlformats.org/officeDocument/2006/relationships/image" Target="media/image29.png"/><Relationship Id="rId28" Type="http://schemas.openxmlformats.org/officeDocument/2006/relationships/image" Target="media/image28.png"/><Relationship Id="rId27" Type="http://schemas.openxmlformats.org/officeDocument/2006/relationships/image" Target="media/image27.png"/><Relationship Id="rId26" Type="http://schemas.openxmlformats.org/officeDocument/2006/relationships/image" Target="media/image26.png"/><Relationship Id="rId25" Type="http://schemas.openxmlformats.org/officeDocument/2006/relationships/image" Target="media/image25.jpeg"/><Relationship Id="rId24" Type="http://schemas.openxmlformats.org/officeDocument/2006/relationships/image" Target="media/image24.jpeg"/><Relationship Id="rId23" Type="http://schemas.openxmlformats.org/officeDocument/2006/relationships/image" Target="media/image23.png"/><Relationship Id="rId22" Type="http://schemas.openxmlformats.org/officeDocument/2006/relationships/image" Target="media/image22.png"/><Relationship Id="rId21" Type="http://schemas.openxmlformats.org/officeDocument/2006/relationships/image" Target="media/image21.png"/><Relationship Id="rId20" Type="http://schemas.openxmlformats.org/officeDocument/2006/relationships/image" Target="media/image20.png"/><Relationship Id="rId2" Type="http://schemas.openxmlformats.org/officeDocument/2006/relationships/image" Target="media/image2.png"/><Relationship Id="rId19" Type="http://schemas.openxmlformats.org/officeDocument/2006/relationships/image" Target="media/image19.jpeg"/><Relationship Id="rId18" Type="http://schemas.openxmlformats.org/officeDocument/2006/relationships/image" Target="media/image18.png"/><Relationship Id="rId17" Type="http://schemas.openxmlformats.org/officeDocument/2006/relationships/image" Target="media/image17.png"/><Relationship Id="rId16" Type="http://schemas.openxmlformats.org/officeDocument/2006/relationships/image" Target="media/image16.png"/><Relationship Id="rId15" Type="http://schemas.openxmlformats.org/officeDocument/2006/relationships/image" Target="media/image15.png"/><Relationship Id="rId14" Type="http://schemas.openxmlformats.org/officeDocument/2006/relationships/image" Target="media/image14.jpeg"/><Relationship Id="rId13" Type="http://schemas.openxmlformats.org/officeDocument/2006/relationships/image" Target="media/image13.jpeg"/><Relationship Id="rId12" Type="http://schemas.openxmlformats.org/officeDocument/2006/relationships/image" Target="media/image12.png"/><Relationship Id="rId11" Type="http://schemas.openxmlformats.org/officeDocument/2006/relationships/image" Target="media/image11.png"/><Relationship Id="rId10" Type="http://schemas.openxmlformats.org/officeDocument/2006/relationships/image" Target="media/image10.png"/><Relationship Id="rId1" Type="http://schemas.openxmlformats.org/officeDocument/2006/relationships/image" Target="media/image1.png"/></Relationships>
</file>

<file path=xl/_rels/workbook.xml.rels><?xml version="1.0" encoding="UTF-8" standalone="yes"?>
<Relationships xmlns="http://schemas.openxmlformats.org/package/2006/relationships"><Relationship Id="rId9" Type="http://schemas.openxmlformats.org/officeDocument/2006/relationships/worksheet" Target="worksheets/sheet9.xml"/><Relationship Id="rId8" Type="http://schemas.openxmlformats.org/officeDocument/2006/relationships/worksheet" Target="worksheets/sheet8.xml"/><Relationship Id="rId7" Type="http://schemas.openxmlformats.org/officeDocument/2006/relationships/worksheet" Target="worksheets/sheet7.xml"/><Relationship Id="rId6" Type="http://schemas.openxmlformats.org/officeDocument/2006/relationships/worksheet" Target="worksheets/sheet6.xml"/><Relationship Id="rId5" Type="http://schemas.openxmlformats.org/officeDocument/2006/relationships/worksheet" Target="worksheets/sheet5.xml"/><Relationship Id="rId4" Type="http://schemas.openxmlformats.org/officeDocument/2006/relationships/worksheet" Target="worksheets/sheet4.xml"/><Relationship Id="rId36" Type="http://www.wps.cn/officeDocument/2023/relationships/customStorage" Target="customStorage/customStorage.xml"/><Relationship Id="rId35" Type="http://schemas.openxmlformats.org/officeDocument/2006/relationships/styles" Target="styles.xml"/><Relationship Id="rId34" Type="http://www.wps.cn/officeDocument/2020/cellImage" Target="cellimages.xml"/><Relationship Id="rId33" Type="http://schemas.openxmlformats.org/officeDocument/2006/relationships/sharedStrings" Target="sharedStrings.xml"/><Relationship Id="rId32" Type="http://schemas.openxmlformats.org/officeDocument/2006/relationships/theme" Target="theme/theme1.xml"/><Relationship Id="rId31" Type="http://schemas.openxmlformats.org/officeDocument/2006/relationships/worksheet" Target="worksheets/sheet31.xml"/><Relationship Id="rId30" Type="http://schemas.openxmlformats.org/officeDocument/2006/relationships/worksheet" Target="worksheets/sheet30.xml"/><Relationship Id="rId3" Type="http://schemas.openxmlformats.org/officeDocument/2006/relationships/worksheet" Target="worksheets/sheet3.xml"/><Relationship Id="rId29" Type="http://schemas.openxmlformats.org/officeDocument/2006/relationships/worksheet" Target="worksheets/sheet29.xml"/><Relationship Id="rId28" Type="http://schemas.openxmlformats.org/officeDocument/2006/relationships/worksheet" Target="worksheets/sheet28.xml"/><Relationship Id="rId27" Type="http://schemas.openxmlformats.org/officeDocument/2006/relationships/worksheet" Target="worksheets/sheet27.xml"/><Relationship Id="rId26" Type="http://schemas.openxmlformats.org/officeDocument/2006/relationships/worksheet" Target="worksheets/sheet26.xml"/><Relationship Id="rId25" Type="http://schemas.openxmlformats.org/officeDocument/2006/relationships/worksheet" Target="worksheets/sheet25.xml"/><Relationship Id="rId24" Type="http://schemas.openxmlformats.org/officeDocument/2006/relationships/worksheet" Target="worksheets/sheet24.xml"/><Relationship Id="rId23" Type="http://schemas.openxmlformats.org/officeDocument/2006/relationships/worksheet" Target="worksheets/sheet23.xml"/><Relationship Id="rId22" Type="http://schemas.openxmlformats.org/officeDocument/2006/relationships/worksheet" Target="worksheets/sheet22.xml"/><Relationship Id="rId21" Type="http://schemas.openxmlformats.org/officeDocument/2006/relationships/worksheet" Target="worksheets/sheet21.xml"/><Relationship Id="rId20" Type="http://schemas.openxmlformats.org/officeDocument/2006/relationships/worksheet" Target="worksheets/sheet20.xml"/><Relationship Id="rId2" Type="http://schemas.openxmlformats.org/officeDocument/2006/relationships/worksheet" Target="worksheets/sheet2.xml"/><Relationship Id="rId19" Type="http://schemas.openxmlformats.org/officeDocument/2006/relationships/worksheet" Target="worksheets/sheet19.xml"/><Relationship Id="rId18" Type="http://schemas.openxmlformats.org/officeDocument/2006/relationships/worksheet" Target="worksheets/sheet18.xml"/><Relationship Id="rId17" Type="http://schemas.openxmlformats.org/officeDocument/2006/relationships/worksheet" Target="worksheets/sheet17.xml"/><Relationship Id="rId16" Type="http://schemas.openxmlformats.org/officeDocument/2006/relationships/worksheet" Target="worksheets/sheet16.xml"/><Relationship Id="rId15" Type="http://schemas.openxmlformats.org/officeDocument/2006/relationships/worksheet" Target="worksheets/sheet15.xml"/><Relationship Id="rId14" Type="http://schemas.openxmlformats.org/officeDocument/2006/relationships/worksheet" Target="worksheets/sheet14.xml"/><Relationship Id="rId13" Type="http://schemas.openxmlformats.org/officeDocument/2006/relationships/worksheet" Target="worksheets/sheet13.xml"/><Relationship Id="rId12" Type="http://schemas.openxmlformats.org/officeDocument/2006/relationships/worksheet" Target="worksheets/sheet12.xml"/><Relationship Id="rId11" Type="http://schemas.openxmlformats.org/officeDocument/2006/relationships/worksheet" Target="worksheets/sheet11.xml"/><Relationship Id="rId10" Type="http://schemas.openxmlformats.org/officeDocument/2006/relationships/worksheet" Target="worksheets/sheet10.xml"/><Relationship Id="rId1" Type="http://schemas.openxmlformats.org/officeDocument/2006/relationships/worksheet" Target="worksheets/sheet1.xml"/></Relationships>
</file>

<file path=xl/customStorage/customStorage.xml><?xml version="1.0" encoding="utf-8"?>
<customStorage xmlns="https://web.wps.cn/et/2018/main">
  <book/>
  <sheets/>
</customStorage>
</file>

<file path=xl/theme/theme1.xml><?xml version="1.0" encoding="utf-8"?>
<a:theme xmlns:a="http://schemas.openxmlformats.org/drawingml/2006/main" name="WPS">
  <a:themeElements>
    <a:clrScheme name="WPS">
      <a:dk1>
        <a:sysClr val="windowText" lastClr="000000"/>
      </a:dk1>
      <a:lt1>
        <a:sysClr val="window" lastClr="FFFFF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Office">
      <a:majorFont>
        <a:latin typeface="Calibri Light"/>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F33"/>
  <sheetViews>
    <sheetView tabSelected="1" workbookViewId="0">
      <selection activeCell="I20" sqref="I20"/>
    </sheetView>
  </sheetViews>
  <sheetFormatPr defaultColWidth="9" defaultRowHeight="14.25" outlineLevelCol="5"/>
  <cols>
    <col min="1" max="3" width="3.63333333333333" style="216" customWidth="1"/>
    <col min="4" max="4" width="4.36666666666667" style="216" customWidth="1"/>
    <col min="5" max="5" width="23.125" style="216" customWidth="1"/>
    <col min="6" max="6" width="5.875" style="216" customWidth="1"/>
    <col min="7" max="16384" width="9" style="216"/>
  </cols>
  <sheetData>
    <row r="1" ht="28" customHeight="1" spans="1:5">
      <c r="A1" s="3" t="s">
        <v>0</v>
      </c>
      <c r="B1" s="3"/>
      <c r="C1" s="3"/>
      <c r="D1" s="3"/>
      <c r="E1" s="3"/>
    </row>
    <row r="2" spans="1:5">
      <c r="A2" s="217" t="s">
        <v>1</v>
      </c>
      <c r="B2" s="217" t="s">
        <v>2</v>
      </c>
      <c r="C2" s="217" t="s">
        <v>3</v>
      </c>
      <c r="D2" s="217" t="s">
        <v>4</v>
      </c>
      <c r="E2" s="217" t="s">
        <v>5</v>
      </c>
    </row>
    <row r="3" s="216" customFormat="1" spans="1:5">
      <c r="A3" s="218">
        <v>1</v>
      </c>
      <c r="B3" s="218">
        <v>3</v>
      </c>
      <c r="C3" s="219" t="s">
        <v>6</v>
      </c>
      <c r="D3" s="219" t="s">
        <v>7</v>
      </c>
      <c r="E3" s="220" t="s">
        <v>8</v>
      </c>
    </row>
    <row r="4" spans="1:5">
      <c r="A4" s="218">
        <v>2</v>
      </c>
      <c r="B4" s="218"/>
      <c r="C4" s="221"/>
      <c r="D4" s="221"/>
      <c r="E4" s="220" t="s">
        <v>9</v>
      </c>
    </row>
    <row r="5" s="216" customFormat="1" spans="1:5">
      <c r="A5" s="218">
        <v>3</v>
      </c>
      <c r="B5" s="218"/>
      <c r="C5" s="221"/>
      <c r="D5" s="221"/>
      <c r="E5" s="220" t="s">
        <v>10</v>
      </c>
    </row>
    <row r="6" s="216" customFormat="1" spans="1:5">
      <c r="A6" s="218">
        <v>4</v>
      </c>
      <c r="B6" s="218"/>
      <c r="C6" s="221"/>
      <c r="D6" s="221"/>
      <c r="E6" s="220" t="s">
        <v>11</v>
      </c>
    </row>
    <row r="7" s="216" customFormat="1" spans="1:5">
      <c r="A7" s="218">
        <v>5</v>
      </c>
      <c r="B7" s="218"/>
      <c r="C7" s="221"/>
      <c r="D7" s="221"/>
      <c r="E7" s="220" t="s">
        <v>12</v>
      </c>
    </row>
    <row r="8" s="216" customFormat="1" spans="1:5">
      <c r="A8" s="218">
        <v>6</v>
      </c>
      <c r="B8" s="218"/>
      <c r="C8" s="221"/>
      <c r="D8" s="221"/>
      <c r="E8" s="220" t="s">
        <v>13</v>
      </c>
    </row>
    <row r="9" s="216" customFormat="1" spans="1:5">
      <c r="A9" s="218">
        <v>7</v>
      </c>
      <c r="B9" s="218"/>
      <c r="C9" s="221"/>
      <c r="D9" s="221"/>
      <c r="E9" s="220" t="s">
        <v>14</v>
      </c>
    </row>
    <row r="10" s="216" customFormat="1" spans="1:5">
      <c r="A10" s="218">
        <v>8</v>
      </c>
      <c r="B10" s="218"/>
      <c r="C10" s="221"/>
      <c r="D10" s="221"/>
      <c r="E10" s="220" t="s">
        <v>15</v>
      </c>
    </row>
    <row r="11" s="216" customFormat="1" spans="1:5">
      <c r="A11" s="218">
        <v>9</v>
      </c>
      <c r="B11" s="218"/>
      <c r="C11" s="222"/>
      <c r="D11" s="222"/>
      <c r="E11" s="220" t="s">
        <v>16</v>
      </c>
    </row>
    <row r="12" s="216" customFormat="1" spans="1:5">
      <c r="A12" s="218">
        <v>10</v>
      </c>
      <c r="B12" s="218"/>
      <c r="C12" s="219" t="s">
        <v>17</v>
      </c>
      <c r="D12" s="219" t="s">
        <v>18</v>
      </c>
      <c r="E12" s="220" t="s">
        <v>19</v>
      </c>
    </row>
    <row r="13" s="216" customFormat="1" spans="1:5">
      <c r="A13" s="218">
        <v>11</v>
      </c>
      <c r="B13" s="218"/>
      <c r="C13" s="221"/>
      <c r="D13" s="221"/>
      <c r="E13" s="220" t="s">
        <v>20</v>
      </c>
    </row>
    <row r="14" s="216" customFormat="1" spans="1:5">
      <c r="A14" s="218">
        <v>12</v>
      </c>
      <c r="B14" s="218"/>
      <c r="C14" s="221"/>
      <c r="D14" s="221"/>
      <c r="E14" s="220" t="s">
        <v>21</v>
      </c>
    </row>
    <row r="15" s="216" customFormat="1" spans="1:5">
      <c r="A15" s="218">
        <v>13</v>
      </c>
      <c r="B15" s="218"/>
      <c r="C15" s="221"/>
      <c r="D15" s="221"/>
      <c r="E15" s="220" t="s">
        <v>22</v>
      </c>
    </row>
    <row r="16" s="216" customFormat="1" spans="1:5">
      <c r="A16" s="218">
        <v>16</v>
      </c>
      <c r="B16" s="218"/>
      <c r="C16" s="221"/>
      <c r="D16" s="221"/>
      <c r="E16" s="220" t="s">
        <v>23</v>
      </c>
    </row>
    <row r="17" s="216" customFormat="1" spans="1:5">
      <c r="A17" s="218">
        <v>19</v>
      </c>
      <c r="B17" s="218"/>
      <c r="C17" s="219" t="s">
        <v>24</v>
      </c>
      <c r="D17" s="219" t="s">
        <v>18</v>
      </c>
      <c r="E17" s="220" t="s">
        <v>25</v>
      </c>
    </row>
    <row r="18" s="216" customFormat="1" spans="1:5">
      <c r="A18" s="218">
        <v>20</v>
      </c>
      <c r="B18" s="218"/>
      <c r="C18" s="221"/>
      <c r="D18" s="221"/>
      <c r="E18" s="220" t="s">
        <v>26</v>
      </c>
    </row>
    <row r="19" s="216" customFormat="1" spans="1:5">
      <c r="A19" s="218">
        <v>21</v>
      </c>
      <c r="B19" s="218"/>
      <c r="C19" s="221"/>
      <c r="D19" s="221"/>
      <c r="E19" s="220" t="s">
        <v>21</v>
      </c>
    </row>
    <row r="20" s="216" customFormat="1" spans="1:5">
      <c r="A20" s="218">
        <v>22</v>
      </c>
      <c r="B20" s="218"/>
      <c r="C20" s="221"/>
      <c r="D20" s="221"/>
      <c r="E20" s="220" t="s">
        <v>27</v>
      </c>
    </row>
    <row r="21" s="216" customFormat="1" spans="1:5">
      <c r="A21" s="218">
        <v>23</v>
      </c>
      <c r="B21" s="218"/>
      <c r="C21" s="221"/>
      <c r="D21" s="221"/>
      <c r="E21" s="220" t="s">
        <v>28</v>
      </c>
    </row>
    <row r="22" s="216" customFormat="1" spans="1:5">
      <c r="A22" s="218">
        <v>24</v>
      </c>
      <c r="B22" s="218"/>
      <c r="C22" s="221"/>
      <c r="D22" s="221"/>
      <c r="E22" s="220" t="s">
        <v>29</v>
      </c>
    </row>
    <row r="23" s="216" customFormat="1" spans="1:5">
      <c r="A23" s="218">
        <v>25</v>
      </c>
      <c r="B23" s="218"/>
      <c r="C23" s="221"/>
      <c r="D23" s="221"/>
      <c r="E23" s="220" t="s">
        <v>30</v>
      </c>
    </row>
    <row r="24" s="216" customFormat="1" spans="1:5">
      <c r="A24" s="218">
        <v>26</v>
      </c>
      <c r="B24" s="218"/>
      <c r="C24" s="221"/>
      <c r="D24" s="221"/>
      <c r="E24" s="220" t="s">
        <v>31</v>
      </c>
    </row>
    <row r="25" s="216" customFormat="1" spans="1:5">
      <c r="A25" s="218">
        <v>27</v>
      </c>
      <c r="B25" s="218"/>
      <c r="C25" s="222"/>
      <c r="D25" s="222"/>
      <c r="E25" s="220" t="s">
        <v>32</v>
      </c>
    </row>
    <row r="26" s="216" customFormat="1" spans="1:5">
      <c r="A26" s="218">
        <v>28</v>
      </c>
      <c r="B26" s="219" t="s">
        <v>33</v>
      </c>
      <c r="C26" s="221" t="s">
        <v>34</v>
      </c>
      <c r="D26" s="221" t="s">
        <v>18</v>
      </c>
      <c r="E26" s="220" t="s">
        <v>35</v>
      </c>
    </row>
    <row r="27" s="216" customFormat="1" spans="1:5">
      <c r="A27" s="218">
        <v>29</v>
      </c>
      <c r="B27" s="222"/>
      <c r="C27" s="222"/>
      <c r="D27" s="222"/>
      <c r="E27" s="220" t="s">
        <v>36</v>
      </c>
    </row>
    <row r="28" s="216" customFormat="1" spans="1:5">
      <c r="A28" s="218">
        <v>30</v>
      </c>
      <c r="B28" s="220" t="s">
        <v>37</v>
      </c>
      <c r="C28" s="220"/>
      <c r="D28" s="220"/>
      <c r="E28" s="220"/>
    </row>
    <row r="29" s="216" customFormat="1" spans="1:5">
      <c r="A29" s="218">
        <v>31</v>
      </c>
      <c r="B29" s="220" t="s">
        <v>38</v>
      </c>
      <c r="C29" s="220"/>
      <c r="D29" s="220"/>
      <c r="E29" s="220"/>
    </row>
    <row r="30" s="216" customFormat="1" spans="1:5">
      <c r="A30" s="218">
        <v>32</v>
      </c>
      <c r="B30" s="220" t="s">
        <v>39</v>
      </c>
      <c r="C30" s="220"/>
      <c r="D30" s="220"/>
      <c r="E30" s="220"/>
    </row>
    <row r="31" s="216" customFormat="1" spans="1:6">
      <c r="A31" s="218">
        <v>33</v>
      </c>
      <c r="B31" s="220" t="s">
        <v>40</v>
      </c>
      <c r="C31" s="220"/>
      <c r="D31" s="220"/>
      <c r="E31" s="220"/>
      <c r="F31" s="216" t="s">
        <v>41</v>
      </c>
    </row>
    <row r="32" s="216" customFormat="1" spans="1:5">
      <c r="A32" s="218">
        <v>34</v>
      </c>
      <c r="B32" s="220" t="s">
        <v>42</v>
      </c>
      <c r="C32" s="220"/>
      <c r="D32" s="220"/>
      <c r="E32" s="220"/>
    </row>
    <row r="33" ht="22" customHeight="1" spans="1:5">
      <c r="A33" s="223"/>
      <c r="B33" s="224"/>
      <c r="C33" s="224"/>
      <c r="D33" s="224"/>
      <c r="E33" s="225"/>
    </row>
  </sheetData>
  <mergeCells count="17">
    <mergeCell ref="A1:E1"/>
    <mergeCell ref="B28:E28"/>
    <mergeCell ref="B29:E29"/>
    <mergeCell ref="B30:E30"/>
    <mergeCell ref="B31:E31"/>
    <mergeCell ref="B32:E32"/>
    <mergeCell ref="A33:E33"/>
    <mergeCell ref="B3:B25"/>
    <mergeCell ref="B26:B27"/>
    <mergeCell ref="C3:C11"/>
    <mergeCell ref="C12:C16"/>
    <mergeCell ref="C17:C25"/>
    <mergeCell ref="C26:C27"/>
    <mergeCell ref="D3:D11"/>
    <mergeCell ref="D12:D16"/>
    <mergeCell ref="D17:D25"/>
    <mergeCell ref="D26:D27"/>
  </mergeCells>
  <hyperlinks>
    <hyperlink ref="E3" location="生物标本室!A1" display="生物标本室"/>
    <hyperlink ref="E4" location="生物DIS实验室!A1" display="生物DIS实验室"/>
    <hyperlink ref="E5" location="生物AI教考实验室!A1" display="生物AI教考实验室"/>
    <hyperlink ref="E6" location="生物准备室!A1" display="生物准备室"/>
    <hyperlink ref="E9" location="生物仪器室!A1" display="生物仪器室"/>
    <hyperlink ref="E10" location="生物常规实验室3!A1" display="生物常规实验室3"/>
    <hyperlink ref="E11" location="生物数码显微实验室!A1" display="生物数码显微实验室"/>
    <hyperlink ref="E12" location="'物理仪器室2（实验员办公室）'!A1" display="物理仪器室2（实验员办公室）"/>
    <hyperlink ref="E13" location="物理DIS数字化实验室!A1" display="物理DIS数字化实验室"/>
    <hyperlink ref="E14" location="物理AI教考实验室!A1" display="物理AI教考实验室"/>
    <hyperlink ref="E15" location="物理准备室!A1" display="物理准备室"/>
    <hyperlink ref="E16" location="物理仪器室1!A1" display="物理仪器室1"/>
    <hyperlink ref="E17" location="物理仪器室2!A1" display="物理仪器室2"/>
    <hyperlink ref="E18" location="物理探究实验室!A1" display="物理探究实验室"/>
    <hyperlink ref="E19" location="'物理AI教考实验室（5F）'!A1" display="物理AI教考实验室"/>
    <hyperlink ref="E20" location="物理准备室2!A1" display="物理准备室2"/>
    <hyperlink ref="E21" location="'物理力学实验室2（5F）'!A1" display="物理力学实验室2"/>
    <hyperlink ref="E22" location="'物理力学实验室3（5F）'!A1" display="物理力学实验室3"/>
    <hyperlink ref="E23" location="物理仪器室3!A1" display="物理仪器室3"/>
    <hyperlink ref="E24" location="物理光热实验室1!A1" display="物理光热实验室1"/>
    <hyperlink ref="E25" location="物理光热实验室2!A1" display="物理光热实验室2"/>
    <hyperlink ref="E26" location="'物理仪器&amp;准备室'!A1" display="物理仪器&amp;准备室"/>
    <hyperlink ref="E27" location="工程技术实践中心!A1" display="工程技术实践中心"/>
    <hyperlink ref="B28" location="校级服务器!A1" display="校级管理中心"/>
    <hyperlink ref="E7" location="生物常规实验室1!A1" display="生物常规实验室1"/>
    <hyperlink ref="E8" location="生物常规实验室2!A1" display="生物常规实验室2"/>
  </hyperlinks>
  <pageMargins left="0.75" right="0.75" top="1" bottom="1" header="0.5" footer="0.5"/>
  <pageSetup paperSize="9" scale="91" orientation="portrait"/>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H12"/>
  <sheetViews>
    <sheetView workbookViewId="0">
      <pane ySplit="2" topLeftCell="A6" activePane="bottomLeft" state="frozen"/>
      <selection/>
      <selection pane="bottomLeft" activeCell="J7" sqref="J7"/>
    </sheetView>
  </sheetViews>
  <sheetFormatPr defaultColWidth="10" defaultRowHeight="24.95" customHeight="1" outlineLevelCol="7"/>
  <cols>
    <col min="1" max="1" width="5.625" style="139" customWidth="1"/>
    <col min="2" max="2" width="15.625" style="139" customWidth="1"/>
    <col min="3" max="3" width="20.625" style="139" customWidth="1"/>
    <col min="4" max="4" width="80.625" style="141" customWidth="1"/>
    <col min="5" max="6" width="5.625" style="139" customWidth="1"/>
    <col min="7" max="7" width="20.625" style="142" customWidth="1"/>
    <col min="8" max="8" width="5.5" style="139" customWidth="1"/>
    <col min="9" max="16384" width="10" style="139"/>
  </cols>
  <sheetData>
    <row r="1" s="57" customFormat="1" customHeight="1" spans="1:7">
      <c r="A1" s="61" t="s">
        <v>8</v>
      </c>
      <c r="B1" s="61"/>
      <c r="C1" s="61"/>
      <c r="D1" s="61"/>
      <c r="E1" s="61"/>
      <c r="F1" s="61"/>
      <c r="G1" s="61"/>
    </row>
    <row r="2" s="57" customFormat="1" customHeight="1" spans="1:7">
      <c r="A2" s="106" t="s">
        <v>1</v>
      </c>
      <c r="B2" s="106" t="s">
        <v>43</v>
      </c>
      <c r="C2" s="106" t="s">
        <v>44</v>
      </c>
      <c r="D2" s="106" t="s">
        <v>45</v>
      </c>
      <c r="E2" s="106" t="s">
        <v>46</v>
      </c>
      <c r="F2" s="106" t="s">
        <v>47</v>
      </c>
      <c r="G2" s="78" t="s">
        <v>48</v>
      </c>
    </row>
    <row r="3" s="140" customFormat="1" customHeight="1" spans="1:7">
      <c r="A3" s="79" t="s">
        <v>49</v>
      </c>
      <c r="B3" s="80"/>
      <c r="C3" s="80"/>
      <c r="D3" s="80"/>
      <c r="E3" s="80"/>
      <c r="F3" s="80"/>
      <c r="G3" s="81"/>
    </row>
    <row r="4" ht="93" customHeight="1" spans="1:7">
      <c r="A4" s="66">
        <v>1</v>
      </c>
      <c r="B4" s="67" t="s">
        <v>50</v>
      </c>
      <c r="C4" s="67" t="s">
        <v>51</v>
      </c>
      <c r="D4" s="102" t="s">
        <v>52</v>
      </c>
      <c r="E4" s="67">
        <v>10</v>
      </c>
      <c r="F4" s="67" t="s">
        <v>53</v>
      </c>
      <c r="G4" s="146" t="str">
        <f>_xlfn.DISPIMG("ID_3F1192EA3BE346D7A671E8A80ECC0F9C",1)</f>
        <v>=DISPIMG("ID_3F1192EA3BE346D7A671E8A80ECC0F9C",1)</v>
      </c>
    </row>
    <row r="5" ht="87" customHeight="1" spans="1:7">
      <c r="A5" s="66">
        <v>2</v>
      </c>
      <c r="B5" s="213" t="s">
        <v>54</v>
      </c>
      <c r="C5" s="214" t="s">
        <v>51</v>
      </c>
      <c r="D5" s="94" t="s">
        <v>55</v>
      </c>
      <c r="E5" s="66">
        <v>12</v>
      </c>
      <c r="F5" s="66" t="s">
        <v>53</v>
      </c>
      <c r="G5" s="215" t="str">
        <f>_xlfn.DISPIMG("ID_2682860CA8FC4728A0E6B3B0C4898665",1)</f>
        <v>=DISPIMG("ID_2682860CA8FC4728A0E6B3B0C4898665",1)</v>
      </c>
    </row>
    <row r="6" s="140" customFormat="1" ht="128.25" spans="1:7">
      <c r="A6" s="66">
        <v>3</v>
      </c>
      <c r="B6" s="149" t="s">
        <v>56</v>
      </c>
      <c r="C6" s="149" t="s">
        <v>57</v>
      </c>
      <c r="D6" s="94" t="s">
        <v>58</v>
      </c>
      <c r="E6" s="147">
        <v>1</v>
      </c>
      <c r="F6" s="147" t="s">
        <v>59</v>
      </c>
      <c r="G6" s="147" t="str">
        <f>_xlfn.DISPIMG("ID_54F6D2740A1D482BA8E6C45DA5FA11AC",1)</f>
        <v>=DISPIMG("ID_54F6D2740A1D482BA8E6C45DA5FA11AC",1)</v>
      </c>
    </row>
    <row r="7" s="140" customFormat="1" ht="46" customHeight="1" spans="1:7">
      <c r="A7" s="66">
        <v>4</v>
      </c>
      <c r="B7" s="149" t="s">
        <v>60</v>
      </c>
      <c r="C7" s="89" t="s">
        <v>61</v>
      </c>
      <c r="D7" s="94" t="s">
        <v>60</v>
      </c>
      <c r="E7" s="147">
        <v>1</v>
      </c>
      <c r="F7" s="147" t="s">
        <v>62</v>
      </c>
      <c r="G7" s="147"/>
    </row>
    <row r="8" s="140" customFormat="1" ht="55" customHeight="1" spans="1:7">
      <c r="A8" s="66">
        <v>5</v>
      </c>
      <c r="B8" s="149" t="s">
        <v>63</v>
      </c>
      <c r="C8" s="89"/>
      <c r="D8" s="94" t="s">
        <v>64</v>
      </c>
      <c r="E8" s="147">
        <v>1</v>
      </c>
      <c r="F8" s="147" t="s">
        <v>62</v>
      </c>
      <c r="G8" s="147"/>
    </row>
    <row r="9" s="140" customFormat="1" ht="69" customHeight="1" spans="1:7">
      <c r="A9" s="147">
        <v>6</v>
      </c>
      <c r="B9" s="66" t="s">
        <v>65</v>
      </c>
      <c r="C9" s="66" t="s">
        <v>66</v>
      </c>
      <c r="D9" s="8" t="s">
        <v>67</v>
      </c>
      <c r="E9" s="66">
        <v>2</v>
      </c>
      <c r="F9" s="66" t="s">
        <v>62</v>
      </c>
      <c r="G9" s="161" t="str">
        <f>_xlfn.DISPIMG("ID_F9336C3CF8B5465FA5A18F83AA476591",1)</f>
        <v>=DISPIMG("ID_F9336C3CF8B5465FA5A18F83AA476591",1)</v>
      </c>
    </row>
    <row r="10" customHeight="1" spans="8:8">
      <c r="H10" s="140"/>
    </row>
    <row r="11" customHeight="1" spans="8:8">
      <c r="H11" s="140"/>
    </row>
    <row r="12" customHeight="1" spans="8:8">
      <c r="H12" s="140"/>
    </row>
  </sheetData>
  <sheetProtection formatCells="0" insertHyperlinks="0" autoFilter="0"/>
  <mergeCells count="2">
    <mergeCell ref="A1:G1"/>
    <mergeCell ref="A3:G3"/>
  </mergeCells>
  <pageMargins left="0.195833333333333" right="0.195833333333333" top="0.195833333333333" bottom="0.195833333333333" header="0.5" footer="0.5"/>
  <pageSetup paperSize="9" scale="70" fitToHeight="0" orientation="landscape"/>
  <headerFooter/>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CA44"/>
  <sheetViews>
    <sheetView workbookViewId="0">
      <pane ySplit="2" topLeftCell="A36" activePane="bottomLeft" state="frozen"/>
      <selection/>
      <selection pane="bottomLeft" activeCell="J4" sqref="J4"/>
    </sheetView>
  </sheetViews>
  <sheetFormatPr defaultColWidth="10" defaultRowHeight="24" customHeight="1"/>
  <cols>
    <col min="1" max="1" width="5.625" style="57" customWidth="1"/>
    <col min="2" max="2" width="15.625" style="57" customWidth="1"/>
    <col min="3" max="3" width="20.625" style="57" customWidth="1"/>
    <col min="4" max="4" width="80.625" style="59" customWidth="1"/>
    <col min="5" max="6" width="5.625" style="57" customWidth="1"/>
    <col min="7" max="7" width="20.625" style="60" customWidth="1"/>
    <col min="8" max="8" width="4.375" style="57" customWidth="1"/>
    <col min="9" max="16384" width="10" style="57"/>
  </cols>
  <sheetData>
    <row r="1" s="57" customFormat="1" customHeight="1" spans="1:7">
      <c r="A1" s="61" t="s">
        <v>9</v>
      </c>
      <c r="B1" s="61"/>
      <c r="C1" s="61"/>
      <c r="D1" s="61"/>
      <c r="E1" s="61"/>
      <c r="F1" s="61"/>
      <c r="G1" s="61"/>
    </row>
    <row r="2" s="57" customFormat="1" customHeight="1" spans="1:7">
      <c r="A2" s="106" t="s">
        <v>1</v>
      </c>
      <c r="B2" s="106" t="s">
        <v>43</v>
      </c>
      <c r="C2" s="106" t="s">
        <v>44</v>
      </c>
      <c r="D2" s="106" t="s">
        <v>45</v>
      </c>
      <c r="E2" s="106" t="s">
        <v>46</v>
      </c>
      <c r="F2" s="106" t="s">
        <v>47</v>
      </c>
      <c r="G2" s="65" t="s">
        <v>48</v>
      </c>
    </row>
    <row r="3" s="74" customFormat="1" customHeight="1" spans="1:7">
      <c r="A3" s="79" t="s">
        <v>49</v>
      </c>
      <c r="B3" s="80"/>
      <c r="C3" s="80"/>
      <c r="D3" s="80"/>
      <c r="E3" s="80"/>
      <c r="F3" s="80"/>
      <c r="G3" s="81"/>
    </row>
    <row r="4" ht="213.75" spans="1:7">
      <c r="A4" s="66">
        <v>1</v>
      </c>
      <c r="B4" s="180" t="s">
        <v>68</v>
      </c>
      <c r="C4" s="180" t="s">
        <v>69</v>
      </c>
      <c r="D4" s="181" t="s">
        <v>70</v>
      </c>
      <c r="E4" s="182">
        <v>1</v>
      </c>
      <c r="F4" s="183" t="s">
        <v>53</v>
      </c>
      <c r="G4" s="133" t="str">
        <f>_xlfn.DISPIMG("ID_41DE953C0FD845A78D5FD163CE12D674",1)</f>
        <v>=DISPIMG("ID_41DE953C0FD845A78D5FD163CE12D674",1)</v>
      </c>
    </row>
    <row r="5" ht="75" customHeight="1" spans="1:7">
      <c r="A5" s="66">
        <v>2</v>
      </c>
      <c r="B5" s="66" t="s">
        <v>71</v>
      </c>
      <c r="C5" s="84" t="s">
        <v>72</v>
      </c>
      <c r="D5" s="8" t="s">
        <v>73</v>
      </c>
      <c r="E5" s="66">
        <v>1</v>
      </c>
      <c r="F5" s="158" t="s">
        <v>53</v>
      </c>
      <c r="G5" s="85" t="str">
        <f>_xlfn.DISPIMG("ID_A243F7ADC8EC43FA91C76A372D2FCFD7",1)</f>
        <v>=DISPIMG("ID_A243F7ADC8EC43FA91C76A372D2FCFD7",1)</v>
      </c>
    </row>
    <row r="6" ht="69" customHeight="1" spans="1:7">
      <c r="A6" s="66">
        <v>3</v>
      </c>
      <c r="B6" s="88" t="s">
        <v>74</v>
      </c>
      <c r="C6" s="88" t="s">
        <v>75</v>
      </c>
      <c r="D6" s="94" t="s">
        <v>76</v>
      </c>
      <c r="E6" s="104">
        <v>1</v>
      </c>
      <c r="F6" s="104" t="s">
        <v>77</v>
      </c>
      <c r="G6" s="85" t="str">
        <f>_xlfn.DISPIMG("ID_179181AAE78F49B1B5AAA332CBADCDBF",1)</f>
        <v>=DISPIMG("ID_179181AAE78F49B1B5AAA332CBADCDBF",1)</v>
      </c>
    </row>
    <row r="7" ht="58" customHeight="1" spans="1:7">
      <c r="A7" s="66">
        <v>4</v>
      </c>
      <c r="B7" s="88" t="s">
        <v>78</v>
      </c>
      <c r="C7" s="88" t="s">
        <v>79</v>
      </c>
      <c r="D7" s="94" t="s">
        <v>80</v>
      </c>
      <c r="E7" s="104">
        <v>1</v>
      </c>
      <c r="F7" s="104" t="s">
        <v>81</v>
      </c>
      <c r="G7" s="85" t="str">
        <f>_xlfn.DISPIMG("ID_796CD566568349B0A61B3850EAC81B76",1)</f>
        <v>=DISPIMG("ID_796CD566568349B0A61B3850EAC81B76",1)</v>
      </c>
    </row>
    <row r="8" ht="185.25" spans="1:7">
      <c r="A8" s="66">
        <v>5</v>
      </c>
      <c r="B8" s="86" t="s">
        <v>82</v>
      </c>
      <c r="C8" s="89" t="s">
        <v>83</v>
      </c>
      <c r="D8" s="9" t="s">
        <v>84</v>
      </c>
      <c r="E8" s="66">
        <v>26</v>
      </c>
      <c r="F8" s="66" t="s">
        <v>53</v>
      </c>
      <c r="G8" s="66" t="str">
        <f>_xlfn.DISPIMG("ID_74D109DC9390401DA1401BF658DE7541",1)</f>
        <v>=DISPIMG("ID_74D109DC9390401DA1401BF658DE7541",1)</v>
      </c>
    </row>
    <row r="9" ht="57" customHeight="1" spans="1:7">
      <c r="A9" s="66">
        <v>6</v>
      </c>
      <c r="B9" s="66" t="s">
        <v>85</v>
      </c>
      <c r="C9" s="84" t="s">
        <v>86</v>
      </c>
      <c r="D9" s="8" t="s">
        <v>87</v>
      </c>
      <c r="E9" s="66">
        <v>26</v>
      </c>
      <c r="F9" s="158" t="s">
        <v>62</v>
      </c>
      <c r="G9" s="85" t="str">
        <f>_xlfn.DISPIMG("ID_952ED5515E2A4A07B984D9814C7630CF",1)</f>
        <v>=DISPIMG("ID_952ED5515E2A4A07B984D9814C7630CF",1)</v>
      </c>
    </row>
    <row r="10" ht="49" customHeight="1" spans="1:7">
      <c r="A10" s="66">
        <v>7</v>
      </c>
      <c r="B10" s="86" t="s">
        <v>88</v>
      </c>
      <c r="C10" s="85" t="s">
        <v>89</v>
      </c>
      <c r="D10" s="8" t="s">
        <v>90</v>
      </c>
      <c r="E10" s="85">
        <v>26</v>
      </c>
      <c r="F10" s="88" t="s">
        <v>77</v>
      </c>
      <c r="G10" s="85" t="str">
        <f>_xlfn.DISPIMG("ID_CC0CF32FCBF94160A53004C285A3E9AA",1)</f>
        <v>=DISPIMG("ID_CC0CF32FCBF94160A53004C285A3E9AA",1)</v>
      </c>
    </row>
    <row r="11" ht="171" spans="1:7">
      <c r="A11" s="66">
        <v>8</v>
      </c>
      <c r="B11" s="86" t="s">
        <v>91</v>
      </c>
      <c r="C11" s="85" t="s">
        <v>92</v>
      </c>
      <c r="D11" s="94" t="s">
        <v>93</v>
      </c>
      <c r="E11" s="91">
        <v>52</v>
      </c>
      <c r="F11" s="88" t="s">
        <v>53</v>
      </c>
      <c r="G11" s="85" t="str">
        <f>_xlfn.DISPIMG("ID_7D50137E46D64B4884E5B1D5196620A3",1)</f>
        <v>=DISPIMG("ID_7D50137E46D64B4884E5B1D5196620A3",1)</v>
      </c>
    </row>
    <row r="12" ht="86" customHeight="1" spans="1:7">
      <c r="A12" s="66">
        <v>9</v>
      </c>
      <c r="B12" s="90" t="s">
        <v>94</v>
      </c>
      <c r="C12" s="89" t="s">
        <v>95</v>
      </c>
      <c r="D12" s="8" t="s">
        <v>96</v>
      </c>
      <c r="E12" s="66">
        <v>13</v>
      </c>
      <c r="F12" s="66" t="s">
        <v>97</v>
      </c>
      <c r="G12" s="89" t="str">
        <f>_xlfn.DISPIMG("ID_563949E986B34223AE646E41A2A0075E",1)</f>
        <v>=DISPIMG("ID_563949E986B34223AE646E41A2A0075E",1)</v>
      </c>
    </row>
    <row r="13" ht="85" customHeight="1" spans="1:7">
      <c r="A13" s="66">
        <v>10</v>
      </c>
      <c r="B13" s="66" t="s">
        <v>50</v>
      </c>
      <c r="C13" s="66" t="s">
        <v>51</v>
      </c>
      <c r="D13" s="94" t="s">
        <v>52</v>
      </c>
      <c r="E13" s="66">
        <v>6</v>
      </c>
      <c r="F13" s="66" t="s">
        <v>53</v>
      </c>
      <c r="G13" s="66" t="str">
        <f>_xlfn.DISPIMG("ID_A569D1965EA344CD91E062D68EB344E2",1)</f>
        <v>=DISPIMG("ID_A569D1965EA344CD91E062D68EB344E2",1)</v>
      </c>
    </row>
    <row r="14" ht="80" customHeight="1" spans="1:7">
      <c r="A14" s="66">
        <v>11</v>
      </c>
      <c r="B14" s="66" t="s">
        <v>98</v>
      </c>
      <c r="C14" s="88"/>
      <c r="D14" s="198" t="s">
        <v>99</v>
      </c>
      <c r="E14" s="104">
        <v>1</v>
      </c>
      <c r="F14" s="104" t="s">
        <v>62</v>
      </c>
      <c r="G14" s="85" t="str">
        <f>_xlfn.DISPIMG("ID_272E0D16A262405A921615445CEBD2CF",1)</f>
        <v>=DISPIMG("ID_272E0D16A262405A921615445CEBD2CF",1)</v>
      </c>
    </row>
    <row r="15" s="105" customFormat="1" customHeight="1" spans="1:79">
      <c r="A15" s="70" t="s">
        <v>100</v>
      </c>
      <c r="B15" s="70"/>
      <c r="C15" s="70"/>
      <c r="D15" s="70"/>
      <c r="E15" s="70"/>
      <c r="F15" s="70"/>
      <c r="G15" s="71"/>
      <c r="H15" s="57"/>
      <c r="I15" s="57"/>
      <c r="J15" s="57"/>
      <c r="K15" s="57"/>
      <c r="L15" s="57"/>
      <c r="M15" s="57"/>
      <c r="N15" s="57"/>
      <c r="O15" s="57"/>
      <c r="P15" s="57"/>
      <c r="Q15" s="57"/>
      <c r="R15" s="57"/>
      <c r="S15" s="57"/>
      <c r="T15" s="57"/>
      <c r="U15" s="57"/>
      <c r="V15" s="57"/>
      <c r="W15" s="57"/>
      <c r="X15" s="57"/>
      <c r="Y15" s="57"/>
      <c r="Z15" s="57"/>
      <c r="AA15" s="57"/>
      <c r="AB15" s="57"/>
      <c r="AC15" s="57"/>
      <c r="AD15" s="57"/>
      <c r="AE15" s="57"/>
      <c r="AF15" s="57"/>
      <c r="AG15" s="57"/>
      <c r="AH15" s="57"/>
      <c r="AI15" s="57"/>
      <c r="AJ15" s="57"/>
      <c r="AK15" s="57"/>
      <c r="AL15" s="57"/>
      <c r="AM15" s="57"/>
      <c r="AN15" s="57"/>
      <c r="AO15" s="57"/>
      <c r="AP15" s="57"/>
      <c r="AQ15" s="57"/>
      <c r="AR15" s="57"/>
      <c r="AS15" s="57"/>
      <c r="AT15" s="57"/>
      <c r="AU15" s="57"/>
      <c r="AV15" s="57"/>
      <c r="AW15" s="57"/>
      <c r="AX15" s="57"/>
      <c r="AY15" s="57"/>
      <c r="AZ15" s="57"/>
      <c r="BA15" s="57"/>
      <c r="BB15" s="57"/>
      <c r="BC15" s="57"/>
      <c r="BD15" s="57"/>
      <c r="BE15" s="57"/>
      <c r="BF15" s="57"/>
      <c r="BG15" s="57"/>
      <c r="BH15" s="57"/>
      <c r="BI15" s="57"/>
      <c r="BJ15" s="57"/>
      <c r="BK15" s="57"/>
      <c r="BL15" s="57"/>
      <c r="BM15" s="57"/>
      <c r="BN15" s="57"/>
      <c r="BO15" s="57"/>
      <c r="BP15" s="57"/>
      <c r="BQ15" s="57"/>
      <c r="BR15" s="57"/>
      <c r="BS15" s="57"/>
      <c r="BT15" s="57"/>
      <c r="BU15" s="57"/>
      <c r="BV15" s="57"/>
      <c r="BW15" s="57"/>
      <c r="BX15" s="57"/>
      <c r="BY15" s="57"/>
      <c r="BZ15" s="57"/>
      <c r="CA15" s="57"/>
    </row>
    <row r="16" s="105" customFormat="1" ht="25" customHeight="1" spans="1:79">
      <c r="A16" s="109" t="s">
        <v>101</v>
      </c>
      <c r="B16" s="110"/>
      <c r="C16" s="110"/>
      <c r="D16" s="110"/>
      <c r="E16" s="110"/>
      <c r="F16" s="110"/>
      <c r="G16" s="111"/>
      <c r="H16" s="57"/>
      <c r="I16" s="57"/>
      <c r="J16" s="57"/>
      <c r="K16" s="57"/>
      <c r="L16" s="57"/>
      <c r="M16" s="57"/>
      <c r="N16" s="57"/>
      <c r="O16" s="57"/>
      <c r="P16" s="57"/>
      <c r="Q16" s="57"/>
      <c r="R16" s="57"/>
      <c r="S16" s="57"/>
      <c r="T16" s="57"/>
      <c r="U16" s="57"/>
      <c r="V16" s="57"/>
      <c r="W16" s="57"/>
      <c r="X16" s="57"/>
      <c r="Y16" s="57"/>
      <c r="Z16" s="57"/>
      <c r="AA16" s="57"/>
      <c r="AB16" s="57"/>
      <c r="AC16" s="57"/>
      <c r="AD16" s="57"/>
      <c r="AE16" s="57"/>
      <c r="AF16" s="57"/>
      <c r="AG16" s="57"/>
      <c r="AH16" s="57"/>
      <c r="AI16" s="57"/>
      <c r="AJ16" s="57"/>
      <c r="AK16" s="57"/>
      <c r="AL16" s="57"/>
      <c r="AM16" s="57"/>
      <c r="AN16" s="57"/>
      <c r="AO16" s="57"/>
      <c r="AP16" s="57"/>
      <c r="AQ16" s="57"/>
      <c r="AR16" s="57"/>
      <c r="AS16" s="57"/>
      <c r="AT16" s="57"/>
      <c r="AU16" s="57"/>
      <c r="AV16" s="57"/>
      <c r="AW16" s="57"/>
      <c r="AX16" s="57"/>
      <c r="AY16" s="57"/>
      <c r="AZ16" s="57"/>
      <c r="BA16" s="57"/>
      <c r="BB16" s="57"/>
      <c r="BC16" s="57"/>
      <c r="BD16" s="57"/>
      <c r="BE16" s="57"/>
      <c r="BF16" s="57"/>
      <c r="BG16" s="57"/>
      <c r="BH16" s="57"/>
      <c r="BI16" s="57"/>
      <c r="BJ16" s="57"/>
      <c r="BK16" s="57"/>
      <c r="BL16" s="57"/>
      <c r="BM16" s="57"/>
      <c r="BN16" s="57"/>
      <c r="BO16" s="57"/>
      <c r="BP16" s="57"/>
      <c r="BQ16" s="57"/>
      <c r="BR16" s="57"/>
      <c r="BS16" s="57"/>
      <c r="BT16" s="57"/>
      <c r="BU16" s="57"/>
      <c r="BV16" s="57"/>
      <c r="BW16" s="57"/>
      <c r="BX16" s="57"/>
      <c r="BY16" s="57"/>
      <c r="BZ16" s="57"/>
      <c r="CA16" s="57"/>
    </row>
    <row r="17" s="200" customFormat="1" ht="25" customHeight="1" spans="1:8">
      <c r="A17" s="201" t="s">
        <v>102</v>
      </c>
      <c r="B17" s="201"/>
      <c r="C17" s="201"/>
      <c r="D17" s="201"/>
      <c r="E17" s="155"/>
      <c r="F17" s="201"/>
      <c r="G17" s="133"/>
      <c r="H17" s="57"/>
    </row>
    <row r="18" s="200" customFormat="1" ht="171" spans="1:7">
      <c r="A18" s="202">
        <v>1</v>
      </c>
      <c r="B18" s="203" t="s">
        <v>103</v>
      </c>
      <c r="C18" s="203"/>
      <c r="D18" s="204" t="s">
        <v>104</v>
      </c>
      <c r="E18" s="205">
        <v>1</v>
      </c>
      <c r="F18" s="203" t="s">
        <v>77</v>
      </c>
      <c r="G18" s="133"/>
    </row>
    <row r="19" s="200" customFormat="1" ht="185.25" spans="1:7">
      <c r="A19" s="202">
        <v>2</v>
      </c>
      <c r="B19" s="203" t="s">
        <v>105</v>
      </c>
      <c r="C19" s="203"/>
      <c r="D19" s="204" t="s">
        <v>106</v>
      </c>
      <c r="E19" s="205">
        <v>1</v>
      </c>
      <c r="F19" s="203" t="s">
        <v>77</v>
      </c>
      <c r="G19" s="133"/>
    </row>
    <row r="20" s="200" customFormat="1" ht="28.5" spans="1:7">
      <c r="A20" s="202">
        <v>3</v>
      </c>
      <c r="B20" s="203" t="s">
        <v>107</v>
      </c>
      <c r="C20" s="203"/>
      <c r="D20" s="204" t="s">
        <v>108</v>
      </c>
      <c r="E20" s="205">
        <v>1</v>
      </c>
      <c r="F20" s="203" t="s">
        <v>77</v>
      </c>
      <c r="G20" s="133"/>
    </row>
    <row r="21" s="200" customFormat="1" ht="28.5" spans="1:7">
      <c r="A21" s="202">
        <v>4</v>
      </c>
      <c r="B21" s="203" t="s">
        <v>109</v>
      </c>
      <c r="C21" s="203"/>
      <c r="D21" s="204" t="s">
        <v>110</v>
      </c>
      <c r="E21" s="205">
        <v>1</v>
      </c>
      <c r="F21" s="203" t="s">
        <v>77</v>
      </c>
      <c r="G21" s="133"/>
    </row>
    <row r="22" s="200" customFormat="1" ht="171" spans="1:7">
      <c r="A22" s="202">
        <v>5</v>
      </c>
      <c r="B22" s="203" t="s">
        <v>111</v>
      </c>
      <c r="C22" s="203"/>
      <c r="D22" s="204" t="s">
        <v>112</v>
      </c>
      <c r="E22" s="205">
        <v>1</v>
      </c>
      <c r="F22" s="203" t="s">
        <v>77</v>
      </c>
      <c r="G22" s="133"/>
    </row>
    <row r="23" s="200" customFormat="1" ht="156.75" spans="1:7">
      <c r="A23" s="202">
        <v>6</v>
      </c>
      <c r="B23" s="203" t="s">
        <v>113</v>
      </c>
      <c r="C23" s="203"/>
      <c r="D23" s="204" t="s">
        <v>114</v>
      </c>
      <c r="E23" s="205">
        <v>1</v>
      </c>
      <c r="F23" s="203" t="s">
        <v>77</v>
      </c>
      <c r="G23" s="133"/>
    </row>
    <row r="24" s="200" customFormat="1" ht="171" spans="1:7">
      <c r="A24" s="202">
        <v>7</v>
      </c>
      <c r="B24" s="203" t="s">
        <v>115</v>
      </c>
      <c r="C24" s="203"/>
      <c r="D24" s="204" t="s">
        <v>116</v>
      </c>
      <c r="E24" s="205">
        <v>1</v>
      </c>
      <c r="F24" s="203" t="s">
        <v>77</v>
      </c>
      <c r="G24" s="133"/>
    </row>
    <row r="25" s="200" customFormat="1" ht="171" spans="1:7">
      <c r="A25" s="202">
        <v>8</v>
      </c>
      <c r="B25" s="203" t="s">
        <v>117</v>
      </c>
      <c r="C25" s="203"/>
      <c r="D25" s="204" t="s">
        <v>118</v>
      </c>
      <c r="E25" s="205">
        <v>1</v>
      </c>
      <c r="F25" s="203" t="s">
        <v>77</v>
      </c>
      <c r="G25" s="133"/>
    </row>
    <row r="26" s="200" customFormat="1" ht="185.25" spans="1:7">
      <c r="A26" s="202">
        <v>9</v>
      </c>
      <c r="B26" s="203" t="s">
        <v>119</v>
      </c>
      <c r="C26" s="203"/>
      <c r="D26" s="204" t="s">
        <v>120</v>
      </c>
      <c r="E26" s="205">
        <v>1</v>
      </c>
      <c r="F26" s="203" t="s">
        <v>77</v>
      </c>
      <c r="G26" s="133"/>
    </row>
    <row r="27" s="200" customFormat="1" ht="171" spans="1:7">
      <c r="A27" s="202">
        <v>10</v>
      </c>
      <c r="B27" s="203" t="s">
        <v>121</v>
      </c>
      <c r="C27" s="203"/>
      <c r="D27" s="204" t="s">
        <v>122</v>
      </c>
      <c r="E27" s="205">
        <v>1</v>
      </c>
      <c r="F27" s="203" t="s">
        <v>77</v>
      </c>
      <c r="G27" s="133"/>
    </row>
    <row r="28" s="200" customFormat="1" ht="171" spans="1:7">
      <c r="A28" s="202">
        <v>11</v>
      </c>
      <c r="B28" s="203" t="s">
        <v>123</v>
      </c>
      <c r="C28" s="203"/>
      <c r="D28" s="204" t="s">
        <v>124</v>
      </c>
      <c r="E28" s="205">
        <v>1</v>
      </c>
      <c r="F28" s="203" t="s">
        <v>77</v>
      </c>
      <c r="G28" s="133"/>
    </row>
    <row r="29" s="200" customFormat="1" ht="171" spans="1:7">
      <c r="A29" s="202">
        <v>12</v>
      </c>
      <c r="B29" s="203" t="s">
        <v>125</v>
      </c>
      <c r="C29" s="203"/>
      <c r="D29" s="204" t="s">
        <v>126</v>
      </c>
      <c r="E29" s="205">
        <v>1</v>
      </c>
      <c r="F29" s="203" t="s">
        <v>77</v>
      </c>
      <c r="G29" s="133"/>
    </row>
    <row r="30" s="200" customFormat="1" ht="99.75" spans="1:7">
      <c r="A30" s="202">
        <v>13</v>
      </c>
      <c r="B30" s="203" t="s">
        <v>127</v>
      </c>
      <c r="C30" s="203"/>
      <c r="D30" s="204" t="s">
        <v>128</v>
      </c>
      <c r="E30" s="205">
        <v>1</v>
      </c>
      <c r="F30" s="203" t="s">
        <v>77</v>
      </c>
      <c r="G30" s="133"/>
    </row>
    <row r="31" s="200" customFormat="1" ht="42.75" spans="1:7">
      <c r="A31" s="202">
        <v>14</v>
      </c>
      <c r="B31" s="203" t="s">
        <v>129</v>
      </c>
      <c r="C31" s="203"/>
      <c r="D31" s="204" t="s">
        <v>130</v>
      </c>
      <c r="E31" s="205">
        <v>1</v>
      </c>
      <c r="F31" s="203" t="s">
        <v>77</v>
      </c>
      <c r="G31" s="133"/>
    </row>
    <row r="32" s="200" customFormat="1" ht="25" customHeight="1" spans="1:7">
      <c r="A32" s="202">
        <v>15</v>
      </c>
      <c r="B32" s="203" t="s">
        <v>131</v>
      </c>
      <c r="C32" s="203"/>
      <c r="D32" s="204" t="s">
        <v>132</v>
      </c>
      <c r="E32" s="205">
        <v>1</v>
      </c>
      <c r="F32" s="203" t="s">
        <v>77</v>
      </c>
      <c r="G32" s="133"/>
    </row>
    <row r="33" s="200" customFormat="1" ht="25" customHeight="1" spans="1:7">
      <c r="A33" s="206" t="s">
        <v>133</v>
      </c>
      <c r="B33" s="207"/>
      <c r="C33" s="207"/>
      <c r="D33" s="207"/>
      <c r="E33" s="207"/>
      <c r="F33" s="207"/>
      <c r="G33" s="126"/>
    </row>
    <row r="34" s="200" customFormat="1" ht="171" spans="1:7">
      <c r="A34" s="202">
        <v>1</v>
      </c>
      <c r="B34" s="203" t="s">
        <v>103</v>
      </c>
      <c r="C34" s="203"/>
      <c r="D34" s="204" t="s">
        <v>104</v>
      </c>
      <c r="E34" s="205">
        <v>14</v>
      </c>
      <c r="F34" s="203" t="s">
        <v>77</v>
      </c>
      <c r="G34" s="208"/>
    </row>
    <row r="35" s="200" customFormat="1" ht="171" spans="1:7">
      <c r="A35" s="202">
        <v>2</v>
      </c>
      <c r="B35" s="203" t="s">
        <v>111</v>
      </c>
      <c r="C35" s="203"/>
      <c r="D35" s="204" t="s">
        <v>134</v>
      </c>
      <c r="E35" s="205">
        <v>14</v>
      </c>
      <c r="F35" s="203" t="s">
        <v>77</v>
      </c>
      <c r="G35" s="208"/>
    </row>
    <row r="36" s="200" customFormat="1" ht="185.25" spans="1:7">
      <c r="A36" s="202">
        <v>3</v>
      </c>
      <c r="B36" s="203" t="s">
        <v>105</v>
      </c>
      <c r="C36" s="203"/>
      <c r="D36" s="204" t="s">
        <v>135</v>
      </c>
      <c r="E36" s="205">
        <v>14</v>
      </c>
      <c r="F36" s="203" t="s">
        <v>77</v>
      </c>
      <c r="G36" s="208"/>
    </row>
    <row r="37" s="200" customFormat="1" ht="171" spans="1:7">
      <c r="A37" s="202">
        <v>4</v>
      </c>
      <c r="B37" s="203" t="s">
        <v>115</v>
      </c>
      <c r="C37" s="203"/>
      <c r="D37" s="204" t="s">
        <v>136</v>
      </c>
      <c r="E37" s="205">
        <v>14</v>
      </c>
      <c r="F37" s="203" t="s">
        <v>77</v>
      </c>
      <c r="G37" s="208"/>
    </row>
    <row r="38" s="200" customFormat="1" ht="42.75" spans="1:7">
      <c r="A38" s="202">
        <v>5</v>
      </c>
      <c r="B38" s="203" t="s">
        <v>129</v>
      </c>
      <c r="C38" s="203"/>
      <c r="D38" s="204" t="s">
        <v>137</v>
      </c>
      <c r="E38" s="205">
        <v>14</v>
      </c>
      <c r="F38" s="203" t="s">
        <v>77</v>
      </c>
      <c r="G38" s="204"/>
    </row>
    <row r="39" s="200" customFormat="1" ht="25" customHeight="1" spans="1:7">
      <c r="A39" s="209">
        <v>6</v>
      </c>
      <c r="B39" s="210" t="s">
        <v>131</v>
      </c>
      <c r="C39" s="210"/>
      <c r="D39" s="211" t="s">
        <v>132</v>
      </c>
      <c r="E39" s="212">
        <v>7</v>
      </c>
      <c r="F39" s="210" t="s">
        <v>77</v>
      </c>
      <c r="G39" s="208"/>
    </row>
    <row r="40" customHeight="1" spans="1:8">
      <c r="A40" s="70" t="s">
        <v>100</v>
      </c>
      <c r="B40" s="70"/>
      <c r="C40" s="70"/>
      <c r="D40" s="70"/>
      <c r="E40" s="70"/>
      <c r="F40" s="70"/>
      <c r="G40" s="71"/>
      <c r="H40" s="200"/>
    </row>
    <row r="41" customHeight="1" spans="1:8">
      <c r="A41" s="72" t="s">
        <v>138</v>
      </c>
      <c r="B41" s="72"/>
      <c r="C41" s="72"/>
      <c r="D41" s="72"/>
      <c r="E41" s="72"/>
      <c r="F41" s="72"/>
      <c r="G41" s="73"/>
      <c r="H41" s="200"/>
    </row>
    <row r="42" customHeight="1" spans="8:8">
      <c r="H42" s="200"/>
    </row>
    <row r="43" customHeight="1" spans="8:8">
      <c r="H43" s="200"/>
    </row>
    <row r="44" customHeight="1" spans="8:8">
      <c r="H44" s="200"/>
    </row>
  </sheetData>
  <sheetProtection formatCells="0" insertHyperlinks="0" autoFilter="0"/>
  <mergeCells count="8">
    <mergeCell ref="A1:G1"/>
    <mergeCell ref="A3:G3"/>
    <mergeCell ref="A15:F15"/>
    <mergeCell ref="A16:G16"/>
    <mergeCell ref="A17:F17"/>
    <mergeCell ref="A33:F33"/>
    <mergeCell ref="A40:F40"/>
    <mergeCell ref="A41:F41"/>
  </mergeCells>
  <pageMargins left="0.195833333333333" right="0.195833333333333" top="0.195833333333333" bottom="0.195833333333333" header="0.5" footer="0.5"/>
  <pageSetup paperSize="9" scale="70" fitToHeight="0" orientation="landscape"/>
  <headerFooter/>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CA26"/>
  <sheetViews>
    <sheetView zoomScale="90" zoomScaleNormal="90" workbookViewId="0">
      <pane ySplit="2" topLeftCell="A20" activePane="bottomLeft" state="frozen"/>
      <selection/>
      <selection pane="bottomLeft" activeCell="L25" sqref="L25"/>
    </sheetView>
  </sheetViews>
  <sheetFormatPr defaultColWidth="10" defaultRowHeight="24" customHeight="1"/>
  <cols>
    <col min="1" max="1" width="5.68333333333333" style="139" customWidth="1"/>
    <col min="2" max="2" width="15.625" style="139" customWidth="1"/>
    <col min="3" max="3" width="20.625" style="139" customWidth="1"/>
    <col min="4" max="4" width="80.625" style="141" customWidth="1"/>
    <col min="5" max="6" width="5.68333333333333" style="139" customWidth="1"/>
    <col min="7" max="7" width="20.625" style="142" customWidth="1"/>
    <col min="8" max="8" width="5.125" style="139" customWidth="1"/>
    <col min="9" max="16384" width="10" style="139"/>
  </cols>
  <sheetData>
    <row r="1" s="57" customFormat="1" customHeight="1" spans="1:7">
      <c r="A1" s="61" t="s">
        <v>10</v>
      </c>
      <c r="B1" s="61"/>
      <c r="C1" s="61"/>
      <c r="D1" s="61"/>
      <c r="E1" s="61"/>
      <c r="F1" s="61"/>
      <c r="G1" s="61"/>
    </row>
    <row r="2" s="57" customFormat="1" customHeight="1" spans="1:7">
      <c r="A2" s="106" t="s">
        <v>1</v>
      </c>
      <c r="B2" s="106" t="s">
        <v>43</v>
      </c>
      <c r="C2" s="106" t="s">
        <v>44</v>
      </c>
      <c r="D2" s="106" t="s">
        <v>45</v>
      </c>
      <c r="E2" s="106" t="s">
        <v>46</v>
      </c>
      <c r="F2" s="106" t="s">
        <v>47</v>
      </c>
      <c r="G2" s="65" t="s">
        <v>48</v>
      </c>
    </row>
    <row r="3" s="140" customFormat="1" customHeight="1" spans="1:7">
      <c r="A3" s="79" t="s">
        <v>49</v>
      </c>
      <c r="B3" s="80"/>
      <c r="C3" s="80"/>
      <c r="D3" s="80"/>
      <c r="E3" s="80"/>
      <c r="F3" s="80"/>
      <c r="G3" s="81"/>
    </row>
    <row r="4" ht="213.75" spans="1:7">
      <c r="A4" s="147">
        <v>1</v>
      </c>
      <c r="B4" s="67" t="s">
        <v>68</v>
      </c>
      <c r="C4" s="180" t="s">
        <v>69</v>
      </c>
      <c r="D4" s="181" t="s">
        <v>70</v>
      </c>
      <c r="E4" s="182">
        <v>1</v>
      </c>
      <c r="F4" s="183" t="s">
        <v>53</v>
      </c>
      <c r="G4" s="147" t="str">
        <f>_xlfn.DISPIMG("ID_41DE953C0FD845A78D5FD163CE12D674",1)</f>
        <v>=DISPIMG("ID_41DE953C0FD845A78D5FD163CE12D674",1)</v>
      </c>
    </row>
    <row r="5" s="139" customFormat="1" ht="356.25" spans="1:7">
      <c r="A5" s="147">
        <v>2</v>
      </c>
      <c r="B5" s="67" t="s">
        <v>139</v>
      </c>
      <c r="C5" s="84"/>
      <c r="D5" s="194" t="s">
        <v>140</v>
      </c>
      <c r="E5" s="146">
        <v>1</v>
      </c>
      <c r="F5" s="146" t="s">
        <v>97</v>
      </c>
      <c r="G5" s="85" t="str">
        <f>_xlfn.DISPIMG("ID_D011D560A1DB437AAD2A5DFBABDE75E3",1)</f>
        <v>=DISPIMG("ID_D011D560A1DB437AAD2A5DFBABDE75E3",1)</v>
      </c>
    </row>
    <row r="6" ht="57" customHeight="1" spans="1:7">
      <c r="A6" s="147">
        <v>3</v>
      </c>
      <c r="B6" s="66" t="s">
        <v>71</v>
      </c>
      <c r="C6" s="84" t="s">
        <v>72</v>
      </c>
      <c r="D6" s="8" t="s">
        <v>73</v>
      </c>
      <c r="E6" s="66">
        <v>1</v>
      </c>
      <c r="F6" s="158" t="s">
        <v>53</v>
      </c>
      <c r="G6" s="85" t="str">
        <f>_xlfn.DISPIMG("ID_A243F7ADC8EC43FA91C76A372D2FCFD7",1)</f>
        <v>=DISPIMG("ID_A243F7ADC8EC43FA91C76A372D2FCFD7",1)</v>
      </c>
    </row>
    <row r="7" ht="65" customHeight="1" spans="1:7">
      <c r="A7" s="147">
        <v>4</v>
      </c>
      <c r="B7" s="88" t="s">
        <v>74</v>
      </c>
      <c r="C7" s="88" t="s">
        <v>75</v>
      </c>
      <c r="D7" s="94" t="s">
        <v>76</v>
      </c>
      <c r="E7" s="104">
        <v>1</v>
      </c>
      <c r="F7" s="104" t="s">
        <v>77</v>
      </c>
      <c r="G7" s="85" t="str">
        <f>_xlfn.DISPIMG("ID_179181AAE78F49B1B5AAA332CBADCDBF",1)</f>
        <v>=DISPIMG("ID_179181AAE78F49B1B5AAA332CBADCDBF",1)</v>
      </c>
    </row>
    <row r="8" ht="100" customHeight="1" spans="1:7">
      <c r="A8" s="147">
        <v>5</v>
      </c>
      <c r="B8" s="88" t="s">
        <v>78</v>
      </c>
      <c r="C8" s="88" t="s">
        <v>79</v>
      </c>
      <c r="D8" s="94" t="s">
        <v>80</v>
      </c>
      <c r="E8" s="104">
        <v>1</v>
      </c>
      <c r="F8" s="104" t="s">
        <v>81</v>
      </c>
      <c r="G8" s="85" t="str">
        <f>_xlfn.DISPIMG("ID_796CD566568349B0A61B3850EAC81B76",1)</f>
        <v>=DISPIMG("ID_796CD566568349B0A61B3850EAC81B76",1)</v>
      </c>
    </row>
    <row r="9" ht="185.25" spans="1:7">
      <c r="A9" s="147">
        <v>6</v>
      </c>
      <c r="B9" s="185" t="s">
        <v>82</v>
      </c>
      <c r="C9" s="195" t="s">
        <v>83</v>
      </c>
      <c r="D9" s="196" t="s">
        <v>84</v>
      </c>
      <c r="E9" s="147">
        <v>26</v>
      </c>
      <c r="F9" s="147" t="s">
        <v>53</v>
      </c>
      <c r="G9" s="147" t="str">
        <f>_xlfn.DISPIMG("ID_74D109DC9390401DA1401BF658DE7541",1)</f>
        <v>=DISPIMG("ID_74D109DC9390401DA1401BF658DE7541",1)</v>
      </c>
    </row>
    <row r="10" ht="45" customHeight="1" spans="1:7">
      <c r="A10" s="147">
        <v>7</v>
      </c>
      <c r="B10" s="133" t="s">
        <v>85</v>
      </c>
      <c r="C10" s="84" t="s">
        <v>86</v>
      </c>
      <c r="D10" s="8" t="s">
        <v>87</v>
      </c>
      <c r="E10" s="66">
        <v>26</v>
      </c>
      <c r="F10" s="158" t="s">
        <v>62</v>
      </c>
      <c r="G10" s="85" t="str">
        <f>_xlfn.DISPIMG("ID_952ED5515E2A4A07B984D9814C7630CF",1)</f>
        <v>=DISPIMG("ID_952ED5515E2A4A07B984D9814C7630CF",1)</v>
      </c>
    </row>
    <row r="11" ht="45" customHeight="1" spans="1:7">
      <c r="A11" s="147">
        <v>8</v>
      </c>
      <c r="B11" s="185" t="s">
        <v>88</v>
      </c>
      <c r="C11" s="85" t="s">
        <v>89</v>
      </c>
      <c r="D11" s="8" t="s">
        <v>90</v>
      </c>
      <c r="E11" s="148">
        <v>26</v>
      </c>
      <c r="F11" s="197" t="s">
        <v>77</v>
      </c>
      <c r="G11" s="85" t="str">
        <f>_xlfn.DISPIMG("ID_CC0CF32FCBF94160A53004C285A3E9AA",1)</f>
        <v>=DISPIMG("ID_CC0CF32FCBF94160A53004C285A3E9AA",1)</v>
      </c>
    </row>
    <row r="12" ht="171" spans="1:7">
      <c r="A12" s="147">
        <v>9</v>
      </c>
      <c r="B12" s="185" t="s">
        <v>91</v>
      </c>
      <c r="C12" s="85" t="s">
        <v>92</v>
      </c>
      <c r="D12" s="94" t="s">
        <v>93</v>
      </c>
      <c r="E12" s="91">
        <v>52</v>
      </c>
      <c r="F12" s="197" t="s">
        <v>53</v>
      </c>
      <c r="G12" s="85" t="str">
        <f>_xlfn.DISPIMG("ID_7D50137E46D64B4884E5B1D5196620A3",1)</f>
        <v>=DISPIMG("ID_7D50137E46D64B4884E5B1D5196620A3",1)</v>
      </c>
    </row>
    <row r="13" ht="100" customHeight="1" spans="1:7">
      <c r="A13" s="147">
        <v>10</v>
      </c>
      <c r="B13" s="90" t="s">
        <v>94</v>
      </c>
      <c r="C13" s="89" t="s">
        <v>95</v>
      </c>
      <c r="D13" s="8" t="s">
        <v>96</v>
      </c>
      <c r="E13" s="149">
        <v>13</v>
      </c>
      <c r="F13" s="147" t="s">
        <v>97</v>
      </c>
      <c r="G13" s="89" t="str">
        <f>_xlfn.DISPIMG("ID_563949E986B34223AE646E41A2A0075E",1)</f>
        <v>=DISPIMG("ID_563949E986B34223AE646E41A2A0075E",1)</v>
      </c>
    </row>
    <row r="14" ht="100" customHeight="1" spans="1:7">
      <c r="A14" s="147">
        <v>11</v>
      </c>
      <c r="B14" s="133" t="s">
        <v>50</v>
      </c>
      <c r="C14" s="66" t="s">
        <v>51</v>
      </c>
      <c r="D14" s="94" t="s">
        <v>52</v>
      </c>
      <c r="E14" s="66">
        <v>6</v>
      </c>
      <c r="F14" s="66" t="s">
        <v>53</v>
      </c>
      <c r="G14" s="147" t="str">
        <f>_xlfn.DISPIMG("ID_A569D1965EA344CD91E062D68EB344E2",1)</f>
        <v>=DISPIMG("ID_A569D1965EA344CD91E062D68EB344E2",1)</v>
      </c>
    </row>
    <row r="15" ht="100" customHeight="1" spans="1:7">
      <c r="A15" s="147">
        <v>12</v>
      </c>
      <c r="B15" s="66" t="s">
        <v>98</v>
      </c>
      <c r="C15" s="88"/>
      <c r="D15" s="198" t="s">
        <v>99</v>
      </c>
      <c r="E15" s="104">
        <v>1</v>
      </c>
      <c r="F15" s="104" t="s">
        <v>62</v>
      </c>
      <c r="G15" s="85" t="str">
        <f>_xlfn.DISPIMG("ID_272E0D16A262405A921615445CEBD2CF",1)</f>
        <v>=DISPIMG("ID_272E0D16A262405A921615445CEBD2CF",1)</v>
      </c>
    </row>
    <row r="16" customHeight="1" spans="1:7">
      <c r="A16" s="70" t="s">
        <v>100</v>
      </c>
      <c r="B16" s="70"/>
      <c r="C16" s="70"/>
      <c r="D16" s="70"/>
      <c r="E16" s="70"/>
      <c r="F16" s="70"/>
      <c r="G16" s="150"/>
    </row>
    <row r="17" s="140" customFormat="1" ht="24.95" customHeight="1" spans="1:8">
      <c r="A17" s="54" t="s">
        <v>141</v>
      </c>
      <c r="B17" s="54"/>
      <c r="C17" s="54"/>
      <c r="D17" s="54"/>
      <c r="E17" s="54"/>
      <c r="F17" s="54"/>
      <c r="G17" s="54"/>
      <c r="H17" s="139"/>
    </row>
    <row r="18" s="139" customFormat="1" ht="342" spans="1:7">
      <c r="A18" s="146">
        <v>1</v>
      </c>
      <c r="B18" s="86" t="s">
        <v>142</v>
      </c>
      <c r="C18" s="147"/>
      <c r="D18" s="87" t="s">
        <v>143</v>
      </c>
      <c r="E18" s="148">
        <v>1</v>
      </c>
      <c r="F18" s="197" t="s">
        <v>77</v>
      </c>
      <c r="G18" s="199" t="str">
        <f>_xlfn.DISPIMG("ID_8F9CF47A86D240F498ECAFD16F074A7A",1)</f>
        <v>=DISPIMG("ID_8F9CF47A86D240F498ECAFD16F074A7A",1)</v>
      </c>
    </row>
    <row r="19" s="139" customFormat="1" ht="356.25" spans="1:7">
      <c r="A19" s="146">
        <v>2</v>
      </c>
      <c r="B19" s="67" t="s">
        <v>144</v>
      </c>
      <c r="C19" s="84"/>
      <c r="D19" s="194" t="s">
        <v>145</v>
      </c>
      <c r="E19" s="146">
        <v>26</v>
      </c>
      <c r="F19" s="146" t="s">
        <v>97</v>
      </c>
      <c r="G19" s="85" t="str">
        <f>_xlfn.DISPIMG("ID_D011D560A1DB437AAD2A5DFBABDE75E3",1)</f>
        <v>=DISPIMG("ID_D011D560A1DB437AAD2A5DFBABDE75E3",1)</v>
      </c>
    </row>
    <row r="20" s="139" customFormat="1" ht="185.25" spans="1:7">
      <c r="A20" s="146">
        <v>3</v>
      </c>
      <c r="B20" s="86" t="s">
        <v>146</v>
      </c>
      <c r="C20" s="147"/>
      <c r="D20" s="8" t="s">
        <v>147</v>
      </c>
      <c r="E20" s="148">
        <v>26</v>
      </c>
      <c r="F20" s="197" t="s">
        <v>77</v>
      </c>
      <c r="G20" s="137" t="str">
        <f>_xlfn.DISPIMG("ID_CCA8DF948E33481CBE995457AAE979E7",1)</f>
        <v>=DISPIMG("ID_CCA8DF948E33481CBE995457AAE979E7",1)</v>
      </c>
    </row>
    <row r="21" s="139" customFormat="1" ht="48" customHeight="1" spans="1:7">
      <c r="A21" s="146">
        <v>4</v>
      </c>
      <c r="B21" s="86" t="s">
        <v>148</v>
      </c>
      <c r="C21" s="147" t="s">
        <v>149</v>
      </c>
      <c r="D21" s="8" t="s">
        <v>150</v>
      </c>
      <c r="E21" s="148">
        <v>27</v>
      </c>
      <c r="F21" s="197" t="s">
        <v>77</v>
      </c>
      <c r="G21" s="85"/>
    </row>
    <row r="22" s="139" customFormat="1" ht="43" customHeight="1" spans="1:7">
      <c r="A22" s="146">
        <v>5</v>
      </c>
      <c r="B22" s="86" t="s">
        <v>151</v>
      </c>
      <c r="C22" s="147"/>
      <c r="D22" s="8" t="s">
        <v>152</v>
      </c>
      <c r="E22" s="148">
        <v>1</v>
      </c>
      <c r="F22" s="197" t="s">
        <v>97</v>
      </c>
      <c r="G22" s="85"/>
    </row>
    <row r="23" s="139" customFormat="1" ht="46" customHeight="1" spans="1:7">
      <c r="A23" s="146">
        <v>6</v>
      </c>
      <c r="B23" s="86" t="s">
        <v>153</v>
      </c>
      <c r="C23" s="147"/>
      <c r="D23" s="8" t="s">
        <v>154</v>
      </c>
      <c r="E23" s="148">
        <v>1</v>
      </c>
      <c r="F23" s="197" t="s">
        <v>155</v>
      </c>
      <c r="G23" s="85"/>
    </row>
    <row r="24" s="138" customFormat="1" ht="28.5" spans="1:79">
      <c r="A24" s="146">
        <v>7</v>
      </c>
      <c r="B24" s="66" t="s">
        <v>156</v>
      </c>
      <c r="C24" s="66"/>
      <c r="D24" s="8" t="s">
        <v>157</v>
      </c>
      <c r="E24" s="66">
        <v>1</v>
      </c>
      <c r="F24" s="66" t="s">
        <v>158</v>
      </c>
      <c r="G24" s="66"/>
      <c r="H24" s="139"/>
      <c r="I24" s="139"/>
      <c r="J24" s="139"/>
      <c r="K24" s="139"/>
      <c r="L24" s="139"/>
      <c r="M24" s="139"/>
      <c r="N24" s="139"/>
      <c r="O24" s="139"/>
      <c r="P24" s="139"/>
      <c r="Q24" s="139"/>
      <c r="R24" s="139"/>
      <c r="S24" s="139"/>
      <c r="T24" s="139"/>
      <c r="U24" s="139"/>
      <c r="V24" s="139"/>
      <c r="W24" s="139"/>
      <c r="X24" s="139"/>
      <c r="Y24" s="139"/>
      <c r="Z24" s="139"/>
      <c r="AA24" s="139"/>
      <c r="AB24" s="139"/>
      <c r="AC24" s="139"/>
      <c r="AD24" s="139"/>
      <c r="AE24" s="139"/>
      <c r="AF24" s="139"/>
      <c r="AG24" s="139"/>
      <c r="AH24" s="139"/>
      <c r="AI24" s="139"/>
      <c r="AJ24" s="139"/>
      <c r="AK24" s="139"/>
      <c r="AL24" s="139"/>
      <c r="AM24" s="139"/>
      <c r="AN24" s="139"/>
      <c r="AO24" s="139"/>
      <c r="AP24" s="139"/>
      <c r="AQ24" s="139"/>
      <c r="AR24" s="139"/>
      <c r="AS24" s="139"/>
      <c r="AT24" s="139"/>
      <c r="AU24" s="139"/>
      <c r="AV24" s="139"/>
      <c r="AW24" s="139"/>
      <c r="AX24" s="139"/>
      <c r="AY24" s="139"/>
      <c r="AZ24" s="139"/>
      <c r="BA24" s="139"/>
      <c r="BB24" s="139"/>
      <c r="BC24" s="139"/>
      <c r="BD24" s="139"/>
      <c r="BE24" s="139"/>
      <c r="BF24" s="139"/>
      <c r="BG24" s="139"/>
      <c r="BH24" s="139"/>
      <c r="BI24" s="139"/>
      <c r="BJ24" s="139"/>
      <c r="BK24" s="139"/>
      <c r="BL24" s="139"/>
      <c r="BM24" s="139"/>
      <c r="BN24" s="139"/>
      <c r="BO24" s="139"/>
      <c r="BP24" s="139"/>
      <c r="BQ24" s="139"/>
      <c r="BR24" s="139"/>
      <c r="BS24" s="139"/>
      <c r="BT24" s="139"/>
      <c r="BU24" s="139"/>
      <c r="BV24" s="139"/>
      <c r="BW24" s="139"/>
      <c r="BX24" s="139"/>
      <c r="BY24" s="139"/>
      <c r="BZ24" s="139"/>
      <c r="CA24" s="139"/>
    </row>
    <row r="25" s="139" customFormat="1" customHeight="1" spans="1:8">
      <c r="A25" s="70" t="s">
        <v>100</v>
      </c>
      <c r="B25" s="70"/>
      <c r="C25" s="70"/>
      <c r="D25" s="70"/>
      <c r="E25" s="70"/>
      <c r="F25" s="70"/>
      <c r="G25" s="150"/>
      <c r="H25" s="150"/>
    </row>
    <row r="26" customHeight="1" spans="1:8">
      <c r="A26" s="72" t="s">
        <v>138</v>
      </c>
      <c r="B26" s="72"/>
      <c r="C26" s="72"/>
      <c r="D26" s="72"/>
      <c r="E26" s="72"/>
      <c r="F26" s="72"/>
      <c r="G26" s="151"/>
      <c r="H26" s="151"/>
    </row>
  </sheetData>
  <sheetProtection formatCells="0" insertHyperlinks="0" autoFilter="0"/>
  <mergeCells count="6">
    <mergeCell ref="A1:G1"/>
    <mergeCell ref="A3:G3"/>
    <mergeCell ref="A16:F16"/>
    <mergeCell ref="A17:G17"/>
    <mergeCell ref="A25:F25"/>
    <mergeCell ref="A26:F26"/>
  </mergeCells>
  <pageMargins left="0.195833333333333" right="0.195833333333333" top="0.195833333333333" bottom="0.195833333333333" header="0.5" footer="0.5"/>
  <pageSetup paperSize="9" scale="70" fitToHeight="0" orientation="landscape"/>
  <headerFooter/>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G14"/>
  <sheetViews>
    <sheetView workbookViewId="0">
      <pane ySplit="2" topLeftCell="A3" activePane="bottomLeft" state="frozen"/>
      <selection/>
      <selection pane="bottomLeft" activeCell="I1" sqref="I$1:I$1048576"/>
    </sheetView>
  </sheetViews>
  <sheetFormatPr defaultColWidth="10" defaultRowHeight="24.95" customHeight="1" outlineLevelCol="6"/>
  <cols>
    <col min="1" max="1" width="5.625" style="139" customWidth="1"/>
    <col min="2" max="2" width="15.625" style="139" customWidth="1"/>
    <col min="3" max="3" width="20.625" style="139" customWidth="1"/>
    <col min="4" max="4" width="80.625" style="141" customWidth="1"/>
    <col min="5" max="6" width="5.625" style="139" customWidth="1"/>
    <col min="7" max="7" width="20.625" style="142" customWidth="1"/>
    <col min="8" max="8" width="4.25" style="139" customWidth="1"/>
    <col min="9" max="16384" width="10" style="139"/>
  </cols>
  <sheetData>
    <row r="1" s="57" customFormat="1" customHeight="1" spans="1:7">
      <c r="A1" s="76" t="s">
        <v>11</v>
      </c>
      <c r="B1" s="77"/>
      <c r="C1" s="77"/>
      <c r="D1" s="77"/>
      <c r="E1" s="77"/>
      <c r="F1" s="77"/>
      <c r="G1" s="63"/>
    </row>
    <row r="2" s="57" customFormat="1" customHeight="1" spans="1:7">
      <c r="A2" s="54" t="s">
        <v>1</v>
      </c>
      <c r="B2" s="54" t="s">
        <v>43</v>
      </c>
      <c r="C2" s="54" t="s">
        <v>44</v>
      </c>
      <c r="D2" s="54" t="s">
        <v>45</v>
      </c>
      <c r="E2" s="54" t="s">
        <v>46</v>
      </c>
      <c r="F2" s="54" t="s">
        <v>47</v>
      </c>
      <c r="G2" s="65" t="s">
        <v>48</v>
      </c>
    </row>
    <row r="3" s="140" customFormat="1" customHeight="1" spans="1:7">
      <c r="A3" s="54" t="s">
        <v>49</v>
      </c>
      <c r="B3" s="54"/>
      <c r="C3" s="54"/>
      <c r="D3" s="54"/>
      <c r="E3" s="54"/>
      <c r="F3" s="54"/>
      <c r="G3" s="54"/>
    </row>
    <row r="4" ht="84" customHeight="1" spans="1:7">
      <c r="A4" s="66">
        <v>1</v>
      </c>
      <c r="B4" s="66" t="s">
        <v>50</v>
      </c>
      <c r="C4" s="67" t="s">
        <v>51</v>
      </c>
      <c r="D4" s="94" t="s">
        <v>52</v>
      </c>
      <c r="E4" s="66">
        <v>12</v>
      </c>
      <c r="F4" s="66" t="s">
        <v>53</v>
      </c>
      <c r="G4" s="147" t="str">
        <f>_xlfn.DISPIMG("ID_DC88D168EFD34E698289FAB960962D42",1)</f>
        <v>=DISPIMG("ID_DC88D168EFD34E698289FAB960962D42",1)</v>
      </c>
    </row>
    <row r="5" ht="114" spans="1:7">
      <c r="A5" s="66">
        <v>2</v>
      </c>
      <c r="B5" s="157" t="s">
        <v>159</v>
      </c>
      <c r="C5" s="133" t="s">
        <v>160</v>
      </c>
      <c r="D5" s="98" t="s">
        <v>161</v>
      </c>
      <c r="E5" s="147">
        <v>1</v>
      </c>
      <c r="F5" s="147" t="s">
        <v>53</v>
      </c>
      <c r="G5" s="187" t="str">
        <f>_xlfn.DISPIMG("ID_4A5B24E9164B47558767A62C6D2614F7",1)</f>
        <v>=DISPIMG("ID_4A5B24E9164B47558767A62C6D2614F7",1)</v>
      </c>
    </row>
    <row r="6" s="140" customFormat="1" ht="14.25" spans="1:7">
      <c r="A6" s="66">
        <v>3</v>
      </c>
      <c r="B6" s="188" t="s">
        <v>60</v>
      </c>
      <c r="C6" s="134" t="s">
        <v>61</v>
      </c>
      <c r="D6" s="98" t="s">
        <v>60</v>
      </c>
      <c r="E6" s="147">
        <v>3</v>
      </c>
      <c r="F6" s="147" t="s">
        <v>62</v>
      </c>
      <c r="G6" s="147"/>
    </row>
    <row r="7" s="140" customFormat="1" ht="23" customHeight="1" spans="1:7">
      <c r="A7" s="66">
        <v>4</v>
      </c>
      <c r="B7" s="149" t="s">
        <v>63</v>
      </c>
      <c r="C7" s="89"/>
      <c r="D7" s="94" t="s">
        <v>64</v>
      </c>
      <c r="E7" s="147">
        <v>3</v>
      </c>
      <c r="F7" s="147" t="s">
        <v>62</v>
      </c>
      <c r="G7" s="147"/>
    </row>
    <row r="8" s="140" customFormat="1" ht="66" customHeight="1" spans="1:7">
      <c r="A8" s="66">
        <v>5</v>
      </c>
      <c r="B8" s="103" t="s">
        <v>162</v>
      </c>
      <c r="C8" s="66" t="s">
        <v>163</v>
      </c>
      <c r="D8" s="94" t="s">
        <v>164</v>
      </c>
      <c r="E8" s="161">
        <v>1</v>
      </c>
      <c r="F8" s="161" t="s">
        <v>62</v>
      </c>
      <c r="G8" s="189" t="str">
        <f>_xlfn.DISPIMG("ID_3552A06ED4124ADD90728918EF514EEE",1)</f>
        <v>=DISPIMG("ID_3552A06ED4124ADD90728918EF514EEE",1)</v>
      </c>
    </row>
    <row r="9" ht="114" spans="1:7">
      <c r="A9" s="66">
        <v>6</v>
      </c>
      <c r="B9" s="188" t="s">
        <v>165</v>
      </c>
      <c r="C9" s="89" t="s">
        <v>166</v>
      </c>
      <c r="D9" s="94" t="s">
        <v>167</v>
      </c>
      <c r="E9" s="147">
        <v>1</v>
      </c>
      <c r="F9" s="147" t="s">
        <v>59</v>
      </c>
      <c r="G9" s="147" t="str">
        <f>_xlfn.DISPIMG("ID_E0F2B9D1FC9D447AAFCA84DEE6F0E553",1)</f>
        <v>=DISPIMG("ID_E0F2B9D1FC9D447AAFCA84DEE6F0E553",1)</v>
      </c>
    </row>
    <row r="10" customHeight="1" spans="1:7">
      <c r="A10" s="70" t="s">
        <v>100</v>
      </c>
      <c r="B10" s="70"/>
      <c r="C10" s="70"/>
      <c r="D10" s="70"/>
      <c r="E10" s="70"/>
      <c r="F10" s="70"/>
      <c r="G10" s="150"/>
    </row>
    <row r="11" ht="24" customHeight="1" spans="1:7">
      <c r="A11" s="190" t="s">
        <v>168</v>
      </c>
      <c r="B11" s="191"/>
      <c r="C11" s="191"/>
      <c r="D11" s="191"/>
      <c r="E11" s="191"/>
      <c r="F11" s="191"/>
      <c r="G11" s="192"/>
    </row>
    <row r="12" ht="171" spans="1:7">
      <c r="A12" s="66">
        <v>2</v>
      </c>
      <c r="B12" s="149" t="s">
        <v>169</v>
      </c>
      <c r="C12" s="147"/>
      <c r="D12" s="94" t="s">
        <v>170</v>
      </c>
      <c r="E12" s="147">
        <v>1</v>
      </c>
      <c r="F12" s="147" t="s">
        <v>97</v>
      </c>
      <c r="G12" s="193"/>
    </row>
    <row r="13" ht="24" customHeight="1" spans="1:7">
      <c r="A13" s="70" t="s">
        <v>100</v>
      </c>
      <c r="B13" s="70"/>
      <c r="C13" s="70"/>
      <c r="D13" s="70"/>
      <c r="E13" s="70"/>
      <c r="F13" s="70"/>
      <c r="G13" s="150"/>
    </row>
    <row r="14" customHeight="1" spans="1:7">
      <c r="A14" s="72" t="s">
        <v>138</v>
      </c>
      <c r="B14" s="72"/>
      <c r="C14" s="72"/>
      <c r="D14" s="72"/>
      <c r="E14" s="72"/>
      <c r="F14" s="72"/>
      <c r="G14" s="151"/>
    </row>
  </sheetData>
  <mergeCells count="6">
    <mergeCell ref="A1:G1"/>
    <mergeCell ref="A3:F3"/>
    <mergeCell ref="A10:F10"/>
    <mergeCell ref="A11:G11"/>
    <mergeCell ref="A13:F13"/>
    <mergeCell ref="A14:F14"/>
  </mergeCells>
  <pageMargins left="0.195833333333333" right="0.195833333333333" top="0.195833333333333" bottom="0.195833333333333" header="0.5" footer="0.5"/>
  <pageSetup paperSize="9" scale="70" fitToHeight="0" orientation="landscape"/>
  <headerFooter/>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BZ19"/>
  <sheetViews>
    <sheetView workbookViewId="0">
      <pane ySplit="2" topLeftCell="A16" activePane="bottomLeft" state="frozen"/>
      <selection/>
      <selection pane="bottomLeft" activeCell="I4" sqref="I4"/>
    </sheetView>
  </sheetViews>
  <sheetFormatPr defaultColWidth="10" defaultRowHeight="24" customHeight="1"/>
  <cols>
    <col min="1" max="1" width="5.625" style="57" customWidth="1"/>
    <col min="2" max="2" width="15.625" style="57" customWidth="1"/>
    <col min="3" max="3" width="20.625" style="57" customWidth="1"/>
    <col min="4" max="4" width="80.625" style="59" customWidth="1"/>
    <col min="5" max="6" width="5.625" style="57" customWidth="1"/>
    <col min="7" max="7" width="20.625" style="60" customWidth="1"/>
    <col min="8" max="8" width="3.375" style="57" customWidth="1"/>
    <col min="9" max="16384" width="10" style="57"/>
  </cols>
  <sheetData>
    <row r="1" s="57" customFormat="1" customHeight="1" spans="1:7">
      <c r="A1" s="61" t="s">
        <v>12</v>
      </c>
      <c r="B1" s="61"/>
      <c r="C1" s="61"/>
      <c r="D1" s="61"/>
      <c r="E1" s="61"/>
      <c r="F1" s="61"/>
      <c r="G1" s="61"/>
    </row>
    <row r="2" s="57" customFormat="1" customHeight="1" spans="1:7">
      <c r="A2" s="106" t="s">
        <v>1</v>
      </c>
      <c r="B2" s="106" t="s">
        <v>43</v>
      </c>
      <c r="C2" s="106" t="s">
        <v>44</v>
      </c>
      <c r="D2" s="106" t="s">
        <v>45</v>
      </c>
      <c r="E2" s="106" t="s">
        <v>46</v>
      </c>
      <c r="F2" s="106" t="s">
        <v>47</v>
      </c>
      <c r="G2" s="65" t="s">
        <v>48</v>
      </c>
    </row>
    <row r="3" s="74" customFormat="1" customHeight="1" spans="1:7">
      <c r="A3" s="79" t="s">
        <v>49</v>
      </c>
      <c r="B3" s="80"/>
      <c r="C3" s="80"/>
      <c r="D3" s="80"/>
      <c r="E3" s="80"/>
      <c r="F3" s="80"/>
      <c r="G3" s="81"/>
    </row>
    <row r="4" ht="199.5" spans="1:7">
      <c r="A4" s="66">
        <v>1</v>
      </c>
      <c r="B4" s="186" t="s">
        <v>171</v>
      </c>
      <c r="C4" s="180" t="s">
        <v>69</v>
      </c>
      <c r="D4" s="181" t="s">
        <v>172</v>
      </c>
      <c r="E4" s="182">
        <v>1</v>
      </c>
      <c r="F4" s="183" t="s">
        <v>53</v>
      </c>
      <c r="G4" s="66" t="str">
        <f>_xlfn.DISPIMG("ID_41DE953C0FD845A78D5FD163CE12D674",1)</f>
        <v>=DISPIMG("ID_41DE953C0FD845A78D5FD163CE12D674",1)</v>
      </c>
    </row>
    <row r="5" s="57" customFormat="1" ht="81" customHeight="1" spans="1:7">
      <c r="A5" s="66">
        <v>2</v>
      </c>
      <c r="B5" s="66" t="s">
        <v>173</v>
      </c>
      <c r="C5" s="66" t="s">
        <v>174</v>
      </c>
      <c r="D5" s="8" t="s">
        <v>175</v>
      </c>
      <c r="E5" s="66">
        <v>26</v>
      </c>
      <c r="F5" s="66" t="s">
        <v>62</v>
      </c>
      <c r="G5" s="66" t="str">
        <f>_xlfn.DISPIMG("ID_CA61E62E7A304CD6BB95FD4D8FC4464A",1)</f>
        <v>=DISPIMG("ID_CA61E62E7A304CD6BB95FD4D8FC4464A",1)</v>
      </c>
    </row>
    <row r="6" ht="43" customHeight="1" spans="1:7">
      <c r="A6" s="66">
        <v>3</v>
      </c>
      <c r="B6" s="66" t="s">
        <v>71</v>
      </c>
      <c r="C6" s="84" t="s">
        <v>176</v>
      </c>
      <c r="D6" s="8" t="s">
        <v>73</v>
      </c>
      <c r="E6" s="66">
        <v>1</v>
      </c>
      <c r="F6" s="158" t="s">
        <v>53</v>
      </c>
      <c r="G6" s="85" t="str">
        <f>_xlfn.DISPIMG("ID_A243F7ADC8EC43FA91C76A372D2FCFD7",1)</f>
        <v>=DISPIMG("ID_A243F7ADC8EC43FA91C76A372D2FCFD7",1)</v>
      </c>
    </row>
    <row r="7" ht="58" customHeight="1" spans="1:7">
      <c r="A7" s="66">
        <v>4</v>
      </c>
      <c r="B7" s="88" t="s">
        <v>74</v>
      </c>
      <c r="C7" s="88" t="s">
        <v>75</v>
      </c>
      <c r="D7" s="94" t="s">
        <v>76</v>
      </c>
      <c r="E7" s="104">
        <v>1</v>
      </c>
      <c r="F7" s="104" t="s">
        <v>77</v>
      </c>
      <c r="G7" s="85" t="str">
        <f>_xlfn.DISPIMG("ID_179181AAE78F49B1B5AAA332CBADCDBF",1)</f>
        <v>=DISPIMG("ID_179181AAE78F49B1B5AAA332CBADCDBF",1)</v>
      </c>
    </row>
    <row r="8" ht="61" customHeight="1" spans="1:7">
      <c r="A8" s="66">
        <v>5</v>
      </c>
      <c r="B8" s="88" t="s">
        <v>78</v>
      </c>
      <c r="C8" s="88" t="s">
        <v>79</v>
      </c>
      <c r="D8" s="94" t="s">
        <v>80</v>
      </c>
      <c r="E8" s="104">
        <v>1</v>
      </c>
      <c r="F8" s="104" t="s">
        <v>81</v>
      </c>
      <c r="G8" s="85" t="str">
        <f>_xlfn.DISPIMG("ID_796CD566568349B0A61B3850EAC81B76",1)</f>
        <v>=DISPIMG("ID_796CD566568349B0A61B3850EAC81B76",1)</v>
      </c>
    </row>
    <row r="9" ht="171" spans="1:7">
      <c r="A9" s="66">
        <v>6</v>
      </c>
      <c r="B9" s="185" t="s">
        <v>82</v>
      </c>
      <c r="C9" s="89" t="s">
        <v>83</v>
      </c>
      <c r="D9" s="9" t="s">
        <v>177</v>
      </c>
      <c r="E9" s="66">
        <v>26</v>
      </c>
      <c r="F9" s="66" t="s">
        <v>53</v>
      </c>
      <c r="G9" s="66" t="str">
        <f>_xlfn.DISPIMG("ID_74D109DC9390401DA1401BF658DE7541",1)</f>
        <v>=DISPIMG("ID_74D109DC9390401DA1401BF658DE7541",1)</v>
      </c>
    </row>
    <row r="10" ht="45" customHeight="1" spans="1:7">
      <c r="A10" s="66">
        <v>7</v>
      </c>
      <c r="B10" s="66" t="s">
        <v>85</v>
      </c>
      <c r="C10" s="84" t="s">
        <v>178</v>
      </c>
      <c r="D10" s="8" t="s">
        <v>87</v>
      </c>
      <c r="E10" s="66">
        <v>26</v>
      </c>
      <c r="F10" s="158" t="s">
        <v>62</v>
      </c>
      <c r="G10" s="85" t="str">
        <f>_xlfn.DISPIMG("ID_952ED5515E2A4A07B984D9814C7630CF",1)</f>
        <v>=DISPIMG("ID_952ED5515E2A4A07B984D9814C7630CF",1)</v>
      </c>
    </row>
    <row r="11" ht="81" customHeight="1" spans="1:7">
      <c r="A11" s="66">
        <v>8</v>
      </c>
      <c r="B11" s="86" t="s">
        <v>88</v>
      </c>
      <c r="C11" s="85" t="s">
        <v>89</v>
      </c>
      <c r="D11" s="8" t="s">
        <v>90</v>
      </c>
      <c r="E11" s="85">
        <v>26</v>
      </c>
      <c r="F11" s="88" t="s">
        <v>77</v>
      </c>
      <c r="G11" s="85" t="str">
        <f>_xlfn.DISPIMG("ID_CC0CF32FCBF94160A53004C285A3E9AA",1)</f>
        <v>=DISPIMG("ID_CC0CF32FCBF94160A53004C285A3E9AA",1)</v>
      </c>
    </row>
    <row r="12" ht="171" spans="1:7">
      <c r="A12" s="66">
        <v>9</v>
      </c>
      <c r="B12" s="185" t="s">
        <v>91</v>
      </c>
      <c r="C12" s="85" t="s">
        <v>92</v>
      </c>
      <c r="D12" s="94" t="s">
        <v>93</v>
      </c>
      <c r="E12" s="91">
        <v>52</v>
      </c>
      <c r="F12" s="88" t="s">
        <v>53</v>
      </c>
      <c r="G12" s="85" t="str">
        <f>_xlfn.DISPIMG("ID_7D50137E46D64B4884E5B1D5196620A3",1)</f>
        <v>=DISPIMG("ID_7D50137E46D64B4884E5B1D5196620A3",1)</v>
      </c>
    </row>
    <row r="13" ht="100" customHeight="1" spans="1:7">
      <c r="A13" s="66">
        <v>10</v>
      </c>
      <c r="B13" s="90" t="s">
        <v>94</v>
      </c>
      <c r="C13" s="89" t="s">
        <v>95</v>
      </c>
      <c r="D13" s="8" t="s">
        <v>96</v>
      </c>
      <c r="E13" s="66">
        <v>13</v>
      </c>
      <c r="F13" s="66" t="s">
        <v>97</v>
      </c>
      <c r="G13" s="89" t="str">
        <f>_xlfn.DISPIMG("ID_563949E986B34223AE646E41A2A0075E",1)</f>
        <v>=DISPIMG("ID_563949E986B34223AE646E41A2A0075E",1)</v>
      </c>
    </row>
    <row r="14" ht="100" customHeight="1" spans="1:7">
      <c r="A14" s="66">
        <v>11</v>
      </c>
      <c r="B14" s="66" t="s">
        <v>50</v>
      </c>
      <c r="C14" s="66" t="s">
        <v>51</v>
      </c>
      <c r="D14" s="94" t="s">
        <v>52</v>
      </c>
      <c r="E14" s="66">
        <v>6</v>
      </c>
      <c r="F14" s="66" t="s">
        <v>53</v>
      </c>
      <c r="G14" s="66" t="str">
        <f>_xlfn.DISPIMG("ID_A569D1965EA344CD91E062D68EB344E2",1)</f>
        <v>=DISPIMG("ID_A569D1965EA344CD91E062D68EB344E2",1)</v>
      </c>
    </row>
    <row r="15" s="75" customFormat="1" ht="270.75" spans="1:78">
      <c r="A15" s="66">
        <v>12</v>
      </c>
      <c r="B15" s="162" t="s">
        <v>179</v>
      </c>
      <c r="C15" s="135"/>
      <c r="D15" s="163" t="s">
        <v>180</v>
      </c>
      <c r="E15" s="164">
        <v>1</v>
      </c>
      <c r="F15" s="164" t="s">
        <v>97</v>
      </c>
      <c r="G15" s="91"/>
      <c r="H15" s="57"/>
      <c r="I15" s="57"/>
      <c r="J15" s="57"/>
      <c r="K15" s="57"/>
      <c r="L15" s="57"/>
      <c r="M15" s="57"/>
      <c r="N15" s="57"/>
      <c r="O15" s="57"/>
      <c r="P15" s="57"/>
      <c r="Q15" s="57"/>
      <c r="R15" s="57"/>
      <c r="S15" s="57"/>
      <c r="T15" s="57"/>
      <c r="U15" s="57"/>
      <c r="V15" s="57"/>
      <c r="W15" s="57"/>
      <c r="X15" s="57"/>
      <c r="Y15" s="57"/>
      <c r="Z15" s="57"/>
      <c r="AA15" s="57"/>
      <c r="AB15" s="57"/>
      <c r="AC15" s="57"/>
      <c r="AD15" s="57"/>
      <c r="AE15" s="57"/>
      <c r="AF15" s="57"/>
      <c r="AG15" s="57"/>
      <c r="AH15" s="57"/>
      <c r="AI15" s="57"/>
      <c r="AJ15" s="57"/>
      <c r="AK15" s="57"/>
      <c r="AL15" s="57"/>
      <c r="AM15" s="57"/>
      <c r="AN15" s="57"/>
      <c r="AO15" s="57"/>
      <c r="AP15" s="57"/>
      <c r="AQ15" s="57"/>
      <c r="AR15" s="57"/>
      <c r="AS15" s="57"/>
      <c r="AT15" s="57"/>
      <c r="AU15" s="57"/>
      <c r="AV15" s="57"/>
      <c r="AW15" s="57"/>
      <c r="AX15" s="57"/>
      <c r="AY15" s="57"/>
      <c r="AZ15" s="57"/>
      <c r="BA15" s="57"/>
      <c r="BB15" s="57"/>
      <c r="BC15" s="57"/>
      <c r="BD15" s="57"/>
      <c r="BE15" s="57"/>
      <c r="BF15" s="57"/>
      <c r="BG15" s="57"/>
      <c r="BH15" s="57"/>
      <c r="BI15" s="57"/>
      <c r="BJ15" s="57"/>
      <c r="BK15" s="57"/>
      <c r="BL15" s="57"/>
      <c r="BM15" s="57"/>
      <c r="BN15" s="57"/>
      <c r="BO15" s="57"/>
      <c r="BP15" s="57"/>
      <c r="BQ15" s="57"/>
      <c r="BR15" s="57"/>
      <c r="BS15" s="57"/>
      <c r="BT15" s="57"/>
      <c r="BU15" s="57"/>
      <c r="BV15" s="57"/>
      <c r="BW15" s="57"/>
      <c r="BX15" s="57"/>
      <c r="BY15" s="57"/>
      <c r="BZ15" s="57"/>
    </row>
    <row r="16" s="75" customFormat="1" ht="402" customHeight="1" spans="1:78">
      <c r="A16" s="66">
        <v>13</v>
      </c>
      <c r="B16" s="162" t="s">
        <v>181</v>
      </c>
      <c r="C16" s="165"/>
      <c r="D16" s="163" t="s">
        <v>182</v>
      </c>
      <c r="E16" s="164">
        <v>1</v>
      </c>
      <c r="F16" s="164" t="s">
        <v>97</v>
      </c>
      <c r="G16" s="91"/>
      <c r="H16" s="57"/>
      <c r="I16" s="57"/>
      <c r="J16" s="57"/>
      <c r="K16" s="57"/>
      <c r="L16" s="57"/>
      <c r="M16" s="57"/>
      <c r="N16" s="57"/>
      <c r="O16" s="57"/>
      <c r="P16" s="57"/>
      <c r="Q16" s="57"/>
      <c r="R16" s="57"/>
      <c r="S16" s="57"/>
      <c r="T16" s="57"/>
      <c r="U16" s="57"/>
      <c r="V16" s="57"/>
      <c r="W16" s="57"/>
      <c r="X16" s="57"/>
      <c r="Y16" s="57"/>
      <c r="Z16" s="57"/>
      <c r="AA16" s="57"/>
      <c r="AB16" s="57"/>
      <c r="AC16" s="57"/>
      <c r="AD16" s="57"/>
      <c r="AE16" s="57"/>
      <c r="AF16" s="57"/>
      <c r="AG16" s="57"/>
      <c r="AH16" s="57"/>
      <c r="AI16" s="57"/>
      <c r="AJ16" s="57"/>
      <c r="AK16" s="57"/>
      <c r="AL16" s="57"/>
      <c r="AM16" s="57"/>
      <c r="AN16" s="57"/>
      <c r="AO16" s="57"/>
      <c r="AP16" s="57"/>
      <c r="AQ16" s="57"/>
      <c r="AR16" s="57"/>
      <c r="AS16" s="57"/>
      <c r="AT16" s="57"/>
      <c r="AU16" s="57"/>
      <c r="AV16" s="57"/>
      <c r="AW16" s="57"/>
      <c r="AX16" s="57"/>
      <c r="AY16" s="57"/>
      <c r="AZ16" s="57"/>
      <c r="BA16" s="57"/>
      <c r="BB16" s="57"/>
      <c r="BC16" s="57"/>
      <c r="BD16" s="57"/>
      <c r="BE16" s="57"/>
      <c r="BF16" s="57"/>
      <c r="BG16" s="57"/>
      <c r="BH16" s="57"/>
      <c r="BI16" s="57"/>
      <c r="BJ16" s="57"/>
      <c r="BK16" s="57"/>
      <c r="BL16" s="57"/>
      <c r="BM16" s="57"/>
      <c r="BN16" s="57"/>
      <c r="BO16" s="57"/>
      <c r="BP16" s="57"/>
      <c r="BQ16" s="57"/>
      <c r="BR16" s="57"/>
      <c r="BS16" s="57"/>
      <c r="BT16" s="57"/>
      <c r="BU16" s="57"/>
      <c r="BV16" s="57"/>
      <c r="BW16" s="57"/>
      <c r="BX16" s="57"/>
      <c r="BY16" s="57"/>
      <c r="BZ16" s="57"/>
    </row>
    <row r="17" s="57" customFormat="1" ht="142.5" spans="1:7">
      <c r="A17" s="66">
        <v>14</v>
      </c>
      <c r="B17" s="174" t="s">
        <v>183</v>
      </c>
      <c r="C17" s="175"/>
      <c r="D17" s="177" t="s">
        <v>184</v>
      </c>
      <c r="E17" s="174">
        <v>1</v>
      </c>
      <c r="F17" s="174" t="s">
        <v>77</v>
      </c>
      <c r="G17" s="91"/>
    </row>
    <row r="18" s="75" customFormat="1" customHeight="1" spans="1:8">
      <c r="A18" s="70" t="s">
        <v>100</v>
      </c>
      <c r="B18" s="70"/>
      <c r="C18" s="70"/>
      <c r="D18" s="70"/>
      <c r="E18" s="70"/>
      <c r="F18" s="70"/>
      <c r="G18" s="71"/>
      <c r="H18" s="57"/>
    </row>
    <row r="19" customHeight="1" spans="1:7">
      <c r="A19" s="72" t="s">
        <v>138</v>
      </c>
      <c r="B19" s="72"/>
      <c r="C19" s="72"/>
      <c r="D19" s="72"/>
      <c r="E19" s="72"/>
      <c r="F19" s="72"/>
      <c r="G19" s="73"/>
    </row>
  </sheetData>
  <sheetProtection formatCells="0" insertHyperlinks="0" autoFilter="0"/>
  <mergeCells count="4">
    <mergeCell ref="A1:G1"/>
    <mergeCell ref="A3:G3"/>
    <mergeCell ref="A18:F18"/>
    <mergeCell ref="A19:F19"/>
  </mergeCells>
  <pageMargins left="0.195833333333333" right="0.195833333333333" top="0.195833333333333" bottom="0.195833333333333" header="0.5" footer="0.5"/>
  <pageSetup paperSize="9" scale="70" fitToHeight="0" orientation="landscape"/>
  <headerFooter/>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CA19"/>
  <sheetViews>
    <sheetView zoomScale="80" zoomScaleNormal="80" workbookViewId="0">
      <pane ySplit="2" topLeftCell="A16" activePane="bottomLeft" state="frozen"/>
      <selection/>
      <selection pane="bottomLeft" activeCell="K4" sqref="K4"/>
    </sheetView>
  </sheetViews>
  <sheetFormatPr defaultColWidth="10" defaultRowHeight="24" customHeight="1"/>
  <cols>
    <col min="1" max="1" width="5.625" style="57" customWidth="1"/>
    <col min="2" max="2" width="15.625" style="57" customWidth="1"/>
    <col min="3" max="3" width="20.625" style="57" customWidth="1"/>
    <col min="4" max="4" width="80.625" style="59" customWidth="1"/>
    <col min="5" max="6" width="5.625" style="57" customWidth="1"/>
    <col min="7" max="7" width="20.625" style="60" customWidth="1"/>
    <col min="8" max="8" width="5" style="57" customWidth="1"/>
    <col min="9" max="16384" width="10" style="57"/>
  </cols>
  <sheetData>
    <row r="1" s="57" customFormat="1" customHeight="1" spans="1:7">
      <c r="A1" s="61" t="s">
        <v>13</v>
      </c>
      <c r="B1" s="61"/>
      <c r="C1" s="61"/>
      <c r="D1" s="61"/>
      <c r="E1" s="61"/>
      <c r="F1" s="61"/>
      <c r="G1" s="61"/>
    </row>
    <row r="2" s="57" customFormat="1" customHeight="1" spans="1:7">
      <c r="A2" s="106" t="s">
        <v>1</v>
      </c>
      <c r="B2" s="106" t="s">
        <v>43</v>
      </c>
      <c r="C2" s="106" t="s">
        <v>44</v>
      </c>
      <c r="D2" s="106" t="s">
        <v>45</v>
      </c>
      <c r="E2" s="106" t="s">
        <v>46</v>
      </c>
      <c r="F2" s="106" t="s">
        <v>47</v>
      </c>
      <c r="G2" s="65" t="s">
        <v>48</v>
      </c>
    </row>
    <row r="3" s="74" customFormat="1" customHeight="1" spans="1:7">
      <c r="A3" s="79" t="s">
        <v>49</v>
      </c>
      <c r="B3" s="80"/>
      <c r="C3" s="80"/>
      <c r="D3" s="80"/>
      <c r="E3" s="80"/>
      <c r="F3" s="80"/>
      <c r="G3" s="81"/>
    </row>
    <row r="4" ht="199.5" spans="1:7">
      <c r="A4" s="66">
        <v>1</v>
      </c>
      <c r="B4" s="133" t="s">
        <v>171</v>
      </c>
      <c r="C4" s="180" t="s">
        <v>69</v>
      </c>
      <c r="D4" s="181" t="s">
        <v>172</v>
      </c>
      <c r="E4" s="182">
        <v>1</v>
      </c>
      <c r="F4" s="183" t="s">
        <v>53</v>
      </c>
      <c r="G4" s="66" t="str">
        <f>_xlfn.DISPIMG("ID_41DE953C0FD845A78D5FD163CE12D674",1)</f>
        <v>=DISPIMG("ID_41DE953C0FD845A78D5FD163CE12D674",1)</v>
      </c>
    </row>
    <row r="5" s="57" customFormat="1" ht="63" customHeight="1" spans="1:7">
      <c r="A5" s="66">
        <v>2</v>
      </c>
      <c r="B5" s="133" t="s">
        <v>173</v>
      </c>
      <c r="C5" s="66" t="s">
        <v>174</v>
      </c>
      <c r="D5" s="8" t="s">
        <v>175</v>
      </c>
      <c r="E5" s="66">
        <v>26</v>
      </c>
      <c r="F5" s="66" t="s">
        <v>62</v>
      </c>
      <c r="G5" s="66" t="str">
        <f>_xlfn.DISPIMG("ID_CA61E62E7A304CD6BB95FD4D8FC4464A",1)</f>
        <v>=DISPIMG("ID_CA61E62E7A304CD6BB95FD4D8FC4464A",1)</v>
      </c>
    </row>
    <row r="6" ht="51" customHeight="1" spans="1:7">
      <c r="A6" s="66">
        <v>3</v>
      </c>
      <c r="B6" s="133" t="s">
        <v>71</v>
      </c>
      <c r="C6" s="84" t="s">
        <v>176</v>
      </c>
      <c r="D6" s="8" t="s">
        <v>73</v>
      </c>
      <c r="E6" s="66">
        <v>1</v>
      </c>
      <c r="F6" s="158" t="s">
        <v>53</v>
      </c>
      <c r="G6" s="85" t="str">
        <f>_xlfn.DISPIMG("ID_A243F7ADC8EC43FA91C76A372D2FCFD7",1)</f>
        <v>=DISPIMG("ID_A243F7ADC8EC43FA91C76A372D2FCFD7",1)</v>
      </c>
    </row>
    <row r="7" ht="63" customHeight="1" spans="1:7">
      <c r="A7" s="66">
        <v>4</v>
      </c>
      <c r="B7" s="133" t="s">
        <v>74</v>
      </c>
      <c r="C7" s="88" t="s">
        <v>75</v>
      </c>
      <c r="D7" s="94" t="s">
        <v>76</v>
      </c>
      <c r="E7" s="104">
        <v>1</v>
      </c>
      <c r="F7" s="104" t="s">
        <v>77</v>
      </c>
      <c r="G7" s="85" t="str">
        <f>_xlfn.DISPIMG("ID_179181AAE78F49B1B5AAA332CBADCDBF",1)</f>
        <v>=DISPIMG("ID_179181AAE78F49B1B5AAA332CBADCDBF",1)</v>
      </c>
    </row>
    <row r="8" ht="54" customHeight="1" spans="1:7">
      <c r="A8" s="66">
        <v>5</v>
      </c>
      <c r="B8" s="133" t="s">
        <v>78</v>
      </c>
      <c r="C8" s="88" t="s">
        <v>79</v>
      </c>
      <c r="D8" s="94" t="s">
        <v>80</v>
      </c>
      <c r="E8" s="104">
        <v>1</v>
      </c>
      <c r="F8" s="104" t="s">
        <v>81</v>
      </c>
      <c r="G8" s="85" t="str">
        <f>_xlfn.DISPIMG("ID_796CD566568349B0A61B3850EAC81B76",1)</f>
        <v>=DISPIMG("ID_796CD566568349B0A61B3850EAC81B76",1)</v>
      </c>
    </row>
    <row r="9" s="57" customFormat="1" ht="185.25" spans="1:7">
      <c r="A9" s="67">
        <v>6</v>
      </c>
      <c r="B9" s="133" t="s">
        <v>82</v>
      </c>
      <c r="C9" s="89" t="s">
        <v>83</v>
      </c>
      <c r="D9" s="9" t="s">
        <v>84</v>
      </c>
      <c r="E9" s="66">
        <v>26</v>
      </c>
      <c r="F9" s="66" t="s">
        <v>53</v>
      </c>
      <c r="G9" s="66" t="str">
        <f>_xlfn.DISPIMG("ID_74D109DC9390401DA1401BF658DE7541",1)</f>
        <v>=DISPIMG("ID_74D109DC9390401DA1401BF658DE7541",1)</v>
      </c>
    </row>
    <row r="10" ht="49" customHeight="1" spans="1:7">
      <c r="A10" s="66">
        <v>7</v>
      </c>
      <c r="B10" s="133" t="s">
        <v>85</v>
      </c>
      <c r="C10" s="84" t="s">
        <v>178</v>
      </c>
      <c r="D10" s="8" t="s">
        <v>87</v>
      </c>
      <c r="E10" s="66">
        <v>26</v>
      </c>
      <c r="F10" s="158" t="s">
        <v>62</v>
      </c>
      <c r="G10" s="85" t="str">
        <f>_xlfn.DISPIMG("ID_952ED5515E2A4A07B984D9814C7630CF",1)</f>
        <v>=DISPIMG("ID_952ED5515E2A4A07B984D9814C7630CF",1)</v>
      </c>
    </row>
    <row r="11" ht="69" customHeight="1" spans="1:7">
      <c r="A11" s="66">
        <v>8</v>
      </c>
      <c r="B11" s="133" t="s">
        <v>88</v>
      </c>
      <c r="C11" s="85" t="s">
        <v>89</v>
      </c>
      <c r="D11" s="8" t="s">
        <v>90</v>
      </c>
      <c r="E11" s="85">
        <v>26</v>
      </c>
      <c r="F11" s="88" t="s">
        <v>77</v>
      </c>
      <c r="G11" s="85" t="str">
        <f>_xlfn.DISPIMG("ID_CC0CF32FCBF94160A53004C285A3E9AA",1)</f>
        <v>=DISPIMG("ID_CC0CF32FCBF94160A53004C285A3E9AA",1)</v>
      </c>
    </row>
    <row r="12" ht="171" spans="1:7">
      <c r="A12" s="66">
        <v>9</v>
      </c>
      <c r="B12" s="133" t="s">
        <v>91</v>
      </c>
      <c r="C12" s="85" t="s">
        <v>92</v>
      </c>
      <c r="D12" s="94" t="s">
        <v>93</v>
      </c>
      <c r="E12" s="91">
        <v>52</v>
      </c>
      <c r="F12" s="88" t="s">
        <v>53</v>
      </c>
      <c r="G12" s="85" t="str">
        <f>_xlfn.DISPIMG("ID_7D50137E46D64B4884E5B1D5196620A3",1)</f>
        <v>=DISPIMG("ID_7D50137E46D64B4884E5B1D5196620A3",1)</v>
      </c>
    </row>
    <row r="13" ht="100" customHeight="1" spans="1:7">
      <c r="A13" s="66">
        <v>10</v>
      </c>
      <c r="B13" s="133" t="s">
        <v>94</v>
      </c>
      <c r="C13" s="89" t="s">
        <v>95</v>
      </c>
      <c r="D13" s="8" t="s">
        <v>96</v>
      </c>
      <c r="E13" s="66">
        <v>13</v>
      </c>
      <c r="F13" s="66" t="s">
        <v>97</v>
      </c>
      <c r="G13" s="89" t="str">
        <f>_xlfn.DISPIMG("ID_563949E986B34223AE646E41A2A0075E",1)</f>
        <v>=DISPIMG("ID_563949E986B34223AE646E41A2A0075E",1)</v>
      </c>
    </row>
    <row r="14" ht="100" customHeight="1" spans="1:7">
      <c r="A14" s="66">
        <v>11</v>
      </c>
      <c r="B14" s="133" t="s">
        <v>50</v>
      </c>
      <c r="C14" s="66" t="s">
        <v>51</v>
      </c>
      <c r="D14" s="94" t="s">
        <v>52</v>
      </c>
      <c r="E14" s="66">
        <v>6</v>
      </c>
      <c r="F14" s="66" t="s">
        <v>53</v>
      </c>
      <c r="G14" s="66" t="str">
        <f>_xlfn.DISPIMG("ID_A569D1965EA344CD91E062D68EB344E2",1)</f>
        <v>=DISPIMG("ID_A569D1965EA344CD91E062D68EB344E2",1)</v>
      </c>
    </row>
    <row r="15" s="75" customFormat="1" ht="270.75" spans="1:79">
      <c r="A15" s="66">
        <v>12</v>
      </c>
      <c r="B15" s="162" t="s">
        <v>179</v>
      </c>
      <c r="C15" s="135"/>
      <c r="D15" s="163" t="s">
        <v>180</v>
      </c>
      <c r="E15" s="164">
        <v>1</v>
      </c>
      <c r="F15" s="164" t="s">
        <v>97</v>
      </c>
      <c r="G15" s="91"/>
      <c r="H15" s="57"/>
      <c r="I15" s="57"/>
      <c r="J15" s="57"/>
      <c r="K15" s="57"/>
      <c r="L15" s="57"/>
      <c r="M15" s="57"/>
      <c r="N15" s="57"/>
      <c r="O15" s="57"/>
      <c r="P15" s="57"/>
      <c r="Q15" s="57"/>
      <c r="R15" s="57"/>
      <c r="S15" s="57"/>
      <c r="T15" s="57"/>
      <c r="U15" s="57"/>
      <c r="V15" s="57"/>
      <c r="W15" s="57"/>
      <c r="X15" s="57"/>
      <c r="Y15" s="57"/>
      <c r="Z15" s="57"/>
      <c r="AA15" s="57"/>
      <c r="AB15" s="57"/>
      <c r="AC15" s="57"/>
      <c r="AD15" s="57"/>
      <c r="AE15" s="57"/>
      <c r="AF15" s="57"/>
      <c r="AG15" s="57"/>
      <c r="AH15" s="57"/>
      <c r="AI15" s="57"/>
      <c r="AJ15" s="57"/>
      <c r="AK15" s="57"/>
      <c r="AL15" s="57"/>
      <c r="AM15" s="57"/>
      <c r="AN15" s="57"/>
      <c r="AO15" s="57"/>
      <c r="AP15" s="57"/>
      <c r="AQ15" s="57"/>
      <c r="AR15" s="57"/>
      <c r="AS15" s="57"/>
      <c r="AT15" s="57"/>
      <c r="AU15" s="57"/>
      <c r="AV15" s="57"/>
      <c r="AW15" s="57"/>
      <c r="AX15" s="57"/>
      <c r="AY15" s="57"/>
      <c r="AZ15" s="57"/>
      <c r="BA15" s="57"/>
      <c r="BB15" s="57"/>
      <c r="BC15" s="57"/>
      <c r="BD15" s="57"/>
      <c r="BE15" s="57"/>
      <c r="BF15" s="57"/>
      <c r="BG15" s="57"/>
      <c r="BH15" s="57"/>
      <c r="BI15" s="57"/>
      <c r="BJ15" s="57"/>
      <c r="BK15" s="57"/>
      <c r="BL15" s="57"/>
      <c r="BM15" s="57"/>
      <c r="BN15" s="57"/>
      <c r="BO15" s="57"/>
      <c r="BP15" s="57"/>
      <c r="BQ15" s="57"/>
      <c r="BR15" s="57"/>
      <c r="BS15" s="57"/>
      <c r="BT15" s="57"/>
      <c r="BU15" s="57"/>
      <c r="BV15" s="57"/>
      <c r="BW15" s="57"/>
      <c r="BX15" s="57"/>
      <c r="BY15" s="57"/>
      <c r="BZ15" s="57"/>
      <c r="CA15" s="57"/>
    </row>
    <row r="16" s="75" customFormat="1" ht="409.5" spans="1:79">
      <c r="A16" s="66">
        <v>13</v>
      </c>
      <c r="B16" s="162" t="s">
        <v>181</v>
      </c>
      <c r="C16" s="165"/>
      <c r="D16" s="163" t="s">
        <v>185</v>
      </c>
      <c r="E16" s="164">
        <v>1</v>
      </c>
      <c r="F16" s="164" t="s">
        <v>97</v>
      </c>
      <c r="G16" s="91"/>
      <c r="H16" s="57"/>
      <c r="I16" s="57"/>
      <c r="J16" s="57"/>
      <c r="K16" s="57"/>
      <c r="L16" s="57"/>
      <c r="M16" s="57"/>
      <c r="N16" s="57"/>
      <c r="O16" s="57"/>
      <c r="P16" s="57"/>
      <c r="Q16" s="57"/>
      <c r="R16" s="57"/>
      <c r="S16" s="57"/>
      <c r="T16" s="57"/>
      <c r="U16" s="57"/>
      <c r="V16" s="57"/>
      <c r="W16" s="57"/>
      <c r="X16" s="57"/>
      <c r="Y16" s="57"/>
      <c r="Z16" s="57"/>
      <c r="AA16" s="57"/>
      <c r="AB16" s="57"/>
      <c r="AC16" s="57"/>
      <c r="AD16" s="57"/>
      <c r="AE16" s="57"/>
      <c r="AF16" s="57"/>
      <c r="AG16" s="57"/>
      <c r="AH16" s="57"/>
      <c r="AI16" s="57"/>
      <c r="AJ16" s="57"/>
      <c r="AK16" s="57"/>
      <c r="AL16" s="57"/>
      <c r="AM16" s="57"/>
      <c r="AN16" s="57"/>
      <c r="AO16" s="57"/>
      <c r="AP16" s="57"/>
      <c r="AQ16" s="57"/>
      <c r="AR16" s="57"/>
      <c r="AS16" s="57"/>
      <c r="AT16" s="57"/>
      <c r="AU16" s="57"/>
      <c r="AV16" s="57"/>
      <c r="AW16" s="57"/>
      <c r="AX16" s="57"/>
      <c r="AY16" s="57"/>
      <c r="AZ16" s="57"/>
      <c r="BA16" s="57"/>
      <c r="BB16" s="57"/>
      <c r="BC16" s="57"/>
      <c r="BD16" s="57"/>
      <c r="BE16" s="57"/>
      <c r="BF16" s="57"/>
      <c r="BG16" s="57"/>
      <c r="BH16" s="57"/>
      <c r="BI16" s="57"/>
      <c r="BJ16" s="57"/>
      <c r="BK16" s="57"/>
      <c r="BL16" s="57"/>
      <c r="BM16" s="57"/>
      <c r="BN16" s="57"/>
      <c r="BO16" s="57"/>
      <c r="BP16" s="57"/>
      <c r="BQ16" s="57"/>
      <c r="BR16" s="57"/>
      <c r="BS16" s="57"/>
      <c r="BT16" s="57"/>
      <c r="BU16" s="57"/>
      <c r="BV16" s="57"/>
      <c r="BW16" s="57"/>
      <c r="BX16" s="57"/>
      <c r="BY16" s="57"/>
      <c r="BZ16" s="57"/>
      <c r="CA16" s="57"/>
    </row>
    <row r="17" s="57" customFormat="1" ht="142.5" spans="1:7">
      <c r="A17" s="66">
        <v>14</v>
      </c>
      <c r="B17" s="174" t="s">
        <v>183</v>
      </c>
      <c r="C17" s="175"/>
      <c r="D17" s="177" t="s">
        <v>184</v>
      </c>
      <c r="E17" s="174">
        <v>1</v>
      </c>
      <c r="F17" s="174" t="s">
        <v>77</v>
      </c>
      <c r="G17" s="91"/>
    </row>
    <row r="18" s="75" customFormat="1" customHeight="1" spans="1:8">
      <c r="A18" s="70" t="s">
        <v>100</v>
      </c>
      <c r="B18" s="70"/>
      <c r="C18" s="70"/>
      <c r="D18" s="70"/>
      <c r="E18" s="70"/>
      <c r="F18" s="70"/>
      <c r="G18" s="71"/>
      <c r="H18" s="57"/>
    </row>
    <row r="19" customHeight="1" spans="1:7">
      <c r="A19" s="72" t="s">
        <v>138</v>
      </c>
      <c r="B19" s="72"/>
      <c r="C19" s="72"/>
      <c r="D19" s="72"/>
      <c r="E19" s="72"/>
      <c r="F19" s="72"/>
      <c r="G19" s="73"/>
    </row>
  </sheetData>
  <sheetProtection formatCells="0" insertHyperlinks="0" autoFilter="0"/>
  <mergeCells count="4">
    <mergeCell ref="A1:G1"/>
    <mergeCell ref="A3:G3"/>
    <mergeCell ref="A18:F18"/>
    <mergeCell ref="A19:F19"/>
  </mergeCells>
  <pageMargins left="0.195833333333333" right="0.195833333333333" top="0.195833333333333" bottom="0.195833333333333" header="0.5" footer="0.5"/>
  <pageSetup paperSize="9" scale="70" fitToHeight="0" orientation="landscape"/>
  <headerFooter/>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H22"/>
  <sheetViews>
    <sheetView workbookViewId="0">
      <pane ySplit="2" topLeftCell="A3" activePane="bottomLeft" state="frozen"/>
      <selection/>
      <selection pane="bottomLeft" activeCell="J4" sqref="J4"/>
    </sheetView>
  </sheetViews>
  <sheetFormatPr defaultColWidth="10" defaultRowHeight="24.95" customHeight="1" outlineLevelCol="7"/>
  <cols>
    <col min="1" max="1" width="5.625" style="139" customWidth="1"/>
    <col min="2" max="2" width="15.625" style="139" customWidth="1"/>
    <col min="3" max="3" width="20.625" style="139" customWidth="1"/>
    <col min="4" max="4" width="80.625" style="141" customWidth="1"/>
    <col min="5" max="6" width="5.625" style="139" customWidth="1"/>
    <col min="7" max="7" width="20.625" style="142" customWidth="1"/>
    <col min="8" max="8" width="4.875" style="138" customWidth="1"/>
    <col min="9" max="16384" width="10" style="138"/>
  </cols>
  <sheetData>
    <row r="1" s="138" customFormat="1" customHeight="1" spans="1:7">
      <c r="A1" s="61" t="s">
        <v>14</v>
      </c>
      <c r="B1" s="61"/>
      <c r="C1" s="61"/>
      <c r="D1" s="61"/>
      <c r="E1" s="61"/>
      <c r="F1" s="61"/>
      <c r="G1" s="61"/>
    </row>
    <row r="2" s="138" customFormat="1" customHeight="1" spans="1:7">
      <c r="A2" s="106" t="s">
        <v>1</v>
      </c>
      <c r="B2" s="106" t="s">
        <v>43</v>
      </c>
      <c r="C2" s="106" t="s">
        <v>44</v>
      </c>
      <c r="D2" s="106" t="s">
        <v>45</v>
      </c>
      <c r="E2" s="106" t="s">
        <v>46</v>
      </c>
      <c r="F2" s="106" t="s">
        <v>47</v>
      </c>
      <c r="G2" s="78" t="s">
        <v>48</v>
      </c>
    </row>
    <row r="3" s="138" customFormat="1" customHeight="1" spans="1:7">
      <c r="A3" s="79" t="s">
        <v>49</v>
      </c>
      <c r="B3" s="80"/>
      <c r="C3" s="80"/>
      <c r="D3" s="80"/>
      <c r="E3" s="80"/>
      <c r="F3" s="80"/>
      <c r="G3" s="81"/>
    </row>
    <row r="4" s="138" customFormat="1" ht="80" customHeight="1" spans="1:7">
      <c r="A4" s="66">
        <v>1</v>
      </c>
      <c r="B4" s="66" t="s">
        <v>50</v>
      </c>
      <c r="C4" s="67" t="s">
        <v>51</v>
      </c>
      <c r="D4" s="94" t="s">
        <v>52</v>
      </c>
      <c r="E4" s="66">
        <v>10</v>
      </c>
      <c r="F4" s="66" t="s">
        <v>53</v>
      </c>
      <c r="G4" s="147" t="str">
        <f>_xlfn.DISPIMG("ID_A569D1965EA344CD91E062D68EB344E2",1)</f>
        <v>=DISPIMG("ID_A569D1965EA344CD91E062D68EB344E2",1)</v>
      </c>
    </row>
    <row r="5" s="140" customFormat="1" ht="57" customHeight="1" spans="1:7">
      <c r="A5" s="66">
        <v>2</v>
      </c>
      <c r="B5" s="107" t="s">
        <v>186</v>
      </c>
      <c r="C5" s="67" t="s">
        <v>51</v>
      </c>
      <c r="D5" s="45" t="s">
        <v>187</v>
      </c>
      <c r="E5" s="148">
        <v>10</v>
      </c>
      <c r="F5" s="89" t="s">
        <v>62</v>
      </c>
      <c r="G5" s="89"/>
    </row>
    <row r="6" s="138" customFormat="1" customHeight="1" spans="1:8">
      <c r="A6" s="70" t="s">
        <v>100</v>
      </c>
      <c r="B6" s="70"/>
      <c r="C6" s="70"/>
      <c r="D6" s="70"/>
      <c r="E6" s="70"/>
      <c r="F6" s="70"/>
      <c r="G6" s="150"/>
      <c r="H6" s="140"/>
    </row>
    <row r="7" s="138" customFormat="1" customHeight="1" spans="1:8">
      <c r="A7" s="72" t="s">
        <v>138</v>
      </c>
      <c r="B7" s="72"/>
      <c r="C7" s="72"/>
      <c r="D7" s="72"/>
      <c r="E7" s="72"/>
      <c r="F7" s="72"/>
      <c r="G7" s="151"/>
      <c r="H7" s="140"/>
    </row>
    <row r="8" customHeight="1" spans="8:8">
      <c r="H8" s="140"/>
    </row>
    <row r="9" customHeight="1" spans="8:8">
      <c r="H9" s="140"/>
    </row>
    <row r="10" customHeight="1" spans="8:8">
      <c r="H10" s="140"/>
    </row>
    <row r="22" customHeight="1" spans="4:4">
      <c r="D22" s="141" t="s">
        <v>188</v>
      </c>
    </row>
  </sheetData>
  <mergeCells count="4">
    <mergeCell ref="A1:G1"/>
    <mergeCell ref="A3:G3"/>
    <mergeCell ref="A6:F6"/>
    <mergeCell ref="A7:F7"/>
  </mergeCells>
  <pageMargins left="0.195833333333333" right="0.195833333333333" top="0.195833333333333" bottom="0.195833333333333" header="0.5" footer="0.5"/>
  <pageSetup paperSize="9" scale="70" fitToHeight="0" orientation="landscape"/>
  <headerFooter/>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BZ20"/>
  <sheetViews>
    <sheetView workbookViewId="0">
      <pane ySplit="2" topLeftCell="A17" activePane="bottomLeft" state="frozen"/>
      <selection/>
      <selection pane="bottomLeft" activeCell="J17" sqref="J17"/>
    </sheetView>
  </sheetViews>
  <sheetFormatPr defaultColWidth="10" defaultRowHeight="24" customHeight="1"/>
  <cols>
    <col min="1" max="1" width="5.625" style="57" customWidth="1"/>
    <col min="2" max="2" width="15.625" style="57" customWidth="1"/>
    <col min="3" max="3" width="20.625" style="57" customWidth="1"/>
    <col min="4" max="4" width="80.625" style="59" customWidth="1"/>
    <col min="5" max="6" width="5.625" style="57" customWidth="1"/>
    <col min="7" max="7" width="20.625" style="60" customWidth="1"/>
    <col min="8" max="8" width="5.25" style="57" customWidth="1"/>
    <col min="9" max="16384" width="10" style="57"/>
  </cols>
  <sheetData>
    <row r="1" s="57" customFormat="1" customHeight="1" spans="1:7">
      <c r="A1" s="61" t="s">
        <v>15</v>
      </c>
      <c r="B1" s="61"/>
      <c r="C1" s="61"/>
      <c r="D1" s="61"/>
      <c r="E1" s="61"/>
      <c r="F1" s="61"/>
      <c r="G1" s="61"/>
    </row>
    <row r="2" s="57" customFormat="1" customHeight="1" spans="1:7">
      <c r="A2" s="106" t="s">
        <v>1</v>
      </c>
      <c r="B2" s="106" t="s">
        <v>43</v>
      </c>
      <c r="C2" s="106" t="s">
        <v>44</v>
      </c>
      <c r="D2" s="106" t="s">
        <v>45</v>
      </c>
      <c r="E2" s="106" t="s">
        <v>46</v>
      </c>
      <c r="F2" s="106" t="s">
        <v>47</v>
      </c>
      <c r="G2" s="65" t="s">
        <v>48</v>
      </c>
    </row>
    <row r="3" s="74" customFormat="1" customHeight="1" spans="1:7">
      <c r="A3" s="79" t="s">
        <v>49</v>
      </c>
      <c r="B3" s="80"/>
      <c r="C3" s="80"/>
      <c r="D3" s="80"/>
      <c r="E3" s="80"/>
      <c r="F3" s="80"/>
      <c r="G3" s="81"/>
    </row>
    <row r="4" ht="199.5" spans="1:7">
      <c r="A4" s="66">
        <v>1</v>
      </c>
      <c r="B4" s="179" t="s">
        <v>171</v>
      </c>
      <c r="C4" s="180" t="s">
        <v>69</v>
      </c>
      <c r="D4" s="181" t="s">
        <v>172</v>
      </c>
      <c r="E4" s="182">
        <v>1</v>
      </c>
      <c r="F4" s="183" t="s">
        <v>53</v>
      </c>
      <c r="G4" s="66" t="str">
        <f>_xlfn.DISPIMG("ID_41DE953C0FD845A78D5FD163CE12D674",1)</f>
        <v>=DISPIMG("ID_41DE953C0FD845A78D5FD163CE12D674",1)</v>
      </c>
    </row>
    <row r="5" ht="51" customHeight="1" spans="1:7">
      <c r="A5" s="66">
        <v>2</v>
      </c>
      <c r="B5" s="133" t="s">
        <v>71</v>
      </c>
      <c r="C5" s="84" t="s">
        <v>176</v>
      </c>
      <c r="D5" s="8" t="s">
        <v>73</v>
      </c>
      <c r="E5" s="66">
        <v>1</v>
      </c>
      <c r="F5" s="158" t="s">
        <v>53</v>
      </c>
      <c r="G5" s="85" t="str">
        <f>_xlfn.DISPIMG("ID_A243F7ADC8EC43FA91C76A372D2FCFD7",1)</f>
        <v>=DISPIMG("ID_A243F7ADC8EC43FA91C76A372D2FCFD7",1)</v>
      </c>
    </row>
    <row r="6" ht="60" customHeight="1" spans="1:7">
      <c r="A6" s="66">
        <v>3</v>
      </c>
      <c r="B6" s="184" t="s">
        <v>74</v>
      </c>
      <c r="C6" s="88" t="s">
        <v>75</v>
      </c>
      <c r="D6" s="94" t="s">
        <v>76</v>
      </c>
      <c r="E6" s="104">
        <v>1</v>
      </c>
      <c r="F6" s="104" t="s">
        <v>77</v>
      </c>
      <c r="G6" s="85" t="str">
        <f>_xlfn.DISPIMG("ID_179181AAE78F49B1B5AAA332CBADCDBF",1)</f>
        <v>=DISPIMG("ID_179181AAE78F49B1B5AAA332CBADCDBF",1)</v>
      </c>
    </row>
    <row r="7" ht="43" customHeight="1" spans="1:7">
      <c r="A7" s="66">
        <v>4</v>
      </c>
      <c r="B7" s="184" t="s">
        <v>78</v>
      </c>
      <c r="C7" s="88" t="s">
        <v>79</v>
      </c>
      <c r="D7" s="94" t="s">
        <v>80</v>
      </c>
      <c r="E7" s="104">
        <v>1</v>
      </c>
      <c r="F7" s="104" t="s">
        <v>81</v>
      </c>
      <c r="G7" s="85" t="str">
        <f>_xlfn.DISPIMG("ID_796CD566568349B0A61B3850EAC81B76",1)</f>
        <v>=DISPIMG("ID_796CD566568349B0A61B3850EAC81B76",1)</v>
      </c>
    </row>
    <row r="8" ht="185.25" spans="1:7">
      <c r="A8" s="66">
        <v>5</v>
      </c>
      <c r="B8" s="185" t="s">
        <v>82</v>
      </c>
      <c r="C8" s="89" t="s">
        <v>83</v>
      </c>
      <c r="D8" s="9" t="s">
        <v>84</v>
      </c>
      <c r="E8" s="66">
        <v>26</v>
      </c>
      <c r="F8" s="66" t="s">
        <v>53</v>
      </c>
      <c r="G8" s="66" t="str">
        <f>_xlfn.DISPIMG("ID_74D109DC9390401DA1401BF658DE7541",1)</f>
        <v>=DISPIMG("ID_74D109DC9390401DA1401BF658DE7541",1)</v>
      </c>
    </row>
    <row r="9" ht="48" customHeight="1" spans="1:7">
      <c r="A9" s="66">
        <v>6</v>
      </c>
      <c r="B9" s="133" t="s">
        <v>85</v>
      </c>
      <c r="C9" s="84" t="s">
        <v>178</v>
      </c>
      <c r="D9" s="8" t="s">
        <v>87</v>
      </c>
      <c r="E9" s="66">
        <v>26</v>
      </c>
      <c r="F9" s="158" t="s">
        <v>62</v>
      </c>
      <c r="G9" s="85" t="str">
        <f>_xlfn.DISPIMG("ID_952ED5515E2A4A07B984D9814C7630CF",1)</f>
        <v>=DISPIMG("ID_952ED5515E2A4A07B984D9814C7630CF",1)</v>
      </c>
    </row>
    <row r="10" ht="69" customHeight="1" spans="1:7">
      <c r="A10" s="66">
        <v>7</v>
      </c>
      <c r="B10" s="86" t="s">
        <v>88</v>
      </c>
      <c r="C10" s="85" t="s">
        <v>89</v>
      </c>
      <c r="D10" s="8" t="s">
        <v>90</v>
      </c>
      <c r="E10" s="85">
        <v>26</v>
      </c>
      <c r="F10" s="88" t="s">
        <v>77</v>
      </c>
      <c r="G10" s="85" t="str">
        <f>_xlfn.DISPIMG("ID_CC0CF32FCBF94160A53004C285A3E9AA",1)</f>
        <v>=DISPIMG("ID_CC0CF32FCBF94160A53004C285A3E9AA",1)</v>
      </c>
    </row>
    <row r="11" ht="171" spans="1:7">
      <c r="A11" s="66">
        <v>8</v>
      </c>
      <c r="B11" s="133" t="s">
        <v>91</v>
      </c>
      <c r="C11" s="85" t="s">
        <v>92</v>
      </c>
      <c r="D11" s="94" t="s">
        <v>93</v>
      </c>
      <c r="E11" s="91">
        <v>52</v>
      </c>
      <c r="F11" s="88" t="s">
        <v>53</v>
      </c>
      <c r="G11" s="85" t="str">
        <f>_xlfn.DISPIMG("ID_7D50137E46D64B4884E5B1D5196620A3",1)</f>
        <v>=DISPIMG("ID_7D50137E46D64B4884E5B1D5196620A3",1)</v>
      </c>
    </row>
    <row r="12" ht="100" customHeight="1" spans="1:7">
      <c r="A12" s="66">
        <v>9</v>
      </c>
      <c r="B12" s="90" t="s">
        <v>94</v>
      </c>
      <c r="C12" s="89" t="s">
        <v>95</v>
      </c>
      <c r="D12" s="8" t="s">
        <v>96</v>
      </c>
      <c r="E12" s="66">
        <v>13</v>
      </c>
      <c r="F12" s="66" t="s">
        <v>97</v>
      </c>
      <c r="G12" s="89" t="str">
        <f>_xlfn.DISPIMG("ID_563949E986B34223AE646E41A2A0075E",1)</f>
        <v>=DISPIMG("ID_563949E986B34223AE646E41A2A0075E",1)</v>
      </c>
    </row>
    <row r="13" ht="114" spans="1:7">
      <c r="A13" s="66">
        <v>10</v>
      </c>
      <c r="B13" s="133" t="s">
        <v>189</v>
      </c>
      <c r="C13" s="89" t="s">
        <v>190</v>
      </c>
      <c r="D13" s="94" t="s">
        <v>191</v>
      </c>
      <c r="E13" s="66">
        <v>1</v>
      </c>
      <c r="F13" s="66" t="s">
        <v>59</v>
      </c>
      <c r="G13" s="66" t="str">
        <f>_xlfn.DISPIMG("ID_E0F2B9D1FC9D447AAFCA84DEE6F0E553",1)</f>
        <v>=DISPIMG("ID_E0F2B9D1FC9D447AAFCA84DEE6F0E553",1)</v>
      </c>
    </row>
    <row r="14" ht="114" spans="1:7">
      <c r="A14" s="66">
        <v>11</v>
      </c>
      <c r="B14" s="133" t="s">
        <v>192</v>
      </c>
      <c r="C14" s="89" t="s">
        <v>193</v>
      </c>
      <c r="D14" s="94" t="s">
        <v>191</v>
      </c>
      <c r="E14" s="66">
        <v>1</v>
      </c>
      <c r="F14" s="66" t="s">
        <v>59</v>
      </c>
      <c r="G14" s="66" t="str">
        <f>_xlfn.DISPIMG("ID_E0F2B9D1FC9D447AAFCA84DEE6F0E553",1)</f>
        <v>=DISPIMG("ID_E0F2B9D1FC9D447AAFCA84DEE6F0E553",1)</v>
      </c>
    </row>
    <row r="15" ht="66" customHeight="1" spans="1:7">
      <c r="A15" s="66">
        <v>12</v>
      </c>
      <c r="B15" s="66" t="s">
        <v>173</v>
      </c>
      <c r="C15" s="66" t="s">
        <v>174</v>
      </c>
      <c r="D15" s="8" t="s">
        <v>175</v>
      </c>
      <c r="E15" s="66">
        <v>26</v>
      </c>
      <c r="F15" s="66" t="s">
        <v>62</v>
      </c>
      <c r="G15" s="66" t="str">
        <f>_xlfn.DISPIMG("ID_CA61E62E7A304CD6BB95FD4D8FC4464A",1)</f>
        <v>=DISPIMG("ID_CA61E62E7A304CD6BB95FD4D8FC4464A",1)</v>
      </c>
    </row>
    <row r="16" s="75" customFormat="1" ht="270.75" spans="1:78">
      <c r="A16" s="66">
        <v>13</v>
      </c>
      <c r="B16" s="162" t="s">
        <v>179</v>
      </c>
      <c r="C16" s="135"/>
      <c r="D16" s="163" t="s">
        <v>180</v>
      </c>
      <c r="E16" s="164">
        <v>1</v>
      </c>
      <c r="F16" s="164" t="s">
        <v>97</v>
      </c>
      <c r="G16" s="91"/>
      <c r="H16" s="57"/>
      <c r="I16" s="57"/>
      <c r="J16" s="57"/>
      <c r="K16" s="57"/>
      <c r="L16" s="57"/>
      <c r="M16" s="57"/>
      <c r="N16" s="57"/>
      <c r="O16" s="57"/>
      <c r="P16" s="57"/>
      <c r="Q16" s="57"/>
      <c r="R16" s="57"/>
      <c r="S16" s="57"/>
      <c r="T16" s="57"/>
      <c r="U16" s="57"/>
      <c r="V16" s="57"/>
      <c r="W16" s="57"/>
      <c r="X16" s="57"/>
      <c r="Y16" s="57"/>
      <c r="Z16" s="57"/>
      <c r="AA16" s="57"/>
      <c r="AB16" s="57"/>
      <c r="AC16" s="57"/>
      <c r="AD16" s="57"/>
      <c r="AE16" s="57"/>
      <c r="AF16" s="57"/>
      <c r="AG16" s="57"/>
      <c r="AH16" s="57"/>
      <c r="AI16" s="57"/>
      <c r="AJ16" s="57"/>
      <c r="AK16" s="57"/>
      <c r="AL16" s="57"/>
      <c r="AM16" s="57"/>
      <c r="AN16" s="57"/>
      <c r="AO16" s="57"/>
      <c r="AP16" s="57"/>
      <c r="AQ16" s="57"/>
      <c r="AR16" s="57"/>
      <c r="AS16" s="57"/>
      <c r="AT16" s="57"/>
      <c r="AU16" s="57"/>
      <c r="AV16" s="57"/>
      <c r="AW16" s="57"/>
      <c r="AX16" s="57"/>
      <c r="AY16" s="57"/>
      <c r="AZ16" s="57"/>
      <c r="BA16" s="57"/>
      <c r="BB16" s="57"/>
      <c r="BC16" s="57"/>
      <c r="BD16" s="57"/>
      <c r="BE16" s="57"/>
      <c r="BF16" s="57"/>
      <c r="BG16" s="57"/>
      <c r="BH16" s="57"/>
      <c r="BI16" s="57"/>
      <c r="BJ16" s="57"/>
      <c r="BK16" s="57"/>
      <c r="BL16" s="57"/>
      <c r="BM16" s="57"/>
      <c r="BN16" s="57"/>
      <c r="BO16" s="57"/>
      <c r="BP16" s="57"/>
      <c r="BQ16" s="57"/>
      <c r="BR16" s="57"/>
      <c r="BS16" s="57"/>
      <c r="BT16" s="57"/>
      <c r="BU16" s="57"/>
      <c r="BV16" s="57"/>
      <c r="BW16" s="57"/>
      <c r="BX16" s="57"/>
      <c r="BY16" s="57"/>
      <c r="BZ16" s="57"/>
    </row>
    <row r="17" s="75" customFormat="1" ht="409.5" spans="1:78">
      <c r="A17" s="66">
        <v>14</v>
      </c>
      <c r="B17" s="162" t="s">
        <v>181</v>
      </c>
      <c r="C17" s="165"/>
      <c r="D17" s="163" t="s">
        <v>185</v>
      </c>
      <c r="E17" s="164">
        <v>1</v>
      </c>
      <c r="F17" s="164" t="s">
        <v>97</v>
      </c>
      <c r="G17" s="91"/>
      <c r="H17" s="57"/>
      <c r="I17" s="57"/>
      <c r="J17" s="57"/>
      <c r="K17" s="57"/>
      <c r="L17" s="57"/>
      <c r="M17" s="57"/>
      <c r="N17" s="57"/>
      <c r="O17" s="57"/>
      <c r="P17" s="57"/>
      <c r="Q17" s="57"/>
      <c r="R17" s="57"/>
      <c r="S17" s="57"/>
      <c r="T17" s="57"/>
      <c r="U17" s="57"/>
      <c r="V17" s="57"/>
      <c r="W17" s="57"/>
      <c r="X17" s="57"/>
      <c r="Y17" s="57"/>
      <c r="Z17" s="57"/>
      <c r="AA17" s="57"/>
      <c r="AB17" s="57"/>
      <c r="AC17" s="57"/>
      <c r="AD17" s="57"/>
      <c r="AE17" s="57"/>
      <c r="AF17" s="57"/>
      <c r="AG17" s="57"/>
      <c r="AH17" s="57"/>
      <c r="AI17" s="57"/>
      <c r="AJ17" s="57"/>
      <c r="AK17" s="57"/>
      <c r="AL17" s="57"/>
      <c r="AM17" s="57"/>
      <c r="AN17" s="57"/>
      <c r="AO17" s="57"/>
      <c r="AP17" s="57"/>
      <c r="AQ17" s="57"/>
      <c r="AR17" s="57"/>
      <c r="AS17" s="57"/>
      <c r="AT17" s="57"/>
      <c r="AU17" s="57"/>
      <c r="AV17" s="57"/>
      <c r="AW17" s="57"/>
      <c r="AX17" s="57"/>
      <c r="AY17" s="57"/>
      <c r="AZ17" s="57"/>
      <c r="BA17" s="57"/>
      <c r="BB17" s="57"/>
      <c r="BC17" s="57"/>
      <c r="BD17" s="57"/>
      <c r="BE17" s="57"/>
      <c r="BF17" s="57"/>
      <c r="BG17" s="57"/>
      <c r="BH17" s="57"/>
      <c r="BI17" s="57"/>
      <c r="BJ17" s="57"/>
      <c r="BK17" s="57"/>
      <c r="BL17" s="57"/>
      <c r="BM17" s="57"/>
      <c r="BN17" s="57"/>
      <c r="BO17" s="57"/>
      <c r="BP17" s="57"/>
      <c r="BQ17" s="57"/>
      <c r="BR17" s="57"/>
      <c r="BS17" s="57"/>
      <c r="BT17" s="57"/>
      <c r="BU17" s="57"/>
      <c r="BV17" s="57"/>
      <c r="BW17" s="57"/>
      <c r="BX17" s="57"/>
      <c r="BY17" s="57"/>
      <c r="BZ17" s="57"/>
    </row>
    <row r="18" s="57" customFormat="1" ht="142.5" spans="1:7">
      <c r="A18" s="66">
        <v>15</v>
      </c>
      <c r="B18" s="174" t="s">
        <v>183</v>
      </c>
      <c r="C18" s="175"/>
      <c r="D18" s="177" t="s">
        <v>184</v>
      </c>
      <c r="E18" s="174">
        <v>1</v>
      </c>
      <c r="F18" s="174" t="s">
        <v>77</v>
      </c>
      <c r="G18" s="91"/>
    </row>
    <row r="19" customHeight="1" spans="1:7">
      <c r="A19" s="70" t="s">
        <v>100</v>
      </c>
      <c r="B19" s="70"/>
      <c r="C19" s="70"/>
      <c r="D19" s="70"/>
      <c r="E19" s="70"/>
      <c r="F19" s="70"/>
      <c r="G19" s="71"/>
    </row>
    <row r="20" customHeight="1" spans="1:7">
      <c r="A20" s="72" t="s">
        <v>138</v>
      </c>
      <c r="B20" s="72"/>
      <c r="C20" s="72"/>
      <c r="D20" s="72"/>
      <c r="E20" s="72"/>
      <c r="F20" s="72"/>
      <c r="G20" s="73"/>
    </row>
  </sheetData>
  <sheetProtection formatCells="0" insertHyperlinks="0" autoFilter="0"/>
  <mergeCells count="4">
    <mergeCell ref="A1:G1"/>
    <mergeCell ref="A3:G3"/>
    <mergeCell ref="A19:F19"/>
    <mergeCell ref="A20:F20"/>
  </mergeCells>
  <pageMargins left="0.195833333333333" right="0.195833333333333" top="0.195833333333333" bottom="0.195833333333333" header="0.5" footer="0.5"/>
  <pageSetup paperSize="9" scale="70" fitToHeight="0" orientation="landscape"/>
  <headerFooter/>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BZ32"/>
  <sheetViews>
    <sheetView workbookViewId="0">
      <pane ySplit="2" topLeftCell="A29" activePane="bottomLeft" state="frozen"/>
      <selection/>
      <selection pane="bottomLeft" activeCell="K4" sqref="K4"/>
    </sheetView>
  </sheetViews>
  <sheetFormatPr defaultColWidth="10" defaultRowHeight="24" customHeight="1"/>
  <cols>
    <col min="1" max="1" width="5.625" style="57" customWidth="1"/>
    <col min="2" max="2" width="15.625" style="57" customWidth="1"/>
    <col min="3" max="3" width="20.625" style="57" customWidth="1"/>
    <col min="4" max="4" width="80.625" style="59" customWidth="1"/>
    <col min="5" max="6" width="5.625" style="57" customWidth="1"/>
    <col min="7" max="7" width="20.625" style="60" customWidth="1"/>
    <col min="8" max="8" width="4.625" style="57" customWidth="1"/>
    <col min="9" max="16384" width="10" style="57"/>
  </cols>
  <sheetData>
    <row r="1" s="57" customFormat="1" customHeight="1" spans="1:7">
      <c r="A1" s="61" t="s">
        <v>16</v>
      </c>
      <c r="B1" s="61"/>
      <c r="C1" s="61"/>
      <c r="D1" s="61"/>
      <c r="E1" s="61"/>
      <c r="F1" s="61"/>
      <c r="G1" s="61"/>
    </row>
    <row r="2" s="57" customFormat="1" customHeight="1" spans="1:7">
      <c r="A2" s="106" t="s">
        <v>1</v>
      </c>
      <c r="B2" s="106" t="s">
        <v>43</v>
      </c>
      <c r="C2" s="106" t="s">
        <v>194</v>
      </c>
      <c r="D2" s="106" t="s">
        <v>45</v>
      </c>
      <c r="E2" s="106" t="s">
        <v>46</v>
      </c>
      <c r="F2" s="106" t="s">
        <v>47</v>
      </c>
      <c r="G2" s="65" t="s">
        <v>195</v>
      </c>
    </row>
    <row r="3" s="74" customFormat="1" customHeight="1" spans="1:7">
      <c r="A3" s="79" t="s">
        <v>49</v>
      </c>
      <c r="B3" s="80"/>
      <c r="C3" s="80"/>
      <c r="D3" s="80"/>
      <c r="E3" s="80"/>
      <c r="F3" s="80"/>
      <c r="G3" s="81"/>
    </row>
    <row r="4" s="57" customFormat="1" ht="199.5" spans="1:7">
      <c r="A4" s="67">
        <v>1</v>
      </c>
      <c r="B4" s="67" t="s">
        <v>68</v>
      </c>
      <c r="C4" s="135" t="s">
        <v>196</v>
      </c>
      <c r="D4" s="87" t="s">
        <v>197</v>
      </c>
      <c r="E4" s="67">
        <v>1</v>
      </c>
      <c r="F4" s="67" t="s">
        <v>53</v>
      </c>
      <c r="G4" s="66" t="str">
        <f>_xlfn.DISPIMG("ID_FA06570EA72949C0842A3F03E9647E3D",1)</f>
        <v>=DISPIMG("ID_FA06570EA72949C0842A3F03E9647E3D",1)</v>
      </c>
    </row>
    <row r="5" s="57" customFormat="1" ht="356.25" spans="1:7">
      <c r="A5" s="67">
        <v>2</v>
      </c>
      <c r="B5" s="67" t="s">
        <v>198</v>
      </c>
      <c r="C5" s="84"/>
      <c r="D5" s="83" t="s">
        <v>140</v>
      </c>
      <c r="E5" s="67">
        <v>1</v>
      </c>
      <c r="F5" s="67" t="s">
        <v>97</v>
      </c>
      <c r="G5" s="85" t="str">
        <f>_xlfn.DISPIMG("ID_D011D560A1DB437AAD2A5DFBABDE75E3",1)</f>
        <v>=DISPIMG("ID_D011D560A1DB437AAD2A5DFBABDE75E3",1)</v>
      </c>
    </row>
    <row r="6" ht="46" customHeight="1" spans="1:7">
      <c r="A6" s="67">
        <v>3</v>
      </c>
      <c r="B6" s="66" t="s">
        <v>71</v>
      </c>
      <c r="C6" s="84" t="s">
        <v>176</v>
      </c>
      <c r="D6" s="8" t="s">
        <v>73</v>
      </c>
      <c r="E6" s="66">
        <v>1</v>
      </c>
      <c r="F6" s="158" t="s">
        <v>53</v>
      </c>
      <c r="G6" s="85" t="str">
        <f>_xlfn.DISPIMG("ID_A243F7ADC8EC43FA91C76A372D2FCFD7",1)</f>
        <v>=DISPIMG("ID_A243F7ADC8EC43FA91C76A372D2FCFD7",1)</v>
      </c>
    </row>
    <row r="7" ht="185.25" spans="1:7">
      <c r="A7" s="67">
        <v>4</v>
      </c>
      <c r="B7" s="86" t="s">
        <v>82</v>
      </c>
      <c r="C7" s="89" t="s">
        <v>83</v>
      </c>
      <c r="D7" s="9" t="s">
        <v>84</v>
      </c>
      <c r="E7" s="66">
        <v>26</v>
      </c>
      <c r="F7" s="66" t="s">
        <v>53</v>
      </c>
      <c r="G7" s="66" t="str">
        <f>_xlfn.DISPIMG("ID_74D109DC9390401DA1401BF658DE7541",1)</f>
        <v>=DISPIMG("ID_74D109DC9390401DA1401BF658DE7541",1)</v>
      </c>
    </row>
    <row r="8" ht="50" customHeight="1" spans="1:7">
      <c r="A8" s="67">
        <v>5</v>
      </c>
      <c r="B8" s="66" t="s">
        <v>85</v>
      </c>
      <c r="C8" s="84" t="s">
        <v>178</v>
      </c>
      <c r="D8" s="8" t="s">
        <v>87</v>
      </c>
      <c r="E8" s="66">
        <v>26</v>
      </c>
      <c r="F8" s="158" t="s">
        <v>62</v>
      </c>
      <c r="G8" s="85" t="str">
        <f>_xlfn.DISPIMG("ID_952ED5515E2A4A07B984D9814C7630CF",1)</f>
        <v>=DISPIMG("ID_952ED5515E2A4A07B984D9814C7630CF",1)</v>
      </c>
    </row>
    <row r="9" ht="69" customHeight="1" spans="1:7">
      <c r="A9" s="67">
        <v>6</v>
      </c>
      <c r="B9" s="86" t="s">
        <v>88</v>
      </c>
      <c r="C9" s="85" t="s">
        <v>89</v>
      </c>
      <c r="D9" s="8" t="s">
        <v>90</v>
      </c>
      <c r="E9" s="85">
        <v>26</v>
      </c>
      <c r="F9" s="88" t="s">
        <v>77</v>
      </c>
      <c r="G9" s="85" t="str">
        <f>_xlfn.DISPIMG("ID_CC0CF32FCBF94160A53004C285A3E9AA",1)</f>
        <v>=DISPIMG("ID_CC0CF32FCBF94160A53004C285A3E9AA",1)</v>
      </c>
    </row>
    <row r="10" ht="171" spans="1:7">
      <c r="A10" s="67">
        <v>7</v>
      </c>
      <c r="B10" s="86" t="s">
        <v>91</v>
      </c>
      <c r="C10" s="85" t="s">
        <v>92</v>
      </c>
      <c r="D10" s="94" t="s">
        <v>93</v>
      </c>
      <c r="E10" s="91">
        <v>52</v>
      </c>
      <c r="F10" s="88" t="s">
        <v>53</v>
      </c>
      <c r="G10" s="85" t="str">
        <f>_xlfn.DISPIMG("ID_7D50137E46D64B4884E5B1D5196620A3",1)</f>
        <v>=DISPIMG("ID_7D50137E46D64B4884E5B1D5196620A3",1)</v>
      </c>
    </row>
    <row r="11" ht="100" customHeight="1" spans="1:7">
      <c r="A11" s="67">
        <v>8</v>
      </c>
      <c r="B11" s="90" t="s">
        <v>94</v>
      </c>
      <c r="C11" s="89" t="s">
        <v>95</v>
      </c>
      <c r="D11" s="8" t="s">
        <v>96</v>
      </c>
      <c r="E11" s="66">
        <v>13</v>
      </c>
      <c r="F11" s="66" t="s">
        <v>97</v>
      </c>
      <c r="G11" s="89" t="str">
        <f>_xlfn.DISPIMG("ID_563949E986B34223AE646E41A2A0075E",1)</f>
        <v>=DISPIMG("ID_563949E986B34223AE646E41A2A0075E",1)</v>
      </c>
    </row>
    <row r="12" ht="114" spans="1:7">
      <c r="A12" s="67">
        <v>9</v>
      </c>
      <c r="B12" s="66" t="s">
        <v>199</v>
      </c>
      <c r="C12" s="89" t="s">
        <v>200</v>
      </c>
      <c r="D12" s="94" t="s">
        <v>167</v>
      </c>
      <c r="E12" s="66">
        <v>1</v>
      </c>
      <c r="F12" s="66" t="s">
        <v>59</v>
      </c>
      <c r="G12" s="66" t="str">
        <f>_xlfn.DISPIMG("ID_E0F2B9D1FC9D447AAFCA84DEE6F0E553",1)</f>
        <v>=DISPIMG("ID_E0F2B9D1FC9D447AAFCA84DEE6F0E553",1)</v>
      </c>
    </row>
    <row r="13" ht="114" spans="1:7">
      <c r="A13" s="67">
        <v>10</v>
      </c>
      <c r="B13" s="66" t="s">
        <v>201</v>
      </c>
      <c r="C13" s="89" t="s">
        <v>202</v>
      </c>
      <c r="D13" s="94" t="s">
        <v>167</v>
      </c>
      <c r="E13" s="66">
        <v>1</v>
      </c>
      <c r="F13" s="66" t="s">
        <v>59</v>
      </c>
      <c r="G13" s="66" t="str">
        <f>_xlfn.DISPIMG("ID_E0F2B9D1FC9D447AAFCA84DEE6F0E553",1)</f>
        <v>=DISPIMG("ID_E0F2B9D1FC9D447AAFCA84DEE6F0E553",1)</v>
      </c>
    </row>
    <row r="14" ht="60" customHeight="1" spans="1:7">
      <c r="A14" s="67">
        <v>11</v>
      </c>
      <c r="B14" s="88" t="s">
        <v>74</v>
      </c>
      <c r="C14" s="88" t="s">
        <v>75</v>
      </c>
      <c r="D14" s="94" t="s">
        <v>76</v>
      </c>
      <c r="E14" s="104">
        <v>1</v>
      </c>
      <c r="F14" s="104" t="s">
        <v>77</v>
      </c>
      <c r="G14" s="85" t="str">
        <f>_xlfn.DISPIMG("ID_179181AAE78F49B1B5AAA332CBADCDBF",1)</f>
        <v>=DISPIMG("ID_179181AAE78F49B1B5AAA332CBADCDBF",1)</v>
      </c>
    </row>
    <row r="15" ht="72" customHeight="1" spans="1:7">
      <c r="A15" s="67">
        <v>12</v>
      </c>
      <c r="B15" s="88" t="s">
        <v>78</v>
      </c>
      <c r="C15" s="88" t="s">
        <v>79</v>
      </c>
      <c r="D15" s="94" t="s">
        <v>80</v>
      </c>
      <c r="E15" s="104">
        <v>1</v>
      </c>
      <c r="F15" s="104" t="s">
        <v>81</v>
      </c>
      <c r="G15" s="85" t="str">
        <f>_xlfn.DISPIMG("ID_796CD566568349B0A61B3850EAC81B76",1)</f>
        <v>=DISPIMG("ID_796CD566568349B0A61B3850EAC81B76",1)</v>
      </c>
    </row>
    <row r="16" s="74" customFormat="1" ht="60" customHeight="1" spans="1:7">
      <c r="A16" s="67">
        <v>13</v>
      </c>
      <c r="B16" s="66" t="s">
        <v>65</v>
      </c>
      <c r="C16" s="66" t="s">
        <v>66</v>
      </c>
      <c r="D16" s="8" t="s">
        <v>67</v>
      </c>
      <c r="E16" s="66">
        <v>12</v>
      </c>
      <c r="F16" s="66" t="s">
        <v>62</v>
      </c>
      <c r="G16" s="84" t="str">
        <f>_xlfn.DISPIMG("ID_F9336C3CF8B5465FA5A18F83AA476591",1)</f>
        <v>=DISPIMG("ID_F9336C3CF8B5465FA5A18F83AA476591",1)</v>
      </c>
    </row>
    <row r="17" s="74" customFormat="1" ht="78" customHeight="1" spans="1:7">
      <c r="A17" s="67">
        <v>14</v>
      </c>
      <c r="B17" s="66" t="s">
        <v>173</v>
      </c>
      <c r="C17" s="66"/>
      <c r="D17" s="8" t="s">
        <v>175</v>
      </c>
      <c r="E17" s="66">
        <v>26</v>
      </c>
      <c r="F17" s="66" t="s">
        <v>62</v>
      </c>
      <c r="G17" s="66" t="str">
        <f>_xlfn.DISPIMG("ID_CA61E62E7A304CD6BB95FD4D8FC4464A",1)</f>
        <v>=DISPIMG("ID_CA61E62E7A304CD6BB95FD4D8FC4464A",1)</v>
      </c>
    </row>
    <row r="18" customHeight="1" spans="1:8">
      <c r="A18" s="70" t="s">
        <v>100</v>
      </c>
      <c r="B18" s="70"/>
      <c r="C18" s="70"/>
      <c r="D18" s="70"/>
      <c r="E18" s="70"/>
      <c r="F18" s="70"/>
      <c r="G18" s="71"/>
      <c r="H18" s="74"/>
    </row>
    <row r="19" s="75" customFormat="1" ht="25" customHeight="1" spans="1:78">
      <c r="A19" s="109" t="s">
        <v>203</v>
      </c>
      <c r="B19" s="110"/>
      <c r="C19" s="110"/>
      <c r="D19" s="110"/>
      <c r="E19" s="110"/>
      <c r="F19" s="110"/>
      <c r="G19" s="111"/>
      <c r="H19" s="57"/>
      <c r="I19" s="57"/>
      <c r="J19" s="57"/>
      <c r="K19" s="57"/>
      <c r="L19" s="57"/>
      <c r="M19" s="57"/>
      <c r="N19" s="57"/>
      <c r="O19" s="57"/>
      <c r="P19" s="57"/>
      <c r="Q19" s="57"/>
      <c r="R19" s="57"/>
      <c r="S19" s="57"/>
      <c r="T19" s="57"/>
      <c r="U19" s="57"/>
      <c r="V19" s="57"/>
      <c r="W19" s="57"/>
      <c r="X19" s="57"/>
      <c r="Y19" s="57"/>
      <c r="Z19" s="57"/>
      <c r="AA19" s="57"/>
      <c r="AB19" s="57"/>
      <c r="AC19" s="57"/>
      <c r="AD19" s="57"/>
      <c r="AE19" s="57"/>
      <c r="AF19" s="57"/>
      <c r="AG19" s="57"/>
      <c r="AH19" s="57"/>
      <c r="AI19" s="57"/>
      <c r="AJ19" s="57"/>
      <c r="AK19" s="57"/>
      <c r="AL19" s="57"/>
      <c r="AM19" s="57"/>
      <c r="AN19" s="57"/>
      <c r="AO19" s="57"/>
      <c r="AP19" s="57"/>
      <c r="AQ19" s="57"/>
      <c r="AR19" s="57"/>
      <c r="AS19" s="57"/>
      <c r="AT19" s="57"/>
      <c r="AU19" s="57"/>
      <c r="AV19" s="57"/>
      <c r="AW19" s="57"/>
      <c r="AX19" s="57"/>
      <c r="AY19" s="57"/>
      <c r="AZ19" s="57"/>
      <c r="BA19" s="57"/>
      <c r="BB19" s="57"/>
      <c r="BC19" s="57"/>
      <c r="BD19" s="57"/>
      <c r="BE19" s="57"/>
      <c r="BF19" s="57"/>
      <c r="BG19" s="57"/>
      <c r="BH19" s="57"/>
      <c r="BI19" s="57"/>
      <c r="BJ19" s="57"/>
      <c r="BK19" s="57"/>
      <c r="BL19" s="57"/>
      <c r="BM19" s="57"/>
      <c r="BN19" s="57"/>
      <c r="BO19" s="57"/>
      <c r="BP19" s="57"/>
      <c r="BQ19" s="57"/>
      <c r="BR19" s="57"/>
      <c r="BS19" s="57"/>
      <c r="BT19" s="57"/>
      <c r="BU19" s="57"/>
      <c r="BV19" s="57"/>
      <c r="BW19" s="57"/>
      <c r="BX19" s="57"/>
      <c r="BY19" s="57"/>
      <c r="BZ19" s="57"/>
    </row>
    <row r="20" s="75" customFormat="1" ht="270.75" spans="1:78">
      <c r="A20" s="67">
        <v>1</v>
      </c>
      <c r="B20" s="162" t="s">
        <v>179</v>
      </c>
      <c r="C20" s="135"/>
      <c r="D20" s="163" t="s">
        <v>180</v>
      </c>
      <c r="E20" s="164">
        <v>1</v>
      </c>
      <c r="F20" s="164" t="s">
        <v>97</v>
      </c>
      <c r="G20" s="91"/>
      <c r="H20" s="57"/>
      <c r="I20" s="57"/>
      <c r="J20" s="57"/>
      <c r="K20" s="57"/>
      <c r="L20" s="57"/>
      <c r="M20" s="57"/>
      <c r="N20" s="57"/>
      <c r="O20" s="57"/>
      <c r="P20" s="57"/>
      <c r="Q20" s="57"/>
      <c r="R20" s="57"/>
      <c r="S20" s="57"/>
      <c r="T20" s="57"/>
      <c r="U20" s="57"/>
      <c r="V20" s="57"/>
      <c r="W20" s="57"/>
      <c r="X20" s="57"/>
      <c r="Y20" s="57"/>
      <c r="Z20" s="57"/>
      <c r="AA20" s="57"/>
      <c r="AB20" s="57"/>
      <c r="AC20" s="57"/>
      <c r="AD20" s="57"/>
      <c r="AE20" s="57"/>
      <c r="AF20" s="57"/>
      <c r="AG20" s="57"/>
      <c r="AH20" s="57"/>
      <c r="AI20" s="57"/>
      <c r="AJ20" s="57"/>
      <c r="AK20" s="57"/>
      <c r="AL20" s="57"/>
      <c r="AM20" s="57"/>
      <c r="AN20" s="57"/>
      <c r="AO20" s="57"/>
      <c r="AP20" s="57"/>
      <c r="AQ20" s="57"/>
      <c r="AR20" s="57"/>
      <c r="AS20" s="57"/>
      <c r="AT20" s="57"/>
      <c r="AU20" s="57"/>
      <c r="AV20" s="57"/>
      <c r="AW20" s="57"/>
      <c r="AX20" s="57"/>
      <c r="AY20" s="57"/>
      <c r="AZ20" s="57"/>
      <c r="BA20" s="57"/>
      <c r="BB20" s="57"/>
      <c r="BC20" s="57"/>
      <c r="BD20" s="57"/>
      <c r="BE20" s="57"/>
      <c r="BF20" s="57"/>
      <c r="BG20" s="57"/>
      <c r="BH20" s="57"/>
      <c r="BI20" s="57"/>
      <c r="BJ20" s="57"/>
      <c r="BK20" s="57"/>
      <c r="BL20" s="57"/>
      <c r="BM20" s="57"/>
      <c r="BN20" s="57"/>
      <c r="BO20" s="57"/>
      <c r="BP20" s="57"/>
      <c r="BQ20" s="57"/>
      <c r="BR20" s="57"/>
      <c r="BS20" s="57"/>
      <c r="BT20" s="57"/>
      <c r="BU20" s="57"/>
      <c r="BV20" s="57"/>
      <c r="BW20" s="57"/>
      <c r="BX20" s="57"/>
      <c r="BY20" s="57"/>
      <c r="BZ20" s="57"/>
    </row>
    <row r="21" s="75" customFormat="1" ht="409" customHeight="1" spans="1:78">
      <c r="A21" s="67">
        <v>2</v>
      </c>
      <c r="B21" s="162" t="s">
        <v>181</v>
      </c>
      <c r="C21" s="165"/>
      <c r="D21" s="163" t="s">
        <v>185</v>
      </c>
      <c r="E21" s="164">
        <v>1</v>
      </c>
      <c r="F21" s="164" t="s">
        <v>97</v>
      </c>
      <c r="G21" s="91"/>
      <c r="H21" s="57"/>
      <c r="I21" s="57"/>
      <c r="J21" s="57"/>
      <c r="K21" s="57"/>
      <c r="L21" s="57"/>
      <c r="M21" s="57"/>
      <c r="N21" s="57"/>
      <c r="O21" s="57"/>
      <c r="P21" s="57"/>
      <c r="Q21" s="57"/>
      <c r="R21" s="57"/>
      <c r="S21" s="57"/>
      <c r="T21" s="57"/>
      <c r="U21" s="57"/>
      <c r="V21" s="57"/>
      <c r="W21" s="57"/>
      <c r="X21" s="57"/>
      <c r="Y21" s="57"/>
      <c r="Z21" s="57"/>
      <c r="AA21" s="57"/>
      <c r="AB21" s="57"/>
      <c r="AC21" s="57"/>
      <c r="AD21" s="57"/>
      <c r="AE21" s="57"/>
      <c r="AF21" s="57"/>
      <c r="AG21" s="57"/>
      <c r="AH21" s="57"/>
      <c r="AI21" s="57"/>
      <c r="AJ21" s="57"/>
      <c r="AK21" s="57"/>
      <c r="AL21" s="57"/>
      <c r="AM21" s="57"/>
      <c r="AN21" s="57"/>
      <c r="AO21" s="57"/>
      <c r="AP21" s="57"/>
      <c r="AQ21" s="57"/>
      <c r="AR21" s="57"/>
      <c r="AS21" s="57"/>
      <c r="AT21" s="57"/>
      <c r="AU21" s="57"/>
      <c r="AV21" s="57"/>
      <c r="AW21" s="57"/>
      <c r="AX21" s="57"/>
      <c r="AY21" s="57"/>
      <c r="AZ21" s="57"/>
      <c r="BA21" s="57"/>
      <c r="BB21" s="57"/>
      <c r="BC21" s="57"/>
      <c r="BD21" s="57"/>
      <c r="BE21" s="57"/>
      <c r="BF21" s="57"/>
      <c r="BG21" s="57"/>
      <c r="BH21" s="57"/>
      <c r="BI21" s="57"/>
      <c r="BJ21" s="57"/>
      <c r="BK21" s="57"/>
      <c r="BL21" s="57"/>
      <c r="BM21" s="57"/>
      <c r="BN21" s="57"/>
      <c r="BO21" s="57"/>
      <c r="BP21" s="57"/>
      <c r="BQ21" s="57"/>
      <c r="BR21" s="57"/>
      <c r="BS21" s="57"/>
      <c r="BT21" s="57"/>
      <c r="BU21" s="57"/>
      <c r="BV21" s="57"/>
      <c r="BW21" s="57"/>
      <c r="BX21" s="57"/>
      <c r="BY21" s="57"/>
      <c r="BZ21" s="57"/>
    </row>
    <row r="22" ht="270.75" spans="1:7">
      <c r="A22" s="99">
        <v>3</v>
      </c>
      <c r="B22" s="166" t="s">
        <v>204</v>
      </c>
      <c r="C22" s="167"/>
      <c r="D22" s="168" t="s">
        <v>205</v>
      </c>
      <c r="E22" s="169">
        <v>26</v>
      </c>
      <c r="F22" s="169" t="s">
        <v>97</v>
      </c>
      <c r="G22" s="170"/>
    </row>
    <row r="23" ht="313.5" spans="1:7">
      <c r="A23" s="67"/>
      <c r="B23" s="171"/>
      <c r="C23" s="167"/>
      <c r="D23" s="168" t="s">
        <v>206</v>
      </c>
      <c r="E23" s="172"/>
      <c r="F23" s="172"/>
      <c r="G23" s="173"/>
    </row>
    <row r="24" ht="327.75" spans="1:7">
      <c r="A24" s="67">
        <v>4</v>
      </c>
      <c r="B24" s="174" t="s">
        <v>207</v>
      </c>
      <c r="C24" s="175"/>
      <c r="D24" s="176" t="s">
        <v>208</v>
      </c>
      <c r="E24" s="174">
        <v>1</v>
      </c>
      <c r="F24" s="174" t="s">
        <v>77</v>
      </c>
      <c r="G24" s="91"/>
    </row>
    <row r="25" ht="151" customHeight="1" spans="1:7">
      <c r="A25" s="67">
        <v>5</v>
      </c>
      <c r="B25" s="174" t="s">
        <v>183</v>
      </c>
      <c r="C25" s="175"/>
      <c r="D25" s="177" t="s">
        <v>184</v>
      </c>
      <c r="E25" s="174">
        <v>1</v>
      </c>
      <c r="F25" s="174" t="s">
        <v>77</v>
      </c>
      <c r="G25" s="91"/>
    </row>
    <row r="26" ht="50" customHeight="1" spans="1:7">
      <c r="A26" s="67">
        <v>6</v>
      </c>
      <c r="B26" s="174" t="s">
        <v>209</v>
      </c>
      <c r="C26" s="175"/>
      <c r="D26" s="177" t="s">
        <v>210</v>
      </c>
      <c r="E26" s="174">
        <v>26</v>
      </c>
      <c r="F26" s="174" t="s">
        <v>77</v>
      </c>
      <c r="G26" s="91"/>
    </row>
    <row r="27" ht="213.75" spans="1:7">
      <c r="A27" s="67">
        <v>7</v>
      </c>
      <c r="B27" s="174" t="s">
        <v>211</v>
      </c>
      <c r="C27" s="175"/>
      <c r="D27" s="177" t="s">
        <v>212</v>
      </c>
      <c r="E27" s="174">
        <v>1</v>
      </c>
      <c r="F27" s="174" t="s">
        <v>77</v>
      </c>
      <c r="G27" s="91"/>
    </row>
    <row r="28" ht="99.75" spans="1:7">
      <c r="A28" s="67">
        <v>8</v>
      </c>
      <c r="B28" s="174" t="s">
        <v>213</v>
      </c>
      <c r="C28" s="175"/>
      <c r="D28" s="177" t="s">
        <v>214</v>
      </c>
      <c r="E28" s="174">
        <v>1</v>
      </c>
      <c r="F28" s="174" t="s">
        <v>77</v>
      </c>
      <c r="G28" s="91"/>
    </row>
    <row r="29" ht="142.5" spans="1:7">
      <c r="A29" s="67">
        <v>9</v>
      </c>
      <c r="B29" s="174" t="s">
        <v>215</v>
      </c>
      <c r="C29" s="175"/>
      <c r="D29" s="163" t="s">
        <v>216</v>
      </c>
      <c r="E29" s="178">
        <v>1</v>
      </c>
      <c r="F29" s="178" t="s">
        <v>97</v>
      </c>
      <c r="G29" s="91"/>
    </row>
    <row r="30" ht="28.5" spans="1:7">
      <c r="A30" s="67">
        <v>10</v>
      </c>
      <c r="B30" s="174" t="s">
        <v>217</v>
      </c>
      <c r="C30" s="175"/>
      <c r="D30" s="163" t="s">
        <v>218</v>
      </c>
      <c r="E30" s="178">
        <v>1</v>
      </c>
      <c r="F30" s="178" t="s">
        <v>219</v>
      </c>
      <c r="G30" s="91"/>
    </row>
    <row r="31" s="75" customFormat="1" ht="25" customHeight="1" spans="1:78">
      <c r="A31" s="70" t="s">
        <v>100</v>
      </c>
      <c r="B31" s="70"/>
      <c r="C31" s="70"/>
      <c r="D31" s="70"/>
      <c r="E31" s="70"/>
      <c r="F31" s="70"/>
      <c r="G31" s="71"/>
      <c r="H31" s="57"/>
      <c r="I31" s="57"/>
      <c r="J31" s="57"/>
      <c r="K31" s="57"/>
      <c r="L31" s="57"/>
      <c r="M31" s="57"/>
      <c r="N31" s="57"/>
      <c r="O31" s="57"/>
      <c r="P31" s="57"/>
      <c r="Q31" s="57"/>
      <c r="R31" s="57"/>
      <c r="S31" s="57"/>
      <c r="T31" s="57"/>
      <c r="U31" s="57"/>
      <c r="V31" s="57"/>
      <c r="W31" s="57"/>
      <c r="X31" s="57"/>
      <c r="Y31" s="57"/>
      <c r="Z31" s="57"/>
      <c r="AA31" s="57"/>
      <c r="AB31" s="57"/>
      <c r="AC31" s="57"/>
      <c r="AD31" s="57"/>
      <c r="AE31" s="57"/>
      <c r="AF31" s="57"/>
      <c r="AG31" s="57"/>
      <c r="AH31" s="57"/>
      <c r="AI31" s="57"/>
      <c r="AJ31" s="57"/>
      <c r="AK31" s="57"/>
      <c r="AL31" s="57"/>
      <c r="AM31" s="57"/>
      <c r="AN31" s="57"/>
      <c r="AO31" s="57"/>
      <c r="AP31" s="57"/>
      <c r="AQ31" s="57"/>
      <c r="AR31" s="57"/>
      <c r="AS31" s="57"/>
      <c r="AT31" s="57"/>
      <c r="AU31" s="57"/>
      <c r="AV31" s="57"/>
      <c r="AW31" s="57"/>
      <c r="AX31" s="57"/>
      <c r="AY31" s="57"/>
      <c r="AZ31" s="57"/>
      <c r="BA31" s="57"/>
      <c r="BB31" s="57"/>
      <c r="BC31" s="57"/>
      <c r="BD31" s="57"/>
      <c r="BE31" s="57"/>
      <c r="BF31" s="57"/>
      <c r="BG31" s="57"/>
      <c r="BH31" s="57"/>
      <c r="BI31" s="57"/>
      <c r="BJ31" s="57"/>
      <c r="BK31" s="57"/>
      <c r="BL31" s="57"/>
      <c r="BM31" s="57"/>
      <c r="BN31" s="57"/>
      <c r="BO31" s="57"/>
      <c r="BP31" s="57"/>
      <c r="BQ31" s="57"/>
      <c r="BR31" s="57"/>
      <c r="BS31" s="57"/>
      <c r="BT31" s="57"/>
      <c r="BU31" s="57"/>
      <c r="BV31" s="57"/>
      <c r="BW31" s="57"/>
      <c r="BX31" s="57"/>
      <c r="BY31" s="57"/>
      <c r="BZ31" s="57"/>
    </row>
    <row r="32" customHeight="1" spans="1:7">
      <c r="A32" s="72" t="s">
        <v>138</v>
      </c>
      <c r="B32" s="72"/>
      <c r="C32" s="72"/>
      <c r="D32" s="72"/>
      <c r="E32" s="72"/>
      <c r="F32" s="72"/>
      <c r="G32" s="73"/>
    </row>
  </sheetData>
  <sheetProtection formatCells="0" insertHyperlinks="0" autoFilter="0"/>
  <mergeCells count="12">
    <mergeCell ref="A1:G1"/>
    <mergeCell ref="A3:G3"/>
    <mergeCell ref="A18:F18"/>
    <mergeCell ref="A19:G19"/>
    <mergeCell ref="A31:F31"/>
    <mergeCell ref="A32:F32"/>
    <mergeCell ref="A22:A23"/>
    <mergeCell ref="B22:B23"/>
    <mergeCell ref="C22:C23"/>
    <mergeCell ref="E22:E23"/>
    <mergeCell ref="F22:F23"/>
    <mergeCell ref="G22:G23"/>
  </mergeCells>
  <pageMargins left="0.195833333333333" right="0.195833333333333" top="0.195833333333333" bottom="0.195833333333333" header="0.5" footer="0.5"/>
  <pageSetup paperSize="9" scale="76" fitToHeight="0" orientation="landscape"/>
  <headerFooter/>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H15"/>
  <sheetViews>
    <sheetView workbookViewId="0">
      <pane ySplit="2" topLeftCell="A10" activePane="bottomLeft" state="frozen"/>
      <selection/>
      <selection pane="bottomLeft" activeCell="K5" sqref="K5"/>
    </sheetView>
  </sheetViews>
  <sheetFormatPr defaultColWidth="10" defaultRowHeight="24.95" customHeight="1" outlineLevelCol="7"/>
  <cols>
    <col min="1" max="1" width="5.625" style="139" customWidth="1"/>
    <col min="2" max="2" width="15.625" style="139" customWidth="1"/>
    <col min="3" max="3" width="20.625" style="139" customWidth="1"/>
    <col min="4" max="4" width="80.625" style="141" customWidth="1"/>
    <col min="5" max="6" width="5.625" style="139" customWidth="1"/>
    <col min="7" max="7" width="20.625" style="142" customWidth="1"/>
    <col min="8" max="8" width="5.375" style="139" customWidth="1"/>
    <col min="9" max="16384" width="10" style="139"/>
  </cols>
  <sheetData>
    <row r="1" s="57" customFormat="1" customHeight="1" spans="1:8">
      <c r="A1" s="76" t="s">
        <v>19</v>
      </c>
      <c r="B1" s="77"/>
      <c r="C1" s="77"/>
      <c r="D1" s="77"/>
      <c r="E1" s="77"/>
      <c r="F1" s="77"/>
      <c r="G1" s="63"/>
      <c r="H1" s="143"/>
    </row>
    <row r="2" s="57" customFormat="1" customHeight="1" spans="1:7">
      <c r="A2" s="54" t="s">
        <v>1</v>
      </c>
      <c r="B2" s="54" t="s">
        <v>43</v>
      </c>
      <c r="C2" s="54" t="s">
        <v>44</v>
      </c>
      <c r="D2" s="54" t="s">
        <v>45</v>
      </c>
      <c r="E2" s="54" t="s">
        <v>46</v>
      </c>
      <c r="F2" s="54" t="s">
        <v>47</v>
      </c>
      <c r="G2" s="65" t="s">
        <v>48</v>
      </c>
    </row>
    <row r="3" s="140" customFormat="1" customHeight="1" spans="1:7">
      <c r="A3" s="79" t="s">
        <v>49</v>
      </c>
      <c r="B3" s="80"/>
      <c r="C3" s="80"/>
      <c r="D3" s="80"/>
      <c r="E3" s="80"/>
      <c r="F3" s="80"/>
      <c r="G3" s="81"/>
    </row>
    <row r="4" s="139" customFormat="1" ht="65" customHeight="1" spans="1:7">
      <c r="A4" s="66">
        <v>1</v>
      </c>
      <c r="B4" s="93" t="s">
        <v>220</v>
      </c>
      <c r="C4" s="86" t="s">
        <v>221</v>
      </c>
      <c r="D4" s="8" t="s">
        <v>222</v>
      </c>
      <c r="E4" s="160">
        <v>2</v>
      </c>
      <c r="F4" s="66" t="s">
        <v>59</v>
      </c>
      <c r="G4" s="89" t="str">
        <f>_xlfn.DISPIMG("ID_97586D1BE0A94B8693EA7E6C4029D24D",1)</f>
        <v>=DISPIMG("ID_97586D1BE0A94B8693EA7E6C4029D24D",1)</v>
      </c>
    </row>
    <row r="5" s="139" customFormat="1" ht="60" customHeight="1" spans="1:7">
      <c r="A5" s="66">
        <v>2</v>
      </c>
      <c r="B5" s="93" t="s">
        <v>223</v>
      </c>
      <c r="C5" s="86" t="s">
        <v>224</v>
      </c>
      <c r="D5" s="8" t="s">
        <v>225</v>
      </c>
      <c r="E5" s="66">
        <v>4</v>
      </c>
      <c r="F5" s="66" t="s">
        <v>59</v>
      </c>
      <c r="G5" s="86" t="str">
        <f>_xlfn.DISPIMG("ID_76EDB29C6E0D42F08E958A046C76514B",1)</f>
        <v>=DISPIMG("ID_76EDB29C6E0D42F08E958A046C76514B",1)</v>
      </c>
    </row>
    <row r="6" s="138" customFormat="1" ht="100" customHeight="1" spans="1:7">
      <c r="A6" s="66">
        <v>3</v>
      </c>
      <c r="B6" s="66" t="s">
        <v>50</v>
      </c>
      <c r="C6" s="67" t="s">
        <v>51</v>
      </c>
      <c r="D6" s="94" t="s">
        <v>52</v>
      </c>
      <c r="E6" s="66">
        <v>5</v>
      </c>
      <c r="F6" s="66" t="s">
        <v>53</v>
      </c>
      <c r="G6" s="147" t="str">
        <f>_xlfn.DISPIMG("ID_A569D1965EA344CD91E062D68EB344E2",1)</f>
        <v>=DISPIMG("ID_A569D1965EA344CD91E062D68EB344E2",1)</v>
      </c>
    </row>
    <row r="7" s="140" customFormat="1" ht="114" spans="1:7">
      <c r="A7" s="66">
        <v>4</v>
      </c>
      <c r="B7" s="149" t="s">
        <v>226</v>
      </c>
      <c r="C7" s="149" t="s">
        <v>227</v>
      </c>
      <c r="D7" s="94" t="s">
        <v>161</v>
      </c>
      <c r="E7" s="147">
        <v>1</v>
      </c>
      <c r="F7" s="147" t="s">
        <v>59</v>
      </c>
      <c r="G7" s="147" t="str">
        <f>_xlfn.DISPIMG("ID_54F6D2740A1D482BA8E6C45DA5FA11AC",1)</f>
        <v>=DISPIMG("ID_54F6D2740A1D482BA8E6C45DA5FA11AC",1)</v>
      </c>
    </row>
    <row r="8" s="140" customFormat="1" ht="128.25" spans="1:7">
      <c r="A8" s="66">
        <v>5</v>
      </c>
      <c r="B8" s="149" t="s">
        <v>56</v>
      </c>
      <c r="C8" s="149" t="s">
        <v>57</v>
      </c>
      <c r="D8" s="94" t="s">
        <v>58</v>
      </c>
      <c r="E8" s="147">
        <v>1</v>
      </c>
      <c r="F8" s="147" t="s">
        <v>59</v>
      </c>
      <c r="G8" s="147" t="str">
        <f>_xlfn.DISPIMG("ID_54F6D2740A1D482BA8E6C45DA5FA11AC",1)</f>
        <v>=DISPIMG("ID_54F6D2740A1D482BA8E6C45DA5FA11AC",1)</v>
      </c>
    </row>
    <row r="9" s="140" customFormat="1" ht="61" customHeight="1" spans="1:7">
      <c r="A9" s="66">
        <v>6</v>
      </c>
      <c r="B9" s="149" t="s">
        <v>228</v>
      </c>
      <c r="C9" s="149" t="s">
        <v>229</v>
      </c>
      <c r="D9" s="94" t="s">
        <v>230</v>
      </c>
      <c r="E9" s="147">
        <v>1</v>
      </c>
      <c r="F9" s="147" t="s">
        <v>59</v>
      </c>
      <c r="G9" s="147"/>
    </row>
    <row r="10" s="140" customFormat="1" ht="100" customHeight="1" spans="1:7">
      <c r="A10" s="66">
        <v>7</v>
      </c>
      <c r="B10" s="93" t="s">
        <v>231</v>
      </c>
      <c r="C10" s="86" t="s">
        <v>232</v>
      </c>
      <c r="D10" s="8" t="s">
        <v>233</v>
      </c>
      <c r="E10" s="147">
        <v>1</v>
      </c>
      <c r="F10" s="91" t="s">
        <v>62</v>
      </c>
      <c r="G10" s="147"/>
    </row>
    <row r="11" s="140" customFormat="1" ht="100" customHeight="1" spans="1:7">
      <c r="A11" s="66">
        <v>8</v>
      </c>
      <c r="B11" s="66" t="s">
        <v>65</v>
      </c>
      <c r="C11" s="66" t="s">
        <v>66</v>
      </c>
      <c r="D11" s="8" t="s">
        <v>67</v>
      </c>
      <c r="E11" s="66">
        <v>4</v>
      </c>
      <c r="F11" s="66" t="s">
        <v>62</v>
      </c>
      <c r="G11" s="161" t="str">
        <f>_xlfn.DISPIMG("ID_F9336C3CF8B5465FA5A18F83AA476591",1)</f>
        <v>=DISPIMG("ID_F9336C3CF8B5465FA5A18F83AA476591",1)</v>
      </c>
    </row>
    <row r="12" s="139" customFormat="1" customHeight="1" spans="1:8">
      <c r="A12" s="70" t="s">
        <v>100</v>
      </c>
      <c r="B12" s="70"/>
      <c r="C12" s="70"/>
      <c r="D12" s="70"/>
      <c r="E12" s="70"/>
      <c r="F12" s="70"/>
      <c r="G12" s="150"/>
      <c r="H12" s="140"/>
    </row>
    <row r="13" customHeight="1" spans="1:8">
      <c r="A13" s="72" t="s">
        <v>138</v>
      </c>
      <c r="B13" s="72"/>
      <c r="C13" s="72"/>
      <c r="D13" s="72"/>
      <c r="E13" s="72"/>
      <c r="F13" s="72"/>
      <c r="G13" s="151"/>
      <c r="H13" s="140"/>
    </row>
    <row r="14" customHeight="1" spans="8:8">
      <c r="H14" s="140"/>
    </row>
    <row r="15" customHeight="1" spans="8:8">
      <c r="H15" s="140"/>
    </row>
  </sheetData>
  <mergeCells count="4">
    <mergeCell ref="A1:G1"/>
    <mergeCell ref="A3:G3"/>
    <mergeCell ref="A12:F12"/>
    <mergeCell ref="A13:F13"/>
  </mergeCells>
  <pageMargins left="0.195833333333333" right="0.195833333333333" top="0.195833333333333" bottom="0.195833333333333" header="0.5" footer="0.5"/>
  <pageSetup paperSize="9" scale="70" fitToHeight="0" orientation="landscape"/>
  <headerFooter/>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pageSetUpPr fitToPage="1"/>
  </sheetPr>
  <dimension ref="A1:CA58"/>
  <sheetViews>
    <sheetView workbookViewId="0">
      <pane ySplit="2" topLeftCell="A51" activePane="bottomLeft" state="frozen"/>
      <selection/>
      <selection pane="bottomLeft" activeCell="K4" sqref="K4"/>
    </sheetView>
  </sheetViews>
  <sheetFormatPr defaultColWidth="10" defaultRowHeight="24" customHeight="1"/>
  <cols>
    <col min="1" max="1" width="5.625" style="57" customWidth="1"/>
    <col min="2" max="2" width="15.625" style="57" customWidth="1"/>
    <col min="3" max="3" width="20.625" style="57" customWidth="1"/>
    <col min="4" max="4" width="80.625" style="59" customWidth="1"/>
    <col min="5" max="6" width="5.625" style="57" customWidth="1"/>
    <col min="7" max="7" width="20.625" style="60" customWidth="1"/>
    <col min="8" max="8" width="4.125" style="57" customWidth="1"/>
    <col min="9" max="16384" width="10" style="57"/>
  </cols>
  <sheetData>
    <row r="1" s="57" customFormat="1" customHeight="1" spans="1:8">
      <c r="A1" s="61" t="s">
        <v>20</v>
      </c>
      <c r="B1" s="61"/>
      <c r="C1" s="61"/>
      <c r="D1" s="61"/>
      <c r="E1" s="61"/>
      <c r="F1" s="61"/>
      <c r="G1" s="61"/>
      <c r="H1" s="64"/>
    </row>
    <row r="2" s="57" customFormat="1" customHeight="1" spans="1:7">
      <c r="A2" s="54" t="s">
        <v>1</v>
      </c>
      <c r="B2" s="54" t="s">
        <v>43</v>
      </c>
      <c r="C2" s="54" t="s">
        <v>44</v>
      </c>
      <c r="D2" s="54" t="s">
        <v>45</v>
      </c>
      <c r="E2" s="54" t="s">
        <v>46</v>
      </c>
      <c r="F2" s="54" t="s">
        <v>47</v>
      </c>
      <c r="G2" s="65" t="s">
        <v>48</v>
      </c>
    </row>
    <row r="3" s="74" customFormat="1" customHeight="1" spans="1:7">
      <c r="A3" s="54" t="s">
        <v>49</v>
      </c>
      <c r="B3" s="54"/>
      <c r="C3" s="54"/>
      <c r="D3" s="54"/>
      <c r="E3" s="54"/>
      <c r="F3" s="54"/>
      <c r="G3" s="54"/>
    </row>
    <row r="4" s="57" customFormat="1" ht="199.5" spans="1:7">
      <c r="A4" s="67">
        <v>1</v>
      </c>
      <c r="B4" s="67" t="s">
        <v>68</v>
      </c>
      <c r="C4" s="135" t="s">
        <v>196</v>
      </c>
      <c r="D4" s="87" t="s">
        <v>197</v>
      </c>
      <c r="E4" s="67">
        <v>1</v>
      </c>
      <c r="F4" s="67" t="s">
        <v>53</v>
      </c>
      <c r="G4" s="66" t="str">
        <f>_xlfn.DISPIMG("ID_FA06570EA72949C0842A3F03E9647E3D",1)</f>
        <v>=DISPIMG("ID_FA06570EA72949C0842A3F03E9647E3D",1)</v>
      </c>
    </row>
    <row r="5" s="57" customFormat="1" ht="356.25" spans="1:7">
      <c r="A5" s="67">
        <v>2</v>
      </c>
      <c r="B5" s="67" t="s">
        <v>198</v>
      </c>
      <c r="C5" s="84"/>
      <c r="D5" s="83" t="s">
        <v>140</v>
      </c>
      <c r="E5" s="67">
        <v>1</v>
      </c>
      <c r="F5" s="67" t="s">
        <v>97</v>
      </c>
      <c r="G5" s="85" t="str">
        <f>_xlfn.DISPIMG("ID_D011D560A1DB437AAD2A5DFBABDE75E3",1)</f>
        <v>=DISPIMG("ID_D011D560A1DB437AAD2A5DFBABDE75E3",1)</v>
      </c>
    </row>
    <row r="6" ht="242.25" spans="1:7">
      <c r="A6" s="67">
        <v>3</v>
      </c>
      <c r="B6" s="86" t="s">
        <v>234</v>
      </c>
      <c r="C6" s="84" t="s">
        <v>176</v>
      </c>
      <c r="D6" s="87" t="s">
        <v>235</v>
      </c>
      <c r="E6" s="85">
        <v>1</v>
      </c>
      <c r="F6" s="88" t="s">
        <v>53</v>
      </c>
      <c r="G6" s="85" t="str">
        <f>_xlfn.DISPIMG("ID_52C153A94CBC473E849567A4AD346F52",1)</f>
        <v>=DISPIMG("ID_52C153A94CBC473E849567A4AD346F52",1)</v>
      </c>
    </row>
    <row r="7" ht="114" spans="1:7">
      <c r="A7" s="67">
        <v>4</v>
      </c>
      <c r="B7" s="66" t="s">
        <v>236</v>
      </c>
      <c r="C7" s="66" t="s">
        <v>237</v>
      </c>
      <c r="D7" s="8" t="s">
        <v>238</v>
      </c>
      <c r="E7" s="66">
        <v>1</v>
      </c>
      <c r="F7" s="89" t="s">
        <v>53</v>
      </c>
      <c r="G7" s="66" t="str">
        <f>_xlfn.DISPIMG("ID_CBF7CCECC8AB4BDAB240FCBC06EFEAE0",1)</f>
        <v>=DISPIMG("ID_CBF7CCECC8AB4BDAB240FCBC06EFEAE0",1)</v>
      </c>
    </row>
    <row r="8" ht="228" spans="1:7">
      <c r="A8" s="67">
        <v>5</v>
      </c>
      <c r="B8" s="158" t="s">
        <v>239</v>
      </c>
      <c r="C8" s="66" t="s">
        <v>240</v>
      </c>
      <c r="D8" s="8" t="s">
        <v>241</v>
      </c>
      <c r="E8" s="66">
        <v>9</v>
      </c>
      <c r="F8" s="66" t="s">
        <v>53</v>
      </c>
      <c r="G8" s="66" t="str">
        <f>_xlfn.DISPIMG("ID_C050944D35D24F5FA4A51F9712146D62",1)</f>
        <v>=DISPIMG("ID_C050944D35D24F5FA4A51F9712146D62",1)</v>
      </c>
    </row>
    <row r="9" ht="171" spans="1:7">
      <c r="A9" s="67">
        <v>6</v>
      </c>
      <c r="B9" s="86" t="s">
        <v>91</v>
      </c>
      <c r="C9" s="85" t="s">
        <v>92</v>
      </c>
      <c r="D9" s="94" t="s">
        <v>93</v>
      </c>
      <c r="E9" s="91">
        <v>54</v>
      </c>
      <c r="F9" s="88" t="s">
        <v>53</v>
      </c>
      <c r="G9" s="85" t="str">
        <f>_xlfn.DISPIMG("ID_9DEABF0A0FA24F0680F9464FFA4836A6",1)</f>
        <v>=DISPIMG("ID_9DEABF0A0FA24F0680F9464FFA4836A6",1)</v>
      </c>
    </row>
    <row r="10" ht="114" spans="1:7">
      <c r="A10" s="67">
        <v>7</v>
      </c>
      <c r="B10" s="66" t="s">
        <v>159</v>
      </c>
      <c r="C10" s="66" t="s">
        <v>242</v>
      </c>
      <c r="D10" s="94" t="s">
        <v>161</v>
      </c>
      <c r="E10" s="66">
        <v>1</v>
      </c>
      <c r="F10" s="66" t="s">
        <v>59</v>
      </c>
      <c r="G10" s="66" t="str">
        <f>_xlfn.DISPIMG("ID_EE9D07054118484B9214B7654821710A",1)</f>
        <v>=DISPIMG("ID_EE9D07054118484B9214B7654821710A",1)</v>
      </c>
    </row>
    <row r="11" ht="114" spans="1:7">
      <c r="A11" s="67">
        <v>8</v>
      </c>
      <c r="B11" s="66" t="s">
        <v>243</v>
      </c>
      <c r="C11" s="66" t="s">
        <v>244</v>
      </c>
      <c r="D11" s="94" t="s">
        <v>161</v>
      </c>
      <c r="E11" s="66">
        <v>1</v>
      </c>
      <c r="F11" s="66" t="s">
        <v>59</v>
      </c>
      <c r="G11" s="66" t="str">
        <f>_xlfn.DISPIMG("ID_54F6D2740A1D482BA8E6C45DA5FA11AC",1)</f>
        <v>=DISPIMG("ID_54F6D2740A1D482BA8E6C45DA5FA11AC",1)</v>
      </c>
    </row>
    <row r="12" ht="57" customHeight="1" spans="1:7">
      <c r="A12" s="67">
        <v>9</v>
      </c>
      <c r="B12" s="66" t="s">
        <v>65</v>
      </c>
      <c r="C12" s="66" t="s">
        <v>66</v>
      </c>
      <c r="D12" s="8" t="s">
        <v>67</v>
      </c>
      <c r="E12" s="66">
        <v>7</v>
      </c>
      <c r="F12" s="66" t="s">
        <v>62</v>
      </c>
      <c r="G12" s="84" t="str">
        <f>_xlfn.DISPIMG("ID_F9336C3CF8B5465FA5A18F83AA476591",1)</f>
        <v>=DISPIMG("ID_F9336C3CF8B5465FA5A18F83AA476591",1)</v>
      </c>
    </row>
    <row r="13" ht="78" customHeight="1" spans="1:7">
      <c r="A13" s="67">
        <v>10</v>
      </c>
      <c r="B13" s="67" t="s">
        <v>50</v>
      </c>
      <c r="C13" s="67" t="s">
        <v>51</v>
      </c>
      <c r="D13" s="102" t="s">
        <v>52</v>
      </c>
      <c r="E13" s="67">
        <v>3</v>
      </c>
      <c r="F13" s="67" t="s">
        <v>53</v>
      </c>
      <c r="G13" s="67" t="str">
        <f>_xlfn.DISPIMG("ID_D4CA972ECFE64A849B2EDB4C75670A3C",1)</f>
        <v>=DISPIMG("ID_D4CA972ECFE64A849B2EDB4C75670A3C",1)</v>
      </c>
    </row>
    <row r="14" ht="100" customHeight="1" spans="1:7">
      <c r="A14" s="67">
        <v>11</v>
      </c>
      <c r="B14" s="66" t="s">
        <v>50</v>
      </c>
      <c r="C14" s="66" t="s">
        <v>245</v>
      </c>
      <c r="D14" s="94" t="s">
        <v>52</v>
      </c>
      <c r="E14" s="66">
        <v>2</v>
      </c>
      <c r="F14" s="66" t="s">
        <v>53</v>
      </c>
      <c r="G14" s="66" t="str">
        <f>_xlfn.DISPIMG("ID_A5F6FDE7B54C4D4398ED247CBE0C8C5E",1)</f>
        <v>=DISPIMG("ID_A5F6FDE7B54C4D4398ED247CBE0C8C5E",1)</v>
      </c>
    </row>
    <row r="15" customHeight="1" spans="1:7">
      <c r="A15" s="70" t="s">
        <v>100</v>
      </c>
      <c r="B15" s="70"/>
      <c r="C15" s="70"/>
      <c r="D15" s="70"/>
      <c r="E15" s="70"/>
      <c r="F15" s="70"/>
      <c r="G15" s="71"/>
    </row>
    <row r="16" ht="25" customHeight="1" spans="1:7">
      <c r="A16" s="109" t="s">
        <v>101</v>
      </c>
      <c r="B16" s="110"/>
      <c r="C16" s="110"/>
      <c r="D16" s="110"/>
      <c r="E16" s="110"/>
      <c r="F16" s="110"/>
      <c r="G16" s="111"/>
    </row>
    <row r="17" ht="25" customHeight="1" spans="1:7">
      <c r="A17" s="159" t="s">
        <v>246</v>
      </c>
      <c r="B17" s="159"/>
      <c r="C17" s="159"/>
      <c r="D17" s="159"/>
      <c r="E17" s="65"/>
      <c r="F17" s="159"/>
      <c r="G17" s="159"/>
    </row>
    <row r="18" ht="71.25" spans="1:7">
      <c r="A18" s="67">
        <v>1</v>
      </c>
      <c r="B18" s="66" t="s">
        <v>247</v>
      </c>
      <c r="C18" s="66"/>
      <c r="D18" s="8" t="s">
        <v>248</v>
      </c>
      <c r="E18" s="160">
        <v>18</v>
      </c>
      <c r="F18" s="66" t="s">
        <v>97</v>
      </c>
      <c r="G18" s="91"/>
    </row>
    <row r="19" ht="99.75" spans="1:7">
      <c r="A19" s="67">
        <v>2</v>
      </c>
      <c r="B19" s="66" t="s">
        <v>249</v>
      </c>
      <c r="C19" s="66"/>
      <c r="D19" s="8" t="s">
        <v>250</v>
      </c>
      <c r="E19" s="160">
        <v>72</v>
      </c>
      <c r="F19" s="66" t="s">
        <v>81</v>
      </c>
      <c r="G19" s="91"/>
    </row>
    <row r="20" ht="85.5" spans="1:7">
      <c r="A20" s="67">
        <v>3</v>
      </c>
      <c r="B20" s="66" t="s">
        <v>251</v>
      </c>
      <c r="C20" s="66"/>
      <c r="D20" s="8" t="s">
        <v>252</v>
      </c>
      <c r="E20" s="160">
        <v>18</v>
      </c>
      <c r="F20" s="66" t="s">
        <v>81</v>
      </c>
      <c r="G20" s="91"/>
    </row>
    <row r="21" ht="85.5" spans="1:7">
      <c r="A21" s="67">
        <v>4</v>
      </c>
      <c r="B21" s="66" t="s">
        <v>253</v>
      </c>
      <c r="C21" s="66"/>
      <c r="D21" s="8" t="s">
        <v>254</v>
      </c>
      <c r="E21" s="160">
        <v>18</v>
      </c>
      <c r="F21" s="66" t="s">
        <v>81</v>
      </c>
      <c r="G21" s="91"/>
    </row>
    <row r="22" ht="99.75" spans="1:7">
      <c r="A22" s="67">
        <v>5</v>
      </c>
      <c r="B22" s="66" t="s">
        <v>255</v>
      </c>
      <c r="C22" s="66"/>
      <c r="D22" s="8" t="s">
        <v>256</v>
      </c>
      <c r="E22" s="160">
        <v>36</v>
      </c>
      <c r="F22" s="66" t="s">
        <v>81</v>
      </c>
      <c r="G22" s="91"/>
    </row>
    <row r="23" ht="99.75" spans="1:7">
      <c r="A23" s="67">
        <v>6</v>
      </c>
      <c r="B23" s="66" t="s">
        <v>257</v>
      </c>
      <c r="C23" s="66"/>
      <c r="D23" s="8" t="s">
        <v>258</v>
      </c>
      <c r="E23" s="160">
        <v>18</v>
      </c>
      <c r="F23" s="66" t="s">
        <v>259</v>
      </c>
      <c r="G23" s="91"/>
    </row>
    <row r="24" ht="71.25" spans="1:7">
      <c r="A24" s="67">
        <v>7</v>
      </c>
      <c r="B24" s="66" t="s">
        <v>260</v>
      </c>
      <c r="C24" s="66"/>
      <c r="D24" s="8" t="s">
        <v>261</v>
      </c>
      <c r="E24" s="160">
        <v>36</v>
      </c>
      <c r="F24" s="66" t="s">
        <v>81</v>
      </c>
      <c r="G24" s="91"/>
    </row>
    <row r="25" ht="114" spans="1:7">
      <c r="A25" s="67">
        <v>8</v>
      </c>
      <c r="B25" s="66" t="s">
        <v>262</v>
      </c>
      <c r="C25" s="66"/>
      <c r="D25" s="8" t="s">
        <v>263</v>
      </c>
      <c r="E25" s="160">
        <v>18</v>
      </c>
      <c r="F25" s="66" t="s">
        <v>81</v>
      </c>
      <c r="G25" s="91"/>
    </row>
    <row r="26" ht="142.5" spans="1:7">
      <c r="A26" s="67">
        <v>9</v>
      </c>
      <c r="B26" s="66" t="s">
        <v>264</v>
      </c>
      <c r="C26" s="66"/>
      <c r="D26" s="8" t="s">
        <v>265</v>
      </c>
      <c r="E26" s="160">
        <v>18</v>
      </c>
      <c r="F26" s="66" t="s">
        <v>81</v>
      </c>
      <c r="G26" s="91"/>
    </row>
    <row r="27" ht="128.25" spans="1:7">
      <c r="A27" s="67">
        <v>10</v>
      </c>
      <c r="B27" s="66" t="s">
        <v>266</v>
      </c>
      <c r="C27" s="66"/>
      <c r="D27" s="8" t="s">
        <v>267</v>
      </c>
      <c r="E27" s="160">
        <v>18</v>
      </c>
      <c r="F27" s="66" t="s">
        <v>81</v>
      </c>
      <c r="G27" s="91"/>
    </row>
    <row r="28" ht="114" spans="1:7">
      <c r="A28" s="67">
        <v>11</v>
      </c>
      <c r="B28" s="66" t="s">
        <v>268</v>
      </c>
      <c r="C28" s="66"/>
      <c r="D28" s="8" t="s">
        <v>269</v>
      </c>
      <c r="E28" s="160">
        <v>18</v>
      </c>
      <c r="F28" s="66" t="s">
        <v>77</v>
      </c>
      <c r="G28" s="91"/>
    </row>
    <row r="29" ht="85.5" spans="1:7">
      <c r="A29" s="67">
        <v>12</v>
      </c>
      <c r="B29" s="66" t="s">
        <v>270</v>
      </c>
      <c r="C29" s="66"/>
      <c r="D29" s="8" t="s">
        <v>271</v>
      </c>
      <c r="E29" s="160">
        <v>54</v>
      </c>
      <c r="F29" s="66" t="s">
        <v>81</v>
      </c>
      <c r="G29" s="91"/>
    </row>
    <row r="30" ht="85.5" spans="1:7">
      <c r="A30" s="67">
        <v>13</v>
      </c>
      <c r="B30" s="66" t="s">
        <v>272</v>
      </c>
      <c r="C30" s="66"/>
      <c r="D30" s="8" t="s">
        <v>273</v>
      </c>
      <c r="E30" s="160">
        <v>36</v>
      </c>
      <c r="F30" s="66" t="s">
        <v>81</v>
      </c>
      <c r="G30" s="91"/>
    </row>
    <row r="31" ht="28.5" spans="1:7">
      <c r="A31" s="67">
        <v>14</v>
      </c>
      <c r="B31" s="66" t="s">
        <v>274</v>
      </c>
      <c r="C31" s="66"/>
      <c r="D31" s="8" t="s">
        <v>275</v>
      </c>
      <c r="E31" s="160">
        <v>18</v>
      </c>
      <c r="F31" s="66" t="s">
        <v>81</v>
      </c>
      <c r="G31" s="91"/>
    </row>
    <row r="32" spans="1:7">
      <c r="A32" s="67">
        <v>15</v>
      </c>
      <c r="B32" s="66" t="s">
        <v>276</v>
      </c>
      <c r="C32" s="66"/>
      <c r="D32" s="8" t="s">
        <v>277</v>
      </c>
      <c r="E32" s="160">
        <v>72</v>
      </c>
      <c r="F32" s="66" t="s">
        <v>81</v>
      </c>
      <c r="G32" s="91"/>
    </row>
    <row r="33" ht="85.5" spans="1:7">
      <c r="A33" s="67">
        <v>16</v>
      </c>
      <c r="B33" s="66" t="s">
        <v>278</v>
      </c>
      <c r="C33" s="66"/>
      <c r="D33" s="8" t="s">
        <v>279</v>
      </c>
      <c r="E33" s="160">
        <v>18</v>
      </c>
      <c r="F33" s="66" t="s">
        <v>81</v>
      </c>
      <c r="G33" s="91"/>
    </row>
    <row r="34" spans="1:7">
      <c r="A34" s="67">
        <v>17</v>
      </c>
      <c r="B34" s="66" t="s">
        <v>280</v>
      </c>
      <c r="C34" s="66"/>
      <c r="D34" s="8" t="s">
        <v>281</v>
      </c>
      <c r="E34" s="160">
        <v>18</v>
      </c>
      <c r="F34" s="66" t="s">
        <v>77</v>
      </c>
      <c r="G34" s="91"/>
    </row>
    <row r="35" ht="28.5" spans="1:7">
      <c r="A35" s="67">
        <v>18</v>
      </c>
      <c r="B35" s="66" t="s">
        <v>282</v>
      </c>
      <c r="C35" s="66"/>
      <c r="D35" s="8" t="s">
        <v>283</v>
      </c>
      <c r="E35" s="160">
        <v>18</v>
      </c>
      <c r="F35" s="66" t="s">
        <v>77</v>
      </c>
      <c r="G35" s="91"/>
    </row>
    <row r="36" s="105" customFormat="1" ht="28.5" spans="1:79">
      <c r="A36" s="67">
        <v>19</v>
      </c>
      <c r="B36" s="66" t="s">
        <v>284</v>
      </c>
      <c r="C36" s="66" t="s">
        <v>285</v>
      </c>
      <c r="D36" s="8" t="s">
        <v>286</v>
      </c>
      <c r="E36" s="160">
        <v>18</v>
      </c>
      <c r="F36" s="66" t="s">
        <v>77</v>
      </c>
      <c r="G36" s="91"/>
      <c r="H36" s="57"/>
      <c r="I36" s="57"/>
      <c r="J36" s="57"/>
      <c r="K36" s="57"/>
      <c r="L36" s="57"/>
      <c r="M36" s="57"/>
      <c r="N36" s="57"/>
      <c r="O36" s="57"/>
      <c r="P36" s="57"/>
      <c r="Q36" s="57"/>
      <c r="R36" s="57"/>
      <c r="S36" s="57"/>
      <c r="T36" s="57"/>
      <c r="U36" s="57"/>
      <c r="V36" s="57"/>
      <c r="W36" s="57"/>
      <c r="X36" s="57"/>
      <c r="Y36" s="57"/>
      <c r="Z36" s="57"/>
      <c r="AA36" s="57"/>
      <c r="AB36" s="57"/>
      <c r="AC36" s="57"/>
      <c r="AD36" s="57"/>
      <c r="AE36" s="57"/>
      <c r="AF36" s="57"/>
      <c r="AG36" s="57"/>
      <c r="AH36" s="57"/>
      <c r="AI36" s="57"/>
      <c r="AJ36" s="57"/>
      <c r="AK36" s="57"/>
      <c r="AL36" s="57"/>
      <c r="AM36" s="57"/>
      <c r="AN36" s="57"/>
      <c r="AO36" s="57"/>
      <c r="AP36" s="57"/>
      <c r="AQ36" s="57"/>
      <c r="AR36" s="57"/>
      <c r="AS36" s="57"/>
      <c r="AT36" s="57"/>
      <c r="AU36" s="57"/>
      <c r="AV36" s="57"/>
      <c r="AW36" s="57"/>
      <c r="AX36" s="57"/>
      <c r="AY36" s="57"/>
      <c r="AZ36" s="57"/>
      <c r="BA36" s="57"/>
      <c r="BB36" s="57"/>
      <c r="BC36" s="57"/>
      <c r="BD36" s="57"/>
      <c r="BE36" s="57"/>
      <c r="BF36" s="57"/>
      <c r="BG36" s="57"/>
      <c r="BH36" s="57"/>
      <c r="BI36" s="57"/>
      <c r="BJ36" s="57"/>
      <c r="BK36" s="57"/>
      <c r="BL36" s="57"/>
      <c r="BM36" s="57"/>
      <c r="BN36" s="57"/>
      <c r="BO36" s="57"/>
      <c r="BP36" s="57"/>
      <c r="BQ36" s="57"/>
      <c r="BR36" s="57"/>
      <c r="BS36" s="57"/>
      <c r="BT36" s="57"/>
      <c r="BU36" s="57"/>
      <c r="BV36" s="57"/>
      <c r="BW36" s="57"/>
      <c r="BX36" s="57"/>
      <c r="BY36" s="57"/>
      <c r="BZ36" s="57"/>
      <c r="CA36" s="57"/>
    </row>
    <row r="37" s="105" customFormat="1" ht="234" customHeight="1" spans="1:79">
      <c r="A37" s="67">
        <v>20</v>
      </c>
      <c r="B37" s="66" t="s">
        <v>287</v>
      </c>
      <c r="C37" s="66"/>
      <c r="D37" s="8" t="s">
        <v>288</v>
      </c>
      <c r="E37" s="160">
        <v>18</v>
      </c>
      <c r="F37" s="66" t="s">
        <v>53</v>
      </c>
      <c r="G37" s="91"/>
      <c r="H37" s="57"/>
      <c r="I37" s="57"/>
      <c r="J37" s="57"/>
      <c r="K37" s="57"/>
      <c r="L37" s="57"/>
      <c r="M37" s="57"/>
      <c r="N37" s="57"/>
      <c r="O37" s="57"/>
      <c r="P37" s="57"/>
      <c r="Q37" s="57"/>
      <c r="R37" s="57"/>
      <c r="S37" s="57"/>
      <c r="T37" s="57"/>
      <c r="U37" s="57"/>
      <c r="V37" s="57"/>
      <c r="W37" s="57"/>
      <c r="X37" s="57"/>
      <c r="Y37" s="57"/>
      <c r="Z37" s="57"/>
      <c r="AA37" s="57"/>
      <c r="AB37" s="57"/>
      <c r="AC37" s="57"/>
      <c r="AD37" s="57"/>
      <c r="AE37" s="57"/>
      <c r="AF37" s="57"/>
      <c r="AG37" s="57"/>
      <c r="AH37" s="57"/>
      <c r="AI37" s="57"/>
      <c r="AJ37" s="57"/>
      <c r="AK37" s="57"/>
      <c r="AL37" s="57"/>
      <c r="AM37" s="57"/>
      <c r="AN37" s="57"/>
      <c r="AO37" s="57"/>
      <c r="AP37" s="57"/>
      <c r="AQ37" s="57"/>
      <c r="AR37" s="57"/>
      <c r="AS37" s="57"/>
      <c r="AT37" s="57"/>
      <c r="AU37" s="57"/>
      <c r="AV37" s="57"/>
      <c r="AW37" s="57"/>
      <c r="AX37" s="57"/>
      <c r="AY37" s="57"/>
      <c r="AZ37" s="57"/>
      <c r="BA37" s="57"/>
      <c r="BB37" s="57"/>
      <c r="BC37" s="57"/>
      <c r="BD37" s="57"/>
      <c r="BE37" s="57"/>
      <c r="BF37" s="57"/>
      <c r="BG37" s="57"/>
      <c r="BH37" s="57"/>
      <c r="BI37" s="57"/>
      <c r="BJ37" s="57"/>
      <c r="BK37" s="57"/>
      <c r="BL37" s="57"/>
      <c r="BM37" s="57"/>
      <c r="BN37" s="57"/>
      <c r="BO37" s="57"/>
      <c r="BP37" s="57"/>
      <c r="BQ37" s="57"/>
      <c r="BR37" s="57"/>
      <c r="BS37" s="57"/>
      <c r="BT37" s="57"/>
      <c r="BU37" s="57"/>
      <c r="BV37" s="57"/>
      <c r="BW37" s="57"/>
      <c r="BX37" s="57"/>
      <c r="BY37" s="57"/>
      <c r="BZ37" s="57"/>
      <c r="CA37" s="57"/>
    </row>
    <row r="38" s="105" customFormat="1" ht="42.75" spans="1:79">
      <c r="A38" s="67">
        <v>21</v>
      </c>
      <c r="B38" s="66" t="s">
        <v>289</v>
      </c>
      <c r="C38" s="66"/>
      <c r="D38" s="8" t="s">
        <v>290</v>
      </c>
      <c r="E38" s="160">
        <v>18</v>
      </c>
      <c r="F38" s="66" t="s">
        <v>77</v>
      </c>
      <c r="G38" s="91"/>
      <c r="H38" s="57"/>
      <c r="I38" s="57"/>
      <c r="J38" s="57"/>
      <c r="K38" s="57"/>
      <c r="L38" s="57"/>
      <c r="M38" s="57"/>
      <c r="N38" s="57"/>
      <c r="O38" s="57"/>
      <c r="P38" s="57"/>
      <c r="Q38" s="57"/>
      <c r="R38" s="57"/>
      <c r="S38" s="57"/>
      <c r="T38" s="57"/>
      <c r="U38" s="57"/>
      <c r="V38" s="57"/>
      <c r="W38" s="57"/>
      <c r="X38" s="57"/>
      <c r="Y38" s="57"/>
      <c r="Z38" s="57"/>
      <c r="AA38" s="57"/>
      <c r="AB38" s="57"/>
      <c r="AC38" s="57"/>
      <c r="AD38" s="57"/>
      <c r="AE38" s="57"/>
      <c r="AF38" s="57"/>
      <c r="AG38" s="57"/>
      <c r="AH38" s="57"/>
      <c r="AI38" s="57"/>
      <c r="AJ38" s="57"/>
      <c r="AK38" s="57"/>
      <c r="AL38" s="57"/>
      <c r="AM38" s="57"/>
      <c r="AN38" s="57"/>
      <c r="AO38" s="57"/>
      <c r="AP38" s="57"/>
      <c r="AQ38" s="57"/>
      <c r="AR38" s="57"/>
      <c r="AS38" s="57"/>
      <c r="AT38" s="57"/>
      <c r="AU38" s="57"/>
      <c r="AV38" s="57"/>
      <c r="AW38" s="57"/>
      <c r="AX38" s="57"/>
      <c r="AY38" s="57"/>
      <c r="AZ38" s="57"/>
      <c r="BA38" s="57"/>
      <c r="BB38" s="57"/>
      <c r="BC38" s="57"/>
      <c r="BD38" s="57"/>
      <c r="BE38" s="57"/>
      <c r="BF38" s="57"/>
      <c r="BG38" s="57"/>
      <c r="BH38" s="57"/>
      <c r="BI38" s="57"/>
      <c r="BJ38" s="57"/>
      <c r="BK38" s="57"/>
      <c r="BL38" s="57"/>
      <c r="BM38" s="57"/>
      <c r="BN38" s="57"/>
      <c r="BO38" s="57"/>
      <c r="BP38" s="57"/>
      <c r="BQ38" s="57"/>
      <c r="BR38" s="57"/>
      <c r="BS38" s="57"/>
      <c r="BT38" s="57"/>
      <c r="BU38" s="57"/>
      <c r="BV38" s="57"/>
      <c r="BW38" s="57"/>
      <c r="BX38" s="57"/>
      <c r="BY38" s="57"/>
      <c r="BZ38" s="57"/>
      <c r="CA38" s="57"/>
    </row>
    <row r="39" s="105" customFormat="1" ht="28.5" spans="1:79">
      <c r="A39" s="67">
        <v>22</v>
      </c>
      <c r="B39" s="66" t="s">
        <v>291</v>
      </c>
      <c r="C39" s="66"/>
      <c r="D39" s="8" t="s">
        <v>292</v>
      </c>
      <c r="E39" s="160">
        <v>18</v>
      </c>
      <c r="F39" s="66" t="s">
        <v>77</v>
      </c>
      <c r="G39" s="91"/>
      <c r="H39" s="57"/>
      <c r="I39" s="57"/>
      <c r="J39" s="57"/>
      <c r="K39" s="57"/>
      <c r="L39" s="57"/>
      <c r="M39" s="57"/>
      <c r="N39" s="57"/>
      <c r="O39" s="57"/>
      <c r="P39" s="57"/>
      <c r="Q39" s="57"/>
      <c r="R39" s="57"/>
      <c r="S39" s="57"/>
      <c r="T39" s="57"/>
      <c r="U39" s="57"/>
      <c r="V39" s="57"/>
      <c r="W39" s="57"/>
      <c r="X39" s="57"/>
      <c r="Y39" s="57"/>
      <c r="Z39" s="57"/>
      <c r="AA39" s="57"/>
      <c r="AB39" s="57"/>
      <c r="AC39" s="57"/>
      <c r="AD39" s="57"/>
      <c r="AE39" s="57"/>
      <c r="AF39" s="57"/>
      <c r="AG39" s="57"/>
      <c r="AH39" s="57"/>
      <c r="AI39" s="57"/>
      <c r="AJ39" s="57"/>
      <c r="AK39" s="57"/>
      <c r="AL39" s="57"/>
      <c r="AM39" s="57"/>
      <c r="AN39" s="57"/>
      <c r="AO39" s="57"/>
      <c r="AP39" s="57"/>
      <c r="AQ39" s="57"/>
      <c r="AR39" s="57"/>
      <c r="AS39" s="57"/>
      <c r="AT39" s="57"/>
      <c r="AU39" s="57"/>
      <c r="AV39" s="57"/>
      <c r="AW39" s="57"/>
      <c r="AX39" s="57"/>
      <c r="AY39" s="57"/>
      <c r="AZ39" s="57"/>
      <c r="BA39" s="57"/>
      <c r="BB39" s="57"/>
      <c r="BC39" s="57"/>
      <c r="BD39" s="57"/>
      <c r="BE39" s="57"/>
      <c r="BF39" s="57"/>
      <c r="BG39" s="57"/>
      <c r="BH39" s="57"/>
      <c r="BI39" s="57"/>
      <c r="BJ39" s="57"/>
      <c r="BK39" s="57"/>
      <c r="BL39" s="57"/>
      <c r="BM39" s="57"/>
      <c r="BN39" s="57"/>
      <c r="BO39" s="57"/>
      <c r="BP39" s="57"/>
      <c r="BQ39" s="57"/>
      <c r="BR39" s="57"/>
      <c r="BS39" s="57"/>
      <c r="BT39" s="57"/>
      <c r="BU39" s="57"/>
      <c r="BV39" s="57"/>
      <c r="BW39" s="57"/>
      <c r="BX39" s="57"/>
      <c r="BY39" s="57"/>
      <c r="BZ39" s="57"/>
      <c r="CA39" s="57"/>
    </row>
    <row r="40" s="105" customFormat="1" ht="42.75" spans="1:79">
      <c r="A40" s="67">
        <v>23</v>
      </c>
      <c r="B40" s="66" t="s">
        <v>293</v>
      </c>
      <c r="C40" s="66"/>
      <c r="D40" s="8" t="s">
        <v>294</v>
      </c>
      <c r="E40" s="160">
        <v>18</v>
      </c>
      <c r="F40" s="66" t="s">
        <v>77</v>
      </c>
      <c r="G40" s="91"/>
      <c r="H40" s="57"/>
      <c r="I40" s="57"/>
      <c r="J40" s="57"/>
      <c r="K40" s="57"/>
      <c r="L40" s="57"/>
      <c r="M40" s="57"/>
      <c r="N40" s="57"/>
      <c r="O40" s="57"/>
      <c r="P40" s="57"/>
      <c r="Q40" s="57"/>
      <c r="R40" s="57"/>
      <c r="S40" s="57"/>
      <c r="T40" s="57"/>
      <c r="U40" s="57"/>
      <c r="V40" s="57"/>
      <c r="W40" s="57"/>
      <c r="X40" s="57"/>
      <c r="Y40" s="57"/>
      <c r="Z40" s="57"/>
      <c r="AA40" s="57"/>
      <c r="AB40" s="57"/>
      <c r="AC40" s="57"/>
      <c r="AD40" s="57"/>
      <c r="AE40" s="57"/>
      <c r="AF40" s="57"/>
      <c r="AG40" s="57"/>
      <c r="AH40" s="57"/>
      <c r="AI40" s="57"/>
      <c r="AJ40" s="57"/>
      <c r="AK40" s="57"/>
      <c r="AL40" s="57"/>
      <c r="AM40" s="57"/>
      <c r="AN40" s="57"/>
      <c r="AO40" s="57"/>
      <c r="AP40" s="57"/>
      <c r="AQ40" s="57"/>
      <c r="AR40" s="57"/>
      <c r="AS40" s="57"/>
      <c r="AT40" s="57"/>
      <c r="AU40" s="57"/>
      <c r="AV40" s="57"/>
      <c r="AW40" s="57"/>
      <c r="AX40" s="57"/>
      <c r="AY40" s="57"/>
      <c r="AZ40" s="57"/>
      <c r="BA40" s="57"/>
      <c r="BB40" s="57"/>
      <c r="BC40" s="57"/>
      <c r="BD40" s="57"/>
      <c r="BE40" s="57"/>
      <c r="BF40" s="57"/>
      <c r="BG40" s="57"/>
      <c r="BH40" s="57"/>
      <c r="BI40" s="57"/>
      <c r="BJ40" s="57"/>
      <c r="BK40" s="57"/>
      <c r="BL40" s="57"/>
      <c r="BM40" s="57"/>
      <c r="BN40" s="57"/>
      <c r="BO40" s="57"/>
      <c r="BP40" s="57"/>
      <c r="BQ40" s="57"/>
      <c r="BR40" s="57"/>
      <c r="BS40" s="57"/>
      <c r="BT40" s="57"/>
      <c r="BU40" s="57"/>
      <c r="BV40" s="57"/>
      <c r="BW40" s="57"/>
      <c r="BX40" s="57"/>
      <c r="BY40" s="57"/>
      <c r="BZ40" s="57"/>
      <c r="CA40" s="57"/>
    </row>
    <row r="41" s="105" customFormat="1" ht="28.5" spans="1:79">
      <c r="A41" s="67">
        <v>24</v>
      </c>
      <c r="B41" s="66" t="s">
        <v>295</v>
      </c>
      <c r="C41" s="66"/>
      <c r="D41" s="8" t="s">
        <v>296</v>
      </c>
      <c r="E41" s="160">
        <v>18</v>
      </c>
      <c r="F41" s="66" t="s">
        <v>77</v>
      </c>
      <c r="G41" s="91"/>
      <c r="H41" s="57"/>
      <c r="I41" s="57"/>
      <c r="J41" s="57"/>
      <c r="K41" s="57"/>
      <c r="L41" s="57"/>
      <c r="M41" s="57"/>
      <c r="N41" s="57"/>
      <c r="O41" s="57"/>
      <c r="P41" s="57"/>
      <c r="Q41" s="57"/>
      <c r="R41" s="57"/>
      <c r="S41" s="57"/>
      <c r="T41" s="57"/>
      <c r="U41" s="57"/>
      <c r="V41" s="57"/>
      <c r="W41" s="57"/>
      <c r="X41" s="57"/>
      <c r="Y41" s="57"/>
      <c r="Z41" s="57"/>
      <c r="AA41" s="57"/>
      <c r="AB41" s="57"/>
      <c r="AC41" s="57"/>
      <c r="AD41" s="57"/>
      <c r="AE41" s="57"/>
      <c r="AF41" s="57"/>
      <c r="AG41" s="57"/>
      <c r="AH41" s="57"/>
      <c r="AI41" s="57"/>
      <c r="AJ41" s="57"/>
      <c r="AK41" s="57"/>
      <c r="AL41" s="57"/>
      <c r="AM41" s="57"/>
      <c r="AN41" s="57"/>
      <c r="AO41" s="57"/>
      <c r="AP41" s="57"/>
      <c r="AQ41" s="57"/>
      <c r="AR41" s="57"/>
      <c r="AS41" s="57"/>
      <c r="AT41" s="57"/>
      <c r="AU41" s="57"/>
      <c r="AV41" s="57"/>
      <c r="AW41" s="57"/>
      <c r="AX41" s="57"/>
      <c r="AY41" s="57"/>
      <c r="AZ41" s="57"/>
      <c r="BA41" s="57"/>
      <c r="BB41" s="57"/>
      <c r="BC41" s="57"/>
      <c r="BD41" s="57"/>
      <c r="BE41" s="57"/>
      <c r="BF41" s="57"/>
      <c r="BG41" s="57"/>
      <c r="BH41" s="57"/>
      <c r="BI41" s="57"/>
      <c r="BJ41" s="57"/>
      <c r="BK41" s="57"/>
      <c r="BL41" s="57"/>
      <c r="BM41" s="57"/>
      <c r="BN41" s="57"/>
      <c r="BO41" s="57"/>
      <c r="BP41" s="57"/>
      <c r="BQ41" s="57"/>
      <c r="BR41" s="57"/>
      <c r="BS41" s="57"/>
      <c r="BT41" s="57"/>
      <c r="BU41" s="57"/>
      <c r="BV41" s="57"/>
      <c r="BW41" s="57"/>
      <c r="BX41" s="57"/>
      <c r="BY41" s="57"/>
      <c r="BZ41" s="57"/>
      <c r="CA41" s="57"/>
    </row>
    <row r="42" s="105" customFormat="1" ht="71.25" spans="1:79">
      <c r="A42" s="67">
        <v>25</v>
      </c>
      <c r="B42" s="66" t="s">
        <v>297</v>
      </c>
      <c r="C42" s="66" t="s">
        <v>298</v>
      </c>
      <c r="D42" s="8" t="s">
        <v>299</v>
      </c>
      <c r="E42" s="160">
        <v>18</v>
      </c>
      <c r="F42" s="66" t="s">
        <v>77</v>
      </c>
      <c r="G42" s="91"/>
      <c r="H42" s="57"/>
      <c r="I42" s="57"/>
      <c r="J42" s="57"/>
      <c r="K42" s="57"/>
      <c r="L42" s="57"/>
      <c r="M42" s="57"/>
      <c r="N42" s="57"/>
      <c r="O42" s="57"/>
      <c r="P42" s="57"/>
      <c r="Q42" s="57"/>
      <c r="R42" s="57"/>
      <c r="S42" s="57"/>
      <c r="T42" s="57"/>
      <c r="U42" s="57"/>
      <c r="V42" s="57"/>
      <c r="W42" s="57"/>
      <c r="X42" s="57"/>
      <c r="Y42" s="57"/>
      <c r="Z42" s="57"/>
      <c r="AA42" s="57"/>
      <c r="AB42" s="57"/>
      <c r="AC42" s="57"/>
      <c r="AD42" s="57"/>
      <c r="AE42" s="57"/>
      <c r="AF42" s="57"/>
      <c r="AG42" s="57"/>
      <c r="AH42" s="57"/>
      <c r="AI42" s="57"/>
      <c r="AJ42" s="57"/>
      <c r="AK42" s="57"/>
      <c r="AL42" s="57"/>
      <c r="AM42" s="57"/>
      <c r="AN42" s="57"/>
      <c r="AO42" s="57"/>
      <c r="AP42" s="57"/>
      <c r="AQ42" s="57"/>
      <c r="AR42" s="57"/>
      <c r="AS42" s="57"/>
      <c r="AT42" s="57"/>
      <c r="AU42" s="57"/>
      <c r="AV42" s="57"/>
      <c r="AW42" s="57"/>
      <c r="AX42" s="57"/>
      <c r="AY42" s="57"/>
      <c r="AZ42" s="57"/>
      <c r="BA42" s="57"/>
      <c r="BB42" s="57"/>
      <c r="BC42" s="57"/>
      <c r="BD42" s="57"/>
      <c r="BE42" s="57"/>
      <c r="BF42" s="57"/>
      <c r="BG42" s="57"/>
      <c r="BH42" s="57"/>
      <c r="BI42" s="57"/>
      <c r="BJ42" s="57"/>
      <c r="BK42" s="57"/>
      <c r="BL42" s="57"/>
      <c r="BM42" s="57"/>
      <c r="BN42" s="57"/>
      <c r="BO42" s="57"/>
      <c r="BP42" s="57"/>
      <c r="BQ42" s="57"/>
      <c r="BR42" s="57"/>
      <c r="BS42" s="57"/>
      <c r="BT42" s="57"/>
      <c r="BU42" s="57"/>
      <c r="BV42" s="57"/>
      <c r="BW42" s="57"/>
      <c r="BX42" s="57"/>
      <c r="BY42" s="57"/>
      <c r="BZ42" s="57"/>
      <c r="CA42" s="57"/>
    </row>
    <row r="43" s="105" customFormat="1" ht="28.5" spans="1:79">
      <c r="A43" s="67">
        <v>26</v>
      </c>
      <c r="B43" s="66" t="s">
        <v>300</v>
      </c>
      <c r="C43" s="66"/>
      <c r="D43" s="8" t="s">
        <v>301</v>
      </c>
      <c r="E43" s="160">
        <v>18</v>
      </c>
      <c r="F43" s="66" t="s">
        <v>77</v>
      </c>
      <c r="G43" s="91"/>
      <c r="H43" s="57"/>
      <c r="I43" s="57"/>
      <c r="J43" s="57"/>
      <c r="K43" s="57"/>
      <c r="L43" s="57"/>
      <c r="M43" s="57"/>
      <c r="N43" s="57"/>
      <c r="O43" s="57"/>
      <c r="P43" s="57"/>
      <c r="Q43" s="57"/>
      <c r="R43" s="57"/>
      <c r="S43" s="57"/>
      <c r="T43" s="57"/>
      <c r="U43" s="57"/>
      <c r="V43" s="57"/>
      <c r="W43" s="57"/>
      <c r="X43" s="57"/>
      <c r="Y43" s="57"/>
      <c r="Z43" s="57"/>
      <c r="AA43" s="57"/>
      <c r="AB43" s="57"/>
      <c r="AC43" s="57"/>
      <c r="AD43" s="57"/>
      <c r="AE43" s="57"/>
      <c r="AF43" s="57"/>
      <c r="AG43" s="57"/>
      <c r="AH43" s="57"/>
      <c r="AI43" s="57"/>
      <c r="AJ43" s="57"/>
      <c r="AK43" s="57"/>
      <c r="AL43" s="57"/>
      <c r="AM43" s="57"/>
      <c r="AN43" s="57"/>
      <c r="AO43" s="57"/>
      <c r="AP43" s="57"/>
      <c r="AQ43" s="57"/>
      <c r="AR43" s="57"/>
      <c r="AS43" s="57"/>
      <c r="AT43" s="57"/>
      <c r="AU43" s="57"/>
      <c r="AV43" s="57"/>
      <c r="AW43" s="57"/>
      <c r="AX43" s="57"/>
      <c r="AY43" s="57"/>
      <c r="AZ43" s="57"/>
      <c r="BA43" s="57"/>
      <c r="BB43" s="57"/>
      <c r="BC43" s="57"/>
      <c r="BD43" s="57"/>
      <c r="BE43" s="57"/>
      <c r="BF43" s="57"/>
      <c r="BG43" s="57"/>
      <c r="BH43" s="57"/>
      <c r="BI43" s="57"/>
      <c r="BJ43" s="57"/>
      <c r="BK43" s="57"/>
      <c r="BL43" s="57"/>
      <c r="BM43" s="57"/>
      <c r="BN43" s="57"/>
      <c r="BO43" s="57"/>
      <c r="BP43" s="57"/>
      <c r="BQ43" s="57"/>
      <c r="BR43" s="57"/>
      <c r="BS43" s="57"/>
      <c r="BT43" s="57"/>
      <c r="BU43" s="57"/>
      <c r="BV43" s="57"/>
      <c r="BW43" s="57"/>
      <c r="BX43" s="57"/>
      <c r="BY43" s="57"/>
      <c r="BZ43" s="57"/>
      <c r="CA43" s="57"/>
    </row>
    <row r="44" s="105" customFormat="1" ht="42.75" spans="1:79">
      <c r="A44" s="67">
        <v>27</v>
      </c>
      <c r="B44" s="66" t="s">
        <v>302</v>
      </c>
      <c r="C44" s="66" t="s">
        <v>303</v>
      </c>
      <c r="D44" s="8" t="s">
        <v>304</v>
      </c>
      <c r="E44" s="160">
        <v>18</v>
      </c>
      <c r="F44" s="66" t="s">
        <v>77</v>
      </c>
      <c r="G44" s="91"/>
      <c r="H44" s="57"/>
      <c r="I44" s="57"/>
      <c r="J44" s="57"/>
      <c r="K44" s="57"/>
      <c r="L44" s="57"/>
      <c r="M44" s="57"/>
      <c r="N44" s="57"/>
      <c r="O44" s="57"/>
      <c r="P44" s="57"/>
      <c r="Q44" s="57"/>
      <c r="R44" s="57"/>
      <c r="S44" s="57"/>
      <c r="T44" s="57"/>
      <c r="U44" s="57"/>
      <c r="V44" s="57"/>
      <c r="W44" s="57"/>
      <c r="X44" s="57"/>
      <c r="Y44" s="57"/>
      <c r="Z44" s="57"/>
      <c r="AA44" s="57"/>
      <c r="AB44" s="57"/>
      <c r="AC44" s="57"/>
      <c r="AD44" s="57"/>
      <c r="AE44" s="57"/>
      <c r="AF44" s="57"/>
      <c r="AG44" s="57"/>
      <c r="AH44" s="57"/>
      <c r="AI44" s="57"/>
      <c r="AJ44" s="57"/>
      <c r="AK44" s="57"/>
      <c r="AL44" s="57"/>
      <c r="AM44" s="57"/>
      <c r="AN44" s="57"/>
      <c r="AO44" s="57"/>
      <c r="AP44" s="57"/>
      <c r="AQ44" s="57"/>
      <c r="AR44" s="57"/>
      <c r="AS44" s="57"/>
      <c r="AT44" s="57"/>
      <c r="AU44" s="57"/>
      <c r="AV44" s="57"/>
      <c r="AW44" s="57"/>
      <c r="AX44" s="57"/>
      <c r="AY44" s="57"/>
      <c r="AZ44" s="57"/>
      <c r="BA44" s="57"/>
      <c r="BB44" s="57"/>
      <c r="BC44" s="57"/>
      <c r="BD44" s="57"/>
      <c r="BE44" s="57"/>
      <c r="BF44" s="57"/>
      <c r="BG44" s="57"/>
      <c r="BH44" s="57"/>
      <c r="BI44" s="57"/>
      <c r="BJ44" s="57"/>
      <c r="BK44" s="57"/>
      <c r="BL44" s="57"/>
      <c r="BM44" s="57"/>
      <c r="BN44" s="57"/>
      <c r="BO44" s="57"/>
      <c r="BP44" s="57"/>
      <c r="BQ44" s="57"/>
      <c r="BR44" s="57"/>
      <c r="BS44" s="57"/>
      <c r="BT44" s="57"/>
      <c r="BU44" s="57"/>
      <c r="BV44" s="57"/>
      <c r="BW44" s="57"/>
      <c r="BX44" s="57"/>
      <c r="BY44" s="57"/>
      <c r="BZ44" s="57"/>
      <c r="CA44" s="57"/>
    </row>
    <row r="45" s="105" customFormat="1" ht="42.75" spans="1:79">
      <c r="A45" s="67">
        <v>28</v>
      </c>
      <c r="B45" s="66" t="s">
        <v>305</v>
      </c>
      <c r="C45" s="66"/>
      <c r="D45" s="8" t="s">
        <v>306</v>
      </c>
      <c r="E45" s="160">
        <v>18</v>
      </c>
      <c r="F45" s="66" t="s">
        <v>77</v>
      </c>
      <c r="G45" s="91"/>
      <c r="H45" s="57"/>
      <c r="I45" s="57"/>
      <c r="J45" s="57"/>
      <c r="K45" s="57"/>
      <c r="L45" s="57"/>
      <c r="M45" s="57"/>
      <c r="N45" s="57"/>
      <c r="O45" s="57"/>
      <c r="P45" s="57"/>
      <c r="Q45" s="57"/>
      <c r="R45" s="57"/>
      <c r="S45" s="57"/>
      <c r="T45" s="57"/>
      <c r="U45" s="57"/>
      <c r="V45" s="57"/>
      <c r="W45" s="57"/>
      <c r="X45" s="57"/>
      <c r="Y45" s="57"/>
      <c r="Z45" s="57"/>
      <c r="AA45" s="57"/>
      <c r="AB45" s="57"/>
      <c r="AC45" s="57"/>
      <c r="AD45" s="57"/>
      <c r="AE45" s="57"/>
      <c r="AF45" s="57"/>
      <c r="AG45" s="57"/>
      <c r="AH45" s="57"/>
      <c r="AI45" s="57"/>
      <c r="AJ45" s="57"/>
      <c r="AK45" s="57"/>
      <c r="AL45" s="57"/>
      <c r="AM45" s="57"/>
      <c r="AN45" s="57"/>
      <c r="AO45" s="57"/>
      <c r="AP45" s="57"/>
      <c r="AQ45" s="57"/>
      <c r="AR45" s="57"/>
      <c r="AS45" s="57"/>
      <c r="AT45" s="57"/>
      <c r="AU45" s="57"/>
      <c r="AV45" s="57"/>
      <c r="AW45" s="57"/>
      <c r="AX45" s="57"/>
      <c r="AY45" s="57"/>
      <c r="AZ45" s="57"/>
      <c r="BA45" s="57"/>
      <c r="BB45" s="57"/>
      <c r="BC45" s="57"/>
      <c r="BD45" s="57"/>
      <c r="BE45" s="57"/>
      <c r="BF45" s="57"/>
      <c r="BG45" s="57"/>
      <c r="BH45" s="57"/>
      <c r="BI45" s="57"/>
      <c r="BJ45" s="57"/>
      <c r="BK45" s="57"/>
      <c r="BL45" s="57"/>
      <c r="BM45" s="57"/>
      <c r="BN45" s="57"/>
      <c r="BO45" s="57"/>
      <c r="BP45" s="57"/>
      <c r="BQ45" s="57"/>
      <c r="BR45" s="57"/>
      <c r="BS45" s="57"/>
      <c r="BT45" s="57"/>
      <c r="BU45" s="57"/>
      <c r="BV45" s="57"/>
      <c r="BW45" s="57"/>
      <c r="BX45" s="57"/>
      <c r="BY45" s="57"/>
      <c r="BZ45" s="57"/>
      <c r="CA45" s="57"/>
    </row>
    <row r="46" s="105" customFormat="1" ht="42.75" spans="1:79">
      <c r="A46" s="67">
        <v>29</v>
      </c>
      <c r="B46" s="66" t="s">
        <v>307</v>
      </c>
      <c r="C46" s="66"/>
      <c r="D46" s="8" t="s">
        <v>308</v>
      </c>
      <c r="E46" s="160">
        <v>18</v>
      </c>
      <c r="F46" s="66" t="s">
        <v>77</v>
      </c>
      <c r="G46" s="91"/>
      <c r="H46" s="57"/>
      <c r="I46" s="57"/>
      <c r="J46" s="57"/>
      <c r="K46" s="57"/>
      <c r="L46" s="57"/>
      <c r="M46" s="57"/>
      <c r="N46" s="57"/>
      <c r="O46" s="57"/>
      <c r="P46" s="57"/>
      <c r="Q46" s="57"/>
      <c r="R46" s="57"/>
      <c r="S46" s="57"/>
      <c r="T46" s="57"/>
      <c r="U46" s="57"/>
      <c r="V46" s="57"/>
      <c r="W46" s="57"/>
      <c r="X46" s="57"/>
      <c r="Y46" s="57"/>
      <c r="Z46" s="57"/>
      <c r="AA46" s="57"/>
      <c r="AB46" s="57"/>
      <c r="AC46" s="57"/>
      <c r="AD46" s="57"/>
      <c r="AE46" s="57"/>
      <c r="AF46" s="57"/>
      <c r="AG46" s="57"/>
      <c r="AH46" s="57"/>
      <c r="AI46" s="57"/>
      <c r="AJ46" s="57"/>
      <c r="AK46" s="57"/>
      <c r="AL46" s="57"/>
      <c r="AM46" s="57"/>
      <c r="AN46" s="57"/>
      <c r="AO46" s="57"/>
      <c r="AP46" s="57"/>
      <c r="AQ46" s="57"/>
      <c r="AR46" s="57"/>
      <c r="AS46" s="57"/>
      <c r="AT46" s="57"/>
      <c r="AU46" s="57"/>
      <c r="AV46" s="57"/>
      <c r="AW46" s="57"/>
      <c r="AX46" s="57"/>
      <c r="AY46" s="57"/>
      <c r="AZ46" s="57"/>
      <c r="BA46" s="57"/>
      <c r="BB46" s="57"/>
      <c r="BC46" s="57"/>
      <c r="BD46" s="57"/>
      <c r="BE46" s="57"/>
      <c r="BF46" s="57"/>
      <c r="BG46" s="57"/>
      <c r="BH46" s="57"/>
      <c r="BI46" s="57"/>
      <c r="BJ46" s="57"/>
      <c r="BK46" s="57"/>
      <c r="BL46" s="57"/>
      <c r="BM46" s="57"/>
      <c r="BN46" s="57"/>
      <c r="BO46" s="57"/>
      <c r="BP46" s="57"/>
      <c r="BQ46" s="57"/>
      <c r="BR46" s="57"/>
      <c r="BS46" s="57"/>
      <c r="BT46" s="57"/>
      <c r="BU46" s="57"/>
      <c r="BV46" s="57"/>
      <c r="BW46" s="57"/>
      <c r="BX46" s="57"/>
      <c r="BY46" s="57"/>
      <c r="BZ46" s="57"/>
      <c r="CA46" s="57"/>
    </row>
    <row r="47" s="105" customFormat="1" ht="14.25" spans="1:79">
      <c r="A47" s="67">
        <v>30</v>
      </c>
      <c r="B47" s="66" t="s">
        <v>309</v>
      </c>
      <c r="C47" s="66"/>
      <c r="D47" s="8" t="s">
        <v>310</v>
      </c>
      <c r="E47" s="160">
        <v>18</v>
      </c>
      <c r="F47" s="66" t="s">
        <v>77</v>
      </c>
      <c r="G47" s="91"/>
      <c r="H47" s="57"/>
      <c r="I47" s="57"/>
      <c r="J47" s="57"/>
      <c r="K47" s="57"/>
      <c r="L47" s="57"/>
      <c r="M47" s="57"/>
      <c r="N47" s="57"/>
      <c r="O47" s="57"/>
      <c r="P47" s="57"/>
      <c r="Q47" s="57"/>
      <c r="R47" s="57"/>
      <c r="S47" s="57"/>
      <c r="T47" s="57"/>
      <c r="U47" s="57"/>
      <c r="V47" s="57"/>
      <c r="W47" s="57"/>
      <c r="X47" s="57"/>
      <c r="Y47" s="57"/>
      <c r="Z47" s="57"/>
      <c r="AA47" s="57"/>
      <c r="AB47" s="57"/>
      <c r="AC47" s="57"/>
      <c r="AD47" s="57"/>
      <c r="AE47" s="57"/>
      <c r="AF47" s="57"/>
      <c r="AG47" s="57"/>
      <c r="AH47" s="57"/>
      <c r="AI47" s="57"/>
      <c r="AJ47" s="57"/>
      <c r="AK47" s="57"/>
      <c r="AL47" s="57"/>
      <c r="AM47" s="57"/>
      <c r="AN47" s="57"/>
      <c r="AO47" s="57"/>
      <c r="AP47" s="57"/>
      <c r="AQ47" s="57"/>
      <c r="AR47" s="57"/>
      <c r="AS47" s="57"/>
      <c r="AT47" s="57"/>
      <c r="AU47" s="57"/>
      <c r="AV47" s="57"/>
      <c r="AW47" s="57"/>
      <c r="AX47" s="57"/>
      <c r="AY47" s="57"/>
      <c r="AZ47" s="57"/>
      <c r="BA47" s="57"/>
      <c r="BB47" s="57"/>
      <c r="BC47" s="57"/>
      <c r="BD47" s="57"/>
      <c r="BE47" s="57"/>
      <c r="BF47" s="57"/>
      <c r="BG47" s="57"/>
      <c r="BH47" s="57"/>
      <c r="BI47" s="57"/>
      <c r="BJ47" s="57"/>
      <c r="BK47" s="57"/>
      <c r="BL47" s="57"/>
      <c r="BM47" s="57"/>
      <c r="BN47" s="57"/>
      <c r="BO47" s="57"/>
      <c r="BP47" s="57"/>
      <c r="BQ47" s="57"/>
      <c r="BR47" s="57"/>
      <c r="BS47" s="57"/>
      <c r="BT47" s="57"/>
      <c r="BU47" s="57"/>
      <c r="BV47" s="57"/>
      <c r="BW47" s="57"/>
      <c r="BX47" s="57"/>
      <c r="BY47" s="57"/>
      <c r="BZ47" s="57"/>
      <c r="CA47" s="57"/>
    </row>
    <row r="48" s="105" customFormat="1" ht="71.25" spans="1:79">
      <c r="A48" s="67">
        <v>31</v>
      </c>
      <c r="B48" s="66" t="s">
        <v>311</v>
      </c>
      <c r="C48" s="66"/>
      <c r="D48" s="8" t="s">
        <v>312</v>
      </c>
      <c r="E48" s="160">
        <v>18</v>
      </c>
      <c r="F48" s="66" t="s">
        <v>77</v>
      </c>
      <c r="G48" s="91"/>
      <c r="H48" s="57"/>
      <c r="I48" s="57"/>
      <c r="J48" s="57"/>
      <c r="K48" s="57"/>
      <c r="L48" s="57"/>
      <c r="M48" s="57"/>
      <c r="N48" s="57"/>
      <c r="O48" s="57"/>
      <c r="P48" s="57"/>
      <c r="Q48" s="57"/>
      <c r="R48" s="57"/>
      <c r="S48" s="57"/>
      <c r="T48" s="57"/>
      <c r="U48" s="57"/>
      <c r="V48" s="57"/>
      <c r="W48" s="57"/>
      <c r="X48" s="57"/>
      <c r="Y48" s="57"/>
      <c r="Z48" s="57"/>
      <c r="AA48" s="57"/>
      <c r="AB48" s="57"/>
      <c r="AC48" s="57"/>
      <c r="AD48" s="57"/>
      <c r="AE48" s="57"/>
      <c r="AF48" s="57"/>
      <c r="AG48" s="57"/>
      <c r="AH48" s="57"/>
      <c r="AI48" s="57"/>
      <c r="AJ48" s="57"/>
      <c r="AK48" s="57"/>
      <c r="AL48" s="57"/>
      <c r="AM48" s="57"/>
      <c r="AN48" s="57"/>
      <c r="AO48" s="57"/>
      <c r="AP48" s="57"/>
      <c r="AQ48" s="57"/>
      <c r="AR48" s="57"/>
      <c r="AS48" s="57"/>
      <c r="AT48" s="57"/>
      <c r="AU48" s="57"/>
      <c r="AV48" s="57"/>
      <c r="AW48" s="57"/>
      <c r="AX48" s="57"/>
      <c r="AY48" s="57"/>
      <c r="AZ48" s="57"/>
      <c r="BA48" s="57"/>
      <c r="BB48" s="57"/>
      <c r="BC48" s="57"/>
      <c r="BD48" s="57"/>
      <c r="BE48" s="57"/>
      <c r="BF48" s="57"/>
      <c r="BG48" s="57"/>
      <c r="BH48" s="57"/>
      <c r="BI48" s="57"/>
      <c r="BJ48" s="57"/>
      <c r="BK48" s="57"/>
      <c r="BL48" s="57"/>
      <c r="BM48" s="57"/>
      <c r="BN48" s="57"/>
      <c r="BO48" s="57"/>
      <c r="BP48" s="57"/>
      <c r="BQ48" s="57"/>
      <c r="BR48" s="57"/>
      <c r="BS48" s="57"/>
      <c r="BT48" s="57"/>
      <c r="BU48" s="57"/>
      <c r="BV48" s="57"/>
      <c r="BW48" s="57"/>
      <c r="BX48" s="57"/>
      <c r="BY48" s="57"/>
      <c r="BZ48" s="57"/>
      <c r="CA48" s="57"/>
    </row>
    <row r="49" s="105" customFormat="1" ht="28.5" spans="1:79">
      <c r="A49" s="67">
        <v>32</v>
      </c>
      <c r="B49" s="66" t="s">
        <v>313</v>
      </c>
      <c r="C49" s="66"/>
      <c r="D49" s="8" t="s">
        <v>314</v>
      </c>
      <c r="E49" s="160">
        <v>18</v>
      </c>
      <c r="F49" s="66" t="s">
        <v>77</v>
      </c>
      <c r="G49" s="91"/>
      <c r="H49" s="57"/>
      <c r="I49" s="57"/>
      <c r="J49" s="57"/>
      <c r="K49" s="57"/>
      <c r="L49" s="57"/>
      <c r="M49" s="57"/>
      <c r="N49" s="57"/>
      <c r="O49" s="57"/>
      <c r="P49" s="57"/>
      <c r="Q49" s="57"/>
      <c r="R49" s="57"/>
      <c r="S49" s="57"/>
      <c r="T49" s="57"/>
      <c r="U49" s="57"/>
      <c r="V49" s="57"/>
      <c r="W49" s="57"/>
      <c r="X49" s="57"/>
      <c r="Y49" s="57"/>
      <c r="Z49" s="57"/>
      <c r="AA49" s="57"/>
      <c r="AB49" s="57"/>
      <c r="AC49" s="57"/>
      <c r="AD49" s="57"/>
      <c r="AE49" s="57"/>
      <c r="AF49" s="57"/>
      <c r="AG49" s="57"/>
      <c r="AH49" s="57"/>
      <c r="AI49" s="57"/>
      <c r="AJ49" s="57"/>
      <c r="AK49" s="57"/>
      <c r="AL49" s="57"/>
      <c r="AM49" s="57"/>
      <c r="AN49" s="57"/>
      <c r="AO49" s="57"/>
      <c r="AP49" s="57"/>
      <c r="AQ49" s="57"/>
      <c r="AR49" s="57"/>
      <c r="AS49" s="57"/>
      <c r="AT49" s="57"/>
      <c r="AU49" s="57"/>
      <c r="AV49" s="57"/>
      <c r="AW49" s="57"/>
      <c r="AX49" s="57"/>
      <c r="AY49" s="57"/>
      <c r="AZ49" s="57"/>
      <c r="BA49" s="57"/>
      <c r="BB49" s="57"/>
      <c r="BC49" s="57"/>
      <c r="BD49" s="57"/>
      <c r="BE49" s="57"/>
      <c r="BF49" s="57"/>
      <c r="BG49" s="57"/>
      <c r="BH49" s="57"/>
      <c r="BI49" s="57"/>
      <c r="BJ49" s="57"/>
      <c r="BK49" s="57"/>
      <c r="BL49" s="57"/>
      <c r="BM49" s="57"/>
      <c r="BN49" s="57"/>
      <c r="BO49" s="57"/>
      <c r="BP49" s="57"/>
      <c r="BQ49" s="57"/>
      <c r="BR49" s="57"/>
      <c r="BS49" s="57"/>
      <c r="BT49" s="57"/>
      <c r="BU49" s="57"/>
      <c r="BV49" s="57"/>
      <c r="BW49" s="57"/>
      <c r="BX49" s="57"/>
      <c r="BY49" s="57"/>
      <c r="BZ49" s="57"/>
      <c r="CA49" s="57"/>
    </row>
    <row r="50" s="105" customFormat="1" ht="23" customHeight="1" spans="1:79">
      <c r="A50" s="67">
        <v>33</v>
      </c>
      <c r="B50" s="66" t="s">
        <v>315</v>
      </c>
      <c r="C50" s="66"/>
      <c r="D50" s="8" t="s">
        <v>316</v>
      </c>
      <c r="E50" s="160">
        <v>18</v>
      </c>
      <c r="F50" s="66" t="s">
        <v>77</v>
      </c>
      <c r="G50" s="91"/>
      <c r="H50" s="57"/>
      <c r="I50" s="57"/>
      <c r="J50" s="57"/>
      <c r="K50" s="57"/>
      <c r="L50" s="57"/>
      <c r="M50" s="57"/>
      <c r="N50" s="57"/>
      <c r="O50" s="57"/>
      <c r="P50" s="57"/>
      <c r="Q50" s="57"/>
      <c r="R50" s="57"/>
      <c r="S50" s="57"/>
      <c r="T50" s="57"/>
      <c r="U50" s="57"/>
      <c r="V50" s="57"/>
      <c r="W50" s="57"/>
      <c r="X50" s="57"/>
      <c r="Y50" s="57"/>
      <c r="Z50" s="57"/>
      <c r="AA50" s="57"/>
      <c r="AB50" s="57"/>
      <c r="AC50" s="57"/>
      <c r="AD50" s="57"/>
      <c r="AE50" s="57"/>
      <c r="AF50" s="57"/>
      <c r="AG50" s="57"/>
      <c r="AH50" s="57"/>
      <c r="AI50" s="57"/>
      <c r="AJ50" s="57"/>
      <c r="AK50" s="57"/>
      <c r="AL50" s="57"/>
      <c r="AM50" s="57"/>
      <c r="AN50" s="57"/>
      <c r="AO50" s="57"/>
      <c r="AP50" s="57"/>
      <c r="AQ50" s="57"/>
      <c r="AR50" s="57"/>
      <c r="AS50" s="57"/>
      <c r="AT50" s="57"/>
      <c r="AU50" s="57"/>
      <c r="AV50" s="57"/>
      <c r="AW50" s="57"/>
      <c r="AX50" s="57"/>
      <c r="AY50" s="57"/>
      <c r="AZ50" s="57"/>
      <c r="BA50" s="57"/>
      <c r="BB50" s="57"/>
      <c r="BC50" s="57"/>
      <c r="BD50" s="57"/>
      <c r="BE50" s="57"/>
      <c r="BF50" s="57"/>
      <c r="BG50" s="57"/>
      <c r="BH50" s="57"/>
      <c r="BI50" s="57"/>
      <c r="BJ50" s="57"/>
      <c r="BK50" s="57"/>
      <c r="BL50" s="57"/>
      <c r="BM50" s="57"/>
      <c r="BN50" s="57"/>
      <c r="BO50" s="57"/>
      <c r="BP50" s="57"/>
      <c r="BQ50" s="57"/>
      <c r="BR50" s="57"/>
      <c r="BS50" s="57"/>
      <c r="BT50" s="57"/>
      <c r="BU50" s="57"/>
      <c r="BV50" s="57"/>
      <c r="BW50" s="57"/>
      <c r="BX50" s="57"/>
      <c r="BY50" s="57"/>
      <c r="BZ50" s="57"/>
      <c r="CA50" s="57"/>
    </row>
    <row r="51" s="105" customFormat="1" ht="57" spans="1:79">
      <c r="A51" s="67">
        <v>34</v>
      </c>
      <c r="B51" s="66" t="s">
        <v>317</v>
      </c>
      <c r="C51" s="66"/>
      <c r="D51" s="8" t="s">
        <v>318</v>
      </c>
      <c r="E51" s="160">
        <v>18</v>
      </c>
      <c r="F51" s="66" t="s">
        <v>77</v>
      </c>
      <c r="G51" s="91"/>
      <c r="H51" s="57"/>
      <c r="I51" s="57"/>
      <c r="J51" s="57"/>
      <c r="K51" s="57"/>
      <c r="L51" s="57"/>
      <c r="M51" s="57"/>
      <c r="N51" s="57"/>
      <c r="O51" s="57"/>
      <c r="P51" s="57"/>
      <c r="Q51" s="57"/>
      <c r="R51" s="57"/>
      <c r="S51" s="57"/>
      <c r="T51" s="57"/>
      <c r="U51" s="57"/>
      <c r="V51" s="57"/>
      <c r="W51" s="57"/>
      <c r="X51" s="57"/>
      <c r="Y51" s="57"/>
      <c r="Z51" s="57"/>
      <c r="AA51" s="57"/>
      <c r="AB51" s="57"/>
      <c r="AC51" s="57"/>
      <c r="AD51" s="57"/>
      <c r="AE51" s="57"/>
      <c r="AF51" s="57"/>
      <c r="AG51" s="57"/>
      <c r="AH51" s="57"/>
      <c r="AI51" s="57"/>
      <c r="AJ51" s="57"/>
      <c r="AK51" s="57"/>
      <c r="AL51" s="57"/>
      <c r="AM51" s="57"/>
      <c r="AN51" s="57"/>
      <c r="AO51" s="57"/>
      <c r="AP51" s="57"/>
      <c r="AQ51" s="57"/>
      <c r="AR51" s="57"/>
      <c r="AS51" s="57"/>
      <c r="AT51" s="57"/>
      <c r="AU51" s="57"/>
      <c r="AV51" s="57"/>
      <c r="AW51" s="57"/>
      <c r="AX51" s="57"/>
      <c r="AY51" s="57"/>
      <c r="AZ51" s="57"/>
      <c r="BA51" s="57"/>
      <c r="BB51" s="57"/>
      <c r="BC51" s="57"/>
      <c r="BD51" s="57"/>
      <c r="BE51" s="57"/>
      <c r="BF51" s="57"/>
      <c r="BG51" s="57"/>
      <c r="BH51" s="57"/>
      <c r="BI51" s="57"/>
      <c r="BJ51" s="57"/>
      <c r="BK51" s="57"/>
      <c r="BL51" s="57"/>
      <c r="BM51" s="57"/>
      <c r="BN51" s="57"/>
      <c r="BO51" s="57"/>
      <c r="BP51" s="57"/>
      <c r="BQ51" s="57"/>
      <c r="BR51" s="57"/>
      <c r="BS51" s="57"/>
      <c r="BT51" s="57"/>
      <c r="BU51" s="57"/>
      <c r="BV51" s="57"/>
      <c r="BW51" s="57"/>
      <c r="BX51" s="57"/>
      <c r="BY51" s="57"/>
      <c r="BZ51" s="57"/>
      <c r="CA51" s="57"/>
    </row>
    <row r="52" s="105" customFormat="1" ht="42.75" spans="1:79">
      <c r="A52" s="67">
        <v>35</v>
      </c>
      <c r="B52" s="66" t="s">
        <v>319</v>
      </c>
      <c r="C52" s="66"/>
      <c r="D52" s="8" t="s">
        <v>320</v>
      </c>
      <c r="E52" s="160">
        <v>18</v>
      </c>
      <c r="F52" s="66" t="s">
        <v>77</v>
      </c>
      <c r="G52" s="91"/>
      <c r="H52" s="57"/>
      <c r="I52" s="57"/>
      <c r="J52" s="57"/>
      <c r="K52" s="57"/>
      <c r="L52" s="57"/>
      <c r="M52" s="57"/>
      <c r="N52" s="57"/>
      <c r="O52" s="57"/>
      <c r="P52" s="57"/>
      <c r="Q52" s="57"/>
      <c r="R52" s="57"/>
      <c r="S52" s="57"/>
      <c r="T52" s="57"/>
      <c r="U52" s="57"/>
      <c r="V52" s="57"/>
      <c r="W52" s="57"/>
      <c r="X52" s="57"/>
      <c r="Y52" s="57"/>
      <c r="Z52" s="57"/>
      <c r="AA52" s="57"/>
      <c r="AB52" s="57"/>
      <c r="AC52" s="57"/>
      <c r="AD52" s="57"/>
      <c r="AE52" s="57"/>
      <c r="AF52" s="57"/>
      <c r="AG52" s="57"/>
      <c r="AH52" s="57"/>
      <c r="AI52" s="57"/>
      <c r="AJ52" s="57"/>
      <c r="AK52" s="57"/>
      <c r="AL52" s="57"/>
      <c r="AM52" s="57"/>
      <c r="AN52" s="57"/>
      <c r="AO52" s="57"/>
      <c r="AP52" s="57"/>
      <c r="AQ52" s="57"/>
      <c r="AR52" s="57"/>
      <c r="AS52" s="57"/>
      <c r="AT52" s="57"/>
      <c r="AU52" s="57"/>
      <c r="AV52" s="57"/>
      <c r="AW52" s="57"/>
      <c r="AX52" s="57"/>
      <c r="AY52" s="57"/>
      <c r="AZ52" s="57"/>
      <c r="BA52" s="57"/>
      <c r="BB52" s="57"/>
      <c r="BC52" s="57"/>
      <c r="BD52" s="57"/>
      <c r="BE52" s="57"/>
      <c r="BF52" s="57"/>
      <c r="BG52" s="57"/>
      <c r="BH52" s="57"/>
      <c r="BI52" s="57"/>
      <c r="BJ52" s="57"/>
      <c r="BK52" s="57"/>
      <c r="BL52" s="57"/>
      <c r="BM52" s="57"/>
      <c r="BN52" s="57"/>
      <c r="BO52" s="57"/>
      <c r="BP52" s="57"/>
      <c r="BQ52" s="57"/>
      <c r="BR52" s="57"/>
      <c r="BS52" s="57"/>
      <c r="BT52" s="57"/>
      <c r="BU52" s="57"/>
      <c r="BV52" s="57"/>
      <c r="BW52" s="57"/>
      <c r="BX52" s="57"/>
      <c r="BY52" s="57"/>
      <c r="BZ52" s="57"/>
      <c r="CA52" s="57"/>
    </row>
    <row r="53" s="105" customFormat="1" ht="28.5" spans="1:79">
      <c r="A53" s="67">
        <v>36</v>
      </c>
      <c r="B53" s="66" t="s">
        <v>321</v>
      </c>
      <c r="C53" s="66"/>
      <c r="D53" s="8" t="s">
        <v>322</v>
      </c>
      <c r="E53" s="160">
        <v>18</v>
      </c>
      <c r="F53" s="66" t="s">
        <v>77</v>
      </c>
      <c r="G53" s="91"/>
      <c r="H53" s="57"/>
      <c r="I53" s="57"/>
      <c r="J53" s="57"/>
      <c r="K53" s="57"/>
      <c r="L53" s="57"/>
      <c r="M53" s="57"/>
      <c r="N53" s="57"/>
      <c r="O53" s="57"/>
      <c r="P53" s="57"/>
      <c r="Q53" s="57"/>
      <c r="R53" s="57"/>
      <c r="S53" s="57"/>
      <c r="T53" s="57"/>
      <c r="U53" s="57"/>
      <c r="V53" s="57"/>
      <c r="W53" s="57"/>
      <c r="X53" s="57"/>
      <c r="Y53" s="57"/>
      <c r="Z53" s="57"/>
      <c r="AA53" s="57"/>
      <c r="AB53" s="57"/>
      <c r="AC53" s="57"/>
      <c r="AD53" s="57"/>
      <c r="AE53" s="57"/>
      <c r="AF53" s="57"/>
      <c r="AG53" s="57"/>
      <c r="AH53" s="57"/>
      <c r="AI53" s="57"/>
      <c r="AJ53" s="57"/>
      <c r="AK53" s="57"/>
      <c r="AL53" s="57"/>
      <c r="AM53" s="57"/>
      <c r="AN53" s="57"/>
      <c r="AO53" s="57"/>
      <c r="AP53" s="57"/>
      <c r="AQ53" s="57"/>
      <c r="AR53" s="57"/>
      <c r="AS53" s="57"/>
      <c r="AT53" s="57"/>
      <c r="AU53" s="57"/>
      <c r="AV53" s="57"/>
      <c r="AW53" s="57"/>
      <c r="AX53" s="57"/>
      <c r="AY53" s="57"/>
      <c r="AZ53" s="57"/>
      <c r="BA53" s="57"/>
      <c r="BB53" s="57"/>
      <c r="BC53" s="57"/>
      <c r="BD53" s="57"/>
      <c r="BE53" s="57"/>
      <c r="BF53" s="57"/>
      <c r="BG53" s="57"/>
      <c r="BH53" s="57"/>
      <c r="BI53" s="57"/>
      <c r="BJ53" s="57"/>
      <c r="BK53" s="57"/>
      <c r="BL53" s="57"/>
      <c r="BM53" s="57"/>
      <c r="BN53" s="57"/>
      <c r="BO53" s="57"/>
      <c r="BP53" s="57"/>
      <c r="BQ53" s="57"/>
      <c r="BR53" s="57"/>
      <c r="BS53" s="57"/>
      <c r="BT53" s="57"/>
      <c r="BU53" s="57"/>
      <c r="BV53" s="57"/>
      <c r="BW53" s="57"/>
      <c r="BX53" s="57"/>
      <c r="BY53" s="57"/>
      <c r="BZ53" s="57"/>
      <c r="CA53" s="57"/>
    </row>
    <row r="54" s="105" customFormat="1" ht="156.75" spans="1:79">
      <c r="A54" s="67">
        <v>37</v>
      </c>
      <c r="B54" s="66" t="s">
        <v>323</v>
      </c>
      <c r="C54" s="66"/>
      <c r="D54" s="8" t="s">
        <v>324</v>
      </c>
      <c r="E54" s="160">
        <v>18</v>
      </c>
      <c r="F54" s="66" t="s">
        <v>77</v>
      </c>
      <c r="G54" s="91"/>
      <c r="H54" s="57"/>
      <c r="I54" s="57"/>
      <c r="J54" s="57"/>
      <c r="K54" s="57"/>
      <c r="L54" s="57"/>
      <c r="M54" s="57"/>
      <c r="N54" s="57"/>
      <c r="O54" s="57"/>
      <c r="P54" s="57"/>
      <c r="Q54" s="57"/>
      <c r="R54" s="57"/>
      <c r="S54" s="57"/>
      <c r="T54" s="57"/>
      <c r="U54" s="57"/>
      <c r="V54" s="57"/>
      <c r="W54" s="57"/>
      <c r="X54" s="57"/>
      <c r="Y54" s="57"/>
      <c r="Z54" s="57"/>
      <c r="AA54" s="57"/>
      <c r="AB54" s="57"/>
      <c r="AC54" s="57"/>
      <c r="AD54" s="57"/>
      <c r="AE54" s="57"/>
      <c r="AF54" s="57"/>
      <c r="AG54" s="57"/>
      <c r="AH54" s="57"/>
      <c r="AI54" s="57"/>
      <c r="AJ54" s="57"/>
      <c r="AK54" s="57"/>
      <c r="AL54" s="57"/>
      <c r="AM54" s="57"/>
      <c r="AN54" s="57"/>
      <c r="AO54" s="57"/>
      <c r="AP54" s="57"/>
      <c r="AQ54" s="57"/>
      <c r="AR54" s="57"/>
      <c r="AS54" s="57"/>
      <c r="AT54" s="57"/>
      <c r="AU54" s="57"/>
      <c r="AV54" s="57"/>
      <c r="AW54" s="57"/>
      <c r="AX54" s="57"/>
      <c r="AY54" s="57"/>
      <c r="AZ54" s="57"/>
      <c r="BA54" s="57"/>
      <c r="BB54" s="57"/>
      <c r="BC54" s="57"/>
      <c r="BD54" s="57"/>
      <c r="BE54" s="57"/>
      <c r="BF54" s="57"/>
      <c r="BG54" s="57"/>
      <c r="BH54" s="57"/>
      <c r="BI54" s="57"/>
      <c r="BJ54" s="57"/>
      <c r="BK54" s="57"/>
      <c r="BL54" s="57"/>
      <c r="BM54" s="57"/>
      <c r="BN54" s="57"/>
      <c r="BO54" s="57"/>
      <c r="BP54" s="57"/>
      <c r="BQ54" s="57"/>
      <c r="BR54" s="57"/>
      <c r="BS54" s="57"/>
      <c r="BT54" s="57"/>
      <c r="BU54" s="57"/>
      <c r="BV54" s="57"/>
      <c r="BW54" s="57"/>
      <c r="BX54" s="57"/>
      <c r="BY54" s="57"/>
      <c r="BZ54" s="57"/>
      <c r="CA54" s="57"/>
    </row>
    <row r="55" s="105" customFormat="1" ht="128.25" spans="1:79">
      <c r="A55" s="67">
        <v>38</v>
      </c>
      <c r="B55" s="66" t="s">
        <v>325</v>
      </c>
      <c r="C55" s="66"/>
      <c r="D55" s="8" t="s">
        <v>326</v>
      </c>
      <c r="E55" s="160">
        <v>18</v>
      </c>
      <c r="F55" s="66" t="s">
        <v>77</v>
      </c>
      <c r="G55" s="91"/>
      <c r="H55" s="57"/>
      <c r="I55" s="57"/>
      <c r="J55" s="57"/>
      <c r="K55" s="57"/>
      <c r="L55" s="57"/>
      <c r="M55" s="57"/>
      <c r="N55" s="57"/>
      <c r="O55" s="57"/>
      <c r="P55" s="57"/>
      <c r="Q55" s="57"/>
      <c r="R55" s="57"/>
      <c r="S55" s="57"/>
      <c r="T55" s="57"/>
      <c r="U55" s="57"/>
      <c r="V55" s="57"/>
      <c r="W55" s="57"/>
      <c r="X55" s="57"/>
      <c r="Y55" s="57"/>
      <c r="Z55" s="57"/>
      <c r="AA55" s="57"/>
      <c r="AB55" s="57"/>
      <c r="AC55" s="57"/>
      <c r="AD55" s="57"/>
      <c r="AE55" s="57"/>
      <c r="AF55" s="57"/>
      <c r="AG55" s="57"/>
      <c r="AH55" s="57"/>
      <c r="AI55" s="57"/>
      <c r="AJ55" s="57"/>
      <c r="AK55" s="57"/>
      <c r="AL55" s="57"/>
      <c r="AM55" s="57"/>
      <c r="AN55" s="57"/>
      <c r="AO55" s="57"/>
      <c r="AP55" s="57"/>
      <c r="AQ55" s="57"/>
      <c r="AR55" s="57"/>
      <c r="AS55" s="57"/>
      <c r="AT55" s="57"/>
      <c r="AU55" s="57"/>
      <c r="AV55" s="57"/>
      <c r="AW55" s="57"/>
      <c r="AX55" s="57"/>
      <c r="AY55" s="57"/>
      <c r="AZ55" s="57"/>
      <c r="BA55" s="57"/>
      <c r="BB55" s="57"/>
      <c r="BC55" s="57"/>
      <c r="BD55" s="57"/>
      <c r="BE55" s="57"/>
      <c r="BF55" s="57"/>
      <c r="BG55" s="57"/>
      <c r="BH55" s="57"/>
      <c r="BI55" s="57"/>
      <c r="BJ55" s="57"/>
      <c r="BK55" s="57"/>
      <c r="BL55" s="57"/>
      <c r="BM55" s="57"/>
      <c r="BN55" s="57"/>
      <c r="BO55" s="57"/>
      <c r="BP55" s="57"/>
      <c r="BQ55" s="57"/>
      <c r="BR55" s="57"/>
      <c r="BS55" s="57"/>
      <c r="BT55" s="57"/>
      <c r="BU55" s="57"/>
      <c r="BV55" s="57"/>
      <c r="BW55" s="57"/>
      <c r="BX55" s="57"/>
      <c r="BY55" s="57"/>
      <c r="BZ55" s="57"/>
      <c r="CA55" s="57"/>
    </row>
    <row r="56" s="105" customFormat="1" ht="42.75" spans="1:79">
      <c r="A56" s="67">
        <v>39</v>
      </c>
      <c r="B56" s="66" t="s">
        <v>327</v>
      </c>
      <c r="C56" s="66"/>
      <c r="D56" s="8" t="s">
        <v>328</v>
      </c>
      <c r="E56" s="160">
        <v>18</v>
      </c>
      <c r="F56" s="66" t="s">
        <v>77</v>
      </c>
      <c r="G56" s="91"/>
      <c r="H56" s="57"/>
      <c r="I56" s="57"/>
      <c r="J56" s="57"/>
      <c r="K56" s="57"/>
      <c r="L56" s="57"/>
      <c r="M56" s="57"/>
      <c r="N56" s="57"/>
      <c r="O56" s="57"/>
      <c r="P56" s="57"/>
      <c r="Q56" s="57"/>
      <c r="R56" s="57"/>
      <c r="S56" s="57"/>
      <c r="T56" s="57"/>
      <c r="U56" s="57"/>
      <c r="V56" s="57"/>
      <c r="W56" s="57"/>
      <c r="X56" s="57"/>
      <c r="Y56" s="57"/>
      <c r="Z56" s="57"/>
      <c r="AA56" s="57"/>
      <c r="AB56" s="57"/>
      <c r="AC56" s="57"/>
      <c r="AD56" s="57"/>
      <c r="AE56" s="57"/>
      <c r="AF56" s="57"/>
      <c r="AG56" s="57"/>
      <c r="AH56" s="57"/>
      <c r="AI56" s="57"/>
      <c r="AJ56" s="57"/>
      <c r="AK56" s="57"/>
      <c r="AL56" s="57"/>
      <c r="AM56" s="57"/>
      <c r="AN56" s="57"/>
      <c r="AO56" s="57"/>
      <c r="AP56" s="57"/>
      <c r="AQ56" s="57"/>
      <c r="AR56" s="57"/>
      <c r="AS56" s="57"/>
      <c r="AT56" s="57"/>
      <c r="AU56" s="57"/>
      <c r="AV56" s="57"/>
      <c r="AW56" s="57"/>
      <c r="AX56" s="57"/>
      <c r="AY56" s="57"/>
      <c r="AZ56" s="57"/>
      <c r="BA56" s="57"/>
      <c r="BB56" s="57"/>
      <c r="BC56" s="57"/>
      <c r="BD56" s="57"/>
      <c r="BE56" s="57"/>
      <c r="BF56" s="57"/>
      <c r="BG56" s="57"/>
      <c r="BH56" s="57"/>
      <c r="BI56" s="57"/>
      <c r="BJ56" s="57"/>
      <c r="BK56" s="57"/>
      <c r="BL56" s="57"/>
      <c r="BM56" s="57"/>
      <c r="BN56" s="57"/>
      <c r="BO56" s="57"/>
      <c r="BP56" s="57"/>
      <c r="BQ56" s="57"/>
      <c r="BR56" s="57"/>
      <c r="BS56" s="57"/>
      <c r="BT56" s="57"/>
      <c r="BU56" s="57"/>
      <c r="BV56" s="57"/>
      <c r="BW56" s="57"/>
      <c r="BX56" s="57"/>
      <c r="BY56" s="57"/>
      <c r="BZ56" s="57"/>
      <c r="CA56" s="57"/>
    </row>
    <row r="57" s="105" customFormat="1" customHeight="1" spans="1:79">
      <c r="A57" s="70" t="s">
        <v>100</v>
      </c>
      <c r="B57" s="70"/>
      <c r="C57" s="70"/>
      <c r="D57" s="70"/>
      <c r="E57" s="70"/>
      <c r="F57" s="70"/>
      <c r="G57" s="71"/>
      <c r="H57" s="57"/>
      <c r="I57" s="57"/>
      <c r="J57" s="57"/>
      <c r="K57" s="57"/>
      <c r="L57" s="57"/>
      <c r="M57" s="57"/>
      <c r="N57" s="57"/>
      <c r="O57" s="57"/>
      <c r="P57" s="57"/>
      <c r="Q57" s="57"/>
      <c r="R57" s="57"/>
      <c r="S57" s="57"/>
      <c r="T57" s="57"/>
      <c r="U57" s="57"/>
      <c r="V57" s="57"/>
      <c r="W57" s="57"/>
      <c r="X57" s="57"/>
      <c r="Y57" s="57"/>
      <c r="Z57" s="57"/>
      <c r="AA57" s="57"/>
      <c r="AB57" s="57"/>
      <c r="AC57" s="57"/>
      <c r="AD57" s="57"/>
      <c r="AE57" s="57"/>
      <c r="AF57" s="57"/>
      <c r="AG57" s="57"/>
      <c r="AH57" s="57"/>
      <c r="AI57" s="57"/>
      <c r="AJ57" s="57"/>
      <c r="AK57" s="57"/>
      <c r="AL57" s="57"/>
      <c r="AM57" s="57"/>
      <c r="AN57" s="57"/>
      <c r="AO57" s="57"/>
      <c r="AP57" s="57"/>
      <c r="AQ57" s="57"/>
      <c r="AR57" s="57"/>
      <c r="AS57" s="57"/>
      <c r="AT57" s="57"/>
      <c r="AU57" s="57"/>
      <c r="AV57" s="57"/>
      <c r="AW57" s="57"/>
      <c r="AX57" s="57"/>
      <c r="AY57" s="57"/>
      <c r="AZ57" s="57"/>
      <c r="BA57" s="57"/>
      <c r="BB57" s="57"/>
      <c r="BC57" s="57"/>
      <c r="BD57" s="57"/>
      <c r="BE57" s="57"/>
      <c r="BF57" s="57"/>
      <c r="BG57" s="57"/>
      <c r="BH57" s="57"/>
      <c r="BI57" s="57"/>
      <c r="BJ57" s="57"/>
      <c r="BK57" s="57"/>
      <c r="BL57" s="57"/>
      <c r="BM57" s="57"/>
      <c r="BN57" s="57"/>
      <c r="BO57" s="57"/>
      <c r="BP57" s="57"/>
      <c r="BQ57" s="57"/>
      <c r="BR57" s="57"/>
      <c r="BS57" s="57"/>
      <c r="BT57" s="57"/>
      <c r="BU57" s="57"/>
      <c r="BV57" s="57"/>
      <c r="BW57" s="57"/>
      <c r="BX57" s="57"/>
      <c r="BY57" s="57"/>
      <c r="BZ57" s="57"/>
      <c r="CA57" s="57"/>
    </row>
    <row r="58" customHeight="1" spans="1:7">
      <c r="A58" s="72" t="s">
        <v>138</v>
      </c>
      <c r="B58" s="72"/>
      <c r="C58" s="72"/>
      <c r="D58" s="72"/>
      <c r="E58" s="72"/>
      <c r="F58" s="72"/>
      <c r="G58" s="73"/>
    </row>
  </sheetData>
  <sheetProtection formatCells="0" insertHyperlinks="0" autoFilter="0"/>
  <mergeCells count="7">
    <mergeCell ref="A1:G1"/>
    <mergeCell ref="A3:G3"/>
    <mergeCell ref="A15:F15"/>
    <mergeCell ref="A16:G16"/>
    <mergeCell ref="A17:G17"/>
    <mergeCell ref="A57:F57"/>
    <mergeCell ref="A58:F58"/>
  </mergeCells>
  <pageMargins left="0.195833333333333" right="0.195833333333333" top="0.195833333333333" bottom="0.195833333333333" header="0.5" footer="0.5"/>
  <pageSetup paperSize="9" scale="70" fitToHeight="0" orientation="landscape"/>
  <headerFooter/>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CA28"/>
  <sheetViews>
    <sheetView workbookViewId="0">
      <pane ySplit="2" topLeftCell="A22" activePane="bottomLeft" state="frozen"/>
      <selection/>
      <selection pane="bottomLeft" activeCell="K4" sqref="K4"/>
    </sheetView>
  </sheetViews>
  <sheetFormatPr defaultColWidth="10" defaultRowHeight="24" customHeight="1"/>
  <cols>
    <col min="1" max="1" width="5.625" style="57" customWidth="1"/>
    <col min="2" max="2" width="15.625" style="57" customWidth="1"/>
    <col min="3" max="3" width="20.625" style="57" customWidth="1"/>
    <col min="4" max="4" width="80.625" style="59" customWidth="1"/>
    <col min="5" max="6" width="5.625" style="57" customWidth="1"/>
    <col min="7" max="7" width="20.625" style="60" customWidth="1"/>
    <col min="8" max="8" width="4.375" style="57" customWidth="1"/>
    <col min="9" max="16384" width="10" style="57"/>
  </cols>
  <sheetData>
    <row r="1" s="57" customFormat="1" customHeight="1" spans="1:8">
      <c r="A1" s="61" t="s">
        <v>21</v>
      </c>
      <c r="B1" s="61"/>
      <c r="C1" s="61"/>
      <c r="D1" s="61"/>
      <c r="E1" s="61"/>
      <c r="F1" s="61"/>
      <c r="G1" s="61"/>
      <c r="H1" s="64"/>
    </row>
    <row r="2" s="57" customFormat="1" customHeight="1" spans="1:7">
      <c r="A2" s="54" t="s">
        <v>1</v>
      </c>
      <c r="B2" s="54" t="s">
        <v>43</v>
      </c>
      <c r="C2" s="54" t="s">
        <v>44</v>
      </c>
      <c r="D2" s="54" t="s">
        <v>45</v>
      </c>
      <c r="E2" s="54" t="s">
        <v>46</v>
      </c>
      <c r="F2" s="54" t="s">
        <v>47</v>
      </c>
      <c r="G2" s="65" t="s">
        <v>48</v>
      </c>
    </row>
    <row r="3" s="74" customFormat="1" customHeight="1" spans="1:7">
      <c r="A3" s="54" t="s">
        <v>49</v>
      </c>
      <c r="B3" s="54"/>
      <c r="C3" s="54"/>
      <c r="D3" s="54"/>
      <c r="E3" s="54"/>
      <c r="F3" s="54"/>
      <c r="G3" s="54"/>
    </row>
    <row r="4" s="57" customFormat="1" ht="199.5" spans="1:7">
      <c r="A4" s="67">
        <v>1</v>
      </c>
      <c r="B4" s="67" t="s">
        <v>68</v>
      </c>
      <c r="C4" s="135" t="s">
        <v>196</v>
      </c>
      <c r="D4" s="87" t="s">
        <v>197</v>
      </c>
      <c r="E4" s="67">
        <v>1</v>
      </c>
      <c r="F4" s="67" t="s">
        <v>53</v>
      </c>
      <c r="G4" s="66" t="str">
        <f>_xlfn.DISPIMG("ID_FA06570EA72949C0842A3F03E9647E3D",1)</f>
        <v>=DISPIMG("ID_FA06570EA72949C0842A3F03E9647E3D",1)</v>
      </c>
    </row>
    <row r="5" s="57" customFormat="1" ht="356.25" spans="1:7">
      <c r="A5" s="67">
        <v>2</v>
      </c>
      <c r="B5" s="67" t="s">
        <v>139</v>
      </c>
      <c r="C5" s="84"/>
      <c r="D5" s="83" t="s">
        <v>140</v>
      </c>
      <c r="E5" s="67">
        <v>1</v>
      </c>
      <c r="F5" s="67" t="s">
        <v>97</v>
      </c>
      <c r="G5" s="85" t="str">
        <f>_xlfn.DISPIMG("ID_D011D560A1DB437AAD2A5DFBABDE75E3",1)</f>
        <v>=DISPIMG("ID_D011D560A1DB437AAD2A5DFBABDE75E3",1)</v>
      </c>
    </row>
    <row r="6" ht="242.25" spans="1:7">
      <c r="A6" s="67">
        <v>3</v>
      </c>
      <c r="B6" s="86" t="s">
        <v>234</v>
      </c>
      <c r="C6" s="66" t="s">
        <v>72</v>
      </c>
      <c r="D6" s="87" t="s">
        <v>329</v>
      </c>
      <c r="E6" s="85">
        <v>1</v>
      </c>
      <c r="F6" s="88" t="s">
        <v>53</v>
      </c>
      <c r="G6" s="85" t="str">
        <f>_xlfn.DISPIMG("ID_13273956B1CA4913AD5AB9FF116F894E",1)</f>
        <v>=DISPIMG("ID_13273956B1CA4913AD5AB9FF116F894E",1)</v>
      </c>
    </row>
    <row r="7" ht="114" spans="1:7">
      <c r="A7" s="67">
        <v>4</v>
      </c>
      <c r="B7" s="66" t="s">
        <v>236</v>
      </c>
      <c r="C7" s="66" t="s">
        <v>237</v>
      </c>
      <c r="D7" s="8" t="s">
        <v>238</v>
      </c>
      <c r="E7" s="66">
        <v>1</v>
      </c>
      <c r="F7" s="89" t="s">
        <v>53</v>
      </c>
      <c r="G7" s="66" t="str">
        <f>_xlfn.DISPIMG("ID_CBF7CCECC8AB4BDAB240FCBC06EFEAE0",1)</f>
        <v>=DISPIMG("ID_CBF7CCECC8AB4BDAB240FCBC06EFEAE0",1)</v>
      </c>
    </row>
    <row r="8" ht="185.25" spans="1:7">
      <c r="A8" s="67">
        <v>5</v>
      </c>
      <c r="B8" s="90" t="s">
        <v>82</v>
      </c>
      <c r="C8" s="89" t="s">
        <v>83</v>
      </c>
      <c r="D8" s="9" t="s">
        <v>84</v>
      </c>
      <c r="E8" s="66">
        <v>26</v>
      </c>
      <c r="F8" s="66" t="s">
        <v>53</v>
      </c>
      <c r="G8" s="66" t="str">
        <f>_xlfn.DISPIMG("ID_628AE746327248B58B0DA518A83B292E",1)</f>
        <v>=DISPIMG("ID_628AE746327248B58B0DA518A83B292E",1)</v>
      </c>
    </row>
    <row r="9" ht="156.75" spans="1:7">
      <c r="A9" s="67">
        <v>6</v>
      </c>
      <c r="B9" s="86" t="s">
        <v>330</v>
      </c>
      <c r="C9" s="66" t="s">
        <v>178</v>
      </c>
      <c r="D9" s="8" t="s">
        <v>331</v>
      </c>
      <c r="E9" s="85">
        <v>26</v>
      </c>
      <c r="F9" s="88" t="s">
        <v>62</v>
      </c>
      <c r="G9" s="85" t="str">
        <f>_xlfn.DISPIMG("ID_CFA99BAE5C874FCE826C7D24D707B844",1)</f>
        <v>=DISPIMG("ID_CFA99BAE5C874FCE826C7D24D707B844",1)</v>
      </c>
    </row>
    <row r="10" ht="67" customHeight="1" spans="1:7">
      <c r="A10" s="67">
        <v>7</v>
      </c>
      <c r="B10" s="86" t="s">
        <v>88</v>
      </c>
      <c r="C10" s="85" t="s">
        <v>89</v>
      </c>
      <c r="D10" s="8" t="s">
        <v>90</v>
      </c>
      <c r="E10" s="85">
        <v>26</v>
      </c>
      <c r="F10" s="88" t="s">
        <v>77</v>
      </c>
      <c r="G10" s="85" t="str">
        <f>_xlfn.DISPIMG("ID_CC0CF32FCBF94160A53004C285A3E9AA",1)</f>
        <v>=DISPIMG("ID_CC0CF32FCBF94160A53004C285A3E9AA",1)</v>
      </c>
    </row>
    <row r="11" ht="171" spans="1:7">
      <c r="A11" s="67">
        <v>8</v>
      </c>
      <c r="B11" s="86" t="s">
        <v>91</v>
      </c>
      <c r="C11" s="85" t="s">
        <v>92</v>
      </c>
      <c r="D11" s="94" t="s">
        <v>93</v>
      </c>
      <c r="E11" s="91">
        <v>52</v>
      </c>
      <c r="F11" s="88" t="s">
        <v>53</v>
      </c>
      <c r="G11" s="85" t="str">
        <f>_xlfn.DISPIMG("ID_9DEABF0A0FA24F0680F9464FFA4836A6",1)</f>
        <v>=DISPIMG("ID_9DEABF0A0FA24F0680F9464FFA4836A6",1)</v>
      </c>
    </row>
    <row r="12" ht="114" spans="1:7">
      <c r="A12" s="67">
        <v>9</v>
      </c>
      <c r="B12" s="66" t="s">
        <v>159</v>
      </c>
      <c r="C12" s="66" t="s">
        <v>242</v>
      </c>
      <c r="D12" s="94" t="s">
        <v>161</v>
      </c>
      <c r="E12" s="66">
        <v>1</v>
      </c>
      <c r="F12" s="66" t="s">
        <v>59</v>
      </c>
      <c r="G12" s="66" t="str">
        <f>_xlfn.DISPIMG("ID_EE9D07054118484B9214B7654821710A",1)</f>
        <v>=DISPIMG("ID_EE9D07054118484B9214B7654821710A",1)</v>
      </c>
    </row>
    <row r="13" ht="114" spans="1:7">
      <c r="A13" s="67">
        <v>10</v>
      </c>
      <c r="B13" s="66" t="s">
        <v>332</v>
      </c>
      <c r="C13" s="66" t="s">
        <v>333</v>
      </c>
      <c r="D13" s="94" t="s">
        <v>161</v>
      </c>
      <c r="E13" s="66">
        <v>1</v>
      </c>
      <c r="F13" s="66" t="s">
        <v>59</v>
      </c>
      <c r="G13" s="66" t="str">
        <f>_xlfn.DISPIMG("ID_54F6D2740A1D482BA8E6C45DA5FA11AC",1)</f>
        <v>=DISPIMG("ID_54F6D2740A1D482BA8E6C45DA5FA11AC",1)</v>
      </c>
    </row>
    <row r="14" ht="114" spans="1:7">
      <c r="A14" s="67">
        <v>11</v>
      </c>
      <c r="B14" s="66" t="s">
        <v>243</v>
      </c>
      <c r="C14" s="66" t="s">
        <v>244</v>
      </c>
      <c r="D14" s="94" t="s">
        <v>161</v>
      </c>
      <c r="E14" s="66">
        <v>1</v>
      </c>
      <c r="F14" s="66" t="s">
        <v>59</v>
      </c>
      <c r="G14" s="66" t="str">
        <f>_xlfn.DISPIMG("ID_54F6D2740A1D482BA8E6C45DA5FA11AC",1)</f>
        <v>=DISPIMG("ID_54F6D2740A1D482BA8E6C45DA5FA11AC",1)</v>
      </c>
    </row>
    <row r="15" ht="100" customHeight="1" spans="1:7">
      <c r="A15" s="67">
        <v>12</v>
      </c>
      <c r="B15" s="66" t="s">
        <v>65</v>
      </c>
      <c r="C15" s="66" t="s">
        <v>66</v>
      </c>
      <c r="D15" s="8" t="s">
        <v>67</v>
      </c>
      <c r="E15" s="66">
        <v>16</v>
      </c>
      <c r="F15" s="66" t="s">
        <v>62</v>
      </c>
      <c r="G15" s="84" t="str">
        <f>_xlfn.DISPIMG("ID_F9336C3CF8B5465FA5A18F83AA476591",1)</f>
        <v>=DISPIMG("ID_F9336C3CF8B5465FA5A18F83AA476591",1)</v>
      </c>
    </row>
    <row r="16" ht="100" customHeight="1" spans="1:7">
      <c r="A16" s="67">
        <v>13</v>
      </c>
      <c r="B16" s="67" t="s">
        <v>50</v>
      </c>
      <c r="C16" s="67" t="s">
        <v>51</v>
      </c>
      <c r="D16" s="94" t="s">
        <v>52</v>
      </c>
      <c r="E16" s="67">
        <v>3</v>
      </c>
      <c r="F16" s="67" t="s">
        <v>53</v>
      </c>
      <c r="G16" s="67" t="str">
        <f>_xlfn.DISPIMG("ID_D4CA972ECFE64A849B2EDB4C75670A3C",1)</f>
        <v>=DISPIMG("ID_D4CA972ECFE64A849B2EDB4C75670A3C",1)</v>
      </c>
    </row>
    <row r="17" ht="100" customHeight="1" spans="1:7">
      <c r="A17" s="67">
        <v>14</v>
      </c>
      <c r="B17" s="66" t="s">
        <v>50</v>
      </c>
      <c r="C17" s="66" t="s">
        <v>245</v>
      </c>
      <c r="D17" s="94" t="s">
        <v>52</v>
      </c>
      <c r="E17" s="66">
        <v>2</v>
      </c>
      <c r="F17" s="66" t="s">
        <v>53</v>
      </c>
      <c r="G17" s="66" t="str">
        <f>_xlfn.DISPIMG("ID_A5F6FDE7B54C4D4398ED247CBE0C8C5E",1)</f>
        <v>=DISPIMG("ID_A5F6FDE7B54C4D4398ED247CBE0C8C5E",1)</v>
      </c>
    </row>
    <row r="18" customHeight="1" spans="1:7">
      <c r="A18" s="70" t="s">
        <v>100</v>
      </c>
      <c r="B18" s="70"/>
      <c r="C18" s="70"/>
      <c r="D18" s="70"/>
      <c r="E18" s="70"/>
      <c r="F18" s="70"/>
      <c r="G18" s="71"/>
    </row>
    <row r="19" s="74" customFormat="1" ht="24.95" customHeight="1" spans="1:8">
      <c r="A19" s="54" t="s">
        <v>141</v>
      </c>
      <c r="B19" s="54"/>
      <c r="C19" s="54"/>
      <c r="D19" s="54"/>
      <c r="E19" s="54"/>
      <c r="F19" s="54"/>
      <c r="G19" s="54"/>
      <c r="H19" s="57"/>
    </row>
    <row r="20" s="57" customFormat="1" ht="342" spans="1:7">
      <c r="A20" s="67">
        <v>1</v>
      </c>
      <c r="B20" s="86" t="s">
        <v>142</v>
      </c>
      <c r="C20" s="66"/>
      <c r="D20" s="87" t="s">
        <v>143</v>
      </c>
      <c r="E20" s="85">
        <v>1</v>
      </c>
      <c r="F20" s="88" t="s">
        <v>77</v>
      </c>
      <c r="G20" s="136" t="str">
        <f>_xlfn.DISPIMG("ID_8F9CF47A86D240F498ECAFD16F074A7A",1)</f>
        <v>=DISPIMG("ID_8F9CF47A86D240F498ECAFD16F074A7A",1)</v>
      </c>
    </row>
    <row r="21" s="57" customFormat="1" ht="356.25" spans="1:7">
      <c r="A21" s="67">
        <v>2</v>
      </c>
      <c r="B21" s="67" t="s">
        <v>144</v>
      </c>
      <c r="C21" s="84"/>
      <c r="D21" s="83" t="s">
        <v>145</v>
      </c>
      <c r="E21" s="67">
        <v>26</v>
      </c>
      <c r="F21" s="67" t="s">
        <v>97</v>
      </c>
      <c r="G21" s="85" t="str">
        <f>_xlfn.DISPIMG("ID_D011D560A1DB437AAD2A5DFBABDE75E3",1)</f>
        <v>=DISPIMG("ID_D011D560A1DB437AAD2A5DFBABDE75E3",1)</v>
      </c>
    </row>
    <row r="22" s="57" customFormat="1" ht="185.25" spans="1:7">
      <c r="A22" s="67">
        <v>3</v>
      </c>
      <c r="B22" s="86" t="s">
        <v>146</v>
      </c>
      <c r="C22" s="66"/>
      <c r="D22" s="8" t="s">
        <v>147</v>
      </c>
      <c r="E22" s="85">
        <v>26</v>
      </c>
      <c r="F22" s="88" t="s">
        <v>77</v>
      </c>
      <c r="G22" s="137" t="str">
        <f>_xlfn.DISPIMG("ID_CCA8DF948E33481CBE995457AAE979E7",1)</f>
        <v>=DISPIMG("ID_CCA8DF948E33481CBE995457AAE979E7",1)</v>
      </c>
    </row>
    <row r="23" s="57" customFormat="1" ht="34" customHeight="1" spans="1:7">
      <c r="A23" s="67">
        <v>4</v>
      </c>
      <c r="B23" s="86" t="s">
        <v>148</v>
      </c>
      <c r="C23" s="66" t="s">
        <v>149</v>
      </c>
      <c r="D23" s="8" t="s">
        <v>150</v>
      </c>
      <c r="E23" s="85">
        <v>27</v>
      </c>
      <c r="F23" s="88" t="s">
        <v>77</v>
      </c>
      <c r="G23" s="85"/>
    </row>
    <row r="24" s="57" customFormat="1" ht="43" customHeight="1" spans="1:7">
      <c r="A24" s="67">
        <v>5</v>
      </c>
      <c r="B24" s="86" t="s">
        <v>151</v>
      </c>
      <c r="C24" s="66"/>
      <c r="D24" s="8" t="s">
        <v>152</v>
      </c>
      <c r="E24" s="85">
        <v>1</v>
      </c>
      <c r="F24" s="88" t="s">
        <v>97</v>
      </c>
      <c r="G24" s="85"/>
    </row>
    <row r="25" s="57" customFormat="1" ht="50" customHeight="1" spans="1:7">
      <c r="A25" s="67">
        <v>6</v>
      </c>
      <c r="B25" s="86" t="s">
        <v>153</v>
      </c>
      <c r="C25" s="66"/>
      <c r="D25" s="8" t="s">
        <v>154</v>
      </c>
      <c r="E25" s="85">
        <v>1</v>
      </c>
      <c r="F25" s="88" t="s">
        <v>155</v>
      </c>
      <c r="G25" s="85"/>
    </row>
    <row r="26" s="105" customFormat="1" ht="49" customHeight="1" spans="1:79">
      <c r="A26" s="67">
        <v>7</v>
      </c>
      <c r="B26" s="66" t="s">
        <v>156</v>
      </c>
      <c r="C26" s="66"/>
      <c r="D26" s="8" t="s">
        <v>157</v>
      </c>
      <c r="E26" s="66">
        <v>1</v>
      </c>
      <c r="F26" s="66" t="s">
        <v>158</v>
      </c>
      <c r="G26" s="66"/>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c r="BA26" s="57"/>
      <c r="BB26" s="57"/>
      <c r="BC26" s="57"/>
      <c r="BD26" s="57"/>
      <c r="BE26" s="57"/>
      <c r="BF26" s="57"/>
      <c r="BG26" s="57"/>
      <c r="BH26" s="57"/>
      <c r="BI26" s="57"/>
      <c r="BJ26" s="57"/>
      <c r="BK26" s="57"/>
      <c r="BL26" s="57"/>
      <c r="BM26" s="57"/>
      <c r="BN26" s="57"/>
      <c r="BO26" s="57"/>
      <c r="BP26" s="57"/>
      <c r="BQ26" s="57"/>
      <c r="BR26" s="57"/>
      <c r="BS26" s="57"/>
      <c r="BT26" s="57"/>
      <c r="BU26" s="57"/>
      <c r="BV26" s="57"/>
      <c r="BW26" s="57"/>
      <c r="BX26" s="57"/>
      <c r="BY26" s="57"/>
      <c r="BZ26" s="57"/>
      <c r="CA26" s="57"/>
    </row>
    <row r="27" s="57" customFormat="1" customHeight="1" spans="1:7">
      <c r="A27" s="70" t="s">
        <v>100</v>
      </c>
      <c r="B27" s="70"/>
      <c r="C27" s="70"/>
      <c r="D27" s="70"/>
      <c r="E27" s="70"/>
      <c r="F27" s="70"/>
      <c r="G27" s="71"/>
    </row>
    <row r="28" customHeight="1" spans="1:7">
      <c r="A28" s="72" t="s">
        <v>138</v>
      </c>
      <c r="B28" s="72"/>
      <c r="C28" s="72"/>
      <c r="D28" s="72"/>
      <c r="E28" s="72"/>
      <c r="F28" s="72"/>
      <c r="G28" s="73"/>
    </row>
  </sheetData>
  <sheetProtection formatCells="0" insertHyperlinks="0" autoFilter="0"/>
  <mergeCells count="6">
    <mergeCell ref="A1:G1"/>
    <mergeCell ref="A3:G3"/>
    <mergeCell ref="A18:F18"/>
    <mergeCell ref="A19:G19"/>
    <mergeCell ref="A27:F27"/>
    <mergeCell ref="A28:F28"/>
  </mergeCells>
  <pageMargins left="0.195833333333333" right="0.195833333333333" top="0.195833333333333" bottom="0.195833333333333" header="0.5" footer="0.5"/>
  <pageSetup paperSize="9" scale="70" fitToHeight="0" orientation="landscape"/>
  <headerFooter/>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H12"/>
  <sheetViews>
    <sheetView zoomScale="80" zoomScaleNormal="80" workbookViewId="0">
      <pane ySplit="2" topLeftCell="A7" activePane="bottomLeft" state="frozen"/>
      <selection/>
      <selection pane="bottomLeft" activeCell="P8" sqref="P8"/>
    </sheetView>
  </sheetViews>
  <sheetFormatPr defaultColWidth="10" defaultRowHeight="24.95" customHeight="1" outlineLevelCol="7"/>
  <cols>
    <col min="1" max="1" width="5.625" style="126" customWidth="1"/>
    <col min="2" max="2" width="15.625" style="126" customWidth="1"/>
    <col min="3" max="3" width="20.625" style="126" customWidth="1"/>
    <col min="4" max="4" width="80.625" style="153" customWidth="1"/>
    <col min="5" max="6" width="5.625" style="126" customWidth="1"/>
    <col min="7" max="7" width="20.625" style="154" customWidth="1"/>
    <col min="8" max="8" width="5.625" style="126" customWidth="1"/>
    <col min="9" max="16384" width="10" style="126"/>
  </cols>
  <sheetData>
    <row r="1" s="126" customFormat="1" customHeight="1" spans="1:8">
      <c r="A1" s="76" t="s">
        <v>22</v>
      </c>
      <c r="B1" s="77"/>
      <c r="C1" s="77"/>
      <c r="D1" s="77"/>
      <c r="E1" s="77"/>
      <c r="F1" s="77"/>
      <c r="G1" s="63"/>
      <c r="H1" s="64"/>
    </row>
    <row r="2" s="126" customFormat="1" customHeight="1" spans="1:7">
      <c r="A2" s="54" t="s">
        <v>1</v>
      </c>
      <c r="B2" s="54" t="s">
        <v>43</v>
      </c>
      <c r="C2" s="54" t="s">
        <v>44</v>
      </c>
      <c r="D2" s="54" t="s">
        <v>45</v>
      </c>
      <c r="E2" s="54" t="s">
        <v>46</v>
      </c>
      <c r="F2" s="54" t="s">
        <v>47</v>
      </c>
      <c r="G2" s="155" t="s">
        <v>48</v>
      </c>
    </row>
    <row r="3" s="152" customFormat="1" customHeight="1" spans="1:7">
      <c r="A3" s="54" t="s">
        <v>49</v>
      </c>
      <c r="B3" s="54"/>
      <c r="C3" s="54"/>
      <c r="D3" s="54"/>
      <c r="E3" s="54"/>
      <c r="F3" s="54"/>
      <c r="G3" s="54"/>
    </row>
    <row r="4" ht="100" customHeight="1" spans="1:7">
      <c r="A4" s="133">
        <v>1</v>
      </c>
      <c r="B4" s="133" t="s">
        <v>50</v>
      </c>
      <c r="C4" s="156" t="s">
        <v>51</v>
      </c>
      <c r="D4" s="98" t="s">
        <v>52</v>
      </c>
      <c r="E4" s="133">
        <v>10</v>
      </c>
      <c r="F4" s="133" t="s">
        <v>53</v>
      </c>
      <c r="G4" s="133" t="str">
        <f>_xlfn.DISPIMG("ID_DC88D168EFD34E698289FAB960962D42",1)</f>
        <v>=DISPIMG("ID_DC88D168EFD34E698289FAB960962D42",1)</v>
      </c>
    </row>
    <row r="5" ht="114" spans="1:7">
      <c r="A5" s="133">
        <v>2</v>
      </c>
      <c r="B5" s="157" t="s">
        <v>159</v>
      </c>
      <c r="C5" s="133" t="s">
        <v>242</v>
      </c>
      <c r="D5" s="98" t="s">
        <v>161</v>
      </c>
      <c r="E5" s="133">
        <v>1</v>
      </c>
      <c r="F5" s="133" t="s">
        <v>59</v>
      </c>
      <c r="G5" s="133" t="str">
        <f>_xlfn.DISPIMG("ID_4A5B24E9164B47558767A62C6D2614F7",1)</f>
        <v>=DISPIMG("ID_4A5B24E9164B47558767A62C6D2614F7",1)</v>
      </c>
    </row>
    <row r="6" ht="114" spans="1:7">
      <c r="A6" s="133">
        <v>3</v>
      </c>
      <c r="B6" s="133" t="s">
        <v>334</v>
      </c>
      <c r="C6" s="134" t="s">
        <v>335</v>
      </c>
      <c r="D6" s="98" t="s">
        <v>167</v>
      </c>
      <c r="E6" s="133">
        <v>1</v>
      </c>
      <c r="F6" s="133" t="s">
        <v>59</v>
      </c>
      <c r="G6" s="133" t="str">
        <f>_xlfn.DISPIMG("ID_E0F2B9D1FC9D447AAFCA84DEE6F0E553",1)</f>
        <v>=DISPIMG("ID_E0F2B9D1FC9D447AAFCA84DEE6F0E553",1)</v>
      </c>
    </row>
    <row r="7" s="152" customFormat="1" ht="45" customHeight="1" spans="1:7">
      <c r="A7" s="133">
        <v>4</v>
      </c>
      <c r="B7" s="133" t="s">
        <v>60</v>
      </c>
      <c r="C7" s="134" t="s">
        <v>61</v>
      </c>
      <c r="D7" s="98" t="s">
        <v>60</v>
      </c>
      <c r="E7" s="133">
        <v>1</v>
      </c>
      <c r="F7" s="133" t="s">
        <v>62</v>
      </c>
      <c r="G7" s="133"/>
    </row>
    <row r="8" s="152" customFormat="1" ht="38" customHeight="1" spans="1:7">
      <c r="A8" s="133">
        <v>5</v>
      </c>
      <c r="B8" s="133" t="s">
        <v>63</v>
      </c>
      <c r="C8" s="134"/>
      <c r="D8" s="98" t="s">
        <v>64</v>
      </c>
      <c r="E8" s="133">
        <v>1</v>
      </c>
      <c r="F8" s="133" t="s">
        <v>62</v>
      </c>
      <c r="G8" s="133"/>
    </row>
    <row r="9" ht="114" spans="1:7">
      <c r="A9" s="133">
        <v>6</v>
      </c>
      <c r="B9" s="133" t="s">
        <v>165</v>
      </c>
      <c r="C9" s="134" t="s">
        <v>166</v>
      </c>
      <c r="D9" s="98" t="s">
        <v>167</v>
      </c>
      <c r="E9" s="133">
        <v>1</v>
      </c>
      <c r="F9" s="133" t="s">
        <v>59</v>
      </c>
      <c r="G9" s="133" t="str">
        <f>_xlfn.DISPIMG("ID_E0F2B9D1FC9D447AAFCA84DEE6F0E553",1)</f>
        <v>=DISPIMG("ID_E0F2B9D1FC9D447AAFCA84DEE6F0E553",1)</v>
      </c>
    </row>
    <row r="10" ht="63" customHeight="1" spans="1:7">
      <c r="A10" s="133">
        <v>7</v>
      </c>
      <c r="B10" s="133" t="s">
        <v>65</v>
      </c>
      <c r="C10" s="133" t="s">
        <v>66</v>
      </c>
      <c r="D10" s="9" t="s">
        <v>67</v>
      </c>
      <c r="E10" s="133">
        <v>4</v>
      </c>
      <c r="F10" s="133" t="s">
        <v>62</v>
      </c>
      <c r="G10" s="10" t="str">
        <f>_xlfn.DISPIMG("ID_F9336C3CF8B5465FA5A18F83AA476591",1)</f>
        <v>=DISPIMG("ID_F9336C3CF8B5465FA5A18F83AA476591",1)</v>
      </c>
    </row>
    <row r="11" customHeight="1" spans="1:7">
      <c r="A11" s="70" t="s">
        <v>100</v>
      </c>
      <c r="B11" s="70"/>
      <c r="C11" s="70"/>
      <c r="D11" s="70"/>
      <c r="E11" s="70"/>
      <c r="F11" s="70"/>
      <c r="G11" s="71"/>
    </row>
    <row r="12" customHeight="1" spans="1:7">
      <c r="A12" s="72" t="s">
        <v>138</v>
      </c>
      <c r="B12" s="72"/>
      <c r="C12" s="72"/>
      <c r="D12" s="72"/>
      <c r="E12" s="72"/>
      <c r="F12" s="72"/>
      <c r="G12" s="73"/>
    </row>
  </sheetData>
  <mergeCells count="4">
    <mergeCell ref="A1:G1"/>
    <mergeCell ref="A3:F3"/>
    <mergeCell ref="A11:F11"/>
    <mergeCell ref="A12:F12"/>
  </mergeCells>
  <pageMargins left="0.195833333333333" right="0.195833333333333" top="0.195833333333333" bottom="0.195833333333333" header="0.5" footer="0.5"/>
  <pageSetup paperSize="9" scale="70" fitToHeight="0" orientation="landscape"/>
  <headerFooter/>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H7"/>
  <sheetViews>
    <sheetView workbookViewId="0">
      <pane ySplit="2" topLeftCell="A3" activePane="bottomLeft" state="frozen"/>
      <selection/>
      <selection pane="bottomLeft" activeCell="K4" sqref="K4"/>
    </sheetView>
  </sheetViews>
  <sheetFormatPr defaultColWidth="10" defaultRowHeight="24.95" customHeight="1" outlineLevelRow="6" outlineLevelCol="7"/>
  <cols>
    <col min="1" max="1" width="5.625" style="139" customWidth="1"/>
    <col min="2" max="2" width="15.625" style="139" customWidth="1"/>
    <col min="3" max="3" width="20.625" style="139" customWidth="1"/>
    <col min="4" max="4" width="80.625" style="141" customWidth="1"/>
    <col min="5" max="6" width="5.625" style="139" customWidth="1"/>
    <col min="7" max="7" width="20.625" style="142" customWidth="1"/>
    <col min="8" max="8" width="6.875" style="138" customWidth="1"/>
    <col min="9" max="16384" width="10" style="138"/>
  </cols>
  <sheetData>
    <row r="1" s="138" customFormat="1" customHeight="1" spans="1:8">
      <c r="A1" s="61" t="s">
        <v>23</v>
      </c>
      <c r="B1" s="61"/>
      <c r="C1" s="61"/>
      <c r="D1" s="61"/>
      <c r="E1" s="61"/>
      <c r="F1" s="61"/>
      <c r="G1" s="61"/>
      <c r="H1" s="143"/>
    </row>
    <row r="2" s="138" customFormat="1" customHeight="1" spans="1:7">
      <c r="A2" s="106" t="s">
        <v>1</v>
      </c>
      <c r="B2" s="106" t="s">
        <v>43</v>
      </c>
      <c r="C2" s="106" t="s">
        <v>44</v>
      </c>
      <c r="D2" s="106" t="s">
        <v>45</v>
      </c>
      <c r="E2" s="106" t="s">
        <v>46</v>
      </c>
      <c r="F2" s="106" t="s">
        <v>47</v>
      </c>
      <c r="G2" s="78" t="s">
        <v>48</v>
      </c>
    </row>
    <row r="3" s="138" customFormat="1" customHeight="1" spans="1:7">
      <c r="A3" s="79" t="s">
        <v>49</v>
      </c>
      <c r="B3" s="80"/>
      <c r="C3" s="80"/>
      <c r="D3" s="80"/>
      <c r="E3" s="80"/>
      <c r="F3" s="80"/>
      <c r="G3" s="81"/>
    </row>
    <row r="4" s="138" customFormat="1" ht="84" customHeight="1" spans="1:7">
      <c r="A4" s="66">
        <v>1</v>
      </c>
      <c r="B4" s="66" t="s">
        <v>50</v>
      </c>
      <c r="C4" s="67" t="s">
        <v>51</v>
      </c>
      <c r="D4" s="94" t="s">
        <v>52</v>
      </c>
      <c r="E4" s="66">
        <v>10</v>
      </c>
      <c r="F4" s="66" t="s">
        <v>53</v>
      </c>
      <c r="G4" s="147" t="str">
        <f>_xlfn.DISPIMG("ID_A569D1965EA344CD91E062D68EB344E2",1)</f>
        <v>=DISPIMG("ID_A569D1965EA344CD91E062D68EB344E2",1)</v>
      </c>
    </row>
    <row r="5" s="140" customFormat="1" ht="66" customHeight="1" spans="1:8">
      <c r="A5" s="66">
        <v>2</v>
      </c>
      <c r="B5" s="107" t="s">
        <v>186</v>
      </c>
      <c r="C5" s="67" t="s">
        <v>51</v>
      </c>
      <c r="D5" s="45" t="s">
        <v>187</v>
      </c>
      <c r="E5" s="148">
        <v>10</v>
      </c>
      <c r="F5" s="89" t="s">
        <v>62</v>
      </c>
      <c r="G5" s="89"/>
      <c r="H5" s="138"/>
    </row>
    <row r="6" s="138" customFormat="1" customHeight="1" spans="1:7">
      <c r="A6" s="70" t="s">
        <v>100</v>
      </c>
      <c r="B6" s="70"/>
      <c r="C6" s="70"/>
      <c r="D6" s="70"/>
      <c r="E6" s="70"/>
      <c r="F6" s="70"/>
      <c r="G6" s="150"/>
    </row>
    <row r="7" s="138" customFormat="1" customHeight="1" spans="1:7">
      <c r="A7" s="72" t="s">
        <v>138</v>
      </c>
      <c r="B7" s="72"/>
      <c r="C7" s="72"/>
      <c r="D7" s="72"/>
      <c r="E7" s="72"/>
      <c r="F7" s="72"/>
      <c r="G7" s="151"/>
    </row>
  </sheetData>
  <mergeCells count="4">
    <mergeCell ref="A1:G1"/>
    <mergeCell ref="A3:G3"/>
    <mergeCell ref="A6:F6"/>
    <mergeCell ref="A7:F7"/>
  </mergeCells>
  <pageMargins left="0.195833333333333" right="0.195833333333333" top="0.195833333333333" bottom="0.195833333333333" header="0.5" footer="0.5"/>
  <pageSetup paperSize="9" scale="70" fitToHeight="0" orientation="landscape"/>
  <headerFooter/>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H12"/>
  <sheetViews>
    <sheetView workbookViewId="0">
      <pane ySplit="2" topLeftCell="A5" activePane="bottomLeft" state="frozen"/>
      <selection/>
      <selection pane="bottomLeft" activeCell="J5" sqref="J5"/>
    </sheetView>
  </sheetViews>
  <sheetFormatPr defaultColWidth="10" defaultRowHeight="24.95" customHeight="1" outlineLevelCol="7"/>
  <cols>
    <col min="1" max="1" width="5.625" style="139" customWidth="1"/>
    <col min="2" max="2" width="15.625" style="139" customWidth="1"/>
    <col min="3" max="3" width="20.625" style="139" customWidth="1"/>
    <col min="4" max="4" width="80.625" style="141" customWidth="1"/>
    <col min="5" max="6" width="5.625" style="139" customWidth="1"/>
    <col min="7" max="7" width="20.625" style="142" customWidth="1"/>
    <col min="8" max="8" width="5" style="138" customWidth="1"/>
    <col min="9" max="16384" width="10" style="138"/>
  </cols>
  <sheetData>
    <row r="1" s="138" customFormat="1" customHeight="1" spans="1:8">
      <c r="A1" s="61" t="s">
        <v>25</v>
      </c>
      <c r="B1" s="61"/>
      <c r="C1" s="61"/>
      <c r="D1" s="61"/>
      <c r="E1" s="61"/>
      <c r="F1" s="61"/>
      <c r="G1" s="61"/>
      <c r="H1" s="143"/>
    </row>
    <row r="2" s="138" customFormat="1" customHeight="1" spans="1:7">
      <c r="A2" s="144" t="s">
        <v>1</v>
      </c>
      <c r="B2" s="144" t="s">
        <v>43</v>
      </c>
      <c r="C2" s="144" t="s">
        <v>44</v>
      </c>
      <c r="D2" s="144" t="s">
        <v>45</v>
      </c>
      <c r="E2" s="144" t="s">
        <v>46</v>
      </c>
      <c r="F2" s="144" t="s">
        <v>47</v>
      </c>
      <c r="G2" s="145" t="s">
        <v>48</v>
      </c>
    </row>
    <row r="3" s="138" customFormat="1" customHeight="1" spans="1:7">
      <c r="A3" s="54" t="s">
        <v>49</v>
      </c>
      <c r="B3" s="54"/>
      <c r="C3" s="54"/>
      <c r="D3" s="54"/>
      <c r="E3" s="54"/>
      <c r="F3" s="54"/>
      <c r="G3" s="54"/>
    </row>
    <row r="4" s="138" customFormat="1" ht="100" customHeight="1" spans="1:7">
      <c r="A4" s="67">
        <v>1</v>
      </c>
      <c r="B4" s="67" t="s">
        <v>50</v>
      </c>
      <c r="C4" s="67" t="s">
        <v>51</v>
      </c>
      <c r="D4" s="102" t="s">
        <v>52</v>
      </c>
      <c r="E4" s="67">
        <v>12</v>
      </c>
      <c r="F4" s="67" t="s">
        <v>53</v>
      </c>
      <c r="G4" s="146" t="str">
        <f>_xlfn.DISPIMG("ID_17D5A7C03B5040F4A23993AECD71B388",1)</f>
        <v>=DISPIMG("ID_17D5A7C03B5040F4A23993AECD71B388",1)</v>
      </c>
    </row>
    <row r="5" s="138" customFormat="1" ht="100" customHeight="1" spans="1:7">
      <c r="A5" s="66">
        <v>2</v>
      </c>
      <c r="B5" s="66" t="s">
        <v>50</v>
      </c>
      <c r="C5" s="66" t="s">
        <v>245</v>
      </c>
      <c r="D5" s="94" t="s">
        <v>52</v>
      </c>
      <c r="E5" s="66">
        <v>7</v>
      </c>
      <c r="F5" s="66" t="s">
        <v>53</v>
      </c>
      <c r="G5" s="147" t="str">
        <f>_xlfn.DISPIMG("ID_A5F6FDE7B54C4D4398ED247CBE0C8C5E",1)</f>
        <v>=DISPIMG("ID_A5F6FDE7B54C4D4398ED247CBE0C8C5E",1)</v>
      </c>
    </row>
    <row r="6" s="139" customFormat="1" ht="114" spans="1:7">
      <c r="A6" s="66">
        <v>3</v>
      </c>
      <c r="B6" s="86" t="s">
        <v>336</v>
      </c>
      <c r="C6" s="89" t="s">
        <v>337</v>
      </c>
      <c r="D6" s="94" t="s">
        <v>167</v>
      </c>
      <c r="E6" s="147">
        <v>1</v>
      </c>
      <c r="F6" s="147" t="s">
        <v>59</v>
      </c>
      <c r="G6" s="147" t="str">
        <f>_xlfn.DISPIMG("ID_BCCF50D62854451C99B73AD0E8926155",1)</f>
        <v>=DISPIMG("ID_BCCF50D62854451C99B73AD0E8926155",1)</v>
      </c>
    </row>
    <row r="7" s="139" customFormat="1" ht="72" customHeight="1" spans="1:7">
      <c r="A7" s="66">
        <v>4</v>
      </c>
      <c r="B7" s="90" t="s">
        <v>65</v>
      </c>
      <c r="C7" s="66" t="s">
        <v>66</v>
      </c>
      <c r="D7" s="8" t="s">
        <v>67</v>
      </c>
      <c r="E7" s="148">
        <v>2</v>
      </c>
      <c r="F7" s="89" t="s">
        <v>62</v>
      </c>
      <c r="G7" s="85" t="str">
        <f>_xlfn.DISPIMG("ID_4AF13343A23F4B49BCC9072232FD10B8",1)</f>
        <v>=DISPIMG("ID_4AF13343A23F4B49BCC9072232FD10B8",1)</v>
      </c>
    </row>
    <row r="8" s="140" customFormat="1" ht="45" customHeight="1" spans="1:7">
      <c r="A8" s="66">
        <v>5</v>
      </c>
      <c r="B8" s="149" t="s">
        <v>60</v>
      </c>
      <c r="C8" s="89" t="s">
        <v>61</v>
      </c>
      <c r="D8" s="94" t="s">
        <v>60</v>
      </c>
      <c r="E8" s="147">
        <v>1</v>
      </c>
      <c r="F8" s="147" t="s">
        <v>62</v>
      </c>
      <c r="G8" s="147"/>
    </row>
    <row r="9" s="140" customFormat="1" ht="33" customHeight="1" spans="1:7">
      <c r="A9" s="66">
        <v>6</v>
      </c>
      <c r="B9" s="149" t="s">
        <v>63</v>
      </c>
      <c r="C9" s="89"/>
      <c r="D9" s="94" t="s">
        <v>64</v>
      </c>
      <c r="E9" s="147">
        <v>1</v>
      </c>
      <c r="F9" s="147" t="s">
        <v>62</v>
      </c>
      <c r="G9" s="147"/>
    </row>
    <row r="10" s="138" customFormat="1" customHeight="1" spans="1:8">
      <c r="A10" s="70" t="s">
        <v>100</v>
      </c>
      <c r="B10" s="70"/>
      <c r="C10" s="70"/>
      <c r="D10" s="70"/>
      <c r="E10" s="70"/>
      <c r="F10" s="70"/>
      <c r="G10" s="150"/>
      <c r="H10" s="140"/>
    </row>
    <row r="11" s="138" customFormat="1" customHeight="1" spans="1:8">
      <c r="A11" s="72" t="s">
        <v>138</v>
      </c>
      <c r="B11" s="72"/>
      <c r="C11" s="72"/>
      <c r="D11" s="72"/>
      <c r="E11" s="72"/>
      <c r="F11" s="72"/>
      <c r="G11" s="151"/>
      <c r="H11" s="140"/>
    </row>
    <row r="12" customHeight="1" spans="8:8">
      <c r="H12" s="140"/>
    </row>
  </sheetData>
  <mergeCells count="4">
    <mergeCell ref="A1:G1"/>
    <mergeCell ref="A3:G3"/>
    <mergeCell ref="A10:F10"/>
    <mergeCell ref="A11:F11"/>
  </mergeCells>
  <pageMargins left="0.195833333333333" right="0.195833333333333" top="0.195833333333333" bottom="0.195833333333333" header="0.5" footer="0.5"/>
  <pageSetup paperSize="9" scale="70" fitToHeight="0" orientation="landscape"/>
  <headerFooter/>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pageSetUpPr fitToPage="1"/>
  </sheetPr>
  <dimension ref="A1:H19"/>
  <sheetViews>
    <sheetView workbookViewId="0">
      <pane ySplit="2" topLeftCell="A15" activePane="bottomLeft" state="frozen"/>
      <selection/>
      <selection pane="bottomLeft" activeCell="K5" sqref="K5"/>
    </sheetView>
  </sheetViews>
  <sheetFormatPr defaultColWidth="10" defaultRowHeight="24" customHeight="1" outlineLevelCol="7"/>
  <cols>
    <col min="1" max="1" width="5.625" style="57" customWidth="1"/>
    <col min="2" max="2" width="15.625" style="57" customWidth="1"/>
    <col min="3" max="3" width="20.625" style="57" customWidth="1"/>
    <col min="4" max="4" width="80.625" style="59" customWidth="1"/>
    <col min="5" max="6" width="5.625" style="57" customWidth="1"/>
    <col min="7" max="7" width="20.625" style="60" customWidth="1"/>
    <col min="8" max="8" width="5.875" style="57" customWidth="1"/>
    <col min="9" max="16384" width="10" style="57"/>
  </cols>
  <sheetData>
    <row r="1" s="57" customFormat="1" customHeight="1" spans="1:8">
      <c r="A1" s="76" t="s">
        <v>26</v>
      </c>
      <c r="B1" s="77"/>
      <c r="C1" s="77"/>
      <c r="D1" s="77"/>
      <c r="E1" s="77"/>
      <c r="F1" s="77"/>
      <c r="G1" s="63"/>
      <c r="H1" s="64"/>
    </row>
    <row r="2" s="57" customFormat="1" customHeight="1" spans="1:7">
      <c r="A2" s="54" t="s">
        <v>1</v>
      </c>
      <c r="B2" s="54" t="s">
        <v>43</v>
      </c>
      <c r="C2" s="54" t="s">
        <v>44</v>
      </c>
      <c r="D2" s="54" t="s">
        <v>45</v>
      </c>
      <c r="E2" s="54" t="s">
        <v>46</v>
      </c>
      <c r="F2" s="54" t="s">
        <v>47</v>
      </c>
      <c r="G2" s="78" t="s">
        <v>48</v>
      </c>
    </row>
    <row r="3" s="74" customFormat="1" customHeight="1" spans="1:7">
      <c r="A3" s="79" t="s">
        <v>49</v>
      </c>
      <c r="B3" s="80"/>
      <c r="C3" s="80"/>
      <c r="D3" s="80"/>
      <c r="E3" s="80"/>
      <c r="F3" s="80"/>
      <c r="G3" s="81"/>
    </row>
    <row r="4" s="57" customFormat="1" ht="199.5" spans="1:7">
      <c r="A4" s="67">
        <v>1</v>
      </c>
      <c r="B4" s="67" t="s">
        <v>68</v>
      </c>
      <c r="C4" s="135" t="s">
        <v>196</v>
      </c>
      <c r="D4" s="87" t="s">
        <v>197</v>
      </c>
      <c r="E4" s="67">
        <v>1</v>
      </c>
      <c r="F4" s="67" t="s">
        <v>53</v>
      </c>
      <c r="G4" s="66" t="str">
        <f>_xlfn.DISPIMG("ID_FA06570EA72949C0842A3F03E9647E3D",1)</f>
        <v>=DISPIMG("ID_FA06570EA72949C0842A3F03E9647E3D",1)</v>
      </c>
    </row>
    <row r="5" s="57" customFormat="1" ht="356.25" spans="1:7">
      <c r="A5" s="67">
        <v>2</v>
      </c>
      <c r="B5" s="67" t="s">
        <v>198</v>
      </c>
      <c r="C5" s="84"/>
      <c r="D5" s="83" t="s">
        <v>140</v>
      </c>
      <c r="E5" s="67">
        <v>1</v>
      </c>
      <c r="F5" s="67" t="s">
        <v>97</v>
      </c>
      <c r="G5" s="85" t="str">
        <f>_xlfn.DISPIMG("ID_D011D560A1DB437AAD2A5DFBABDE75E3",1)</f>
        <v>=DISPIMG("ID_D011D560A1DB437AAD2A5DFBABDE75E3",1)</v>
      </c>
    </row>
    <row r="6" s="57" customFormat="1" ht="242.25" spans="1:7">
      <c r="A6" s="67">
        <v>3</v>
      </c>
      <c r="B6" s="86" t="s">
        <v>234</v>
      </c>
      <c r="C6" s="84" t="s">
        <v>72</v>
      </c>
      <c r="D6" s="87" t="s">
        <v>329</v>
      </c>
      <c r="E6" s="85">
        <v>1</v>
      </c>
      <c r="F6" s="88" t="s">
        <v>53</v>
      </c>
      <c r="G6" s="85" t="str">
        <f>_xlfn.DISPIMG("ID_52C153A94CBC473E849567A4AD346F52",1)</f>
        <v>=DISPIMG("ID_52C153A94CBC473E849567A4AD346F52",1)</v>
      </c>
    </row>
    <row r="7" s="57" customFormat="1" ht="100" customHeight="1" spans="1:7">
      <c r="A7" s="67">
        <v>4</v>
      </c>
      <c r="B7" s="66" t="s">
        <v>236</v>
      </c>
      <c r="C7" s="66" t="s">
        <v>237</v>
      </c>
      <c r="D7" s="8" t="s">
        <v>238</v>
      </c>
      <c r="E7" s="66">
        <v>1</v>
      </c>
      <c r="F7" s="89" t="s">
        <v>53</v>
      </c>
      <c r="G7" s="66" t="str">
        <f>_xlfn.DISPIMG("ID_CBF7CCECC8AB4BDAB240FCBC06EFEAE0",1)</f>
        <v>=DISPIMG("ID_CBF7CCECC8AB4BDAB240FCBC06EFEAE0",1)</v>
      </c>
    </row>
    <row r="8" s="57" customFormat="1" ht="100" customHeight="1" spans="1:7">
      <c r="A8" s="67">
        <v>5</v>
      </c>
      <c r="B8" s="90" t="s">
        <v>65</v>
      </c>
      <c r="C8" s="66" t="s">
        <v>66</v>
      </c>
      <c r="D8" s="8" t="s">
        <v>67</v>
      </c>
      <c r="E8" s="85">
        <v>15</v>
      </c>
      <c r="F8" s="89" t="s">
        <v>62</v>
      </c>
      <c r="G8" s="85" t="str">
        <f>_xlfn.DISPIMG("ID_7414B75DFB094FB8A47A854BED2C43AE",1)</f>
        <v>=DISPIMG("ID_7414B75DFB094FB8A47A854BED2C43AE",1)</v>
      </c>
    </row>
    <row r="9" s="57" customFormat="1" ht="128.25" spans="1:7">
      <c r="A9" s="67">
        <v>6</v>
      </c>
      <c r="B9" s="133" t="s">
        <v>338</v>
      </c>
      <c r="C9" s="10" t="s">
        <v>339</v>
      </c>
      <c r="D9" s="9" t="s">
        <v>340</v>
      </c>
      <c r="E9" s="66">
        <v>6</v>
      </c>
      <c r="F9" s="133" t="s">
        <v>59</v>
      </c>
      <c r="G9" s="85"/>
    </row>
    <row r="10" s="57" customFormat="1" ht="106" customHeight="1" spans="1:7">
      <c r="A10" s="67">
        <v>7</v>
      </c>
      <c r="B10" s="133" t="s">
        <v>341</v>
      </c>
      <c r="C10" s="133" t="s">
        <v>342</v>
      </c>
      <c r="D10" s="9" t="s">
        <v>343</v>
      </c>
      <c r="E10" s="66">
        <v>2</v>
      </c>
      <c r="F10" s="133" t="s">
        <v>59</v>
      </c>
      <c r="G10" s="66"/>
    </row>
    <row r="11" ht="156.75" spans="1:7">
      <c r="A11" s="67">
        <v>8</v>
      </c>
      <c r="B11" s="86" t="s">
        <v>330</v>
      </c>
      <c r="C11" s="66" t="s">
        <v>178</v>
      </c>
      <c r="D11" s="8" t="s">
        <v>331</v>
      </c>
      <c r="E11" s="85">
        <v>28</v>
      </c>
      <c r="F11" s="88" t="s">
        <v>62</v>
      </c>
      <c r="G11" s="85" t="str">
        <f>_xlfn.DISPIMG("ID_CFA99BAE5C874FCE826C7D24D707B844",1)</f>
        <v>=DISPIMG("ID_CFA99BAE5C874FCE826C7D24D707B844",1)</v>
      </c>
    </row>
    <row r="12" s="57" customFormat="1" ht="67" customHeight="1" spans="1:7">
      <c r="A12" s="67">
        <v>9</v>
      </c>
      <c r="B12" s="86" t="s">
        <v>88</v>
      </c>
      <c r="C12" s="85" t="s">
        <v>89</v>
      </c>
      <c r="D12" s="8" t="s">
        <v>90</v>
      </c>
      <c r="E12" s="85">
        <v>28</v>
      </c>
      <c r="F12" s="88" t="s">
        <v>77</v>
      </c>
      <c r="G12" s="85" t="str">
        <f>_xlfn.DISPIMG("ID_66CB7C262DD84DC69EDAA778DB045068",1)</f>
        <v>=DISPIMG("ID_66CB7C262DD84DC69EDAA778DB045068",1)</v>
      </c>
    </row>
    <row r="13" ht="171" spans="1:7">
      <c r="A13" s="67">
        <v>10</v>
      </c>
      <c r="B13" s="86" t="s">
        <v>91</v>
      </c>
      <c r="C13" s="85" t="s">
        <v>92</v>
      </c>
      <c r="D13" s="94" t="s">
        <v>93</v>
      </c>
      <c r="E13" s="91">
        <v>56</v>
      </c>
      <c r="F13" s="88" t="s">
        <v>53</v>
      </c>
      <c r="G13" s="66" t="str">
        <f>_xlfn.DISPIMG("ID_BC491EDA3CF64BD4985FACE547E55AD2",1)</f>
        <v>=DISPIMG("ID_BC491EDA3CF64BD4985FACE547E55AD2",1)</v>
      </c>
    </row>
    <row r="14" s="57" customFormat="1" ht="114" spans="1:7">
      <c r="A14" s="67">
        <v>11</v>
      </c>
      <c r="B14" s="86" t="s">
        <v>344</v>
      </c>
      <c r="C14" s="89" t="s">
        <v>345</v>
      </c>
      <c r="D14" s="94" t="s">
        <v>167</v>
      </c>
      <c r="E14" s="66">
        <v>1</v>
      </c>
      <c r="F14" s="66" t="s">
        <v>59</v>
      </c>
      <c r="G14" s="66" t="str">
        <f>_xlfn.DISPIMG("ID_BCCF50D62854451C99B73AD0E8926155",1)</f>
        <v>=DISPIMG("ID_BCCF50D62854451C99B73AD0E8926155",1)</v>
      </c>
    </row>
    <row r="15" s="57" customFormat="1" ht="114" spans="1:7">
      <c r="A15" s="67">
        <v>12</v>
      </c>
      <c r="B15" s="66" t="s">
        <v>243</v>
      </c>
      <c r="C15" s="89" t="s">
        <v>244</v>
      </c>
      <c r="D15" s="94" t="s">
        <v>167</v>
      </c>
      <c r="E15" s="66">
        <v>1</v>
      </c>
      <c r="F15" s="66" t="s">
        <v>59</v>
      </c>
      <c r="G15" s="66" t="str">
        <f>_xlfn.DISPIMG("ID_BCCF50D62854451C99B73AD0E8926155",1)</f>
        <v>=DISPIMG("ID_BCCF50D62854451C99B73AD0E8926155",1)</v>
      </c>
    </row>
    <row r="16" s="105" customFormat="1" ht="100" customHeight="1" spans="1:7">
      <c r="A16" s="67">
        <v>13</v>
      </c>
      <c r="B16" s="67" t="s">
        <v>50</v>
      </c>
      <c r="C16" s="67" t="s">
        <v>51</v>
      </c>
      <c r="D16" s="102" t="s">
        <v>52</v>
      </c>
      <c r="E16" s="67">
        <v>3</v>
      </c>
      <c r="F16" s="67" t="s">
        <v>53</v>
      </c>
      <c r="G16" s="67" t="str">
        <f>_xlfn.DISPIMG("ID_17D5A7C03B5040F4A23993AECD71B388",1)</f>
        <v>=DISPIMG("ID_17D5A7C03B5040F4A23993AECD71B388",1)</v>
      </c>
    </row>
    <row r="17" s="57" customFormat="1" ht="100" customHeight="1" spans="1:7">
      <c r="A17" s="67">
        <v>14</v>
      </c>
      <c r="B17" s="66" t="s">
        <v>50</v>
      </c>
      <c r="C17" s="66" t="s">
        <v>245</v>
      </c>
      <c r="D17" s="102" t="s">
        <v>52</v>
      </c>
      <c r="E17" s="66">
        <v>2</v>
      </c>
      <c r="F17" s="66" t="s">
        <v>53</v>
      </c>
      <c r="G17" s="66" t="str">
        <f>_xlfn.DISPIMG("ID_E407673E28FC40FE83CF8B6BE3FB6CE7",1)</f>
        <v>=DISPIMG("ID_E407673E28FC40FE83CF8B6BE3FB6CE7",1)</v>
      </c>
    </row>
    <row r="18" ht="25" customHeight="1" spans="1:7">
      <c r="A18" s="70" t="s">
        <v>100</v>
      </c>
      <c r="B18" s="70"/>
      <c r="C18" s="70"/>
      <c r="D18" s="70"/>
      <c r="E18" s="70"/>
      <c r="F18" s="70"/>
      <c r="G18" s="71"/>
    </row>
    <row r="19" customHeight="1" spans="1:7">
      <c r="A19" s="72" t="s">
        <v>138</v>
      </c>
      <c r="B19" s="72"/>
      <c r="C19" s="72"/>
      <c r="D19" s="72"/>
      <c r="E19" s="72"/>
      <c r="F19" s="72"/>
      <c r="G19" s="73"/>
    </row>
  </sheetData>
  <sheetProtection formatCells="0" insertHyperlinks="0" autoFilter="0"/>
  <mergeCells count="4">
    <mergeCell ref="A1:G1"/>
    <mergeCell ref="A3:G3"/>
    <mergeCell ref="A18:F18"/>
    <mergeCell ref="A19:F19"/>
  </mergeCells>
  <pageMargins left="0.195833333333333" right="0.195833333333333" top="0.195833333333333" bottom="0.195833333333333" header="0.5" footer="0.5"/>
  <pageSetup paperSize="9" scale="70" fitToHeight="0" orientation="landscape"/>
  <headerFooter/>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CC25"/>
  <sheetViews>
    <sheetView workbookViewId="0">
      <pane ySplit="2" topLeftCell="A23" activePane="bottomLeft" state="frozen"/>
      <selection/>
      <selection pane="bottomLeft" activeCell="K5" sqref="K5"/>
    </sheetView>
  </sheetViews>
  <sheetFormatPr defaultColWidth="10" defaultRowHeight="24" customHeight="1"/>
  <cols>
    <col min="1" max="1" width="5.625" style="57" customWidth="1"/>
    <col min="2" max="2" width="15.625" style="57" customWidth="1"/>
    <col min="3" max="3" width="20.625" style="57" customWidth="1"/>
    <col min="4" max="4" width="80.625" style="59" customWidth="1"/>
    <col min="5" max="6" width="5.625" style="57" customWidth="1"/>
    <col min="7" max="7" width="20.625" style="60" customWidth="1"/>
    <col min="8" max="8" width="5.5" style="57" customWidth="1"/>
    <col min="9" max="16384" width="10" style="57"/>
  </cols>
  <sheetData>
    <row r="1" s="57" customFormat="1" customHeight="1" spans="1:8">
      <c r="A1" s="61" t="s">
        <v>21</v>
      </c>
      <c r="B1" s="61"/>
      <c r="C1" s="61"/>
      <c r="D1" s="61"/>
      <c r="E1" s="61"/>
      <c r="F1" s="61"/>
      <c r="G1" s="61"/>
      <c r="H1" s="64"/>
    </row>
    <row r="2" s="57" customFormat="1" customHeight="1" spans="1:7">
      <c r="A2" s="54" t="s">
        <v>1</v>
      </c>
      <c r="B2" s="54" t="s">
        <v>43</v>
      </c>
      <c r="C2" s="54" t="s">
        <v>44</v>
      </c>
      <c r="D2" s="54" t="s">
        <v>45</v>
      </c>
      <c r="E2" s="54" t="s">
        <v>46</v>
      </c>
      <c r="F2" s="54" t="s">
        <v>47</v>
      </c>
      <c r="G2" s="65" t="s">
        <v>48</v>
      </c>
    </row>
    <row r="3" s="74" customFormat="1" customHeight="1" spans="1:7">
      <c r="A3" s="54" t="s">
        <v>49</v>
      </c>
      <c r="B3" s="54"/>
      <c r="C3" s="54"/>
      <c r="D3" s="54"/>
      <c r="E3" s="54"/>
      <c r="F3" s="54"/>
      <c r="G3" s="54"/>
    </row>
    <row r="4" s="57" customFormat="1" ht="199.5" spans="1:7">
      <c r="A4" s="67">
        <v>1</v>
      </c>
      <c r="B4" s="67" t="s">
        <v>68</v>
      </c>
      <c r="C4" s="135" t="s">
        <v>196</v>
      </c>
      <c r="D4" s="83" t="s">
        <v>197</v>
      </c>
      <c r="E4" s="67">
        <v>1</v>
      </c>
      <c r="F4" s="67" t="s">
        <v>53</v>
      </c>
      <c r="G4" s="66" t="str">
        <f>_xlfn.DISPIMG("ID_FA06570EA72949C0842A3F03E9647E3D",1)</f>
        <v>=DISPIMG("ID_FA06570EA72949C0842A3F03E9647E3D",1)</v>
      </c>
    </row>
    <row r="5" s="57" customFormat="1" ht="356.25" spans="1:7">
      <c r="A5" s="67">
        <v>2</v>
      </c>
      <c r="B5" s="67" t="s">
        <v>139</v>
      </c>
      <c r="C5" s="84"/>
      <c r="D5" s="83" t="s">
        <v>140</v>
      </c>
      <c r="E5" s="67">
        <v>1</v>
      </c>
      <c r="F5" s="67" t="s">
        <v>97</v>
      </c>
      <c r="G5" s="85" t="str">
        <f>_xlfn.DISPIMG("ID_D011D560A1DB437AAD2A5DFBABDE75E3",1)</f>
        <v>=DISPIMG("ID_D011D560A1DB437AAD2A5DFBABDE75E3",1)</v>
      </c>
    </row>
    <row r="6" ht="242.25" spans="1:7">
      <c r="A6" s="67">
        <v>3</v>
      </c>
      <c r="B6" s="86" t="s">
        <v>234</v>
      </c>
      <c r="C6" s="84" t="s">
        <v>176</v>
      </c>
      <c r="D6" s="87" t="s">
        <v>329</v>
      </c>
      <c r="E6" s="85">
        <v>1</v>
      </c>
      <c r="F6" s="88" t="s">
        <v>53</v>
      </c>
      <c r="G6" s="85" t="str">
        <f>_xlfn.DISPIMG("ID_13273956B1CA4913AD5AB9FF116F894E",1)</f>
        <v>=DISPIMG("ID_13273956B1CA4913AD5AB9FF116F894E",1)</v>
      </c>
    </row>
    <row r="7" ht="114" spans="1:7">
      <c r="A7" s="67">
        <v>4</v>
      </c>
      <c r="B7" s="66" t="s">
        <v>236</v>
      </c>
      <c r="C7" s="66" t="s">
        <v>237</v>
      </c>
      <c r="D7" s="8" t="s">
        <v>238</v>
      </c>
      <c r="E7" s="66">
        <v>1</v>
      </c>
      <c r="F7" s="89" t="s">
        <v>53</v>
      </c>
      <c r="G7" s="66" t="str">
        <f>_xlfn.DISPIMG("ID_CBF7CCECC8AB4BDAB240FCBC06EFEAE0",1)</f>
        <v>=DISPIMG("ID_CBF7CCECC8AB4BDAB240FCBC06EFEAE0",1)</v>
      </c>
    </row>
    <row r="8" s="57" customFormat="1" ht="185.25" spans="1:7">
      <c r="A8" s="67">
        <v>5</v>
      </c>
      <c r="B8" s="90" t="s">
        <v>82</v>
      </c>
      <c r="C8" s="134" t="s">
        <v>346</v>
      </c>
      <c r="D8" s="9" t="s">
        <v>347</v>
      </c>
      <c r="E8" s="66">
        <v>26</v>
      </c>
      <c r="F8" s="66" t="s">
        <v>53</v>
      </c>
      <c r="G8" s="66" t="str">
        <f>_xlfn.DISPIMG("ID_C0A3A84321634BF991C8B550714EE7BE",1)</f>
        <v>=DISPIMG("ID_C0A3A84321634BF991C8B550714EE7BE",1)</v>
      </c>
    </row>
    <row r="9" ht="156.75" spans="1:7">
      <c r="A9" s="67">
        <v>6</v>
      </c>
      <c r="B9" s="86" t="s">
        <v>330</v>
      </c>
      <c r="C9" s="66" t="s">
        <v>178</v>
      </c>
      <c r="D9" s="8" t="s">
        <v>331</v>
      </c>
      <c r="E9" s="85">
        <v>26</v>
      </c>
      <c r="F9" s="88" t="s">
        <v>62</v>
      </c>
      <c r="G9" s="85" t="str">
        <f>_xlfn.DISPIMG("ID_CFA99BAE5C874FCE826C7D24D707B844",1)</f>
        <v>=DISPIMG("ID_CFA99BAE5C874FCE826C7D24D707B844",1)</v>
      </c>
    </row>
    <row r="10" ht="70" customHeight="1" spans="1:7">
      <c r="A10" s="67">
        <v>7</v>
      </c>
      <c r="B10" s="86" t="s">
        <v>88</v>
      </c>
      <c r="C10" s="85" t="s">
        <v>89</v>
      </c>
      <c r="D10" s="8" t="s">
        <v>90</v>
      </c>
      <c r="E10" s="85">
        <v>26</v>
      </c>
      <c r="F10" s="88" t="s">
        <v>77</v>
      </c>
      <c r="G10" s="85" t="str">
        <f>_xlfn.DISPIMG("ID_CC0CF32FCBF94160A53004C285A3E9AA",1)</f>
        <v>=DISPIMG("ID_CC0CF32FCBF94160A53004C285A3E9AA",1)</v>
      </c>
    </row>
    <row r="11" ht="171" spans="1:7">
      <c r="A11" s="67">
        <v>8</v>
      </c>
      <c r="B11" s="86" t="s">
        <v>91</v>
      </c>
      <c r="C11" s="85" t="s">
        <v>92</v>
      </c>
      <c r="D11" s="94" t="s">
        <v>93</v>
      </c>
      <c r="E11" s="91">
        <v>52</v>
      </c>
      <c r="F11" s="88" t="s">
        <v>53</v>
      </c>
      <c r="G11" s="85" t="str">
        <f>_xlfn.DISPIMG("ID_9DEABF0A0FA24F0680F9464FFA4836A6",1)</f>
        <v>=DISPIMG("ID_9DEABF0A0FA24F0680F9464FFA4836A6",1)</v>
      </c>
    </row>
    <row r="12" ht="114" spans="1:7">
      <c r="A12" s="67">
        <v>9</v>
      </c>
      <c r="B12" s="66" t="s">
        <v>159</v>
      </c>
      <c r="C12" s="133" t="s">
        <v>242</v>
      </c>
      <c r="D12" s="98" t="s">
        <v>161</v>
      </c>
      <c r="E12" s="66">
        <v>1</v>
      </c>
      <c r="F12" s="66" t="s">
        <v>59</v>
      </c>
      <c r="G12" s="66" t="str">
        <f>_xlfn.DISPIMG("ID_EE9D07054118484B9214B7654821710A",1)</f>
        <v>=DISPIMG("ID_EE9D07054118484B9214B7654821710A",1)</v>
      </c>
    </row>
    <row r="13" ht="100" customHeight="1" spans="1:7">
      <c r="A13" s="67">
        <v>10</v>
      </c>
      <c r="B13" s="67" t="s">
        <v>50</v>
      </c>
      <c r="C13" s="67" t="s">
        <v>51</v>
      </c>
      <c r="D13" s="102" t="s">
        <v>52</v>
      </c>
      <c r="E13" s="67">
        <v>3</v>
      </c>
      <c r="F13" s="67" t="s">
        <v>53</v>
      </c>
      <c r="G13" s="67" t="str">
        <f>_xlfn.DISPIMG("ID_D4CA972ECFE64A849B2EDB4C75670A3C",1)</f>
        <v>=DISPIMG("ID_D4CA972ECFE64A849B2EDB4C75670A3C",1)</v>
      </c>
    </row>
    <row r="14" ht="100" customHeight="1" spans="1:7">
      <c r="A14" s="67">
        <v>11</v>
      </c>
      <c r="B14" s="66" t="s">
        <v>50</v>
      </c>
      <c r="C14" s="66" t="s">
        <v>245</v>
      </c>
      <c r="D14" s="94" t="s">
        <v>52</v>
      </c>
      <c r="E14" s="66">
        <v>2</v>
      </c>
      <c r="F14" s="66" t="s">
        <v>53</v>
      </c>
      <c r="G14" s="66" t="str">
        <f>_xlfn.DISPIMG("ID_A5F6FDE7B54C4D4398ED247CBE0C8C5E",1)</f>
        <v>=DISPIMG("ID_A5F6FDE7B54C4D4398ED247CBE0C8C5E",1)</v>
      </c>
    </row>
    <row r="15" customHeight="1" spans="1:7">
      <c r="A15" s="70" t="s">
        <v>100</v>
      </c>
      <c r="B15" s="70"/>
      <c r="C15" s="70"/>
      <c r="D15" s="70"/>
      <c r="E15" s="70"/>
      <c r="F15" s="70"/>
      <c r="G15" s="71"/>
    </row>
    <row r="16" s="74" customFormat="1" ht="24.95" customHeight="1" spans="1:9">
      <c r="A16" s="54" t="s">
        <v>141</v>
      </c>
      <c r="B16" s="54"/>
      <c r="C16" s="54"/>
      <c r="D16" s="54"/>
      <c r="E16" s="54"/>
      <c r="F16" s="54"/>
      <c r="G16" s="54"/>
      <c r="H16" s="57"/>
      <c r="I16" s="57"/>
    </row>
    <row r="17" s="57" customFormat="1" ht="342" spans="1:7">
      <c r="A17" s="67">
        <v>1</v>
      </c>
      <c r="B17" s="86" t="s">
        <v>142</v>
      </c>
      <c r="C17" s="66"/>
      <c r="D17" s="87" t="s">
        <v>143</v>
      </c>
      <c r="E17" s="85">
        <v>1</v>
      </c>
      <c r="F17" s="88" t="s">
        <v>77</v>
      </c>
      <c r="G17" s="136" t="str">
        <f>_xlfn.DISPIMG("ID_8F9CF47A86D240F498ECAFD16F074A7A",1)</f>
        <v>=DISPIMG("ID_8F9CF47A86D240F498ECAFD16F074A7A",1)</v>
      </c>
    </row>
    <row r="18" s="57" customFormat="1" ht="356.25" spans="1:7">
      <c r="A18" s="67">
        <v>2</v>
      </c>
      <c r="B18" s="67" t="s">
        <v>144</v>
      </c>
      <c r="C18" s="84"/>
      <c r="D18" s="83" t="s">
        <v>145</v>
      </c>
      <c r="E18" s="67">
        <v>26</v>
      </c>
      <c r="F18" s="67" t="s">
        <v>97</v>
      </c>
      <c r="G18" s="85" t="str">
        <f>_xlfn.DISPIMG("ID_D011D560A1DB437AAD2A5DFBABDE75E3",1)</f>
        <v>=DISPIMG("ID_D011D560A1DB437AAD2A5DFBABDE75E3",1)</v>
      </c>
    </row>
    <row r="19" s="57" customFormat="1" ht="185.25" spans="1:7">
      <c r="A19" s="67">
        <v>3</v>
      </c>
      <c r="B19" s="86" t="s">
        <v>146</v>
      </c>
      <c r="C19" s="66"/>
      <c r="D19" s="8" t="s">
        <v>147</v>
      </c>
      <c r="E19" s="85">
        <v>26</v>
      </c>
      <c r="F19" s="88" t="s">
        <v>77</v>
      </c>
      <c r="G19" s="137" t="str">
        <f>_xlfn.DISPIMG("ID_CCA8DF948E33481CBE995457AAE979E7",1)</f>
        <v>=DISPIMG("ID_CCA8DF948E33481CBE995457AAE979E7",1)</v>
      </c>
    </row>
    <row r="20" s="57" customFormat="1" ht="62" customHeight="1" spans="1:7">
      <c r="A20" s="67">
        <v>4</v>
      </c>
      <c r="B20" s="86" t="s">
        <v>148</v>
      </c>
      <c r="C20" s="66" t="s">
        <v>149</v>
      </c>
      <c r="D20" s="8" t="s">
        <v>150</v>
      </c>
      <c r="E20" s="85">
        <v>27</v>
      </c>
      <c r="F20" s="88" t="s">
        <v>77</v>
      </c>
      <c r="G20" s="85"/>
    </row>
    <row r="21" s="57" customFormat="1" ht="32" customHeight="1" spans="1:7">
      <c r="A21" s="67">
        <v>5</v>
      </c>
      <c r="B21" s="86" t="s">
        <v>151</v>
      </c>
      <c r="C21" s="66"/>
      <c r="D21" s="8" t="s">
        <v>152</v>
      </c>
      <c r="E21" s="85">
        <v>1</v>
      </c>
      <c r="F21" s="88" t="s">
        <v>97</v>
      </c>
      <c r="G21" s="85"/>
    </row>
    <row r="22" s="57" customFormat="1" ht="46" customHeight="1" spans="1:7">
      <c r="A22" s="67">
        <v>6</v>
      </c>
      <c r="B22" s="86" t="s">
        <v>153</v>
      </c>
      <c r="C22" s="66"/>
      <c r="D22" s="8" t="s">
        <v>154</v>
      </c>
      <c r="E22" s="85">
        <v>1</v>
      </c>
      <c r="F22" s="88" t="s">
        <v>155</v>
      </c>
      <c r="G22" s="85"/>
    </row>
    <row r="23" s="105" customFormat="1" ht="42" customHeight="1" spans="1:81">
      <c r="A23" s="67">
        <v>7</v>
      </c>
      <c r="B23" s="66" t="s">
        <v>156</v>
      </c>
      <c r="C23" s="66"/>
      <c r="D23" s="8" t="s">
        <v>157</v>
      </c>
      <c r="E23" s="66">
        <v>1</v>
      </c>
      <c r="F23" s="66" t="s">
        <v>158</v>
      </c>
      <c r="G23" s="66"/>
      <c r="H23" s="57"/>
      <c r="I23" s="57"/>
      <c r="J23" s="57"/>
      <c r="K23" s="57"/>
      <c r="L23" s="57"/>
      <c r="M23" s="57"/>
      <c r="N23" s="57"/>
      <c r="O23" s="57"/>
      <c r="P23" s="57"/>
      <c r="Q23" s="57"/>
      <c r="R23" s="57"/>
      <c r="S23" s="57"/>
      <c r="T23" s="57"/>
      <c r="U23" s="57"/>
      <c r="V23" s="57"/>
      <c r="W23" s="57"/>
      <c r="X23" s="57"/>
      <c r="Y23" s="57"/>
      <c r="Z23" s="57"/>
      <c r="AA23" s="57"/>
      <c r="AB23" s="57"/>
      <c r="AC23" s="57"/>
      <c r="AD23" s="57"/>
      <c r="AE23" s="57"/>
      <c r="AF23" s="57"/>
      <c r="AG23" s="57"/>
      <c r="AH23" s="57"/>
      <c r="AI23" s="57"/>
      <c r="AJ23" s="57"/>
      <c r="AK23" s="57"/>
      <c r="AL23" s="57"/>
      <c r="AM23" s="57"/>
      <c r="AN23" s="57"/>
      <c r="AO23" s="57"/>
      <c r="AP23" s="57"/>
      <c r="AQ23" s="57"/>
      <c r="AR23" s="57"/>
      <c r="AS23" s="57"/>
      <c r="AT23" s="57"/>
      <c r="AU23" s="57"/>
      <c r="AV23" s="57"/>
      <c r="AW23" s="57"/>
      <c r="AX23" s="57"/>
      <c r="AY23" s="57"/>
      <c r="AZ23" s="57"/>
      <c r="BA23" s="57"/>
      <c r="BB23" s="57"/>
      <c r="BC23" s="57"/>
      <c r="BD23" s="57"/>
      <c r="BE23" s="57"/>
      <c r="BF23" s="57"/>
      <c r="BG23" s="57"/>
      <c r="BH23" s="57"/>
      <c r="BI23" s="57"/>
      <c r="BJ23" s="57"/>
      <c r="BK23" s="57"/>
      <c r="BL23" s="57"/>
      <c r="BM23" s="57"/>
      <c r="BN23" s="57"/>
      <c r="BO23" s="57"/>
      <c r="BP23" s="57"/>
      <c r="BQ23" s="57"/>
      <c r="BR23" s="57"/>
      <c r="BS23" s="57"/>
      <c r="BT23" s="57"/>
      <c r="BU23" s="57"/>
      <c r="BV23" s="57"/>
      <c r="BW23" s="57"/>
      <c r="BX23" s="57"/>
      <c r="BY23" s="57"/>
      <c r="BZ23" s="57"/>
      <c r="CA23" s="57"/>
      <c r="CB23" s="57"/>
      <c r="CC23" s="57"/>
    </row>
    <row r="24" s="57" customFormat="1" customHeight="1" spans="1:7">
      <c r="A24" s="70" t="s">
        <v>100</v>
      </c>
      <c r="B24" s="70"/>
      <c r="C24" s="70"/>
      <c r="D24" s="70"/>
      <c r="E24" s="70"/>
      <c r="F24" s="70"/>
      <c r="G24" s="71"/>
    </row>
    <row r="25" customHeight="1" spans="1:7">
      <c r="A25" s="72" t="s">
        <v>138</v>
      </c>
      <c r="B25" s="72"/>
      <c r="C25" s="72"/>
      <c r="D25" s="72"/>
      <c r="E25" s="72"/>
      <c r="F25" s="72"/>
      <c r="G25" s="73"/>
    </row>
  </sheetData>
  <sheetProtection formatCells="0" insertHyperlinks="0" autoFilter="0"/>
  <mergeCells count="6">
    <mergeCell ref="A1:G1"/>
    <mergeCell ref="A3:G3"/>
    <mergeCell ref="A15:F15"/>
    <mergeCell ref="A16:G16"/>
    <mergeCell ref="A24:F24"/>
    <mergeCell ref="A25:F25"/>
  </mergeCells>
  <pageMargins left="0.195833333333333" right="0.195833333333333" top="0.195833333333333" bottom="0.195833333333333" header="0.5" footer="0.5"/>
  <pageSetup paperSize="9" scale="70" fitToHeight="0" orientation="landscape"/>
  <headerFooter/>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H31"/>
  <sheetViews>
    <sheetView zoomScale="80" zoomScaleNormal="80" workbookViewId="0">
      <pane ySplit="2" topLeftCell="A11" activePane="bottomLeft" state="frozen"/>
      <selection/>
      <selection pane="bottomLeft" activeCell="P7" sqref="P7"/>
    </sheetView>
  </sheetViews>
  <sheetFormatPr defaultColWidth="10" defaultRowHeight="24.95" customHeight="1" outlineLevelCol="7"/>
  <cols>
    <col min="1" max="1" width="5.625" style="57" customWidth="1"/>
    <col min="2" max="2" width="15.625" style="57" customWidth="1"/>
    <col min="3" max="3" width="20.625" style="57" customWidth="1"/>
    <col min="4" max="4" width="80.625" style="59" customWidth="1"/>
    <col min="5" max="6" width="5.625" style="57" customWidth="1"/>
    <col min="7" max="7" width="20.625" style="60" customWidth="1"/>
    <col min="8" max="8" width="5" style="57" customWidth="1"/>
    <col min="9" max="16384" width="10" style="57"/>
  </cols>
  <sheetData>
    <row r="1" s="57" customFormat="1" customHeight="1" spans="1:8">
      <c r="A1" s="76" t="s">
        <v>27</v>
      </c>
      <c r="B1" s="77"/>
      <c r="C1" s="77"/>
      <c r="D1" s="77"/>
      <c r="E1" s="77"/>
      <c r="F1" s="77"/>
      <c r="G1" s="63"/>
      <c r="H1" s="64"/>
    </row>
    <row r="2" s="57" customFormat="1" customHeight="1" spans="1:7">
      <c r="A2" s="54" t="s">
        <v>1</v>
      </c>
      <c r="B2" s="54" t="s">
        <v>43</v>
      </c>
      <c r="C2" s="54" t="s">
        <v>44</v>
      </c>
      <c r="D2" s="54" t="s">
        <v>45</v>
      </c>
      <c r="E2" s="54" t="s">
        <v>46</v>
      </c>
      <c r="F2" s="54" t="s">
        <v>47</v>
      </c>
      <c r="G2" s="65" t="s">
        <v>48</v>
      </c>
    </row>
    <row r="3" s="74" customFormat="1" customHeight="1" spans="1:7">
      <c r="A3" s="54" t="s">
        <v>49</v>
      </c>
      <c r="B3" s="54"/>
      <c r="C3" s="54"/>
      <c r="D3" s="54"/>
      <c r="E3" s="54"/>
      <c r="F3" s="54"/>
      <c r="G3" s="54"/>
    </row>
    <row r="4" ht="83" customHeight="1" spans="1:7">
      <c r="A4" s="66">
        <v>1</v>
      </c>
      <c r="B4" s="66" t="s">
        <v>50</v>
      </c>
      <c r="C4" s="66" t="s">
        <v>245</v>
      </c>
      <c r="D4" s="94" t="s">
        <v>52</v>
      </c>
      <c r="E4" s="66">
        <v>4</v>
      </c>
      <c r="F4" s="66" t="s">
        <v>53</v>
      </c>
      <c r="G4" s="66" t="str">
        <f>_xlfn.DISPIMG("ID_A5F6FDE7B54C4D4398ED247CBE0C8C5E",1)</f>
        <v>=DISPIMG("ID_A5F6FDE7B54C4D4398ED247CBE0C8C5E",1)</v>
      </c>
    </row>
    <row r="5" ht="84" customHeight="1" spans="1:7">
      <c r="A5" s="66">
        <v>2</v>
      </c>
      <c r="B5" s="67" t="s">
        <v>50</v>
      </c>
      <c r="C5" s="67" t="s">
        <v>51</v>
      </c>
      <c r="D5" s="102" t="s">
        <v>52</v>
      </c>
      <c r="E5" s="67">
        <v>6</v>
      </c>
      <c r="F5" s="67" t="s">
        <v>53</v>
      </c>
      <c r="G5" s="67" t="str">
        <f>_xlfn.DISPIMG("ID_D4CA972ECFE64A849B2EDB4C75670A3C",1)</f>
        <v>=DISPIMG("ID_D4CA972ECFE64A849B2EDB4C75670A3C",1)</v>
      </c>
    </row>
    <row r="6" ht="114" spans="1:7">
      <c r="A6" s="66">
        <v>3</v>
      </c>
      <c r="B6" s="103" t="s">
        <v>159</v>
      </c>
      <c r="C6" s="133" t="s">
        <v>242</v>
      </c>
      <c r="D6" s="94" t="s">
        <v>161</v>
      </c>
      <c r="E6" s="66">
        <v>1</v>
      </c>
      <c r="F6" s="66" t="s">
        <v>59</v>
      </c>
      <c r="G6" s="66" t="str">
        <f>_xlfn.DISPIMG("ID_4A5B24E9164B47558767A62C6D2614F7",1)</f>
        <v>=DISPIMG("ID_4A5B24E9164B47558767A62C6D2614F7",1)</v>
      </c>
    </row>
    <row r="7" ht="114" spans="1:7">
      <c r="A7" s="66">
        <v>4</v>
      </c>
      <c r="B7" s="66" t="s">
        <v>348</v>
      </c>
      <c r="C7" s="89" t="s">
        <v>349</v>
      </c>
      <c r="D7" s="94" t="s">
        <v>167</v>
      </c>
      <c r="E7" s="66">
        <v>1</v>
      </c>
      <c r="F7" s="66" t="s">
        <v>59</v>
      </c>
      <c r="G7" s="66" t="str">
        <f>_xlfn.DISPIMG("ID_E0F2B9D1FC9D447AAFCA84DEE6F0E553",1)</f>
        <v>=DISPIMG("ID_E0F2B9D1FC9D447AAFCA84DEE6F0E553",1)</v>
      </c>
    </row>
    <row r="8" s="74" customFormat="1" ht="50" customHeight="1" spans="1:7">
      <c r="A8" s="66">
        <v>5</v>
      </c>
      <c r="B8" s="66" t="s">
        <v>60</v>
      </c>
      <c r="C8" s="134" t="s">
        <v>61</v>
      </c>
      <c r="D8" s="94" t="s">
        <v>60</v>
      </c>
      <c r="E8" s="66">
        <v>1</v>
      </c>
      <c r="F8" s="66" t="s">
        <v>62</v>
      </c>
      <c r="G8" s="66"/>
    </row>
    <row r="9" s="74" customFormat="1" ht="44" customHeight="1" spans="1:7">
      <c r="A9" s="66">
        <v>6</v>
      </c>
      <c r="B9" s="66" t="s">
        <v>63</v>
      </c>
      <c r="C9" s="89"/>
      <c r="D9" s="94" t="s">
        <v>64</v>
      </c>
      <c r="E9" s="66">
        <v>1</v>
      </c>
      <c r="F9" s="66" t="s">
        <v>62</v>
      </c>
      <c r="G9" s="66"/>
    </row>
    <row r="10" ht="114" spans="1:7">
      <c r="A10" s="66">
        <v>7</v>
      </c>
      <c r="B10" s="66" t="s">
        <v>165</v>
      </c>
      <c r="C10" s="89" t="s">
        <v>166</v>
      </c>
      <c r="D10" s="94" t="s">
        <v>167</v>
      </c>
      <c r="E10" s="66">
        <v>1</v>
      </c>
      <c r="F10" s="66" t="s">
        <v>59</v>
      </c>
      <c r="G10" s="66" t="str">
        <f>_xlfn.DISPIMG("ID_E0F2B9D1FC9D447AAFCA84DEE6F0E553",1)</f>
        <v>=DISPIMG("ID_E0F2B9D1FC9D447AAFCA84DEE6F0E553",1)</v>
      </c>
    </row>
    <row r="11" ht="69" customHeight="1" spans="1:7">
      <c r="A11" s="66">
        <v>8</v>
      </c>
      <c r="B11" s="66" t="s">
        <v>65</v>
      </c>
      <c r="C11" s="66" t="s">
        <v>66</v>
      </c>
      <c r="D11" s="8" t="s">
        <v>67</v>
      </c>
      <c r="E11" s="66">
        <v>3</v>
      </c>
      <c r="F11" s="66" t="s">
        <v>62</v>
      </c>
      <c r="G11" s="84" t="str">
        <f>_xlfn.DISPIMG("ID_F9336C3CF8B5465FA5A18F83AA476591",1)</f>
        <v>=DISPIMG("ID_F9336C3CF8B5465FA5A18F83AA476591",1)</v>
      </c>
    </row>
    <row r="12" customHeight="1" spans="1:8">
      <c r="A12" s="70" t="s">
        <v>100</v>
      </c>
      <c r="B12" s="70"/>
      <c r="C12" s="70"/>
      <c r="D12" s="70"/>
      <c r="E12" s="70"/>
      <c r="F12" s="70"/>
      <c r="G12" s="71"/>
      <c r="H12" s="74"/>
    </row>
    <row r="13" ht="25" customHeight="1" spans="1:8">
      <c r="A13" s="109" t="s">
        <v>168</v>
      </c>
      <c r="B13" s="110"/>
      <c r="C13" s="110"/>
      <c r="D13" s="110"/>
      <c r="E13" s="110"/>
      <c r="F13" s="110"/>
      <c r="G13" s="111"/>
      <c r="H13" s="74"/>
    </row>
    <row r="14" customHeight="1" spans="1:8">
      <c r="A14" s="70" t="s">
        <v>100</v>
      </c>
      <c r="B14" s="70"/>
      <c r="C14" s="70"/>
      <c r="D14" s="70"/>
      <c r="E14" s="70"/>
      <c r="F14" s="70"/>
      <c r="G14" s="71"/>
      <c r="H14" s="74"/>
    </row>
    <row r="15" customHeight="1" spans="1:8">
      <c r="A15" s="72" t="s">
        <v>138</v>
      </c>
      <c r="B15" s="72"/>
      <c r="C15" s="72"/>
      <c r="D15" s="72"/>
      <c r="E15" s="72"/>
      <c r="F15" s="72"/>
      <c r="G15" s="73"/>
      <c r="H15" s="74"/>
    </row>
    <row r="16" customHeight="1" spans="8:8">
      <c r="H16" s="74"/>
    </row>
    <row r="17" customHeight="1" spans="8:8">
      <c r="H17" s="74"/>
    </row>
    <row r="18" customHeight="1" spans="8:8">
      <c r="H18" s="74"/>
    </row>
    <row r="19" customHeight="1" spans="8:8">
      <c r="H19" s="74"/>
    </row>
    <row r="20" customHeight="1" spans="8:8">
      <c r="H20" s="74"/>
    </row>
    <row r="21" customHeight="1" spans="8:8">
      <c r="H21" s="74"/>
    </row>
    <row r="22" customHeight="1" spans="8:8">
      <c r="H22" s="74"/>
    </row>
    <row r="23" customHeight="1" spans="8:8">
      <c r="H23" s="74"/>
    </row>
    <row r="24" customHeight="1" spans="8:8">
      <c r="H24" s="74"/>
    </row>
    <row r="25" customHeight="1" spans="8:8">
      <c r="H25" s="74"/>
    </row>
    <row r="26" customHeight="1" spans="8:8">
      <c r="H26" s="74"/>
    </row>
    <row r="27" customHeight="1" spans="8:8">
      <c r="H27" s="74"/>
    </row>
    <row r="28" customHeight="1" spans="8:8">
      <c r="H28" s="74"/>
    </row>
    <row r="29" customHeight="1" spans="8:8">
      <c r="H29" s="74"/>
    </row>
    <row r="30" customHeight="1" spans="8:8">
      <c r="H30" s="74"/>
    </row>
    <row r="31" customHeight="1" spans="8:8">
      <c r="H31" s="74"/>
    </row>
  </sheetData>
  <mergeCells count="6">
    <mergeCell ref="A1:G1"/>
    <mergeCell ref="A3:F3"/>
    <mergeCell ref="A12:F12"/>
    <mergeCell ref="A13:G13"/>
    <mergeCell ref="A14:F14"/>
    <mergeCell ref="A15:F15"/>
  </mergeCells>
  <pageMargins left="0.195833333333333" right="0.195833333333333" top="0.195833333333333" bottom="0.195833333333333" header="0.5" footer="0.5"/>
  <pageSetup paperSize="9" scale="70" fitToHeight="0" orientation="landscape"/>
  <headerFooter/>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CB33"/>
  <sheetViews>
    <sheetView workbookViewId="0">
      <pane ySplit="2" topLeftCell="A30" activePane="bottomLeft" state="frozen"/>
      <selection/>
      <selection pane="bottomLeft" activeCell="K4" sqref="K4"/>
    </sheetView>
  </sheetViews>
  <sheetFormatPr defaultColWidth="10" defaultRowHeight="24" customHeight="1"/>
  <cols>
    <col min="1" max="1" width="5.625" style="57" customWidth="1"/>
    <col min="2" max="2" width="15.625" style="57" customWidth="1"/>
    <col min="3" max="3" width="20.625" style="57" customWidth="1"/>
    <col min="4" max="4" width="80.625" style="59" customWidth="1"/>
    <col min="5" max="6" width="5.625" style="57" customWidth="1"/>
    <col min="7" max="7" width="20.625" style="60" customWidth="1"/>
    <col min="8" max="8" width="5.125" style="57" customWidth="1"/>
    <col min="9" max="16384" width="10" style="57"/>
  </cols>
  <sheetData>
    <row r="1" s="57" customFormat="1" customHeight="1" spans="1:8">
      <c r="A1" s="61" t="s">
        <v>28</v>
      </c>
      <c r="B1" s="61"/>
      <c r="C1" s="61"/>
      <c r="D1" s="61"/>
      <c r="E1" s="61"/>
      <c r="F1" s="61"/>
      <c r="G1" s="61"/>
      <c r="H1" s="64"/>
    </row>
    <row r="2" s="57" customFormat="1" customHeight="1" spans="1:7">
      <c r="A2" s="54" t="s">
        <v>1</v>
      </c>
      <c r="B2" s="54" t="s">
        <v>43</v>
      </c>
      <c r="C2" s="54" t="s">
        <v>44</v>
      </c>
      <c r="D2" s="54" t="s">
        <v>45</v>
      </c>
      <c r="E2" s="54" t="s">
        <v>46</v>
      </c>
      <c r="F2" s="54" t="s">
        <v>47</v>
      </c>
      <c r="G2" s="65" t="s">
        <v>48</v>
      </c>
    </row>
    <row r="3" s="74" customFormat="1" customHeight="1" spans="1:7">
      <c r="A3" s="54" t="s">
        <v>49</v>
      </c>
      <c r="B3" s="54"/>
      <c r="C3" s="54"/>
      <c r="D3" s="54"/>
      <c r="E3" s="54"/>
      <c r="F3" s="54"/>
      <c r="G3" s="54"/>
    </row>
    <row r="4" ht="185.25" spans="1:7">
      <c r="A4" s="67">
        <v>1</v>
      </c>
      <c r="B4" s="66" t="s">
        <v>350</v>
      </c>
      <c r="C4" s="66" t="s">
        <v>196</v>
      </c>
      <c r="D4" s="83" t="s">
        <v>351</v>
      </c>
      <c r="E4" s="66">
        <v>1</v>
      </c>
      <c r="F4" s="66" t="s">
        <v>53</v>
      </c>
      <c r="G4" s="66" t="str">
        <f>_xlfn.DISPIMG("ID_8E221DC07423411BBB726DAC92D83DB9",1)</f>
        <v>=DISPIMG("ID_8E221DC07423411BBB726DAC92D83DB9",1)</v>
      </c>
    </row>
    <row r="5" ht="242.25" spans="1:7">
      <c r="A5" s="66">
        <v>2</v>
      </c>
      <c r="B5" s="86" t="s">
        <v>234</v>
      </c>
      <c r="C5" s="84" t="s">
        <v>176</v>
      </c>
      <c r="D5" s="87" t="s">
        <v>329</v>
      </c>
      <c r="E5" s="85">
        <v>1</v>
      </c>
      <c r="F5" s="88" t="s">
        <v>53</v>
      </c>
      <c r="G5" s="85" t="str">
        <f>_xlfn.DISPIMG("ID_13273956B1CA4913AD5AB9FF116F894E",1)</f>
        <v>=DISPIMG("ID_13273956B1CA4913AD5AB9FF116F894E",1)</v>
      </c>
    </row>
    <row r="6" ht="114" spans="1:7">
      <c r="A6" s="67">
        <v>3</v>
      </c>
      <c r="B6" s="66" t="s">
        <v>236</v>
      </c>
      <c r="C6" s="66" t="s">
        <v>237</v>
      </c>
      <c r="D6" s="8" t="s">
        <v>238</v>
      </c>
      <c r="E6" s="66">
        <v>1</v>
      </c>
      <c r="F6" s="89" t="s">
        <v>53</v>
      </c>
      <c r="G6" s="66" t="str">
        <f>_xlfn.DISPIMG("ID_CBF7CCECC8AB4BDAB240FCBC06EFEAE0",1)</f>
        <v>=DISPIMG("ID_CBF7CCECC8AB4BDAB240FCBC06EFEAE0",1)</v>
      </c>
    </row>
    <row r="7" ht="185.25" spans="1:7">
      <c r="A7" s="67">
        <v>4</v>
      </c>
      <c r="B7" s="90" t="s">
        <v>82</v>
      </c>
      <c r="C7" s="89" t="s">
        <v>346</v>
      </c>
      <c r="D7" s="9" t="s">
        <v>352</v>
      </c>
      <c r="E7" s="66">
        <v>26</v>
      </c>
      <c r="F7" s="66" t="s">
        <v>53</v>
      </c>
      <c r="G7" s="66" t="str">
        <f>_xlfn.DISPIMG("ID_C0A3A84321634BF991C8B550714EE7BE",1)</f>
        <v>=DISPIMG("ID_C0A3A84321634BF991C8B550714EE7BE",1)</v>
      </c>
    </row>
    <row r="8" ht="156.75" spans="1:7">
      <c r="A8" s="67">
        <v>5</v>
      </c>
      <c r="B8" s="86" t="s">
        <v>330</v>
      </c>
      <c r="C8" s="66" t="s">
        <v>178</v>
      </c>
      <c r="D8" s="8" t="s">
        <v>331</v>
      </c>
      <c r="E8" s="85">
        <v>26</v>
      </c>
      <c r="F8" s="88" t="s">
        <v>62</v>
      </c>
      <c r="G8" s="85" t="str">
        <f>_xlfn.DISPIMG("ID_CFA99BAE5C874FCE826C7D24D707B844",1)</f>
        <v>=DISPIMG("ID_CFA99BAE5C874FCE826C7D24D707B844",1)</v>
      </c>
    </row>
    <row r="9" ht="100" customHeight="1" spans="1:7">
      <c r="A9" s="67">
        <v>6</v>
      </c>
      <c r="B9" s="86" t="s">
        <v>88</v>
      </c>
      <c r="C9" s="85" t="s">
        <v>89</v>
      </c>
      <c r="D9" s="8" t="s">
        <v>90</v>
      </c>
      <c r="E9" s="85">
        <v>26</v>
      </c>
      <c r="F9" s="88" t="s">
        <v>77</v>
      </c>
      <c r="G9" s="85" t="str">
        <f>_xlfn.DISPIMG("ID_CC0CF32FCBF94160A53004C285A3E9AA",1)</f>
        <v>=DISPIMG("ID_CC0CF32FCBF94160A53004C285A3E9AA",1)</v>
      </c>
    </row>
    <row r="10" ht="171" spans="1:7">
      <c r="A10" s="67">
        <v>7</v>
      </c>
      <c r="B10" s="86" t="s">
        <v>91</v>
      </c>
      <c r="C10" s="85" t="s">
        <v>92</v>
      </c>
      <c r="D10" s="94" t="s">
        <v>93</v>
      </c>
      <c r="E10" s="91">
        <v>52</v>
      </c>
      <c r="F10" s="88" t="s">
        <v>53</v>
      </c>
      <c r="G10" s="85" t="str">
        <f>_xlfn.DISPIMG("ID_9DEABF0A0FA24F0680F9464FFA4836A6",1)</f>
        <v>=DISPIMG("ID_9DEABF0A0FA24F0680F9464FFA4836A6",1)</v>
      </c>
    </row>
    <row r="11" ht="100" customHeight="1" spans="1:7">
      <c r="A11" s="67">
        <v>8</v>
      </c>
      <c r="B11" s="66" t="s">
        <v>50</v>
      </c>
      <c r="C11" s="66" t="s">
        <v>245</v>
      </c>
      <c r="D11" s="94" t="s">
        <v>52</v>
      </c>
      <c r="E11" s="66">
        <v>4</v>
      </c>
      <c r="F11" s="66" t="s">
        <v>53</v>
      </c>
      <c r="G11" s="66" t="str">
        <f>_xlfn.DISPIMG("ID_A5F6FDE7B54C4D4398ED247CBE0C8C5E",1)</f>
        <v>=DISPIMG("ID_A5F6FDE7B54C4D4398ED247CBE0C8C5E",1)</v>
      </c>
    </row>
    <row r="12" s="105" customFormat="1" customHeight="1" spans="1:80">
      <c r="A12" s="70" t="s">
        <v>100</v>
      </c>
      <c r="B12" s="70"/>
      <c r="C12" s="70"/>
      <c r="D12" s="70"/>
      <c r="E12" s="70"/>
      <c r="F12" s="70"/>
      <c r="G12" s="71"/>
      <c r="H12" s="57"/>
      <c r="I12" s="57"/>
      <c r="J12" s="57"/>
      <c r="K12" s="57"/>
      <c r="L12" s="57"/>
      <c r="M12" s="57"/>
      <c r="N12" s="57"/>
      <c r="O12" s="57"/>
      <c r="P12" s="57"/>
      <c r="Q12" s="57"/>
      <c r="R12" s="57"/>
      <c r="S12" s="57"/>
      <c r="T12" s="57"/>
      <c r="U12" s="57"/>
      <c r="V12" s="57"/>
      <c r="W12" s="57"/>
      <c r="X12" s="57"/>
      <c r="Y12" s="57"/>
      <c r="Z12" s="57"/>
      <c r="AA12" s="57"/>
      <c r="AB12" s="57"/>
      <c r="AC12" s="57"/>
      <c r="AD12" s="57"/>
      <c r="AE12" s="57"/>
      <c r="AF12" s="57"/>
      <c r="AG12" s="57"/>
      <c r="AH12" s="57"/>
      <c r="AI12" s="57"/>
      <c r="AJ12" s="57"/>
      <c r="AK12" s="57"/>
      <c r="AL12" s="57"/>
      <c r="AM12" s="57"/>
      <c r="AN12" s="57"/>
      <c r="AO12" s="57"/>
      <c r="AP12" s="57"/>
      <c r="AQ12" s="57"/>
      <c r="AR12" s="57"/>
      <c r="AS12" s="57"/>
      <c r="AT12" s="57"/>
      <c r="AU12" s="57"/>
      <c r="AV12" s="57"/>
      <c r="AW12" s="57"/>
      <c r="AX12" s="57"/>
      <c r="AY12" s="57"/>
      <c r="AZ12" s="57"/>
      <c r="BA12" s="57"/>
      <c r="BB12" s="57"/>
      <c r="BC12" s="57"/>
      <c r="BD12" s="57"/>
      <c r="BE12" s="57"/>
      <c r="BF12" s="57"/>
      <c r="BG12" s="57"/>
      <c r="BH12" s="57"/>
      <c r="BI12" s="57"/>
      <c r="BJ12" s="57"/>
      <c r="BK12" s="57"/>
      <c r="BL12" s="57"/>
      <c r="BM12" s="57"/>
      <c r="BN12" s="57"/>
      <c r="BO12" s="57"/>
      <c r="BP12" s="57"/>
      <c r="BQ12" s="57"/>
      <c r="BR12" s="57"/>
      <c r="BS12" s="57"/>
      <c r="BT12" s="57"/>
      <c r="BU12" s="57"/>
      <c r="BV12" s="57"/>
      <c r="BW12" s="57"/>
      <c r="BX12" s="57"/>
      <c r="BY12" s="57"/>
      <c r="BZ12" s="57"/>
      <c r="CA12" s="57"/>
      <c r="CB12" s="57"/>
    </row>
    <row r="13" s="105" customFormat="1" customHeight="1" spans="1:80">
      <c r="A13" s="109" t="s">
        <v>353</v>
      </c>
      <c r="B13" s="110"/>
      <c r="C13" s="110"/>
      <c r="D13" s="110"/>
      <c r="E13" s="110"/>
      <c r="F13" s="110"/>
      <c r="G13" s="111"/>
      <c r="H13" s="57"/>
      <c r="I13" s="57"/>
      <c r="J13" s="57"/>
      <c r="K13" s="57"/>
      <c r="L13" s="57"/>
      <c r="M13" s="57"/>
      <c r="N13" s="57"/>
      <c r="O13" s="57"/>
      <c r="P13" s="57"/>
      <c r="Q13" s="57"/>
      <c r="R13" s="57"/>
      <c r="S13" s="57"/>
      <c r="T13" s="57"/>
      <c r="U13" s="57"/>
      <c r="V13" s="57"/>
      <c r="W13" s="57"/>
      <c r="X13" s="57"/>
      <c r="Y13" s="57"/>
      <c r="Z13" s="57"/>
      <c r="AA13" s="57"/>
      <c r="AB13" s="57"/>
      <c r="AC13" s="57"/>
      <c r="AD13" s="57"/>
      <c r="AE13" s="57"/>
      <c r="AF13" s="57"/>
      <c r="AG13" s="57"/>
      <c r="AH13" s="57"/>
      <c r="AI13" s="57"/>
      <c r="AJ13" s="57"/>
      <c r="AK13" s="57"/>
      <c r="AL13" s="57"/>
      <c r="AM13" s="57"/>
      <c r="AN13" s="57"/>
      <c r="AO13" s="57"/>
      <c r="AP13" s="57"/>
      <c r="AQ13" s="57"/>
      <c r="AR13" s="57"/>
      <c r="AS13" s="57"/>
      <c r="AT13" s="57"/>
      <c r="AU13" s="57"/>
      <c r="AV13" s="57"/>
      <c r="AW13" s="57"/>
      <c r="AX13" s="57"/>
      <c r="AY13" s="57"/>
      <c r="AZ13" s="57"/>
      <c r="BA13" s="57"/>
      <c r="BB13" s="57"/>
      <c r="BC13" s="57"/>
      <c r="BD13" s="57"/>
      <c r="BE13" s="57"/>
      <c r="BF13" s="57"/>
      <c r="BG13" s="57"/>
      <c r="BH13" s="57"/>
      <c r="BI13" s="57"/>
      <c r="BJ13" s="57"/>
      <c r="BK13" s="57"/>
      <c r="BL13" s="57"/>
      <c r="BM13" s="57"/>
      <c r="BN13" s="57"/>
      <c r="BO13" s="57"/>
      <c r="BP13" s="57"/>
      <c r="BQ13" s="57"/>
      <c r="BR13" s="57"/>
      <c r="BS13" s="57"/>
      <c r="BT13" s="57"/>
      <c r="BU13" s="57"/>
      <c r="BV13" s="57"/>
      <c r="BW13" s="57"/>
      <c r="BX13" s="57"/>
      <c r="BY13" s="57"/>
      <c r="BZ13" s="57"/>
      <c r="CA13" s="57"/>
      <c r="CB13" s="57"/>
    </row>
    <row r="14" s="105" customFormat="1" ht="85.5" spans="1:80">
      <c r="A14" s="67">
        <v>1</v>
      </c>
      <c r="B14" s="112" t="s">
        <v>354</v>
      </c>
      <c r="C14" s="113"/>
      <c r="D14" s="114" t="s">
        <v>355</v>
      </c>
      <c r="E14" s="115">
        <v>1</v>
      </c>
      <c r="F14" s="112" t="s">
        <v>97</v>
      </c>
      <c r="G14" s="100" t="str">
        <f>_xlfn.DISPIMG("ID_13D173A14E014B888367129F1107F9EA",1)</f>
        <v>=DISPIMG("ID_13D173A14E014B888367129F1107F9EA",1)</v>
      </c>
      <c r="I14" s="57"/>
      <c r="J14" s="57"/>
      <c r="K14" s="57"/>
      <c r="L14" s="57"/>
      <c r="M14" s="57"/>
      <c r="N14" s="57"/>
      <c r="O14" s="57"/>
      <c r="P14" s="57"/>
      <c r="Q14" s="57"/>
      <c r="R14" s="57"/>
      <c r="S14" s="57"/>
      <c r="T14" s="57"/>
      <c r="U14" s="57"/>
      <c r="V14" s="57"/>
      <c r="W14" s="57"/>
      <c r="X14" s="57"/>
      <c r="Y14" s="57"/>
      <c r="Z14" s="57"/>
      <c r="AA14" s="57"/>
      <c r="AB14" s="57"/>
      <c r="AC14" s="57"/>
      <c r="AD14" s="57"/>
      <c r="AE14" s="57"/>
      <c r="AF14" s="57"/>
      <c r="AG14" s="57"/>
      <c r="AH14" s="57"/>
      <c r="AI14" s="57"/>
      <c r="AJ14" s="57"/>
      <c r="AK14" s="57"/>
      <c r="AL14" s="57"/>
      <c r="AM14" s="57"/>
      <c r="AN14" s="57"/>
      <c r="AO14" s="57"/>
      <c r="AP14" s="57"/>
      <c r="AQ14" s="57"/>
      <c r="AR14" s="57"/>
      <c r="AS14" s="57"/>
      <c r="AT14" s="57"/>
      <c r="AU14" s="57"/>
      <c r="AV14" s="57"/>
      <c r="AW14" s="57"/>
      <c r="AX14" s="57"/>
      <c r="AY14" s="57"/>
      <c r="AZ14" s="57"/>
      <c r="BA14" s="57"/>
      <c r="BB14" s="57"/>
      <c r="BC14" s="57"/>
      <c r="BD14" s="57"/>
      <c r="BE14" s="57"/>
      <c r="BF14" s="57"/>
      <c r="BG14" s="57"/>
      <c r="BH14" s="57"/>
      <c r="BI14" s="57"/>
      <c r="BJ14" s="57"/>
      <c r="BK14" s="57"/>
      <c r="BL14" s="57"/>
      <c r="BM14" s="57"/>
      <c r="BN14" s="57"/>
      <c r="BO14" s="57"/>
      <c r="BP14" s="57"/>
      <c r="BQ14" s="57"/>
      <c r="BR14" s="57"/>
      <c r="BS14" s="57"/>
      <c r="BT14" s="57"/>
      <c r="BU14" s="57"/>
      <c r="BV14" s="57"/>
      <c r="BW14" s="57"/>
      <c r="BX14" s="57"/>
      <c r="BY14" s="57"/>
      <c r="BZ14" s="57"/>
      <c r="CA14" s="57"/>
      <c r="CB14" s="57"/>
    </row>
    <row r="15" s="105" customFormat="1" ht="228" spans="1:80">
      <c r="A15" s="67">
        <v>2</v>
      </c>
      <c r="B15" s="112" t="s">
        <v>356</v>
      </c>
      <c r="C15" s="116"/>
      <c r="D15" s="114" t="s">
        <v>357</v>
      </c>
      <c r="E15" s="115">
        <v>1</v>
      </c>
      <c r="F15" s="112" t="s">
        <v>77</v>
      </c>
      <c r="G15" s="99"/>
      <c r="I15" s="57"/>
      <c r="J15" s="57"/>
      <c r="K15" s="57"/>
      <c r="L15" s="57"/>
      <c r="M15" s="57"/>
      <c r="N15" s="57"/>
      <c r="O15" s="57"/>
      <c r="P15" s="57"/>
      <c r="Q15" s="57"/>
      <c r="R15" s="57"/>
      <c r="S15" s="57"/>
      <c r="T15" s="57"/>
      <c r="U15" s="57"/>
      <c r="V15" s="57"/>
      <c r="W15" s="57"/>
      <c r="X15" s="57"/>
      <c r="Y15" s="57"/>
      <c r="Z15" s="57"/>
      <c r="AA15" s="57"/>
      <c r="AB15" s="57"/>
      <c r="AC15" s="57"/>
      <c r="AD15" s="57"/>
      <c r="AE15" s="57"/>
      <c r="AF15" s="57"/>
      <c r="AG15" s="57"/>
      <c r="AH15" s="57"/>
      <c r="AI15" s="57"/>
      <c r="AJ15" s="57"/>
      <c r="AK15" s="57"/>
      <c r="AL15" s="57"/>
      <c r="AM15" s="57"/>
      <c r="AN15" s="57"/>
      <c r="AO15" s="57"/>
      <c r="AP15" s="57"/>
      <c r="AQ15" s="57"/>
      <c r="AR15" s="57"/>
      <c r="AS15" s="57"/>
      <c r="AT15" s="57"/>
      <c r="AU15" s="57"/>
      <c r="AV15" s="57"/>
      <c r="AW15" s="57"/>
      <c r="AX15" s="57"/>
      <c r="AY15" s="57"/>
      <c r="AZ15" s="57"/>
      <c r="BA15" s="57"/>
      <c r="BB15" s="57"/>
      <c r="BC15" s="57"/>
      <c r="BD15" s="57"/>
      <c r="BE15" s="57"/>
      <c r="BF15" s="57"/>
      <c r="BG15" s="57"/>
      <c r="BH15" s="57"/>
      <c r="BI15" s="57"/>
      <c r="BJ15" s="57"/>
      <c r="BK15" s="57"/>
      <c r="BL15" s="57"/>
      <c r="BM15" s="57"/>
      <c r="BN15" s="57"/>
      <c r="BO15" s="57"/>
      <c r="BP15" s="57"/>
      <c r="BQ15" s="57"/>
      <c r="BR15" s="57"/>
      <c r="BS15" s="57"/>
      <c r="BT15" s="57"/>
      <c r="BU15" s="57"/>
      <c r="BV15" s="57"/>
      <c r="BW15" s="57"/>
      <c r="BX15" s="57"/>
      <c r="BY15" s="57"/>
      <c r="BZ15" s="57"/>
      <c r="CA15" s="57"/>
      <c r="CB15" s="57"/>
    </row>
    <row r="16" s="105" customFormat="1" ht="42.75" spans="1:7">
      <c r="A16" s="67">
        <v>3</v>
      </c>
      <c r="B16" s="112" t="s">
        <v>358</v>
      </c>
      <c r="C16" s="113"/>
      <c r="D16" s="117" t="s">
        <v>359</v>
      </c>
      <c r="E16" s="115">
        <v>1</v>
      </c>
      <c r="F16" s="112" t="s">
        <v>77</v>
      </c>
      <c r="G16" s="99"/>
    </row>
    <row r="17" s="105" customFormat="1" ht="34" customHeight="1" spans="1:7">
      <c r="A17" s="67">
        <v>4</v>
      </c>
      <c r="B17" s="112" t="s">
        <v>360</v>
      </c>
      <c r="C17" s="113"/>
      <c r="D17" s="117" t="s">
        <v>361</v>
      </c>
      <c r="E17" s="115">
        <v>1</v>
      </c>
      <c r="F17" s="118" t="s">
        <v>77</v>
      </c>
      <c r="G17" s="99"/>
    </row>
    <row r="18" s="105" customFormat="1" ht="42.75" spans="1:7">
      <c r="A18" s="67">
        <v>5</v>
      </c>
      <c r="B18" s="112" t="s">
        <v>362</v>
      </c>
      <c r="C18" s="113"/>
      <c r="D18" s="9" t="s">
        <v>363</v>
      </c>
      <c r="E18" s="115">
        <v>13</v>
      </c>
      <c r="F18" s="119" t="s">
        <v>77</v>
      </c>
      <c r="G18" s="120" t="str">
        <f>_xlfn.DISPIMG("ID_1EA48B419B614CA08669685A0316924E",1)</f>
        <v>=DISPIMG("ID_1EA48B419B614CA08669685A0316924E",1)</v>
      </c>
    </row>
    <row r="19" s="105" customFormat="1" customHeight="1" spans="1:7">
      <c r="A19" s="67">
        <v>6</v>
      </c>
      <c r="B19" s="112" t="s">
        <v>364</v>
      </c>
      <c r="C19" s="113"/>
      <c r="D19" s="8" t="s">
        <v>365</v>
      </c>
      <c r="E19" s="115">
        <v>13</v>
      </c>
      <c r="F19" s="119" t="s">
        <v>62</v>
      </c>
      <c r="G19" s="121"/>
    </row>
    <row r="20" s="105" customFormat="1" customHeight="1" spans="1:7">
      <c r="A20" s="67">
        <v>7</v>
      </c>
      <c r="B20" s="112" t="s">
        <v>366</v>
      </c>
      <c r="C20" s="113"/>
      <c r="D20" s="8" t="s">
        <v>367</v>
      </c>
      <c r="E20" s="115">
        <v>13</v>
      </c>
      <c r="F20" s="119" t="s">
        <v>62</v>
      </c>
      <c r="G20" s="121"/>
    </row>
    <row r="21" s="108" customFormat="1" ht="114" spans="1:80">
      <c r="A21" s="67">
        <v>8</v>
      </c>
      <c r="B21" s="122" t="s">
        <v>368</v>
      </c>
      <c r="C21" s="123"/>
      <c r="D21" s="124" t="s">
        <v>369</v>
      </c>
      <c r="E21" s="115">
        <v>26</v>
      </c>
      <c r="F21" s="122" t="s">
        <v>62</v>
      </c>
      <c r="G21" s="125"/>
      <c r="H21" s="126"/>
      <c r="I21" s="126"/>
      <c r="J21" s="126"/>
      <c r="K21" s="126"/>
      <c r="L21" s="126"/>
      <c r="M21" s="126"/>
      <c r="N21" s="126"/>
      <c r="O21" s="126"/>
      <c r="P21" s="126"/>
      <c r="Q21" s="126"/>
      <c r="R21" s="126"/>
      <c r="S21" s="126"/>
      <c r="T21" s="126"/>
      <c r="U21" s="126"/>
      <c r="V21" s="126"/>
      <c r="W21" s="126"/>
      <c r="X21" s="126"/>
      <c r="Y21" s="126"/>
      <c r="Z21" s="126"/>
      <c r="AA21" s="126"/>
      <c r="AB21" s="126"/>
      <c r="AC21" s="126"/>
      <c r="AD21" s="126"/>
      <c r="AE21" s="126"/>
      <c r="AF21" s="126"/>
      <c r="AG21" s="126"/>
      <c r="AH21" s="126"/>
      <c r="AI21" s="126"/>
      <c r="AJ21" s="126"/>
      <c r="AK21" s="126"/>
      <c r="AL21" s="126"/>
      <c r="AM21" s="126"/>
      <c r="AN21" s="126"/>
      <c r="AO21" s="126"/>
      <c r="AP21" s="126"/>
      <c r="AQ21" s="126"/>
      <c r="AR21" s="126"/>
      <c r="AS21" s="126"/>
      <c r="AT21" s="126"/>
      <c r="AU21" s="126"/>
      <c r="AV21" s="126"/>
      <c r="AW21" s="126"/>
      <c r="AX21" s="126"/>
      <c r="AY21" s="126"/>
      <c r="AZ21" s="126"/>
      <c r="BA21" s="126"/>
      <c r="BB21" s="126"/>
      <c r="BC21" s="126"/>
      <c r="BD21" s="126"/>
      <c r="BE21" s="126"/>
      <c r="BF21" s="126"/>
      <c r="BG21" s="126"/>
      <c r="BH21" s="126"/>
      <c r="BI21" s="126"/>
      <c r="BJ21" s="126"/>
      <c r="BK21" s="126"/>
      <c r="BL21" s="126"/>
      <c r="BM21" s="126"/>
      <c r="BN21" s="126"/>
      <c r="BO21" s="126"/>
      <c r="BP21" s="126"/>
      <c r="BQ21" s="126"/>
      <c r="BR21" s="126"/>
      <c r="BS21" s="126"/>
      <c r="BT21" s="126"/>
      <c r="BU21" s="126"/>
      <c r="BV21" s="126"/>
      <c r="BW21" s="126"/>
      <c r="BX21" s="126"/>
      <c r="BY21" s="126"/>
      <c r="BZ21" s="126"/>
      <c r="CA21" s="126"/>
      <c r="CB21" s="126"/>
    </row>
    <row r="22" s="108" customFormat="1" ht="57" spans="1:80">
      <c r="A22" s="67">
        <v>9</v>
      </c>
      <c r="B22" s="127" t="s">
        <v>370</v>
      </c>
      <c r="C22" s="123"/>
      <c r="D22" s="124" t="s">
        <v>371</v>
      </c>
      <c r="E22" s="115">
        <v>26</v>
      </c>
      <c r="F22" s="122" t="s">
        <v>62</v>
      </c>
      <c r="G22" s="125"/>
      <c r="H22" s="126"/>
      <c r="I22" s="126"/>
      <c r="J22" s="126"/>
      <c r="K22" s="126"/>
      <c r="L22" s="126"/>
      <c r="M22" s="126"/>
      <c r="N22" s="126"/>
      <c r="O22" s="126"/>
      <c r="P22" s="126"/>
      <c r="Q22" s="126"/>
      <c r="R22" s="126"/>
      <c r="S22" s="126"/>
      <c r="T22" s="126"/>
      <c r="U22" s="126"/>
      <c r="V22" s="126"/>
      <c r="W22" s="126"/>
      <c r="X22" s="126"/>
      <c r="Y22" s="126"/>
      <c r="Z22" s="126"/>
      <c r="AA22" s="126"/>
      <c r="AB22" s="126"/>
      <c r="AC22" s="126"/>
      <c r="AD22" s="126"/>
      <c r="AE22" s="126"/>
      <c r="AF22" s="126"/>
      <c r="AG22" s="126"/>
      <c r="AH22" s="126"/>
      <c r="AI22" s="126"/>
      <c r="AJ22" s="126"/>
      <c r="AK22" s="126"/>
      <c r="AL22" s="126"/>
      <c r="AM22" s="126"/>
      <c r="AN22" s="126"/>
      <c r="AO22" s="126"/>
      <c r="AP22" s="126"/>
      <c r="AQ22" s="126"/>
      <c r="AR22" s="126"/>
      <c r="AS22" s="126"/>
      <c r="AT22" s="126"/>
      <c r="AU22" s="126"/>
      <c r="AV22" s="126"/>
      <c r="AW22" s="126"/>
      <c r="AX22" s="126"/>
      <c r="AY22" s="126"/>
      <c r="AZ22" s="126"/>
      <c r="BA22" s="126"/>
      <c r="BB22" s="126"/>
      <c r="BC22" s="126"/>
      <c r="BD22" s="126"/>
      <c r="BE22" s="126"/>
      <c r="BF22" s="126"/>
      <c r="BG22" s="126"/>
      <c r="BH22" s="126"/>
      <c r="BI22" s="126"/>
      <c r="BJ22" s="126"/>
      <c r="BK22" s="126"/>
      <c r="BL22" s="126"/>
      <c r="BM22" s="126"/>
      <c r="BN22" s="126"/>
      <c r="BO22" s="126"/>
      <c r="BP22" s="126"/>
      <c r="BQ22" s="126"/>
      <c r="BR22" s="126"/>
      <c r="BS22" s="126"/>
      <c r="BT22" s="126"/>
      <c r="BU22" s="126"/>
      <c r="BV22" s="126"/>
      <c r="BW22" s="126"/>
      <c r="BX22" s="126"/>
      <c r="BY22" s="126"/>
      <c r="BZ22" s="126"/>
      <c r="CA22" s="126"/>
      <c r="CB22" s="126"/>
    </row>
    <row r="23" s="108" customFormat="1" ht="25" customHeight="1" spans="1:80">
      <c r="A23" s="67">
        <v>10</v>
      </c>
      <c r="B23" s="127" t="s">
        <v>372</v>
      </c>
      <c r="C23" s="123"/>
      <c r="D23" s="124" t="s">
        <v>373</v>
      </c>
      <c r="E23" s="115">
        <v>26</v>
      </c>
      <c r="F23" s="122" t="s">
        <v>62</v>
      </c>
      <c r="G23" s="128"/>
      <c r="H23" s="126"/>
      <c r="I23" s="126"/>
      <c r="J23" s="126"/>
      <c r="K23" s="126"/>
      <c r="L23" s="126"/>
      <c r="M23" s="126"/>
      <c r="N23" s="126"/>
      <c r="O23" s="126"/>
      <c r="P23" s="126"/>
      <c r="Q23" s="126"/>
      <c r="R23" s="126"/>
      <c r="S23" s="126"/>
      <c r="T23" s="126"/>
      <c r="U23" s="126"/>
      <c r="V23" s="126"/>
      <c r="W23" s="126"/>
      <c r="X23" s="126"/>
      <c r="Y23" s="126"/>
      <c r="Z23" s="126"/>
      <c r="AA23" s="126"/>
      <c r="AB23" s="126"/>
      <c r="AC23" s="126"/>
      <c r="AD23" s="126"/>
      <c r="AE23" s="126"/>
      <c r="AF23" s="126"/>
      <c r="AG23" s="126"/>
      <c r="AH23" s="126"/>
      <c r="AI23" s="126"/>
      <c r="AJ23" s="126"/>
      <c r="AK23" s="126"/>
      <c r="AL23" s="126"/>
      <c r="AM23" s="126"/>
      <c r="AN23" s="126"/>
      <c r="AO23" s="126"/>
      <c r="AP23" s="126"/>
      <c r="AQ23" s="126"/>
      <c r="AR23" s="126"/>
      <c r="AS23" s="126"/>
      <c r="AT23" s="126"/>
      <c r="AU23" s="126"/>
      <c r="AV23" s="126"/>
      <c r="AW23" s="126"/>
      <c r="AX23" s="126"/>
      <c r="AY23" s="126"/>
      <c r="AZ23" s="126"/>
      <c r="BA23" s="126"/>
      <c r="BB23" s="126"/>
      <c r="BC23" s="126"/>
      <c r="BD23" s="126"/>
      <c r="BE23" s="126"/>
      <c r="BF23" s="126"/>
      <c r="BG23" s="126"/>
      <c r="BH23" s="126"/>
      <c r="BI23" s="126"/>
      <c r="BJ23" s="126"/>
      <c r="BK23" s="126"/>
      <c r="BL23" s="126"/>
      <c r="BM23" s="126"/>
      <c r="BN23" s="126"/>
      <c r="BO23" s="126"/>
      <c r="BP23" s="126"/>
      <c r="BQ23" s="126"/>
      <c r="BR23" s="126"/>
      <c r="BS23" s="126"/>
      <c r="BT23" s="126"/>
      <c r="BU23" s="126"/>
      <c r="BV23" s="126"/>
      <c r="BW23" s="126"/>
      <c r="BX23" s="126"/>
      <c r="BY23" s="126"/>
      <c r="BZ23" s="126"/>
      <c r="CA23" s="126"/>
      <c r="CB23" s="126"/>
    </row>
    <row r="24" s="108" customFormat="1" ht="40" customHeight="1" spans="1:80">
      <c r="A24" s="67">
        <v>11</v>
      </c>
      <c r="B24" s="127" t="s">
        <v>374</v>
      </c>
      <c r="C24" s="123"/>
      <c r="D24" s="124" t="s">
        <v>375</v>
      </c>
      <c r="E24" s="115">
        <v>1</v>
      </c>
      <c r="F24" s="122" t="s">
        <v>77</v>
      </c>
      <c r="G24" s="129" t="str">
        <f>_xlfn.DISPIMG("ID_B86FF58BFD574607ADDCB5C237874F24",1)</f>
        <v>=DISPIMG("ID_B86FF58BFD574607ADDCB5C237874F24",1)</v>
      </c>
      <c r="H24" s="126"/>
      <c r="I24" s="126"/>
      <c r="J24" s="126"/>
      <c r="K24" s="126"/>
      <c r="L24" s="126"/>
      <c r="M24" s="126"/>
      <c r="N24" s="126"/>
      <c r="O24" s="126"/>
      <c r="P24" s="126"/>
      <c r="Q24" s="126"/>
      <c r="R24" s="126"/>
      <c r="S24" s="126"/>
      <c r="T24" s="126"/>
      <c r="U24" s="126"/>
      <c r="V24" s="126"/>
      <c r="W24" s="126"/>
      <c r="X24" s="126"/>
      <c r="Y24" s="126"/>
      <c r="Z24" s="126"/>
      <c r="AA24" s="126"/>
      <c r="AB24" s="126"/>
      <c r="AC24" s="126"/>
      <c r="AD24" s="126"/>
      <c r="AE24" s="126"/>
      <c r="AF24" s="126"/>
      <c r="AG24" s="126"/>
      <c r="AH24" s="126"/>
      <c r="AI24" s="126"/>
      <c r="AJ24" s="126"/>
      <c r="AK24" s="126"/>
      <c r="AL24" s="126"/>
      <c r="AM24" s="126"/>
      <c r="AN24" s="126"/>
      <c r="AO24" s="126"/>
      <c r="AP24" s="126"/>
      <c r="AQ24" s="126"/>
      <c r="AR24" s="126"/>
      <c r="AS24" s="126"/>
      <c r="AT24" s="126"/>
      <c r="AU24" s="126"/>
      <c r="AV24" s="126"/>
      <c r="AW24" s="126"/>
      <c r="AX24" s="126"/>
      <c r="AY24" s="126"/>
      <c r="AZ24" s="126"/>
      <c r="BA24" s="126"/>
      <c r="BB24" s="126"/>
      <c r="BC24" s="126"/>
      <c r="BD24" s="126"/>
      <c r="BE24" s="126"/>
      <c r="BF24" s="126"/>
      <c r="BG24" s="126"/>
      <c r="BH24" s="126"/>
      <c r="BI24" s="126"/>
      <c r="BJ24" s="126"/>
      <c r="BK24" s="126"/>
      <c r="BL24" s="126"/>
      <c r="BM24" s="126"/>
      <c r="BN24" s="126"/>
      <c r="BO24" s="126"/>
      <c r="BP24" s="126"/>
      <c r="BQ24" s="126"/>
      <c r="BR24" s="126"/>
      <c r="BS24" s="126"/>
      <c r="BT24" s="126"/>
      <c r="BU24" s="126"/>
      <c r="BV24" s="126"/>
      <c r="BW24" s="126"/>
      <c r="BX24" s="126"/>
      <c r="BY24" s="126"/>
      <c r="BZ24" s="126"/>
      <c r="CA24" s="126"/>
      <c r="CB24" s="126"/>
    </row>
    <row r="25" s="108" customFormat="1" ht="24.95" customHeight="1" spans="1:80">
      <c r="A25" s="67">
        <v>12</v>
      </c>
      <c r="B25" s="122" t="s">
        <v>376</v>
      </c>
      <c r="C25" s="123"/>
      <c r="D25" s="130" t="s">
        <v>377</v>
      </c>
      <c r="E25" s="115">
        <v>52</v>
      </c>
      <c r="F25" s="122" t="s">
        <v>62</v>
      </c>
      <c r="G25" s="131"/>
      <c r="H25" s="126"/>
      <c r="I25" s="126"/>
      <c r="J25" s="126"/>
      <c r="K25" s="126"/>
      <c r="L25" s="126"/>
      <c r="M25" s="126"/>
      <c r="N25" s="126"/>
      <c r="O25" s="126"/>
      <c r="P25" s="126"/>
      <c r="Q25" s="126"/>
      <c r="R25" s="126"/>
      <c r="S25" s="126"/>
      <c r="T25" s="126"/>
      <c r="U25" s="126"/>
      <c r="V25" s="126"/>
      <c r="W25" s="126"/>
      <c r="X25" s="126"/>
      <c r="Y25" s="126"/>
      <c r="Z25" s="126"/>
      <c r="AA25" s="126"/>
      <c r="AB25" s="126"/>
      <c r="AC25" s="126"/>
      <c r="AD25" s="126"/>
      <c r="AE25" s="126"/>
      <c r="AF25" s="126"/>
      <c r="AG25" s="126"/>
      <c r="AH25" s="126"/>
      <c r="AI25" s="126"/>
      <c r="AJ25" s="126"/>
      <c r="AK25" s="126"/>
      <c r="AL25" s="126"/>
      <c r="AM25" s="126"/>
      <c r="AN25" s="126"/>
      <c r="AO25" s="126"/>
      <c r="AP25" s="126"/>
      <c r="AQ25" s="126"/>
      <c r="AR25" s="126"/>
      <c r="AS25" s="126"/>
      <c r="AT25" s="126"/>
      <c r="AU25" s="126"/>
      <c r="AV25" s="126"/>
      <c r="AW25" s="126"/>
      <c r="AX25" s="126"/>
      <c r="AY25" s="126"/>
      <c r="AZ25" s="126"/>
      <c r="BA25" s="126"/>
      <c r="BB25" s="126"/>
      <c r="BC25" s="126"/>
      <c r="BD25" s="126"/>
      <c r="BE25" s="126"/>
      <c r="BF25" s="126"/>
      <c r="BG25" s="126"/>
      <c r="BH25" s="126"/>
      <c r="BI25" s="126"/>
      <c r="BJ25" s="126"/>
      <c r="BK25" s="126"/>
      <c r="BL25" s="126"/>
      <c r="BM25" s="126"/>
      <c r="BN25" s="126"/>
      <c r="BO25" s="126"/>
      <c r="BP25" s="126"/>
      <c r="BQ25" s="126"/>
      <c r="BR25" s="126"/>
      <c r="BS25" s="126"/>
      <c r="BT25" s="126"/>
      <c r="BU25" s="126"/>
      <c r="BV25" s="126"/>
      <c r="BW25" s="126"/>
      <c r="BX25" s="126"/>
      <c r="BY25" s="126"/>
      <c r="BZ25" s="126"/>
      <c r="CA25" s="126"/>
      <c r="CB25" s="126"/>
    </row>
    <row r="26" s="108" customFormat="1" ht="28.5" spans="1:80">
      <c r="A26" s="67">
        <v>13</v>
      </c>
      <c r="B26" s="122" t="s">
        <v>378</v>
      </c>
      <c r="C26" s="123"/>
      <c r="D26" s="130" t="s">
        <v>379</v>
      </c>
      <c r="E26" s="115">
        <v>1</v>
      </c>
      <c r="F26" s="122" t="s">
        <v>77</v>
      </c>
      <c r="G26" s="131"/>
      <c r="H26" s="126"/>
      <c r="I26" s="126"/>
      <c r="J26" s="126"/>
      <c r="K26" s="126"/>
      <c r="L26" s="126"/>
      <c r="M26" s="126"/>
      <c r="N26" s="126"/>
      <c r="O26" s="126"/>
      <c r="P26" s="126"/>
      <c r="Q26" s="126"/>
      <c r="R26" s="126"/>
      <c r="S26" s="126"/>
      <c r="T26" s="126"/>
      <c r="U26" s="126"/>
      <c r="V26" s="126"/>
      <c r="W26" s="126"/>
      <c r="X26" s="126"/>
      <c r="Y26" s="126"/>
      <c r="Z26" s="126"/>
      <c r="AA26" s="126"/>
      <c r="AB26" s="126"/>
      <c r="AC26" s="126"/>
      <c r="AD26" s="126"/>
      <c r="AE26" s="126"/>
      <c r="AF26" s="126"/>
      <c r="AG26" s="126"/>
      <c r="AH26" s="126"/>
      <c r="AI26" s="126"/>
      <c r="AJ26" s="126"/>
      <c r="AK26" s="126"/>
      <c r="AL26" s="126"/>
      <c r="AM26" s="126"/>
      <c r="AN26" s="126"/>
      <c r="AO26" s="126"/>
      <c r="AP26" s="126"/>
      <c r="AQ26" s="126"/>
      <c r="AR26" s="126"/>
      <c r="AS26" s="126"/>
      <c r="AT26" s="126"/>
      <c r="AU26" s="126"/>
      <c r="AV26" s="126"/>
      <c r="AW26" s="126"/>
      <c r="AX26" s="126"/>
      <c r="AY26" s="126"/>
      <c r="AZ26" s="126"/>
      <c r="BA26" s="126"/>
      <c r="BB26" s="126"/>
      <c r="BC26" s="126"/>
      <c r="BD26" s="126"/>
      <c r="BE26" s="126"/>
      <c r="BF26" s="126"/>
      <c r="BG26" s="126"/>
      <c r="BH26" s="126"/>
      <c r="BI26" s="126"/>
      <c r="BJ26" s="126"/>
      <c r="BK26" s="126"/>
      <c r="BL26" s="126"/>
      <c r="BM26" s="126"/>
      <c r="BN26" s="126"/>
      <c r="BO26" s="126"/>
      <c r="BP26" s="126"/>
      <c r="BQ26" s="126"/>
      <c r="BR26" s="126"/>
      <c r="BS26" s="126"/>
      <c r="BT26" s="126"/>
      <c r="BU26" s="126"/>
      <c r="BV26" s="126"/>
      <c r="BW26" s="126"/>
      <c r="BX26" s="126"/>
      <c r="BY26" s="126"/>
      <c r="BZ26" s="126"/>
      <c r="CA26" s="126"/>
      <c r="CB26" s="126"/>
    </row>
    <row r="27" s="108" customFormat="1" ht="42.75" spans="1:80">
      <c r="A27" s="67">
        <v>14</v>
      </c>
      <c r="B27" s="122" t="s">
        <v>380</v>
      </c>
      <c r="C27" s="123"/>
      <c r="D27" s="130" t="s">
        <v>381</v>
      </c>
      <c r="E27" s="115">
        <v>13</v>
      </c>
      <c r="F27" s="122" t="s">
        <v>77</v>
      </c>
      <c r="G27" s="131"/>
      <c r="H27" s="126"/>
      <c r="I27" s="126"/>
      <c r="J27" s="126"/>
      <c r="K27" s="126"/>
      <c r="L27" s="126"/>
      <c r="M27" s="126"/>
      <c r="N27" s="126"/>
      <c r="O27" s="126"/>
      <c r="P27" s="126"/>
      <c r="Q27" s="126"/>
      <c r="R27" s="126"/>
      <c r="S27" s="126"/>
      <c r="T27" s="126"/>
      <c r="U27" s="126"/>
      <c r="V27" s="126"/>
      <c r="W27" s="126"/>
      <c r="X27" s="126"/>
      <c r="Y27" s="126"/>
      <c r="Z27" s="126"/>
      <c r="AA27" s="126"/>
      <c r="AB27" s="126"/>
      <c r="AC27" s="126"/>
      <c r="AD27" s="126"/>
      <c r="AE27" s="126"/>
      <c r="AF27" s="126"/>
      <c r="AG27" s="126"/>
      <c r="AH27" s="126"/>
      <c r="AI27" s="126"/>
      <c r="AJ27" s="126"/>
      <c r="AK27" s="126"/>
      <c r="AL27" s="126"/>
      <c r="AM27" s="126"/>
      <c r="AN27" s="126"/>
      <c r="AO27" s="126"/>
      <c r="AP27" s="126"/>
      <c r="AQ27" s="126"/>
      <c r="AR27" s="126"/>
      <c r="AS27" s="126"/>
      <c r="AT27" s="126"/>
      <c r="AU27" s="126"/>
      <c r="AV27" s="126"/>
      <c r="AW27" s="126"/>
      <c r="AX27" s="126"/>
      <c r="AY27" s="126"/>
      <c r="AZ27" s="126"/>
      <c r="BA27" s="126"/>
      <c r="BB27" s="126"/>
      <c r="BC27" s="126"/>
      <c r="BD27" s="126"/>
      <c r="BE27" s="126"/>
      <c r="BF27" s="126"/>
      <c r="BG27" s="126"/>
      <c r="BH27" s="126"/>
      <c r="BI27" s="126"/>
      <c r="BJ27" s="126"/>
      <c r="BK27" s="126"/>
      <c r="BL27" s="126"/>
      <c r="BM27" s="126"/>
      <c r="BN27" s="126"/>
      <c r="BO27" s="126"/>
      <c r="BP27" s="126"/>
      <c r="BQ27" s="126"/>
      <c r="BR27" s="126"/>
      <c r="BS27" s="126"/>
      <c r="BT27" s="126"/>
      <c r="BU27" s="126"/>
      <c r="BV27" s="126"/>
      <c r="BW27" s="126"/>
      <c r="BX27" s="126"/>
      <c r="BY27" s="126"/>
      <c r="BZ27" s="126"/>
      <c r="CA27" s="126"/>
      <c r="CB27" s="126"/>
    </row>
    <row r="28" s="108" customFormat="1" ht="28.5" spans="1:80">
      <c r="A28" s="67">
        <v>15</v>
      </c>
      <c r="B28" s="122" t="s">
        <v>382</v>
      </c>
      <c r="C28" s="123"/>
      <c r="D28" s="124" t="s">
        <v>383</v>
      </c>
      <c r="E28" s="115">
        <v>1</v>
      </c>
      <c r="F28" s="122" t="s">
        <v>62</v>
      </c>
      <c r="G28" s="131"/>
      <c r="H28" s="126"/>
      <c r="I28" s="126"/>
      <c r="J28" s="126"/>
      <c r="K28" s="126"/>
      <c r="L28" s="126"/>
      <c r="M28" s="126"/>
      <c r="N28" s="126"/>
      <c r="O28" s="126"/>
      <c r="P28" s="126"/>
      <c r="Q28" s="126"/>
      <c r="R28" s="126"/>
      <c r="S28" s="126"/>
      <c r="T28" s="126"/>
      <c r="U28" s="126"/>
      <c r="V28" s="126"/>
      <c r="W28" s="126"/>
      <c r="X28" s="126"/>
      <c r="Y28" s="126"/>
      <c r="Z28" s="126"/>
      <c r="AA28" s="126"/>
      <c r="AB28" s="126"/>
      <c r="AC28" s="126"/>
      <c r="AD28" s="126"/>
      <c r="AE28" s="126"/>
      <c r="AF28" s="126"/>
      <c r="AG28" s="126"/>
      <c r="AH28" s="126"/>
      <c r="AI28" s="126"/>
      <c r="AJ28" s="126"/>
      <c r="AK28" s="126"/>
      <c r="AL28" s="126"/>
      <c r="AM28" s="126"/>
      <c r="AN28" s="126"/>
      <c r="AO28" s="126"/>
      <c r="AP28" s="126"/>
      <c r="AQ28" s="126"/>
      <c r="AR28" s="126"/>
      <c r="AS28" s="126"/>
      <c r="AT28" s="126"/>
      <c r="AU28" s="126"/>
      <c r="AV28" s="126"/>
      <c r="AW28" s="126"/>
      <c r="AX28" s="126"/>
      <c r="AY28" s="126"/>
      <c r="AZ28" s="126"/>
      <c r="BA28" s="126"/>
      <c r="BB28" s="126"/>
      <c r="BC28" s="126"/>
      <c r="BD28" s="126"/>
      <c r="BE28" s="126"/>
      <c r="BF28" s="126"/>
      <c r="BG28" s="126"/>
      <c r="BH28" s="126"/>
      <c r="BI28" s="126"/>
      <c r="BJ28" s="126"/>
      <c r="BK28" s="126"/>
      <c r="BL28" s="126"/>
      <c r="BM28" s="126"/>
      <c r="BN28" s="126"/>
      <c r="BO28" s="126"/>
      <c r="BP28" s="126"/>
      <c r="BQ28" s="126"/>
      <c r="BR28" s="126"/>
      <c r="BS28" s="126"/>
      <c r="BT28" s="126"/>
      <c r="BU28" s="126"/>
      <c r="BV28" s="126"/>
      <c r="BW28" s="126"/>
      <c r="BX28" s="126"/>
      <c r="BY28" s="126"/>
      <c r="BZ28" s="126"/>
      <c r="CA28" s="126"/>
      <c r="CB28" s="126"/>
    </row>
    <row r="29" s="108" customFormat="1" ht="28.5" spans="1:80">
      <c r="A29" s="67">
        <v>16</v>
      </c>
      <c r="B29" s="122" t="s">
        <v>384</v>
      </c>
      <c r="C29" s="123"/>
      <c r="D29" s="124" t="s">
        <v>385</v>
      </c>
      <c r="E29" s="115">
        <v>1</v>
      </c>
      <c r="F29" s="122" t="s">
        <v>77</v>
      </c>
      <c r="G29" s="132"/>
      <c r="H29" s="126"/>
      <c r="I29" s="126"/>
      <c r="J29" s="126"/>
      <c r="K29" s="126"/>
      <c r="L29" s="126"/>
      <c r="M29" s="126"/>
      <c r="N29" s="126"/>
      <c r="O29" s="126"/>
      <c r="P29" s="126"/>
      <c r="Q29" s="126"/>
      <c r="R29" s="126"/>
      <c r="S29" s="126"/>
      <c r="T29" s="126"/>
      <c r="U29" s="126"/>
      <c r="V29" s="126"/>
      <c r="W29" s="126"/>
      <c r="X29" s="126"/>
      <c r="Y29" s="126"/>
      <c r="Z29" s="126"/>
      <c r="AA29" s="126"/>
      <c r="AB29" s="126"/>
      <c r="AC29" s="126"/>
      <c r="AD29" s="126"/>
      <c r="AE29" s="126"/>
      <c r="AF29" s="126"/>
      <c r="AG29" s="126"/>
      <c r="AH29" s="126"/>
      <c r="AI29" s="126"/>
      <c r="AJ29" s="126"/>
      <c r="AK29" s="126"/>
      <c r="AL29" s="126"/>
      <c r="AM29" s="126"/>
      <c r="AN29" s="126"/>
      <c r="AO29" s="126"/>
      <c r="AP29" s="126"/>
      <c r="AQ29" s="126"/>
      <c r="AR29" s="126"/>
      <c r="AS29" s="126"/>
      <c r="AT29" s="126"/>
      <c r="AU29" s="126"/>
      <c r="AV29" s="126"/>
      <c r="AW29" s="126"/>
      <c r="AX29" s="126"/>
      <c r="AY29" s="126"/>
      <c r="AZ29" s="126"/>
      <c r="BA29" s="126"/>
      <c r="BB29" s="126"/>
      <c r="BC29" s="126"/>
      <c r="BD29" s="126"/>
      <c r="BE29" s="126"/>
      <c r="BF29" s="126"/>
      <c r="BG29" s="126"/>
      <c r="BH29" s="126"/>
      <c r="BI29" s="126"/>
      <c r="BJ29" s="126"/>
      <c r="BK29" s="126"/>
      <c r="BL29" s="126"/>
      <c r="BM29" s="126"/>
      <c r="BN29" s="126"/>
      <c r="BO29" s="126"/>
      <c r="BP29" s="126"/>
      <c r="BQ29" s="126"/>
      <c r="BR29" s="126"/>
      <c r="BS29" s="126"/>
      <c r="BT29" s="126"/>
      <c r="BU29" s="126"/>
      <c r="BV29" s="126"/>
      <c r="BW29" s="126"/>
      <c r="BX29" s="126"/>
      <c r="BY29" s="126"/>
      <c r="BZ29" s="126"/>
      <c r="CA29" s="126"/>
      <c r="CB29" s="126"/>
    </row>
    <row r="30" s="108" customFormat="1" customHeight="1" spans="1:80">
      <c r="A30" s="70" t="s">
        <v>100</v>
      </c>
      <c r="B30" s="70"/>
      <c r="C30" s="70"/>
      <c r="D30" s="70"/>
      <c r="E30" s="70"/>
      <c r="F30" s="70"/>
      <c r="G30" s="71"/>
      <c r="H30" s="126"/>
      <c r="I30" s="57"/>
      <c r="J30" s="57"/>
      <c r="K30" s="57"/>
      <c r="L30" s="57"/>
      <c r="M30" s="57"/>
      <c r="N30" s="57"/>
      <c r="O30" s="57"/>
      <c r="P30" s="57"/>
      <c r="Q30" s="57"/>
      <c r="R30" s="57"/>
      <c r="S30" s="57"/>
      <c r="T30" s="57"/>
      <c r="U30" s="57"/>
      <c r="V30" s="57"/>
      <c r="W30" s="57"/>
      <c r="X30" s="57"/>
      <c r="Y30" s="57"/>
      <c r="Z30" s="57"/>
      <c r="AA30" s="57"/>
      <c r="AB30" s="57"/>
      <c r="AC30" s="57"/>
      <c r="AD30" s="57"/>
      <c r="AE30" s="57"/>
      <c r="AF30" s="57"/>
      <c r="AG30" s="57"/>
      <c r="AH30" s="57"/>
      <c r="AI30" s="57"/>
      <c r="AJ30" s="57"/>
      <c r="AK30" s="57"/>
      <c r="AL30" s="57"/>
      <c r="AM30" s="57"/>
      <c r="AN30" s="57"/>
      <c r="AO30" s="57"/>
      <c r="AP30" s="57"/>
      <c r="AQ30" s="57"/>
      <c r="AR30" s="57"/>
      <c r="AS30" s="57"/>
      <c r="AT30" s="57"/>
      <c r="AU30" s="57"/>
      <c r="AV30" s="57"/>
      <c r="AW30" s="57"/>
      <c r="AX30" s="57"/>
      <c r="AY30" s="57"/>
      <c r="AZ30" s="57"/>
      <c r="BA30" s="57"/>
      <c r="BB30" s="57"/>
      <c r="BC30" s="57"/>
      <c r="BD30" s="57"/>
      <c r="BE30" s="57"/>
      <c r="BF30" s="57"/>
      <c r="BG30" s="57"/>
      <c r="BH30" s="57"/>
      <c r="BI30" s="57"/>
      <c r="BJ30" s="57"/>
      <c r="BK30" s="57"/>
      <c r="BL30" s="57"/>
      <c r="BM30" s="57"/>
      <c r="BN30" s="57"/>
      <c r="BO30" s="57"/>
      <c r="BP30" s="57"/>
      <c r="BQ30" s="57"/>
      <c r="BR30" s="57"/>
      <c r="BS30" s="57"/>
      <c r="BT30" s="57"/>
      <c r="BU30" s="57"/>
      <c r="BV30" s="57"/>
      <c r="BW30" s="57"/>
      <c r="BX30" s="57"/>
      <c r="BY30" s="57"/>
      <c r="BZ30" s="57"/>
      <c r="CA30" s="57"/>
      <c r="CB30" s="57"/>
    </row>
    <row r="31" customHeight="1" spans="1:8">
      <c r="A31" s="72" t="s">
        <v>138</v>
      </c>
      <c r="B31" s="72"/>
      <c r="C31" s="72"/>
      <c r="D31" s="72"/>
      <c r="E31" s="72"/>
      <c r="F31" s="72"/>
      <c r="G31" s="73"/>
      <c r="H31" s="126"/>
    </row>
    <row r="32" customHeight="1" spans="8:8">
      <c r="H32" s="126"/>
    </row>
    <row r="33" customHeight="1" spans="8:8">
      <c r="H33" s="126"/>
    </row>
  </sheetData>
  <sheetProtection formatCells="0" insertHyperlinks="0" autoFilter="0"/>
  <mergeCells count="9">
    <mergeCell ref="A1:G1"/>
    <mergeCell ref="A3:G3"/>
    <mergeCell ref="A12:F12"/>
    <mergeCell ref="A13:G13"/>
    <mergeCell ref="A30:F30"/>
    <mergeCell ref="A31:F31"/>
    <mergeCell ref="G14:G17"/>
    <mergeCell ref="G18:G23"/>
    <mergeCell ref="G24:G29"/>
  </mergeCells>
  <pageMargins left="0.195833333333333" right="0.195833333333333" top="0.195833333333333" bottom="0.195833333333333" header="0.5" footer="0.5"/>
  <pageSetup paperSize="9" scale="70" fitToHeight="0" orientation="landscape"/>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CC33"/>
  <sheetViews>
    <sheetView workbookViewId="0">
      <pane ySplit="2" topLeftCell="A21" activePane="bottomLeft" state="frozen"/>
      <selection/>
      <selection pane="bottomLeft" activeCell="K4" sqref="K4"/>
    </sheetView>
  </sheetViews>
  <sheetFormatPr defaultColWidth="10" defaultRowHeight="24" customHeight="1"/>
  <cols>
    <col min="1" max="1" width="5.625" style="57" customWidth="1"/>
    <col min="2" max="2" width="15.625" style="57" customWidth="1"/>
    <col min="3" max="3" width="20.625" style="57" customWidth="1"/>
    <col min="4" max="4" width="80.7916666666667" style="59" customWidth="1"/>
    <col min="5" max="6" width="5.625" style="57" customWidth="1"/>
    <col min="7" max="7" width="20.625" style="60" customWidth="1"/>
    <col min="8" max="8" width="5.25" style="57" customWidth="1"/>
    <col min="9" max="16384" width="10" style="57"/>
  </cols>
  <sheetData>
    <row r="1" s="57" customFormat="1" customHeight="1" spans="1:8">
      <c r="A1" s="61" t="s">
        <v>29</v>
      </c>
      <c r="B1" s="61"/>
      <c r="C1" s="61"/>
      <c r="D1" s="61"/>
      <c r="E1" s="61"/>
      <c r="F1" s="61"/>
      <c r="G1" s="61"/>
      <c r="H1" s="64"/>
    </row>
    <row r="2" s="57" customFormat="1" customHeight="1" spans="1:7">
      <c r="A2" s="54" t="s">
        <v>1</v>
      </c>
      <c r="B2" s="54" t="s">
        <v>43</v>
      </c>
      <c r="C2" s="54" t="s">
        <v>44</v>
      </c>
      <c r="D2" s="54" t="s">
        <v>45</v>
      </c>
      <c r="E2" s="54" t="s">
        <v>46</v>
      </c>
      <c r="F2" s="54" t="s">
        <v>47</v>
      </c>
      <c r="G2" s="65" t="s">
        <v>48</v>
      </c>
    </row>
    <row r="3" s="74" customFormat="1" customHeight="1" spans="1:7">
      <c r="A3" s="54" t="s">
        <v>49</v>
      </c>
      <c r="B3" s="54"/>
      <c r="C3" s="54"/>
      <c r="D3" s="54"/>
      <c r="E3" s="54"/>
      <c r="F3" s="54"/>
      <c r="G3" s="54"/>
    </row>
    <row r="4" ht="185.25" spans="1:7">
      <c r="A4" s="67">
        <v>1</v>
      </c>
      <c r="B4" s="66" t="s">
        <v>350</v>
      </c>
      <c r="C4" s="66" t="s">
        <v>196</v>
      </c>
      <c r="D4" s="83" t="s">
        <v>351</v>
      </c>
      <c r="E4" s="66">
        <v>1</v>
      </c>
      <c r="F4" s="66" t="s">
        <v>53</v>
      </c>
      <c r="G4" s="66" t="str">
        <f>_xlfn.DISPIMG("ID_8E221DC07423411BBB726DAC92D83DB9",1)</f>
        <v>=DISPIMG("ID_8E221DC07423411BBB726DAC92D83DB9",1)</v>
      </c>
    </row>
    <row r="5" ht="242.25" spans="1:7">
      <c r="A5" s="66">
        <v>2</v>
      </c>
      <c r="B5" s="86" t="s">
        <v>234</v>
      </c>
      <c r="C5" s="84" t="s">
        <v>176</v>
      </c>
      <c r="D5" s="87" t="s">
        <v>329</v>
      </c>
      <c r="E5" s="85">
        <v>1</v>
      </c>
      <c r="F5" s="88" t="s">
        <v>53</v>
      </c>
      <c r="G5" s="85" t="str">
        <f>_xlfn.DISPIMG("ID_13273956B1CA4913AD5AB9FF116F894E",1)</f>
        <v>=DISPIMG("ID_13273956B1CA4913AD5AB9FF116F894E",1)</v>
      </c>
    </row>
    <row r="6" ht="126" customHeight="1" spans="1:7">
      <c r="A6" s="67">
        <v>3</v>
      </c>
      <c r="B6" s="66" t="s">
        <v>236</v>
      </c>
      <c r="C6" s="66" t="s">
        <v>237</v>
      </c>
      <c r="D6" s="8" t="s">
        <v>238</v>
      </c>
      <c r="E6" s="66">
        <v>1</v>
      </c>
      <c r="F6" s="89" t="s">
        <v>53</v>
      </c>
      <c r="G6" s="66" t="str">
        <f>_xlfn.DISPIMG("ID_CBF7CCECC8AB4BDAB240FCBC06EFEAE0",1)</f>
        <v>=DISPIMG("ID_CBF7CCECC8AB4BDAB240FCBC06EFEAE0",1)</v>
      </c>
    </row>
    <row r="7" ht="185.25" spans="1:7">
      <c r="A7" s="67">
        <v>4</v>
      </c>
      <c r="B7" s="90" t="s">
        <v>82</v>
      </c>
      <c r="C7" s="89" t="s">
        <v>346</v>
      </c>
      <c r="D7" s="9" t="s">
        <v>352</v>
      </c>
      <c r="E7" s="66">
        <v>26</v>
      </c>
      <c r="F7" s="66" t="s">
        <v>53</v>
      </c>
      <c r="G7" s="66" t="str">
        <f>_xlfn.DISPIMG("ID_C0A3A84321634BF991C8B550714EE7BE",1)</f>
        <v>=DISPIMG("ID_C0A3A84321634BF991C8B550714EE7BE",1)</v>
      </c>
    </row>
    <row r="8" ht="156.75" spans="1:7">
      <c r="A8" s="67">
        <v>5</v>
      </c>
      <c r="B8" s="86" t="s">
        <v>330</v>
      </c>
      <c r="C8" s="66" t="s">
        <v>178</v>
      </c>
      <c r="D8" s="8" t="s">
        <v>331</v>
      </c>
      <c r="E8" s="85">
        <v>26</v>
      </c>
      <c r="F8" s="88" t="s">
        <v>62</v>
      </c>
      <c r="G8" s="85" t="str">
        <f>_xlfn.DISPIMG("ID_CFA99BAE5C874FCE826C7D24D707B844",1)</f>
        <v>=DISPIMG("ID_CFA99BAE5C874FCE826C7D24D707B844",1)</v>
      </c>
    </row>
    <row r="9" ht="100" customHeight="1" spans="1:7">
      <c r="A9" s="67">
        <v>6</v>
      </c>
      <c r="B9" s="86" t="s">
        <v>88</v>
      </c>
      <c r="C9" s="85" t="s">
        <v>89</v>
      </c>
      <c r="D9" s="8" t="s">
        <v>90</v>
      </c>
      <c r="E9" s="85">
        <v>26</v>
      </c>
      <c r="F9" s="88" t="s">
        <v>77</v>
      </c>
      <c r="G9" s="85" t="str">
        <f>_xlfn.DISPIMG("ID_CC0CF32FCBF94160A53004C285A3E9AA",1)</f>
        <v>=DISPIMG("ID_CC0CF32FCBF94160A53004C285A3E9AA",1)</v>
      </c>
    </row>
    <row r="10" ht="171" spans="1:7">
      <c r="A10" s="67">
        <v>7</v>
      </c>
      <c r="B10" s="86" t="s">
        <v>91</v>
      </c>
      <c r="C10" s="85" t="s">
        <v>92</v>
      </c>
      <c r="D10" s="94" t="s">
        <v>93</v>
      </c>
      <c r="E10" s="91">
        <v>52</v>
      </c>
      <c r="F10" s="88" t="s">
        <v>53</v>
      </c>
      <c r="G10" s="85" t="str">
        <f>_xlfn.DISPIMG("ID_9DEABF0A0FA24F0680F9464FFA4836A6",1)</f>
        <v>=DISPIMG("ID_9DEABF0A0FA24F0680F9464FFA4836A6",1)</v>
      </c>
    </row>
    <row r="11" ht="100" customHeight="1" spans="1:7">
      <c r="A11" s="67">
        <v>8</v>
      </c>
      <c r="B11" s="66" t="s">
        <v>50</v>
      </c>
      <c r="C11" s="66" t="s">
        <v>245</v>
      </c>
      <c r="D11" s="94" t="s">
        <v>52</v>
      </c>
      <c r="E11" s="66">
        <v>4</v>
      </c>
      <c r="F11" s="66" t="s">
        <v>53</v>
      </c>
      <c r="G11" s="66" t="str">
        <f>_xlfn.DISPIMG("ID_A5F6FDE7B54C4D4398ED247CBE0C8C5E",1)</f>
        <v>=DISPIMG("ID_A5F6FDE7B54C4D4398ED247CBE0C8C5E",1)</v>
      </c>
    </row>
    <row r="12" customHeight="1" spans="1:7">
      <c r="A12" s="70" t="s">
        <v>100</v>
      </c>
      <c r="B12" s="70"/>
      <c r="C12" s="70"/>
      <c r="D12" s="70"/>
      <c r="E12" s="70"/>
      <c r="F12" s="70"/>
      <c r="G12" s="71"/>
    </row>
    <row r="13" s="105" customFormat="1" customHeight="1" spans="1:81">
      <c r="A13" s="109" t="s">
        <v>353</v>
      </c>
      <c r="B13" s="110"/>
      <c r="C13" s="110"/>
      <c r="D13" s="110"/>
      <c r="E13" s="110"/>
      <c r="F13" s="110"/>
      <c r="G13" s="111"/>
      <c r="H13" s="57"/>
      <c r="I13" s="57"/>
      <c r="J13" s="57"/>
      <c r="K13" s="57"/>
      <c r="L13" s="57"/>
      <c r="M13" s="57"/>
      <c r="N13" s="57"/>
      <c r="O13" s="57"/>
      <c r="P13" s="57"/>
      <c r="Q13" s="57"/>
      <c r="R13" s="57"/>
      <c r="S13" s="57"/>
      <c r="T13" s="57"/>
      <c r="U13" s="57"/>
      <c r="V13" s="57"/>
      <c r="W13" s="57"/>
      <c r="X13" s="57"/>
      <c r="Y13" s="57"/>
      <c r="Z13" s="57"/>
      <c r="AA13" s="57"/>
      <c r="AB13" s="57"/>
      <c r="AC13" s="57"/>
      <c r="AD13" s="57"/>
      <c r="AE13" s="57"/>
      <c r="AF13" s="57"/>
      <c r="AG13" s="57"/>
      <c r="AH13" s="57"/>
      <c r="AI13" s="57"/>
      <c r="AJ13" s="57"/>
      <c r="AK13" s="57"/>
      <c r="AL13" s="57"/>
      <c r="AM13" s="57"/>
      <c r="AN13" s="57"/>
      <c r="AO13" s="57"/>
      <c r="AP13" s="57"/>
      <c r="AQ13" s="57"/>
      <c r="AR13" s="57"/>
      <c r="AS13" s="57"/>
      <c r="AT13" s="57"/>
      <c r="AU13" s="57"/>
      <c r="AV13" s="57"/>
      <c r="AW13" s="57"/>
      <c r="AX13" s="57"/>
      <c r="AY13" s="57"/>
      <c r="AZ13" s="57"/>
      <c r="BA13" s="57"/>
      <c r="BB13" s="57"/>
      <c r="BC13" s="57"/>
      <c r="BD13" s="57"/>
      <c r="BE13" s="57"/>
      <c r="BF13" s="57"/>
      <c r="BG13" s="57"/>
      <c r="BH13" s="57"/>
      <c r="BI13" s="57"/>
      <c r="BJ13" s="57"/>
      <c r="BK13" s="57"/>
      <c r="BL13" s="57"/>
      <c r="BM13" s="57"/>
      <c r="BN13" s="57"/>
      <c r="BO13" s="57"/>
      <c r="BP13" s="57"/>
      <c r="BQ13" s="57"/>
      <c r="BR13" s="57"/>
      <c r="BS13" s="57"/>
      <c r="BT13" s="57"/>
      <c r="BU13" s="57"/>
      <c r="BV13" s="57"/>
      <c r="BW13" s="57"/>
      <c r="BX13" s="57"/>
      <c r="BY13" s="57"/>
      <c r="BZ13" s="57"/>
      <c r="CA13" s="57"/>
      <c r="CB13" s="57"/>
      <c r="CC13" s="57"/>
    </row>
    <row r="14" s="105" customFormat="1" ht="85.5" spans="1:81">
      <c r="A14" s="67">
        <v>1</v>
      </c>
      <c r="B14" s="112" t="s">
        <v>354</v>
      </c>
      <c r="C14" s="113"/>
      <c r="D14" s="114" t="s">
        <v>355</v>
      </c>
      <c r="E14" s="115">
        <v>1</v>
      </c>
      <c r="F14" s="112" t="s">
        <v>97</v>
      </c>
      <c r="G14" s="100" t="str">
        <f>_xlfn.DISPIMG("ID_13D173A14E014B888367129F1107F9EA",1)</f>
        <v>=DISPIMG("ID_13D173A14E014B888367129F1107F9EA",1)</v>
      </c>
      <c r="I14" s="57"/>
      <c r="J14" s="57"/>
      <c r="K14" s="57"/>
      <c r="L14" s="57"/>
      <c r="M14" s="57"/>
      <c r="N14" s="57"/>
      <c r="O14" s="57"/>
      <c r="P14" s="57"/>
      <c r="Q14" s="57"/>
      <c r="R14" s="57"/>
      <c r="S14" s="57"/>
      <c r="T14" s="57"/>
      <c r="U14" s="57"/>
      <c r="V14" s="57"/>
      <c r="W14" s="57"/>
      <c r="X14" s="57"/>
      <c r="Y14" s="57"/>
      <c r="Z14" s="57"/>
      <c r="AA14" s="57"/>
      <c r="AB14" s="57"/>
      <c r="AC14" s="57"/>
      <c r="AD14" s="57"/>
      <c r="AE14" s="57"/>
      <c r="AF14" s="57"/>
      <c r="AG14" s="57"/>
      <c r="AH14" s="57"/>
      <c r="AI14" s="57"/>
      <c r="AJ14" s="57"/>
      <c r="AK14" s="57"/>
      <c r="AL14" s="57"/>
      <c r="AM14" s="57"/>
      <c r="AN14" s="57"/>
      <c r="AO14" s="57"/>
      <c r="AP14" s="57"/>
      <c r="AQ14" s="57"/>
      <c r="AR14" s="57"/>
      <c r="AS14" s="57"/>
      <c r="AT14" s="57"/>
      <c r="AU14" s="57"/>
      <c r="AV14" s="57"/>
      <c r="AW14" s="57"/>
      <c r="AX14" s="57"/>
      <c r="AY14" s="57"/>
      <c r="AZ14" s="57"/>
      <c r="BA14" s="57"/>
      <c r="BB14" s="57"/>
      <c r="BC14" s="57"/>
      <c r="BD14" s="57"/>
      <c r="BE14" s="57"/>
      <c r="BF14" s="57"/>
      <c r="BG14" s="57"/>
      <c r="BH14" s="57"/>
      <c r="BI14" s="57"/>
      <c r="BJ14" s="57"/>
      <c r="BK14" s="57"/>
      <c r="BL14" s="57"/>
      <c r="BM14" s="57"/>
      <c r="BN14" s="57"/>
      <c r="BO14" s="57"/>
      <c r="BP14" s="57"/>
      <c r="BQ14" s="57"/>
      <c r="BR14" s="57"/>
      <c r="BS14" s="57"/>
      <c r="BT14" s="57"/>
      <c r="BU14" s="57"/>
      <c r="BV14" s="57"/>
      <c r="BW14" s="57"/>
      <c r="BX14" s="57"/>
      <c r="BY14" s="57"/>
      <c r="BZ14" s="57"/>
      <c r="CA14" s="57"/>
      <c r="CB14" s="57"/>
      <c r="CC14" s="57"/>
    </row>
    <row r="15" s="105" customFormat="1" ht="228" spans="1:81">
      <c r="A15" s="67">
        <v>2</v>
      </c>
      <c r="B15" s="112" t="s">
        <v>356</v>
      </c>
      <c r="C15" s="116"/>
      <c r="D15" s="114" t="s">
        <v>357</v>
      </c>
      <c r="E15" s="115">
        <v>1</v>
      </c>
      <c r="F15" s="112" t="s">
        <v>77</v>
      </c>
      <c r="G15" s="99"/>
      <c r="I15" s="57"/>
      <c r="J15" s="57"/>
      <c r="K15" s="57"/>
      <c r="L15" s="57"/>
      <c r="M15" s="57"/>
      <c r="N15" s="57"/>
      <c r="O15" s="57"/>
      <c r="P15" s="57"/>
      <c r="Q15" s="57"/>
      <c r="R15" s="57"/>
      <c r="S15" s="57"/>
      <c r="T15" s="57"/>
      <c r="U15" s="57"/>
      <c r="V15" s="57"/>
      <c r="W15" s="57"/>
      <c r="X15" s="57"/>
      <c r="Y15" s="57"/>
      <c r="Z15" s="57"/>
      <c r="AA15" s="57"/>
      <c r="AB15" s="57"/>
      <c r="AC15" s="57"/>
      <c r="AD15" s="57"/>
      <c r="AE15" s="57"/>
      <c r="AF15" s="57"/>
      <c r="AG15" s="57"/>
      <c r="AH15" s="57"/>
      <c r="AI15" s="57"/>
      <c r="AJ15" s="57"/>
      <c r="AK15" s="57"/>
      <c r="AL15" s="57"/>
      <c r="AM15" s="57"/>
      <c r="AN15" s="57"/>
      <c r="AO15" s="57"/>
      <c r="AP15" s="57"/>
      <c r="AQ15" s="57"/>
      <c r="AR15" s="57"/>
      <c r="AS15" s="57"/>
      <c r="AT15" s="57"/>
      <c r="AU15" s="57"/>
      <c r="AV15" s="57"/>
      <c r="AW15" s="57"/>
      <c r="AX15" s="57"/>
      <c r="AY15" s="57"/>
      <c r="AZ15" s="57"/>
      <c r="BA15" s="57"/>
      <c r="BB15" s="57"/>
      <c r="BC15" s="57"/>
      <c r="BD15" s="57"/>
      <c r="BE15" s="57"/>
      <c r="BF15" s="57"/>
      <c r="BG15" s="57"/>
      <c r="BH15" s="57"/>
      <c r="BI15" s="57"/>
      <c r="BJ15" s="57"/>
      <c r="BK15" s="57"/>
      <c r="BL15" s="57"/>
      <c r="BM15" s="57"/>
      <c r="BN15" s="57"/>
      <c r="BO15" s="57"/>
      <c r="BP15" s="57"/>
      <c r="BQ15" s="57"/>
      <c r="BR15" s="57"/>
      <c r="BS15" s="57"/>
      <c r="BT15" s="57"/>
      <c r="BU15" s="57"/>
      <c r="BV15" s="57"/>
      <c r="BW15" s="57"/>
      <c r="BX15" s="57"/>
      <c r="BY15" s="57"/>
      <c r="BZ15" s="57"/>
      <c r="CA15" s="57"/>
      <c r="CB15" s="57"/>
      <c r="CC15" s="57"/>
    </row>
    <row r="16" s="105" customFormat="1" ht="42.75" spans="1:7">
      <c r="A16" s="67">
        <v>3</v>
      </c>
      <c r="B16" s="112" t="s">
        <v>358</v>
      </c>
      <c r="C16" s="113"/>
      <c r="D16" s="117" t="s">
        <v>359</v>
      </c>
      <c r="E16" s="115">
        <v>1</v>
      </c>
      <c r="F16" s="112" t="s">
        <v>77</v>
      </c>
      <c r="G16" s="99"/>
    </row>
    <row r="17" s="105" customFormat="1" ht="36" customHeight="1" spans="1:7">
      <c r="A17" s="67">
        <v>4</v>
      </c>
      <c r="B17" s="112" t="s">
        <v>360</v>
      </c>
      <c r="C17" s="113"/>
      <c r="D17" s="117" t="s">
        <v>361</v>
      </c>
      <c r="E17" s="115">
        <v>1</v>
      </c>
      <c r="F17" s="118" t="s">
        <v>77</v>
      </c>
      <c r="G17" s="99"/>
    </row>
    <row r="18" s="105" customFormat="1" ht="42.75" spans="1:7">
      <c r="A18" s="67">
        <v>5</v>
      </c>
      <c r="B18" s="112" t="s">
        <v>362</v>
      </c>
      <c r="C18" s="113"/>
      <c r="D18" s="8" t="s">
        <v>363</v>
      </c>
      <c r="E18" s="115">
        <v>13</v>
      </c>
      <c r="F18" s="119" t="s">
        <v>77</v>
      </c>
      <c r="G18" s="120" t="str">
        <f>_xlfn.DISPIMG("ID_1EA48B419B614CA08669685A0316924E",1)</f>
        <v>=DISPIMG("ID_1EA48B419B614CA08669685A0316924E",1)</v>
      </c>
    </row>
    <row r="19" s="105" customFormat="1" customHeight="1" spans="1:7">
      <c r="A19" s="67">
        <v>6</v>
      </c>
      <c r="B19" s="112" t="s">
        <v>364</v>
      </c>
      <c r="C19" s="113"/>
      <c r="D19" s="8" t="s">
        <v>365</v>
      </c>
      <c r="E19" s="115">
        <v>13</v>
      </c>
      <c r="F19" s="119" t="s">
        <v>62</v>
      </c>
      <c r="G19" s="121"/>
    </row>
    <row r="20" s="105" customFormat="1" customHeight="1" spans="1:7">
      <c r="A20" s="67">
        <v>7</v>
      </c>
      <c r="B20" s="112" t="s">
        <v>366</v>
      </c>
      <c r="C20" s="113"/>
      <c r="D20" s="8" t="s">
        <v>367</v>
      </c>
      <c r="E20" s="115">
        <v>13</v>
      </c>
      <c r="F20" s="119" t="s">
        <v>62</v>
      </c>
      <c r="G20" s="121"/>
    </row>
    <row r="21" s="108" customFormat="1" ht="114" spans="1:81">
      <c r="A21" s="67">
        <v>8</v>
      </c>
      <c r="B21" s="122" t="s">
        <v>368</v>
      </c>
      <c r="C21" s="123"/>
      <c r="D21" s="124" t="s">
        <v>369</v>
      </c>
      <c r="E21" s="115">
        <v>26</v>
      </c>
      <c r="F21" s="122" t="s">
        <v>62</v>
      </c>
      <c r="G21" s="125"/>
      <c r="H21" s="126"/>
      <c r="I21" s="126"/>
      <c r="J21" s="126"/>
      <c r="K21" s="126"/>
      <c r="L21" s="126"/>
      <c r="M21" s="126"/>
      <c r="N21" s="126"/>
      <c r="O21" s="126"/>
      <c r="P21" s="126"/>
      <c r="Q21" s="126"/>
      <c r="R21" s="126"/>
      <c r="S21" s="126"/>
      <c r="T21" s="126"/>
      <c r="U21" s="126"/>
      <c r="V21" s="126"/>
      <c r="W21" s="126"/>
      <c r="X21" s="126"/>
      <c r="Y21" s="126"/>
      <c r="Z21" s="126"/>
      <c r="AA21" s="126"/>
      <c r="AB21" s="126"/>
      <c r="AC21" s="126"/>
      <c r="AD21" s="126"/>
      <c r="AE21" s="126"/>
      <c r="AF21" s="126"/>
      <c r="AG21" s="126"/>
      <c r="AH21" s="126"/>
      <c r="AI21" s="126"/>
      <c r="AJ21" s="126"/>
      <c r="AK21" s="126"/>
      <c r="AL21" s="126"/>
      <c r="AM21" s="126"/>
      <c r="AN21" s="126"/>
      <c r="AO21" s="126"/>
      <c r="AP21" s="126"/>
      <c r="AQ21" s="126"/>
      <c r="AR21" s="126"/>
      <c r="AS21" s="126"/>
      <c r="AT21" s="126"/>
      <c r="AU21" s="126"/>
      <c r="AV21" s="126"/>
      <c r="AW21" s="126"/>
      <c r="AX21" s="126"/>
      <c r="AY21" s="126"/>
      <c r="AZ21" s="126"/>
      <c r="BA21" s="126"/>
      <c r="BB21" s="126"/>
      <c r="BC21" s="126"/>
      <c r="BD21" s="126"/>
      <c r="BE21" s="126"/>
      <c r="BF21" s="126"/>
      <c r="BG21" s="126"/>
      <c r="BH21" s="126"/>
      <c r="BI21" s="126"/>
      <c r="BJ21" s="126"/>
      <c r="BK21" s="126"/>
      <c r="BL21" s="126"/>
      <c r="BM21" s="126"/>
      <c r="BN21" s="126"/>
      <c r="BO21" s="126"/>
      <c r="BP21" s="126"/>
      <c r="BQ21" s="126"/>
      <c r="BR21" s="126"/>
      <c r="BS21" s="126"/>
      <c r="BT21" s="126"/>
      <c r="BU21" s="126"/>
      <c r="BV21" s="126"/>
      <c r="BW21" s="126"/>
      <c r="BX21" s="126"/>
      <c r="BY21" s="126"/>
      <c r="BZ21" s="126"/>
      <c r="CA21" s="126"/>
      <c r="CB21" s="126"/>
      <c r="CC21" s="126"/>
    </row>
    <row r="22" s="108" customFormat="1" ht="57" spans="1:81">
      <c r="A22" s="67">
        <v>9</v>
      </c>
      <c r="B22" s="127" t="s">
        <v>370</v>
      </c>
      <c r="C22" s="123"/>
      <c r="D22" s="124" t="s">
        <v>371</v>
      </c>
      <c r="E22" s="115">
        <v>26</v>
      </c>
      <c r="F22" s="122" t="s">
        <v>62</v>
      </c>
      <c r="G22" s="125"/>
      <c r="H22" s="126"/>
      <c r="I22" s="126"/>
      <c r="J22" s="126"/>
      <c r="K22" s="126"/>
      <c r="L22" s="126"/>
      <c r="M22" s="126"/>
      <c r="N22" s="126"/>
      <c r="O22" s="126"/>
      <c r="P22" s="126"/>
      <c r="Q22" s="126"/>
      <c r="R22" s="126"/>
      <c r="S22" s="126"/>
      <c r="T22" s="126"/>
      <c r="U22" s="126"/>
      <c r="V22" s="126"/>
      <c r="W22" s="126"/>
      <c r="X22" s="126"/>
      <c r="Y22" s="126"/>
      <c r="Z22" s="126"/>
      <c r="AA22" s="126"/>
      <c r="AB22" s="126"/>
      <c r="AC22" s="126"/>
      <c r="AD22" s="126"/>
      <c r="AE22" s="126"/>
      <c r="AF22" s="126"/>
      <c r="AG22" s="126"/>
      <c r="AH22" s="126"/>
      <c r="AI22" s="126"/>
      <c r="AJ22" s="126"/>
      <c r="AK22" s="126"/>
      <c r="AL22" s="126"/>
      <c r="AM22" s="126"/>
      <c r="AN22" s="126"/>
      <c r="AO22" s="126"/>
      <c r="AP22" s="126"/>
      <c r="AQ22" s="126"/>
      <c r="AR22" s="126"/>
      <c r="AS22" s="126"/>
      <c r="AT22" s="126"/>
      <c r="AU22" s="126"/>
      <c r="AV22" s="126"/>
      <c r="AW22" s="126"/>
      <c r="AX22" s="126"/>
      <c r="AY22" s="126"/>
      <c r="AZ22" s="126"/>
      <c r="BA22" s="126"/>
      <c r="BB22" s="126"/>
      <c r="BC22" s="126"/>
      <c r="BD22" s="126"/>
      <c r="BE22" s="126"/>
      <c r="BF22" s="126"/>
      <c r="BG22" s="126"/>
      <c r="BH22" s="126"/>
      <c r="BI22" s="126"/>
      <c r="BJ22" s="126"/>
      <c r="BK22" s="126"/>
      <c r="BL22" s="126"/>
      <c r="BM22" s="126"/>
      <c r="BN22" s="126"/>
      <c r="BO22" s="126"/>
      <c r="BP22" s="126"/>
      <c r="BQ22" s="126"/>
      <c r="BR22" s="126"/>
      <c r="BS22" s="126"/>
      <c r="BT22" s="126"/>
      <c r="BU22" s="126"/>
      <c r="BV22" s="126"/>
      <c r="BW22" s="126"/>
      <c r="BX22" s="126"/>
      <c r="BY22" s="126"/>
      <c r="BZ22" s="126"/>
      <c r="CA22" s="126"/>
      <c r="CB22" s="126"/>
      <c r="CC22" s="126"/>
    </row>
    <row r="23" s="108" customFormat="1" ht="24.95" customHeight="1" spans="1:81">
      <c r="A23" s="67">
        <v>10</v>
      </c>
      <c r="B23" s="127" t="s">
        <v>372</v>
      </c>
      <c r="C23" s="123"/>
      <c r="D23" s="124" t="s">
        <v>373</v>
      </c>
      <c r="E23" s="115">
        <v>26</v>
      </c>
      <c r="F23" s="122" t="s">
        <v>62</v>
      </c>
      <c r="G23" s="128"/>
      <c r="H23" s="126"/>
      <c r="I23" s="126"/>
      <c r="J23" s="126"/>
      <c r="K23" s="126"/>
      <c r="L23" s="126"/>
      <c r="M23" s="126"/>
      <c r="N23" s="126"/>
      <c r="O23" s="126"/>
      <c r="P23" s="126"/>
      <c r="Q23" s="126"/>
      <c r="R23" s="126"/>
      <c r="S23" s="126"/>
      <c r="T23" s="126"/>
      <c r="U23" s="126"/>
      <c r="V23" s="126"/>
      <c r="W23" s="126"/>
      <c r="X23" s="126"/>
      <c r="Y23" s="126"/>
      <c r="Z23" s="126"/>
      <c r="AA23" s="126"/>
      <c r="AB23" s="126"/>
      <c r="AC23" s="126"/>
      <c r="AD23" s="126"/>
      <c r="AE23" s="126"/>
      <c r="AF23" s="126"/>
      <c r="AG23" s="126"/>
      <c r="AH23" s="126"/>
      <c r="AI23" s="126"/>
      <c r="AJ23" s="126"/>
      <c r="AK23" s="126"/>
      <c r="AL23" s="126"/>
      <c r="AM23" s="126"/>
      <c r="AN23" s="126"/>
      <c r="AO23" s="126"/>
      <c r="AP23" s="126"/>
      <c r="AQ23" s="126"/>
      <c r="AR23" s="126"/>
      <c r="AS23" s="126"/>
      <c r="AT23" s="126"/>
      <c r="AU23" s="126"/>
      <c r="AV23" s="126"/>
      <c r="AW23" s="126"/>
      <c r="AX23" s="126"/>
      <c r="AY23" s="126"/>
      <c r="AZ23" s="126"/>
      <c r="BA23" s="126"/>
      <c r="BB23" s="126"/>
      <c r="BC23" s="126"/>
      <c r="BD23" s="126"/>
      <c r="BE23" s="126"/>
      <c r="BF23" s="126"/>
      <c r="BG23" s="126"/>
      <c r="BH23" s="126"/>
      <c r="BI23" s="126"/>
      <c r="BJ23" s="126"/>
      <c r="BK23" s="126"/>
      <c r="BL23" s="126"/>
      <c r="BM23" s="126"/>
      <c r="BN23" s="126"/>
      <c r="BO23" s="126"/>
      <c r="BP23" s="126"/>
      <c r="BQ23" s="126"/>
      <c r="BR23" s="126"/>
      <c r="BS23" s="126"/>
      <c r="BT23" s="126"/>
      <c r="BU23" s="126"/>
      <c r="BV23" s="126"/>
      <c r="BW23" s="126"/>
      <c r="BX23" s="126"/>
      <c r="BY23" s="126"/>
      <c r="BZ23" s="126"/>
      <c r="CA23" s="126"/>
      <c r="CB23" s="126"/>
      <c r="CC23" s="126"/>
    </row>
    <row r="24" s="108" customFormat="1" ht="36" customHeight="1" spans="1:81">
      <c r="A24" s="67">
        <v>11</v>
      </c>
      <c r="B24" s="127" t="s">
        <v>374</v>
      </c>
      <c r="C24" s="123"/>
      <c r="D24" s="124" t="s">
        <v>375</v>
      </c>
      <c r="E24" s="115">
        <v>1</v>
      </c>
      <c r="F24" s="122" t="s">
        <v>77</v>
      </c>
      <c r="G24" s="129" t="str">
        <f>_xlfn.DISPIMG("ID_B86FF58BFD574607ADDCB5C237874F24",1)</f>
        <v>=DISPIMG("ID_B86FF58BFD574607ADDCB5C237874F24",1)</v>
      </c>
      <c r="H24" s="126"/>
      <c r="I24" s="126"/>
      <c r="J24" s="126"/>
      <c r="K24" s="126"/>
      <c r="L24" s="126"/>
      <c r="M24" s="126"/>
      <c r="N24" s="126"/>
      <c r="O24" s="126"/>
      <c r="P24" s="126"/>
      <c r="Q24" s="126"/>
      <c r="R24" s="126"/>
      <c r="S24" s="126"/>
      <c r="T24" s="126"/>
      <c r="U24" s="126"/>
      <c r="V24" s="126"/>
      <c r="W24" s="126"/>
      <c r="X24" s="126"/>
      <c r="Y24" s="126"/>
      <c r="Z24" s="126"/>
      <c r="AA24" s="126"/>
      <c r="AB24" s="126"/>
      <c r="AC24" s="126"/>
      <c r="AD24" s="126"/>
      <c r="AE24" s="126"/>
      <c r="AF24" s="126"/>
      <c r="AG24" s="126"/>
      <c r="AH24" s="126"/>
      <c r="AI24" s="126"/>
      <c r="AJ24" s="126"/>
      <c r="AK24" s="126"/>
      <c r="AL24" s="126"/>
      <c r="AM24" s="126"/>
      <c r="AN24" s="126"/>
      <c r="AO24" s="126"/>
      <c r="AP24" s="126"/>
      <c r="AQ24" s="126"/>
      <c r="AR24" s="126"/>
      <c r="AS24" s="126"/>
      <c r="AT24" s="126"/>
      <c r="AU24" s="126"/>
      <c r="AV24" s="126"/>
      <c r="AW24" s="126"/>
      <c r="AX24" s="126"/>
      <c r="AY24" s="126"/>
      <c r="AZ24" s="126"/>
      <c r="BA24" s="126"/>
      <c r="BB24" s="126"/>
      <c r="BC24" s="126"/>
      <c r="BD24" s="126"/>
      <c r="BE24" s="126"/>
      <c r="BF24" s="126"/>
      <c r="BG24" s="126"/>
      <c r="BH24" s="126"/>
      <c r="BI24" s="126"/>
      <c r="BJ24" s="126"/>
      <c r="BK24" s="126"/>
      <c r="BL24" s="126"/>
      <c r="BM24" s="126"/>
      <c r="BN24" s="126"/>
      <c r="BO24" s="126"/>
      <c r="BP24" s="126"/>
      <c r="BQ24" s="126"/>
      <c r="BR24" s="126"/>
      <c r="BS24" s="126"/>
      <c r="BT24" s="126"/>
      <c r="BU24" s="126"/>
      <c r="BV24" s="126"/>
      <c r="BW24" s="126"/>
      <c r="BX24" s="126"/>
      <c r="BY24" s="126"/>
      <c r="BZ24" s="126"/>
      <c r="CA24" s="126"/>
      <c r="CB24" s="126"/>
      <c r="CC24" s="126"/>
    </row>
    <row r="25" s="108" customFormat="1" ht="24.95" customHeight="1" spans="1:81">
      <c r="A25" s="67">
        <v>12</v>
      </c>
      <c r="B25" s="122" t="s">
        <v>376</v>
      </c>
      <c r="C25" s="123"/>
      <c r="D25" s="130" t="s">
        <v>377</v>
      </c>
      <c r="E25" s="115">
        <v>52</v>
      </c>
      <c r="F25" s="122" t="s">
        <v>62</v>
      </c>
      <c r="G25" s="131"/>
      <c r="H25" s="126"/>
      <c r="I25" s="126"/>
      <c r="J25" s="126"/>
      <c r="K25" s="126"/>
      <c r="L25" s="126"/>
      <c r="M25" s="126"/>
      <c r="N25" s="126"/>
      <c r="O25" s="126"/>
      <c r="P25" s="126"/>
      <c r="Q25" s="126"/>
      <c r="R25" s="126"/>
      <c r="S25" s="126"/>
      <c r="T25" s="126"/>
      <c r="U25" s="126"/>
      <c r="V25" s="126"/>
      <c r="W25" s="126"/>
      <c r="X25" s="126"/>
      <c r="Y25" s="126"/>
      <c r="Z25" s="126"/>
      <c r="AA25" s="126"/>
      <c r="AB25" s="126"/>
      <c r="AC25" s="126"/>
      <c r="AD25" s="126"/>
      <c r="AE25" s="126"/>
      <c r="AF25" s="126"/>
      <c r="AG25" s="126"/>
      <c r="AH25" s="126"/>
      <c r="AI25" s="126"/>
      <c r="AJ25" s="126"/>
      <c r="AK25" s="126"/>
      <c r="AL25" s="126"/>
      <c r="AM25" s="126"/>
      <c r="AN25" s="126"/>
      <c r="AO25" s="126"/>
      <c r="AP25" s="126"/>
      <c r="AQ25" s="126"/>
      <c r="AR25" s="126"/>
      <c r="AS25" s="126"/>
      <c r="AT25" s="126"/>
      <c r="AU25" s="126"/>
      <c r="AV25" s="126"/>
      <c r="AW25" s="126"/>
      <c r="AX25" s="126"/>
      <c r="AY25" s="126"/>
      <c r="AZ25" s="126"/>
      <c r="BA25" s="126"/>
      <c r="BB25" s="126"/>
      <c r="BC25" s="126"/>
      <c r="BD25" s="126"/>
      <c r="BE25" s="126"/>
      <c r="BF25" s="126"/>
      <c r="BG25" s="126"/>
      <c r="BH25" s="126"/>
      <c r="BI25" s="126"/>
      <c r="BJ25" s="126"/>
      <c r="BK25" s="126"/>
      <c r="BL25" s="126"/>
      <c r="BM25" s="126"/>
      <c r="BN25" s="126"/>
      <c r="BO25" s="126"/>
      <c r="BP25" s="126"/>
      <c r="BQ25" s="126"/>
      <c r="BR25" s="126"/>
      <c r="BS25" s="126"/>
      <c r="BT25" s="126"/>
      <c r="BU25" s="126"/>
      <c r="BV25" s="126"/>
      <c r="BW25" s="126"/>
      <c r="BX25" s="126"/>
      <c r="BY25" s="126"/>
      <c r="BZ25" s="126"/>
      <c r="CA25" s="126"/>
      <c r="CB25" s="126"/>
      <c r="CC25" s="126"/>
    </row>
    <row r="26" s="108" customFormat="1" ht="28.5" spans="1:81">
      <c r="A26" s="67">
        <v>13</v>
      </c>
      <c r="B26" s="122" t="s">
        <v>378</v>
      </c>
      <c r="C26" s="123"/>
      <c r="D26" s="130" t="s">
        <v>379</v>
      </c>
      <c r="E26" s="115">
        <v>1</v>
      </c>
      <c r="F26" s="122" t="s">
        <v>77</v>
      </c>
      <c r="G26" s="131"/>
      <c r="H26" s="126"/>
      <c r="I26" s="126"/>
      <c r="J26" s="126"/>
      <c r="K26" s="126"/>
      <c r="L26" s="126"/>
      <c r="M26" s="126"/>
      <c r="N26" s="126"/>
      <c r="O26" s="126"/>
      <c r="P26" s="126"/>
      <c r="Q26" s="126"/>
      <c r="R26" s="126"/>
      <c r="S26" s="126"/>
      <c r="T26" s="126"/>
      <c r="U26" s="126"/>
      <c r="V26" s="126"/>
      <c r="W26" s="126"/>
      <c r="X26" s="126"/>
      <c r="Y26" s="126"/>
      <c r="Z26" s="126"/>
      <c r="AA26" s="126"/>
      <c r="AB26" s="126"/>
      <c r="AC26" s="126"/>
      <c r="AD26" s="126"/>
      <c r="AE26" s="126"/>
      <c r="AF26" s="126"/>
      <c r="AG26" s="126"/>
      <c r="AH26" s="126"/>
      <c r="AI26" s="126"/>
      <c r="AJ26" s="126"/>
      <c r="AK26" s="126"/>
      <c r="AL26" s="126"/>
      <c r="AM26" s="126"/>
      <c r="AN26" s="126"/>
      <c r="AO26" s="126"/>
      <c r="AP26" s="126"/>
      <c r="AQ26" s="126"/>
      <c r="AR26" s="126"/>
      <c r="AS26" s="126"/>
      <c r="AT26" s="126"/>
      <c r="AU26" s="126"/>
      <c r="AV26" s="126"/>
      <c r="AW26" s="126"/>
      <c r="AX26" s="126"/>
      <c r="AY26" s="126"/>
      <c r="AZ26" s="126"/>
      <c r="BA26" s="126"/>
      <c r="BB26" s="126"/>
      <c r="BC26" s="126"/>
      <c r="BD26" s="126"/>
      <c r="BE26" s="126"/>
      <c r="BF26" s="126"/>
      <c r="BG26" s="126"/>
      <c r="BH26" s="126"/>
      <c r="BI26" s="126"/>
      <c r="BJ26" s="126"/>
      <c r="BK26" s="126"/>
      <c r="BL26" s="126"/>
      <c r="BM26" s="126"/>
      <c r="BN26" s="126"/>
      <c r="BO26" s="126"/>
      <c r="BP26" s="126"/>
      <c r="BQ26" s="126"/>
      <c r="BR26" s="126"/>
      <c r="BS26" s="126"/>
      <c r="BT26" s="126"/>
      <c r="BU26" s="126"/>
      <c r="BV26" s="126"/>
      <c r="BW26" s="126"/>
      <c r="BX26" s="126"/>
      <c r="BY26" s="126"/>
      <c r="BZ26" s="126"/>
      <c r="CA26" s="126"/>
      <c r="CB26" s="126"/>
      <c r="CC26" s="126"/>
    </row>
    <row r="27" s="108" customFormat="1" ht="42.75" spans="1:81">
      <c r="A27" s="67">
        <v>14</v>
      </c>
      <c r="B27" s="122" t="s">
        <v>380</v>
      </c>
      <c r="C27" s="123"/>
      <c r="D27" s="130" t="s">
        <v>381</v>
      </c>
      <c r="E27" s="115">
        <v>13</v>
      </c>
      <c r="F27" s="122" t="s">
        <v>77</v>
      </c>
      <c r="G27" s="131"/>
      <c r="H27" s="126"/>
      <c r="I27" s="126"/>
      <c r="J27" s="126"/>
      <c r="K27" s="126"/>
      <c r="L27" s="126"/>
      <c r="M27" s="126"/>
      <c r="N27" s="126"/>
      <c r="O27" s="126"/>
      <c r="P27" s="126"/>
      <c r="Q27" s="126"/>
      <c r="R27" s="126"/>
      <c r="S27" s="126"/>
      <c r="T27" s="126"/>
      <c r="U27" s="126"/>
      <c r="V27" s="126"/>
      <c r="W27" s="126"/>
      <c r="X27" s="126"/>
      <c r="Y27" s="126"/>
      <c r="Z27" s="126"/>
      <c r="AA27" s="126"/>
      <c r="AB27" s="126"/>
      <c r="AC27" s="126"/>
      <c r="AD27" s="126"/>
      <c r="AE27" s="126"/>
      <c r="AF27" s="126"/>
      <c r="AG27" s="126"/>
      <c r="AH27" s="126"/>
      <c r="AI27" s="126"/>
      <c r="AJ27" s="126"/>
      <c r="AK27" s="126"/>
      <c r="AL27" s="126"/>
      <c r="AM27" s="126"/>
      <c r="AN27" s="126"/>
      <c r="AO27" s="126"/>
      <c r="AP27" s="126"/>
      <c r="AQ27" s="126"/>
      <c r="AR27" s="126"/>
      <c r="AS27" s="126"/>
      <c r="AT27" s="126"/>
      <c r="AU27" s="126"/>
      <c r="AV27" s="126"/>
      <c r="AW27" s="126"/>
      <c r="AX27" s="126"/>
      <c r="AY27" s="126"/>
      <c r="AZ27" s="126"/>
      <c r="BA27" s="126"/>
      <c r="BB27" s="126"/>
      <c r="BC27" s="126"/>
      <c r="BD27" s="126"/>
      <c r="BE27" s="126"/>
      <c r="BF27" s="126"/>
      <c r="BG27" s="126"/>
      <c r="BH27" s="126"/>
      <c r="BI27" s="126"/>
      <c r="BJ27" s="126"/>
      <c r="BK27" s="126"/>
      <c r="BL27" s="126"/>
      <c r="BM27" s="126"/>
      <c r="BN27" s="126"/>
      <c r="BO27" s="126"/>
      <c r="BP27" s="126"/>
      <c r="BQ27" s="126"/>
      <c r="BR27" s="126"/>
      <c r="BS27" s="126"/>
      <c r="BT27" s="126"/>
      <c r="BU27" s="126"/>
      <c r="BV27" s="126"/>
      <c r="BW27" s="126"/>
      <c r="BX27" s="126"/>
      <c r="BY27" s="126"/>
      <c r="BZ27" s="126"/>
      <c r="CA27" s="126"/>
      <c r="CB27" s="126"/>
      <c r="CC27" s="126"/>
    </row>
    <row r="28" s="108" customFormat="1" ht="28.5" spans="1:81">
      <c r="A28" s="67">
        <v>15</v>
      </c>
      <c r="B28" s="122" t="s">
        <v>382</v>
      </c>
      <c r="C28" s="123"/>
      <c r="D28" s="124" t="s">
        <v>383</v>
      </c>
      <c r="E28" s="115">
        <v>1</v>
      </c>
      <c r="F28" s="122" t="s">
        <v>62</v>
      </c>
      <c r="G28" s="131"/>
      <c r="H28" s="126"/>
      <c r="I28" s="126"/>
      <c r="J28" s="126"/>
      <c r="K28" s="126"/>
      <c r="L28" s="126"/>
      <c r="M28" s="126"/>
      <c r="N28" s="126"/>
      <c r="O28" s="126"/>
      <c r="P28" s="126"/>
      <c r="Q28" s="126"/>
      <c r="R28" s="126"/>
      <c r="S28" s="126"/>
      <c r="T28" s="126"/>
      <c r="U28" s="126"/>
      <c r="V28" s="126"/>
      <c r="W28" s="126"/>
      <c r="X28" s="126"/>
      <c r="Y28" s="126"/>
      <c r="Z28" s="126"/>
      <c r="AA28" s="126"/>
      <c r="AB28" s="126"/>
      <c r="AC28" s="126"/>
      <c r="AD28" s="126"/>
      <c r="AE28" s="126"/>
      <c r="AF28" s="126"/>
      <c r="AG28" s="126"/>
      <c r="AH28" s="126"/>
      <c r="AI28" s="126"/>
      <c r="AJ28" s="126"/>
      <c r="AK28" s="126"/>
      <c r="AL28" s="126"/>
      <c r="AM28" s="126"/>
      <c r="AN28" s="126"/>
      <c r="AO28" s="126"/>
      <c r="AP28" s="126"/>
      <c r="AQ28" s="126"/>
      <c r="AR28" s="126"/>
      <c r="AS28" s="126"/>
      <c r="AT28" s="126"/>
      <c r="AU28" s="126"/>
      <c r="AV28" s="126"/>
      <c r="AW28" s="126"/>
      <c r="AX28" s="126"/>
      <c r="AY28" s="126"/>
      <c r="AZ28" s="126"/>
      <c r="BA28" s="126"/>
      <c r="BB28" s="126"/>
      <c r="BC28" s="126"/>
      <c r="BD28" s="126"/>
      <c r="BE28" s="126"/>
      <c r="BF28" s="126"/>
      <c r="BG28" s="126"/>
      <c r="BH28" s="126"/>
      <c r="BI28" s="126"/>
      <c r="BJ28" s="126"/>
      <c r="BK28" s="126"/>
      <c r="BL28" s="126"/>
      <c r="BM28" s="126"/>
      <c r="BN28" s="126"/>
      <c r="BO28" s="126"/>
      <c r="BP28" s="126"/>
      <c r="BQ28" s="126"/>
      <c r="BR28" s="126"/>
      <c r="BS28" s="126"/>
      <c r="BT28" s="126"/>
      <c r="BU28" s="126"/>
      <c r="BV28" s="126"/>
      <c r="BW28" s="126"/>
      <c r="BX28" s="126"/>
      <c r="BY28" s="126"/>
      <c r="BZ28" s="126"/>
      <c r="CA28" s="126"/>
      <c r="CB28" s="126"/>
      <c r="CC28" s="126"/>
    </row>
    <row r="29" s="108" customFormat="1" ht="28.5" spans="1:81">
      <c r="A29" s="67">
        <v>16</v>
      </c>
      <c r="B29" s="122" t="s">
        <v>384</v>
      </c>
      <c r="C29" s="123"/>
      <c r="D29" s="124" t="s">
        <v>385</v>
      </c>
      <c r="E29" s="115">
        <v>1</v>
      </c>
      <c r="F29" s="122" t="s">
        <v>77</v>
      </c>
      <c r="G29" s="132"/>
      <c r="H29" s="126"/>
      <c r="I29" s="126"/>
      <c r="J29" s="126"/>
      <c r="K29" s="126"/>
      <c r="L29" s="126"/>
      <c r="M29" s="126"/>
      <c r="N29" s="126"/>
      <c r="O29" s="126"/>
      <c r="P29" s="126"/>
      <c r="Q29" s="126"/>
      <c r="R29" s="126"/>
      <c r="S29" s="126"/>
      <c r="T29" s="126"/>
      <c r="U29" s="126"/>
      <c r="V29" s="126"/>
      <c r="W29" s="126"/>
      <c r="X29" s="126"/>
      <c r="Y29" s="126"/>
      <c r="Z29" s="126"/>
      <c r="AA29" s="126"/>
      <c r="AB29" s="126"/>
      <c r="AC29" s="126"/>
      <c r="AD29" s="126"/>
      <c r="AE29" s="126"/>
      <c r="AF29" s="126"/>
      <c r="AG29" s="126"/>
      <c r="AH29" s="126"/>
      <c r="AI29" s="126"/>
      <c r="AJ29" s="126"/>
      <c r="AK29" s="126"/>
      <c r="AL29" s="126"/>
      <c r="AM29" s="126"/>
      <c r="AN29" s="126"/>
      <c r="AO29" s="126"/>
      <c r="AP29" s="126"/>
      <c r="AQ29" s="126"/>
      <c r="AR29" s="126"/>
      <c r="AS29" s="126"/>
      <c r="AT29" s="126"/>
      <c r="AU29" s="126"/>
      <c r="AV29" s="126"/>
      <c r="AW29" s="126"/>
      <c r="AX29" s="126"/>
      <c r="AY29" s="126"/>
      <c r="AZ29" s="126"/>
      <c r="BA29" s="126"/>
      <c r="BB29" s="126"/>
      <c r="BC29" s="126"/>
      <c r="BD29" s="126"/>
      <c r="BE29" s="126"/>
      <c r="BF29" s="126"/>
      <c r="BG29" s="126"/>
      <c r="BH29" s="126"/>
      <c r="BI29" s="126"/>
      <c r="BJ29" s="126"/>
      <c r="BK29" s="126"/>
      <c r="BL29" s="126"/>
      <c r="BM29" s="126"/>
      <c r="BN29" s="126"/>
      <c r="BO29" s="126"/>
      <c r="BP29" s="126"/>
      <c r="BQ29" s="126"/>
      <c r="BR29" s="126"/>
      <c r="BS29" s="126"/>
      <c r="BT29" s="126"/>
      <c r="BU29" s="126"/>
      <c r="BV29" s="126"/>
      <c r="BW29" s="126"/>
      <c r="BX29" s="126"/>
      <c r="BY29" s="126"/>
      <c r="BZ29" s="126"/>
      <c r="CA29" s="126"/>
      <c r="CB29" s="126"/>
      <c r="CC29" s="126"/>
    </row>
    <row r="30" s="108" customFormat="1" customHeight="1" spans="1:81">
      <c r="A30" s="70" t="s">
        <v>100</v>
      </c>
      <c r="B30" s="70"/>
      <c r="C30" s="70"/>
      <c r="D30" s="70"/>
      <c r="E30" s="70"/>
      <c r="F30" s="70"/>
      <c r="G30" s="71"/>
      <c r="H30" s="126"/>
      <c r="I30" s="57"/>
      <c r="J30" s="57"/>
      <c r="K30" s="57"/>
      <c r="L30" s="57"/>
      <c r="M30" s="57"/>
      <c r="N30" s="57"/>
      <c r="O30" s="57"/>
      <c r="P30" s="57"/>
      <c r="Q30" s="57"/>
      <c r="R30" s="57"/>
      <c r="S30" s="57"/>
      <c r="T30" s="57"/>
      <c r="U30" s="57"/>
      <c r="V30" s="57"/>
      <c r="W30" s="57"/>
      <c r="X30" s="57"/>
      <c r="Y30" s="57"/>
      <c r="Z30" s="57"/>
      <c r="AA30" s="57"/>
      <c r="AB30" s="57"/>
      <c r="AC30" s="57"/>
      <c r="AD30" s="57"/>
      <c r="AE30" s="57"/>
      <c r="AF30" s="57"/>
      <c r="AG30" s="57"/>
      <c r="AH30" s="57"/>
      <c r="AI30" s="57"/>
      <c r="AJ30" s="57"/>
      <c r="AK30" s="57"/>
      <c r="AL30" s="57"/>
      <c r="AM30" s="57"/>
      <c r="AN30" s="57"/>
      <c r="AO30" s="57"/>
      <c r="AP30" s="57"/>
      <c r="AQ30" s="57"/>
      <c r="AR30" s="57"/>
      <c r="AS30" s="57"/>
      <c r="AT30" s="57"/>
      <c r="AU30" s="57"/>
      <c r="AV30" s="57"/>
      <c r="AW30" s="57"/>
      <c r="AX30" s="57"/>
      <c r="AY30" s="57"/>
      <c r="AZ30" s="57"/>
      <c r="BA30" s="57"/>
      <c r="BB30" s="57"/>
      <c r="BC30" s="57"/>
      <c r="BD30" s="57"/>
      <c r="BE30" s="57"/>
      <c r="BF30" s="57"/>
      <c r="BG30" s="57"/>
      <c r="BH30" s="57"/>
      <c r="BI30" s="57"/>
      <c r="BJ30" s="57"/>
      <c r="BK30" s="57"/>
      <c r="BL30" s="57"/>
      <c r="BM30" s="57"/>
      <c r="BN30" s="57"/>
      <c r="BO30" s="57"/>
      <c r="BP30" s="57"/>
      <c r="BQ30" s="57"/>
      <c r="BR30" s="57"/>
      <c r="BS30" s="57"/>
      <c r="BT30" s="57"/>
      <c r="BU30" s="57"/>
      <c r="BV30" s="57"/>
      <c r="BW30" s="57"/>
      <c r="BX30" s="57"/>
      <c r="BY30" s="57"/>
      <c r="BZ30" s="57"/>
      <c r="CA30" s="57"/>
      <c r="CB30" s="57"/>
      <c r="CC30" s="57"/>
    </row>
    <row r="31" customHeight="1" spans="1:8">
      <c r="A31" s="72" t="s">
        <v>138</v>
      </c>
      <c r="B31" s="72"/>
      <c r="C31" s="72"/>
      <c r="D31" s="72"/>
      <c r="E31" s="72"/>
      <c r="F31" s="72"/>
      <c r="G31" s="73"/>
      <c r="H31" s="126"/>
    </row>
    <row r="32" customHeight="1" spans="8:8">
      <c r="H32" s="126"/>
    </row>
    <row r="33" customHeight="1" spans="8:8">
      <c r="H33" s="126"/>
    </row>
  </sheetData>
  <sheetProtection formatCells="0" insertHyperlinks="0" autoFilter="0"/>
  <mergeCells count="9">
    <mergeCell ref="A1:G1"/>
    <mergeCell ref="A3:G3"/>
    <mergeCell ref="A12:F12"/>
    <mergeCell ref="A13:G13"/>
    <mergeCell ref="A30:F30"/>
    <mergeCell ref="A31:F31"/>
    <mergeCell ref="G14:G17"/>
    <mergeCell ref="G18:G23"/>
    <mergeCell ref="G24:G29"/>
  </mergeCells>
  <pageMargins left="0.195833333333333" right="0.195833333333333" top="0.195833333333333" bottom="0.195833333333333" header="0.5" footer="0.5"/>
  <pageSetup paperSize="9" scale="70" fitToHeight="0" orientation="landscape"/>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H9"/>
  <sheetViews>
    <sheetView workbookViewId="0">
      <pane ySplit="2" topLeftCell="A3" activePane="bottomLeft" state="frozen"/>
      <selection/>
      <selection pane="bottomLeft" activeCell="L5" sqref="L5"/>
    </sheetView>
  </sheetViews>
  <sheetFormatPr defaultColWidth="10" defaultRowHeight="24.95" customHeight="1" outlineLevelCol="7"/>
  <cols>
    <col min="1" max="1" width="5.68333333333333" style="57" customWidth="1"/>
    <col min="2" max="2" width="15.625" style="57" customWidth="1"/>
    <col min="3" max="3" width="20.625" style="57" customWidth="1"/>
    <col min="4" max="4" width="80.7916666666667" style="59" customWidth="1"/>
    <col min="5" max="6" width="5.68333333333333" style="57" customWidth="1"/>
    <col min="7" max="7" width="20.625" style="60" customWidth="1"/>
    <col min="8" max="8" width="5.375" style="105" customWidth="1"/>
    <col min="9" max="16384" width="10" style="105"/>
  </cols>
  <sheetData>
    <row r="1" s="105" customFormat="1" customHeight="1" spans="1:8">
      <c r="A1" s="61" t="s">
        <v>30</v>
      </c>
      <c r="B1" s="61"/>
      <c r="C1" s="61"/>
      <c r="D1" s="61"/>
      <c r="E1" s="61"/>
      <c r="F1" s="61"/>
      <c r="G1" s="61"/>
      <c r="H1" s="64"/>
    </row>
    <row r="2" s="105" customFormat="1" customHeight="1" spans="1:7">
      <c r="A2" s="106" t="s">
        <v>1</v>
      </c>
      <c r="B2" s="106" t="s">
        <v>43</v>
      </c>
      <c r="C2" s="106" t="s">
        <v>44</v>
      </c>
      <c r="D2" s="106" t="s">
        <v>45</v>
      </c>
      <c r="E2" s="106" t="s">
        <v>46</v>
      </c>
      <c r="F2" s="106" t="s">
        <v>47</v>
      </c>
      <c r="G2" s="78" t="s">
        <v>48</v>
      </c>
    </row>
    <row r="3" s="105" customFormat="1" customHeight="1" spans="1:7">
      <c r="A3" s="79" t="s">
        <v>49</v>
      </c>
      <c r="B3" s="80"/>
      <c r="C3" s="80"/>
      <c r="D3" s="80"/>
      <c r="E3" s="80"/>
      <c r="F3" s="80"/>
      <c r="G3" s="81"/>
    </row>
    <row r="4" s="105" customFormat="1" ht="100" customHeight="1" spans="1:7">
      <c r="A4" s="66">
        <v>1</v>
      </c>
      <c r="B4" s="66" t="s">
        <v>50</v>
      </c>
      <c r="C4" s="67" t="s">
        <v>51</v>
      </c>
      <c r="D4" s="102" t="s">
        <v>52</v>
      </c>
      <c r="E4" s="66">
        <v>10</v>
      </c>
      <c r="F4" s="66" t="s">
        <v>53</v>
      </c>
      <c r="G4" s="66" t="str">
        <f>_xlfn.DISPIMG("ID_A569D1965EA344CD91E062D68EB344E2",1)</f>
        <v>=DISPIMG("ID_A569D1965EA344CD91E062D68EB344E2",1)</v>
      </c>
    </row>
    <row r="5" s="74" customFormat="1" ht="100" customHeight="1" spans="1:7">
      <c r="A5" s="66">
        <v>2</v>
      </c>
      <c r="B5" s="107" t="s">
        <v>186</v>
      </c>
      <c r="C5" s="67" t="s">
        <v>51</v>
      </c>
      <c r="D5" s="45" t="s">
        <v>187</v>
      </c>
      <c r="E5" s="85">
        <v>10</v>
      </c>
      <c r="F5" s="89" t="s">
        <v>62</v>
      </c>
      <c r="G5" s="89"/>
    </row>
    <row r="6" s="105" customFormat="1" customHeight="1" spans="1:8">
      <c r="A6" s="70" t="s">
        <v>100</v>
      </c>
      <c r="B6" s="70"/>
      <c r="C6" s="70"/>
      <c r="D6" s="70"/>
      <c r="E6" s="70"/>
      <c r="F6" s="70"/>
      <c r="G6" s="71"/>
      <c r="H6" s="74"/>
    </row>
    <row r="7" s="105" customFormat="1" customHeight="1" spans="1:8">
      <c r="A7" s="72" t="s">
        <v>138</v>
      </c>
      <c r="B7" s="72"/>
      <c r="C7" s="72"/>
      <c r="D7" s="72"/>
      <c r="E7" s="72"/>
      <c r="F7" s="72"/>
      <c r="G7" s="73"/>
      <c r="H7" s="74"/>
    </row>
    <row r="8" customHeight="1" spans="8:8">
      <c r="H8" s="74"/>
    </row>
    <row r="9" customHeight="1" spans="8:8">
      <c r="H9" s="74"/>
    </row>
  </sheetData>
  <mergeCells count="4">
    <mergeCell ref="A1:G1"/>
    <mergeCell ref="A3:G3"/>
    <mergeCell ref="A6:F6"/>
    <mergeCell ref="A7:F7"/>
  </mergeCells>
  <pageMargins left="0.195833333333333" right="0.195833333333333" top="0.195833333333333" bottom="0.195833333333333" header="0.5" footer="0.5"/>
  <pageSetup paperSize="9" scale="70" fitToHeight="0" orientation="landscape"/>
  <headerFooter/>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H16"/>
  <sheetViews>
    <sheetView workbookViewId="0">
      <pane ySplit="2" topLeftCell="A10" activePane="bottomLeft" state="frozen"/>
      <selection/>
      <selection pane="bottomLeft" activeCell="I1" sqref="I$1:I$1048576"/>
    </sheetView>
  </sheetViews>
  <sheetFormatPr defaultColWidth="10" defaultRowHeight="24" customHeight="1" outlineLevelCol="7"/>
  <cols>
    <col min="1" max="1" width="5.625" style="57" customWidth="1"/>
    <col min="2" max="2" width="20.6833333333333" style="57" customWidth="1"/>
    <col min="3" max="3" width="20.625" style="57" customWidth="1"/>
    <col min="4" max="4" width="80.7916666666667" style="59" customWidth="1"/>
    <col min="5" max="6" width="5.625" style="57" customWidth="1"/>
    <col min="7" max="7" width="20.625" style="60" customWidth="1"/>
    <col min="8" max="8" width="5.125" style="57" customWidth="1"/>
    <col min="9" max="16384" width="10" style="57"/>
  </cols>
  <sheetData>
    <row r="1" s="57" customFormat="1" customHeight="1" spans="1:8">
      <c r="A1" s="76" t="s">
        <v>31</v>
      </c>
      <c r="B1" s="77"/>
      <c r="C1" s="77"/>
      <c r="D1" s="77"/>
      <c r="E1" s="77"/>
      <c r="F1" s="77"/>
      <c r="G1" s="63"/>
      <c r="H1" s="64"/>
    </row>
    <row r="2" s="57" customFormat="1" customHeight="1" spans="1:7">
      <c r="A2" s="54" t="s">
        <v>1</v>
      </c>
      <c r="B2" s="54" t="s">
        <v>43</v>
      </c>
      <c r="C2" s="54" t="s">
        <v>44</v>
      </c>
      <c r="D2" s="54" t="s">
        <v>45</v>
      </c>
      <c r="E2" s="54" t="s">
        <v>46</v>
      </c>
      <c r="F2" s="54" t="s">
        <v>47</v>
      </c>
      <c r="G2" s="78" t="s">
        <v>48</v>
      </c>
    </row>
    <row r="3" s="74" customFormat="1" customHeight="1" spans="1:7">
      <c r="A3" s="79" t="s">
        <v>49</v>
      </c>
      <c r="B3" s="80"/>
      <c r="C3" s="80"/>
      <c r="D3" s="80"/>
      <c r="E3" s="80"/>
      <c r="F3" s="80"/>
      <c r="G3" s="81"/>
    </row>
    <row r="4" ht="185.25" spans="1:7">
      <c r="A4" s="66">
        <v>1</v>
      </c>
      <c r="B4" s="66" t="s">
        <v>350</v>
      </c>
      <c r="C4" s="66" t="s">
        <v>196</v>
      </c>
      <c r="D4" s="83" t="s">
        <v>351</v>
      </c>
      <c r="E4" s="66">
        <v>1</v>
      </c>
      <c r="F4" s="66" t="s">
        <v>53</v>
      </c>
      <c r="G4" s="66" t="str">
        <f>_xlfn.DISPIMG("ID_E8BD1DA06D8041C691A4924D7A46CC1F",1)</f>
        <v>=DISPIMG("ID_E8BD1DA06D8041C691A4924D7A46CC1F",1)</v>
      </c>
    </row>
    <row r="5" ht="242.25" spans="1:7">
      <c r="A5" s="66">
        <v>2</v>
      </c>
      <c r="B5" s="86" t="s">
        <v>234</v>
      </c>
      <c r="C5" s="84" t="s">
        <v>176</v>
      </c>
      <c r="D5" s="87" t="s">
        <v>329</v>
      </c>
      <c r="E5" s="85">
        <v>1</v>
      </c>
      <c r="F5" s="88" t="s">
        <v>53</v>
      </c>
      <c r="G5" s="85" t="str">
        <f>_xlfn.DISPIMG("ID_13273956B1CA4913AD5AB9FF116F894E",1)</f>
        <v>=DISPIMG("ID_13273956B1CA4913AD5AB9FF116F894E",1)</v>
      </c>
    </row>
    <row r="6" ht="72" customHeight="1" spans="1:7">
      <c r="A6" s="66">
        <v>3</v>
      </c>
      <c r="B6" s="90" t="s">
        <v>65</v>
      </c>
      <c r="C6" s="66" t="s">
        <v>66</v>
      </c>
      <c r="D6" s="8" t="s">
        <v>67</v>
      </c>
      <c r="E6" s="85">
        <v>13</v>
      </c>
      <c r="F6" s="89" t="s">
        <v>62</v>
      </c>
      <c r="G6" s="85" t="str">
        <f>_xlfn.DISPIMG("ID_7414B75DFB094FB8A47A854BED2C43AE",1)</f>
        <v>=DISPIMG("ID_7414B75DFB094FB8A47A854BED2C43AE",1)</v>
      </c>
    </row>
    <row r="7" ht="185.25" spans="1:7">
      <c r="A7" s="66">
        <v>4</v>
      </c>
      <c r="B7" s="90" t="s">
        <v>82</v>
      </c>
      <c r="C7" s="89" t="s">
        <v>346</v>
      </c>
      <c r="D7" s="9" t="s">
        <v>352</v>
      </c>
      <c r="E7" s="66">
        <v>26</v>
      </c>
      <c r="F7" s="66" t="s">
        <v>53</v>
      </c>
      <c r="G7" s="66" t="str">
        <f>_xlfn.DISPIMG("ID_C0A3A84321634BF991C8B550714EE7BE",1)</f>
        <v>=DISPIMG("ID_C0A3A84321634BF991C8B550714EE7BE",1)</v>
      </c>
    </row>
    <row r="8" ht="156.75" spans="1:7">
      <c r="A8" s="66">
        <v>5</v>
      </c>
      <c r="B8" s="86" t="s">
        <v>330</v>
      </c>
      <c r="C8" s="66" t="s">
        <v>178</v>
      </c>
      <c r="D8" s="8" t="s">
        <v>331</v>
      </c>
      <c r="E8" s="85">
        <v>26</v>
      </c>
      <c r="F8" s="88" t="s">
        <v>62</v>
      </c>
      <c r="G8" s="85" t="str">
        <f>_xlfn.DISPIMG("ID_CFA99BAE5C874FCE826C7D24D707B844",1)</f>
        <v>=DISPIMG("ID_CFA99BAE5C874FCE826C7D24D707B844",1)</v>
      </c>
    </row>
    <row r="9" ht="70" customHeight="1" spans="1:7">
      <c r="A9" s="66">
        <v>6</v>
      </c>
      <c r="B9" s="86" t="s">
        <v>88</v>
      </c>
      <c r="C9" s="85" t="s">
        <v>89</v>
      </c>
      <c r="D9" s="8" t="s">
        <v>90</v>
      </c>
      <c r="E9" s="85">
        <v>26</v>
      </c>
      <c r="F9" s="88" t="s">
        <v>77</v>
      </c>
      <c r="G9" s="85" t="str">
        <f>_xlfn.DISPIMG("ID_66CB7C262DD84DC69EDAA778DB045068",1)</f>
        <v>=DISPIMG("ID_66CB7C262DD84DC69EDAA778DB045068",1)</v>
      </c>
    </row>
    <row r="10" ht="171" spans="1:7">
      <c r="A10" s="66">
        <v>7</v>
      </c>
      <c r="B10" s="86" t="s">
        <v>91</v>
      </c>
      <c r="C10" s="85" t="s">
        <v>92</v>
      </c>
      <c r="D10" s="94" t="s">
        <v>93</v>
      </c>
      <c r="E10" s="91">
        <v>52</v>
      </c>
      <c r="F10" s="88" t="s">
        <v>53</v>
      </c>
      <c r="G10" s="85" t="str">
        <f>_xlfn.DISPIMG("ID_219754BAE4524667B658554C8BAC23AD",1)</f>
        <v>=DISPIMG("ID_219754BAE4524667B658554C8BAC23AD",1)</v>
      </c>
    </row>
    <row r="11" ht="114" spans="1:7">
      <c r="A11" s="66">
        <v>8</v>
      </c>
      <c r="B11" s="66" t="s">
        <v>189</v>
      </c>
      <c r="C11" s="89" t="s">
        <v>190</v>
      </c>
      <c r="D11" s="94" t="s">
        <v>167</v>
      </c>
      <c r="E11" s="66">
        <v>1</v>
      </c>
      <c r="F11" s="66" t="s">
        <v>59</v>
      </c>
      <c r="G11" s="66" t="str">
        <f>_xlfn.DISPIMG("ID_E0F2B9D1FC9D447AAFCA84DEE6F0E553",1)</f>
        <v>=DISPIMG("ID_E0F2B9D1FC9D447AAFCA84DEE6F0E553",1)</v>
      </c>
    </row>
    <row r="12" ht="114" spans="1:7">
      <c r="A12" s="66">
        <v>9</v>
      </c>
      <c r="B12" s="66" t="s">
        <v>192</v>
      </c>
      <c r="C12" s="89" t="s">
        <v>193</v>
      </c>
      <c r="D12" s="94" t="s">
        <v>191</v>
      </c>
      <c r="E12" s="66">
        <v>1</v>
      </c>
      <c r="F12" s="66" t="s">
        <v>59</v>
      </c>
      <c r="G12" s="66" t="str">
        <f>_xlfn.DISPIMG("ID_E0F2B9D1FC9D447AAFCA84DEE6F0E553",1)</f>
        <v>=DISPIMG("ID_E0F2B9D1FC9D447AAFCA84DEE6F0E553",1)</v>
      </c>
    </row>
    <row r="13" ht="59" customHeight="1" spans="1:7">
      <c r="A13" s="66">
        <v>10</v>
      </c>
      <c r="B13" s="88" t="s">
        <v>74</v>
      </c>
      <c r="C13" s="88" t="s">
        <v>75</v>
      </c>
      <c r="D13" s="94" t="s">
        <v>76</v>
      </c>
      <c r="E13" s="66">
        <v>4</v>
      </c>
      <c r="F13" s="66" t="s">
        <v>77</v>
      </c>
      <c r="G13" s="85" t="str">
        <f>_xlfn.DISPIMG("ID_179181AAE78F49B1B5AAA332CBADCDBF",1)</f>
        <v>=DISPIMG("ID_179181AAE78F49B1B5AAA332CBADCDBF",1)</v>
      </c>
    </row>
    <row r="14" ht="63" customHeight="1" spans="1:7">
      <c r="A14" s="66">
        <v>11</v>
      </c>
      <c r="B14" s="88" t="s">
        <v>78</v>
      </c>
      <c r="C14" s="88" t="s">
        <v>79</v>
      </c>
      <c r="D14" s="94" t="s">
        <v>80</v>
      </c>
      <c r="E14" s="66">
        <v>4</v>
      </c>
      <c r="F14" s="66" t="s">
        <v>81</v>
      </c>
      <c r="G14" s="85" t="str">
        <f>_xlfn.DISPIMG("ID_796CD566568349B0A61B3850EAC81B76",1)</f>
        <v>=DISPIMG("ID_796CD566568349B0A61B3850EAC81B76",1)</v>
      </c>
    </row>
    <row r="15" ht="25" customHeight="1" spans="1:7">
      <c r="A15" s="70" t="s">
        <v>100</v>
      </c>
      <c r="B15" s="70"/>
      <c r="C15" s="70"/>
      <c r="D15" s="70"/>
      <c r="E15" s="70"/>
      <c r="F15" s="70"/>
      <c r="G15" s="71"/>
    </row>
    <row r="16" customHeight="1" spans="1:7">
      <c r="A16" s="72" t="s">
        <v>138</v>
      </c>
      <c r="B16" s="72"/>
      <c r="C16" s="72"/>
      <c r="D16" s="72"/>
      <c r="E16" s="72"/>
      <c r="F16" s="72"/>
      <c r="G16" s="73"/>
    </row>
  </sheetData>
  <sheetProtection formatCells="0" insertHyperlinks="0" autoFilter="0"/>
  <mergeCells count="4">
    <mergeCell ref="A1:G1"/>
    <mergeCell ref="A3:G3"/>
    <mergeCell ref="A15:F15"/>
    <mergeCell ref="A16:F16"/>
  </mergeCells>
  <pageMargins left="0.195833333333333" right="0.195833333333333" top="0.195833333333333" bottom="0.195833333333333" header="0.5" footer="0.5"/>
  <pageSetup paperSize="9" scale="70" fitToHeight="0" orientation="landscape"/>
  <headerFooter/>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H16"/>
  <sheetViews>
    <sheetView workbookViewId="0">
      <pane ySplit="2" topLeftCell="A10" activePane="bottomLeft" state="frozen"/>
      <selection/>
      <selection pane="bottomLeft" activeCell="I1" sqref="I$1:I$1048576"/>
    </sheetView>
  </sheetViews>
  <sheetFormatPr defaultColWidth="10" defaultRowHeight="24" customHeight="1" outlineLevelCol="7"/>
  <cols>
    <col min="1" max="1" width="5.68333333333333" style="57" customWidth="1"/>
    <col min="2" max="2" width="15.625" style="57" customWidth="1"/>
    <col min="3" max="3" width="20.6833333333333" style="57" customWidth="1"/>
    <col min="4" max="4" width="80.7916666666667" style="59" customWidth="1"/>
    <col min="5" max="6" width="5.68333333333333" style="57" customWidth="1"/>
    <col min="7" max="7" width="20.6333333333333" style="60" customWidth="1"/>
    <col min="8" max="8" width="5.25" style="57" customWidth="1"/>
    <col min="9" max="16384" width="10" style="57"/>
  </cols>
  <sheetData>
    <row r="1" s="57" customFormat="1" customHeight="1" spans="1:8">
      <c r="A1" s="76" t="s">
        <v>32</v>
      </c>
      <c r="B1" s="77"/>
      <c r="C1" s="77"/>
      <c r="D1" s="77"/>
      <c r="E1" s="77"/>
      <c r="F1" s="77"/>
      <c r="G1" s="63"/>
      <c r="H1" s="64"/>
    </row>
    <row r="2" s="57" customFormat="1" customHeight="1" spans="1:7">
      <c r="A2" s="54" t="s">
        <v>1</v>
      </c>
      <c r="B2" s="54" t="s">
        <v>43</v>
      </c>
      <c r="C2" s="54" t="s">
        <v>44</v>
      </c>
      <c r="D2" s="54" t="s">
        <v>45</v>
      </c>
      <c r="E2" s="54" t="s">
        <v>46</v>
      </c>
      <c r="F2" s="54" t="s">
        <v>47</v>
      </c>
      <c r="G2" s="78" t="s">
        <v>48</v>
      </c>
    </row>
    <row r="3" s="74" customFormat="1" customHeight="1" spans="1:7">
      <c r="A3" s="79" t="s">
        <v>49</v>
      </c>
      <c r="B3" s="80"/>
      <c r="C3" s="80"/>
      <c r="D3" s="80"/>
      <c r="E3" s="80"/>
      <c r="F3" s="80"/>
      <c r="G3" s="81"/>
    </row>
    <row r="4" ht="185.25" spans="1:7">
      <c r="A4" s="66">
        <v>1</v>
      </c>
      <c r="B4" s="66" t="s">
        <v>350</v>
      </c>
      <c r="C4" s="66" t="s">
        <v>196</v>
      </c>
      <c r="D4" s="83" t="s">
        <v>351</v>
      </c>
      <c r="E4" s="66">
        <v>1</v>
      </c>
      <c r="F4" s="66" t="s">
        <v>53</v>
      </c>
      <c r="G4" s="66" t="str">
        <f>_xlfn.DISPIMG("ID_E8BD1DA06D8041C691A4924D7A46CC1F",1)</f>
        <v>=DISPIMG("ID_E8BD1DA06D8041C691A4924D7A46CC1F",1)</v>
      </c>
    </row>
    <row r="5" ht="242.25" spans="1:7">
      <c r="A5" s="66">
        <v>2</v>
      </c>
      <c r="B5" s="86" t="s">
        <v>234</v>
      </c>
      <c r="C5" s="84" t="s">
        <v>176</v>
      </c>
      <c r="D5" s="87" t="s">
        <v>329</v>
      </c>
      <c r="E5" s="85">
        <v>1</v>
      </c>
      <c r="F5" s="88" t="s">
        <v>53</v>
      </c>
      <c r="G5" s="85" t="str">
        <f>_xlfn.DISPIMG("ID_13273956B1CA4913AD5AB9FF116F894E",1)</f>
        <v>=DISPIMG("ID_13273956B1CA4913AD5AB9FF116F894E",1)</v>
      </c>
    </row>
    <row r="6" ht="100" customHeight="1" spans="1:7">
      <c r="A6" s="66">
        <v>3</v>
      </c>
      <c r="B6" s="90" t="s">
        <v>65</v>
      </c>
      <c r="C6" s="66" t="s">
        <v>66</v>
      </c>
      <c r="D6" s="8" t="s">
        <v>67</v>
      </c>
      <c r="E6" s="85">
        <v>13</v>
      </c>
      <c r="F6" s="89" t="s">
        <v>62</v>
      </c>
      <c r="G6" s="85" t="str">
        <f>_xlfn.DISPIMG("ID_7414B75DFB094FB8A47A854BED2C43AE",1)</f>
        <v>=DISPIMG("ID_7414B75DFB094FB8A47A854BED2C43AE",1)</v>
      </c>
    </row>
    <row r="7" ht="185.25" spans="1:7">
      <c r="A7" s="66">
        <v>4</v>
      </c>
      <c r="B7" s="90" t="s">
        <v>82</v>
      </c>
      <c r="C7" s="89" t="s">
        <v>346</v>
      </c>
      <c r="D7" s="9" t="s">
        <v>352</v>
      </c>
      <c r="E7" s="66">
        <v>26</v>
      </c>
      <c r="F7" s="66" t="s">
        <v>53</v>
      </c>
      <c r="G7" s="66" t="str">
        <f>_xlfn.DISPIMG("ID_C0A3A84321634BF991C8B550714EE7BE",1)</f>
        <v>=DISPIMG("ID_C0A3A84321634BF991C8B550714EE7BE",1)</v>
      </c>
    </row>
    <row r="8" ht="164" customHeight="1" spans="1:7">
      <c r="A8" s="66">
        <v>5</v>
      </c>
      <c r="B8" s="86" t="s">
        <v>330</v>
      </c>
      <c r="C8" s="66" t="s">
        <v>178</v>
      </c>
      <c r="D8" s="8" t="s">
        <v>331</v>
      </c>
      <c r="E8" s="85">
        <v>26</v>
      </c>
      <c r="F8" s="88" t="s">
        <v>62</v>
      </c>
      <c r="G8" s="85" t="str">
        <f>_xlfn.DISPIMG("ID_CFA99BAE5C874FCE826C7D24D707B844",1)</f>
        <v>=DISPIMG("ID_CFA99BAE5C874FCE826C7D24D707B844",1)</v>
      </c>
    </row>
    <row r="9" ht="60" customHeight="1" spans="1:7">
      <c r="A9" s="66">
        <v>6</v>
      </c>
      <c r="B9" s="86" t="s">
        <v>88</v>
      </c>
      <c r="C9" s="85" t="s">
        <v>89</v>
      </c>
      <c r="D9" s="8" t="s">
        <v>90</v>
      </c>
      <c r="E9" s="85">
        <v>26</v>
      </c>
      <c r="F9" s="88" t="s">
        <v>77</v>
      </c>
      <c r="G9" s="85" t="str">
        <f>_xlfn.DISPIMG("ID_66CB7C262DD84DC69EDAA778DB045068",1)</f>
        <v>=DISPIMG("ID_66CB7C262DD84DC69EDAA778DB045068",1)</v>
      </c>
    </row>
    <row r="10" ht="171" spans="1:7">
      <c r="A10" s="66">
        <v>7</v>
      </c>
      <c r="B10" s="86" t="s">
        <v>91</v>
      </c>
      <c r="C10" s="85" t="s">
        <v>92</v>
      </c>
      <c r="D10" s="94" t="s">
        <v>93</v>
      </c>
      <c r="E10" s="91">
        <v>52</v>
      </c>
      <c r="F10" s="88" t="s">
        <v>53</v>
      </c>
      <c r="G10" s="85" t="str">
        <f>_xlfn.DISPIMG("ID_219754BAE4524667B658554C8BAC23AD",1)</f>
        <v>=DISPIMG("ID_219754BAE4524667B658554C8BAC23AD",1)</v>
      </c>
    </row>
    <row r="11" ht="114" spans="1:7">
      <c r="A11" s="66">
        <v>8</v>
      </c>
      <c r="B11" s="66" t="s">
        <v>199</v>
      </c>
      <c r="C11" s="89" t="s">
        <v>200</v>
      </c>
      <c r="D11" s="94" t="s">
        <v>191</v>
      </c>
      <c r="E11" s="66">
        <v>1</v>
      </c>
      <c r="F11" s="66" t="s">
        <v>59</v>
      </c>
      <c r="G11" s="66" t="str">
        <f>_xlfn.DISPIMG("ID_E0F2B9D1FC9D447AAFCA84DEE6F0E553",1)</f>
        <v>=DISPIMG("ID_E0F2B9D1FC9D447AAFCA84DEE6F0E553",1)</v>
      </c>
    </row>
    <row r="12" ht="114" spans="1:7">
      <c r="A12" s="66">
        <v>9</v>
      </c>
      <c r="B12" s="66" t="s">
        <v>201</v>
      </c>
      <c r="C12" s="89" t="s">
        <v>386</v>
      </c>
      <c r="D12" s="94" t="s">
        <v>191</v>
      </c>
      <c r="E12" s="66">
        <v>1</v>
      </c>
      <c r="F12" s="66" t="s">
        <v>59</v>
      </c>
      <c r="G12" s="66" t="str">
        <f>_xlfn.DISPIMG("ID_E0F2B9D1FC9D447AAFCA84DEE6F0E553",1)</f>
        <v>=DISPIMG("ID_E0F2B9D1FC9D447AAFCA84DEE6F0E553",1)</v>
      </c>
    </row>
    <row r="13" ht="57" customHeight="1" spans="1:7">
      <c r="A13" s="66">
        <v>10</v>
      </c>
      <c r="B13" s="88" t="s">
        <v>74</v>
      </c>
      <c r="C13" s="88" t="s">
        <v>75</v>
      </c>
      <c r="D13" s="94" t="s">
        <v>76</v>
      </c>
      <c r="E13" s="104">
        <v>5</v>
      </c>
      <c r="F13" s="104" t="s">
        <v>77</v>
      </c>
      <c r="G13" s="85" t="str">
        <f>_xlfn.DISPIMG("ID_179181AAE78F49B1B5AAA332CBADCDBF",1)</f>
        <v>=DISPIMG("ID_179181AAE78F49B1B5AAA332CBADCDBF",1)</v>
      </c>
    </row>
    <row r="14" ht="65" customHeight="1" spans="1:7">
      <c r="A14" s="66">
        <v>11</v>
      </c>
      <c r="B14" s="88" t="s">
        <v>78</v>
      </c>
      <c r="C14" s="88" t="s">
        <v>79</v>
      </c>
      <c r="D14" s="94" t="s">
        <v>80</v>
      </c>
      <c r="E14" s="104">
        <v>5</v>
      </c>
      <c r="F14" s="104" t="s">
        <v>81</v>
      </c>
      <c r="G14" s="85" t="str">
        <f>_xlfn.DISPIMG("ID_796CD566568349B0A61B3850EAC81B76",1)</f>
        <v>=DISPIMG("ID_796CD566568349B0A61B3850EAC81B76",1)</v>
      </c>
    </row>
    <row r="15" ht="25" customHeight="1" spans="1:7">
      <c r="A15" s="70" t="s">
        <v>100</v>
      </c>
      <c r="B15" s="70"/>
      <c r="C15" s="70"/>
      <c r="D15" s="70"/>
      <c r="E15" s="70"/>
      <c r="F15" s="70"/>
      <c r="G15" s="71"/>
    </row>
    <row r="16" customHeight="1" spans="1:7">
      <c r="A16" s="72" t="s">
        <v>138</v>
      </c>
      <c r="B16" s="72"/>
      <c r="C16" s="72"/>
      <c r="D16" s="72"/>
      <c r="E16" s="72"/>
      <c r="F16" s="72"/>
      <c r="G16" s="73"/>
    </row>
  </sheetData>
  <sheetProtection formatCells="0" insertHyperlinks="0" autoFilter="0"/>
  <mergeCells count="4">
    <mergeCell ref="A1:G1"/>
    <mergeCell ref="A3:G3"/>
    <mergeCell ref="A15:F15"/>
    <mergeCell ref="A16:F16"/>
  </mergeCells>
  <pageMargins left="0.195833333333333" right="0.195833333333333" top="0.195833333333333" bottom="0.195833333333333" header="0.5" footer="0.5"/>
  <pageSetup paperSize="9" scale="70" fitToHeight="0" orientation="landscape"/>
  <headerFooter/>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H12"/>
  <sheetViews>
    <sheetView workbookViewId="0">
      <pane ySplit="2" topLeftCell="A7" activePane="bottomLeft" state="frozen"/>
      <selection/>
      <selection pane="bottomLeft" activeCell="K4" sqref="K4"/>
    </sheetView>
  </sheetViews>
  <sheetFormatPr defaultColWidth="10" defaultRowHeight="24.95" customHeight="1" outlineLevelCol="7"/>
  <cols>
    <col min="1" max="1" width="5.68333333333333" style="57" customWidth="1"/>
    <col min="2" max="2" width="15.625" style="57" customWidth="1"/>
    <col min="3" max="3" width="20.6833333333333" style="57" customWidth="1"/>
    <col min="4" max="4" width="80.7916666666667" style="59" customWidth="1"/>
    <col min="5" max="6" width="5.68333333333333" style="57" customWidth="1"/>
    <col min="7" max="7" width="20.6333333333333" style="60" customWidth="1"/>
    <col min="8" max="8" width="5.125" style="57" customWidth="1"/>
    <col min="9" max="16384" width="10" style="57"/>
  </cols>
  <sheetData>
    <row r="1" s="57" customFormat="1" customHeight="1" spans="1:8">
      <c r="A1" s="76" t="s">
        <v>35</v>
      </c>
      <c r="B1" s="77"/>
      <c r="C1" s="77"/>
      <c r="D1" s="77"/>
      <c r="E1" s="77"/>
      <c r="F1" s="77"/>
      <c r="G1" s="63"/>
      <c r="H1" s="64"/>
    </row>
    <row r="2" s="57" customFormat="1" customHeight="1" spans="1:7">
      <c r="A2" s="54" t="s">
        <v>1</v>
      </c>
      <c r="B2" s="54" t="s">
        <v>43</v>
      </c>
      <c r="C2" s="54" t="s">
        <v>44</v>
      </c>
      <c r="D2" s="54" t="s">
        <v>45</v>
      </c>
      <c r="E2" s="54" t="s">
        <v>46</v>
      </c>
      <c r="F2" s="54" t="s">
        <v>47</v>
      </c>
      <c r="G2" s="65" t="s">
        <v>48</v>
      </c>
    </row>
    <row r="3" s="74" customFormat="1" customHeight="1" spans="1:7">
      <c r="A3" s="54" t="s">
        <v>49</v>
      </c>
      <c r="B3" s="54"/>
      <c r="C3" s="54"/>
      <c r="D3" s="54"/>
      <c r="E3" s="54"/>
      <c r="F3" s="54"/>
      <c r="G3" s="54"/>
    </row>
    <row r="4" ht="100" customHeight="1" spans="1:7">
      <c r="A4" s="66">
        <v>1</v>
      </c>
      <c r="B4" s="66" t="s">
        <v>50</v>
      </c>
      <c r="C4" s="67" t="s">
        <v>51</v>
      </c>
      <c r="D4" s="102" t="s">
        <v>52</v>
      </c>
      <c r="E4" s="66">
        <v>6</v>
      </c>
      <c r="F4" s="66" t="s">
        <v>53</v>
      </c>
      <c r="G4" s="66" t="str">
        <f>_xlfn.DISPIMG("ID_DC88D168EFD34E698289FAB960962D42",1)</f>
        <v>=DISPIMG("ID_DC88D168EFD34E698289FAB960962D42",1)</v>
      </c>
    </row>
    <row r="5" ht="100" customHeight="1" spans="1:7">
      <c r="A5" s="66">
        <v>2</v>
      </c>
      <c r="B5" s="66" t="s">
        <v>50</v>
      </c>
      <c r="C5" s="66" t="s">
        <v>245</v>
      </c>
      <c r="D5" s="94" t="s">
        <v>52</v>
      </c>
      <c r="E5" s="66">
        <v>4</v>
      </c>
      <c r="F5" s="66" t="s">
        <v>53</v>
      </c>
      <c r="G5" s="66" t="str">
        <f>_xlfn.DISPIMG("ID_A5F6FDE7B54C4D4398ED247CBE0C8C5E",1)</f>
        <v>=DISPIMG("ID_A5F6FDE7B54C4D4398ED247CBE0C8C5E",1)</v>
      </c>
    </row>
    <row r="6" ht="114" spans="1:7">
      <c r="A6" s="66">
        <v>3</v>
      </c>
      <c r="B6" s="103" t="s">
        <v>159</v>
      </c>
      <c r="C6" s="66" t="s">
        <v>242</v>
      </c>
      <c r="D6" s="94" t="s">
        <v>387</v>
      </c>
      <c r="E6" s="66">
        <v>1</v>
      </c>
      <c r="F6" s="66" t="s">
        <v>59</v>
      </c>
      <c r="G6" s="66" t="str">
        <f>_xlfn.DISPIMG("ID_4A5B24E9164B47558767A62C6D2614F7",1)</f>
        <v>=DISPIMG("ID_4A5B24E9164B47558767A62C6D2614F7",1)</v>
      </c>
    </row>
    <row r="7" ht="114" spans="1:7">
      <c r="A7" s="66">
        <v>4</v>
      </c>
      <c r="B7" s="66" t="s">
        <v>388</v>
      </c>
      <c r="C7" s="89" t="s">
        <v>389</v>
      </c>
      <c r="D7" s="94" t="s">
        <v>167</v>
      </c>
      <c r="E7" s="66">
        <v>1</v>
      </c>
      <c r="F7" s="66" t="s">
        <v>59</v>
      </c>
      <c r="G7" s="66" t="str">
        <f>_xlfn.DISPIMG("ID_E0F2B9D1FC9D447AAFCA84DEE6F0E553",1)</f>
        <v>=DISPIMG("ID_E0F2B9D1FC9D447AAFCA84DEE6F0E553",1)</v>
      </c>
    </row>
    <row r="8" s="74" customFormat="1" ht="50" customHeight="1" spans="1:7">
      <c r="A8" s="66">
        <v>5</v>
      </c>
      <c r="B8" s="66" t="s">
        <v>60</v>
      </c>
      <c r="C8" s="89" t="s">
        <v>61</v>
      </c>
      <c r="D8" s="94" t="s">
        <v>60</v>
      </c>
      <c r="E8" s="66">
        <v>1</v>
      </c>
      <c r="F8" s="66" t="s">
        <v>62</v>
      </c>
      <c r="G8" s="66"/>
    </row>
    <row r="9" s="74" customFormat="1" ht="37" customHeight="1" spans="1:7">
      <c r="A9" s="66">
        <v>6</v>
      </c>
      <c r="B9" s="66" t="s">
        <v>63</v>
      </c>
      <c r="C9" s="89"/>
      <c r="D9" s="94" t="s">
        <v>64</v>
      </c>
      <c r="E9" s="66">
        <v>1</v>
      </c>
      <c r="F9" s="66" t="s">
        <v>62</v>
      </c>
      <c r="G9" s="66"/>
    </row>
    <row r="10" ht="68" customHeight="1" spans="1:7">
      <c r="A10" s="66">
        <v>7</v>
      </c>
      <c r="B10" s="66" t="s">
        <v>65</v>
      </c>
      <c r="C10" s="66" t="s">
        <v>66</v>
      </c>
      <c r="D10" s="8" t="s">
        <v>67</v>
      </c>
      <c r="E10" s="66">
        <v>1</v>
      </c>
      <c r="F10" s="66" t="s">
        <v>62</v>
      </c>
      <c r="G10" s="84" t="str">
        <f>_xlfn.DISPIMG("ID_F9336C3CF8B5465FA5A18F83AA476591",1)</f>
        <v>=DISPIMG("ID_F9336C3CF8B5465FA5A18F83AA476591",1)</v>
      </c>
    </row>
    <row r="11" customHeight="1" spans="1:7">
      <c r="A11" s="70" t="s">
        <v>100</v>
      </c>
      <c r="B11" s="70"/>
      <c r="C11" s="70"/>
      <c r="D11" s="70"/>
      <c r="E11" s="70"/>
      <c r="F11" s="70"/>
      <c r="G11" s="71"/>
    </row>
    <row r="12" customHeight="1" spans="1:7">
      <c r="A12" s="72" t="s">
        <v>138</v>
      </c>
      <c r="B12" s="72"/>
      <c r="C12" s="72"/>
      <c r="D12" s="72"/>
      <c r="E12" s="72"/>
      <c r="F12" s="72"/>
      <c r="G12" s="73"/>
    </row>
  </sheetData>
  <mergeCells count="4">
    <mergeCell ref="A1:G1"/>
    <mergeCell ref="A3:F3"/>
    <mergeCell ref="A11:F11"/>
    <mergeCell ref="A12:F12"/>
  </mergeCells>
  <pageMargins left="0.195833333333333" right="0.195833333333333" top="0.195833333333333" bottom="0.195833333333333" header="0.5" footer="0.5"/>
  <pageSetup paperSize="9" scale="70" fitToHeight="0" orientation="landscape"/>
  <headerFooter/>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H133"/>
  <sheetViews>
    <sheetView workbookViewId="0">
      <pane ySplit="2" topLeftCell="A107" activePane="bottomLeft" state="frozen"/>
      <selection/>
      <selection pane="bottomLeft" activeCell="K5" sqref="K5"/>
    </sheetView>
  </sheetViews>
  <sheetFormatPr defaultColWidth="10" defaultRowHeight="14.25" outlineLevelCol="7"/>
  <cols>
    <col min="1" max="1" width="5.68333333333333" style="57" customWidth="1"/>
    <col min="2" max="2" width="15.625" style="57" customWidth="1"/>
    <col min="3" max="3" width="20.6833333333333" style="57" customWidth="1"/>
    <col min="4" max="4" width="80.7916666666667" style="59" customWidth="1"/>
    <col min="5" max="6" width="5.68333333333333" style="57" customWidth="1"/>
    <col min="7" max="7" width="20.6333333333333" style="60" customWidth="1"/>
    <col min="8" max="8" width="5.5" style="57" customWidth="1"/>
    <col min="9" max="16384" width="10" style="57"/>
  </cols>
  <sheetData>
    <row r="1" s="57" customFormat="1" ht="15" spans="1:8">
      <c r="A1" s="76" t="s">
        <v>36</v>
      </c>
      <c r="B1" s="77"/>
      <c r="C1" s="77"/>
      <c r="D1" s="77"/>
      <c r="E1" s="77"/>
      <c r="F1" s="77"/>
      <c r="G1" s="63"/>
      <c r="H1" s="64"/>
    </row>
    <row r="2" s="57" customFormat="1" ht="18" customHeight="1" spans="1:7">
      <c r="A2" s="54" t="s">
        <v>1</v>
      </c>
      <c r="B2" s="54" t="s">
        <v>43</v>
      </c>
      <c r="C2" s="54" t="s">
        <v>44</v>
      </c>
      <c r="D2" s="54" t="s">
        <v>45</v>
      </c>
      <c r="E2" s="54" t="s">
        <v>46</v>
      </c>
      <c r="F2" s="54" t="s">
        <v>47</v>
      </c>
      <c r="G2" s="78" t="s">
        <v>48</v>
      </c>
    </row>
    <row r="3" s="74" customFormat="1" spans="1:7">
      <c r="A3" s="79" t="s">
        <v>49</v>
      </c>
      <c r="B3" s="80"/>
      <c r="C3" s="80"/>
      <c r="D3" s="80"/>
      <c r="E3" s="80"/>
      <c r="F3" s="80"/>
      <c r="G3" s="81"/>
    </row>
    <row r="4" s="57" customFormat="1" ht="199.5" spans="1:7">
      <c r="A4" s="67">
        <v>1</v>
      </c>
      <c r="B4" s="67" t="s">
        <v>68</v>
      </c>
      <c r="C4" s="82" t="s">
        <v>196</v>
      </c>
      <c r="D4" s="83" t="s">
        <v>197</v>
      </c>
      <c r="E4" s="67">
        <v>1</v>
      </c>
      <c r="F4" s="67" t="s">
        <v>53</v>
      </c>
      <c r="G4" s="66" t="str">
        <f>_xlfn.DISPIMG("ID_FA06570EA72949C0842A3F03E9647E3D",1)</f>
        <v>=DISPIMG("ID_FA06570EA72949C0842A3F03E9647E3D",1)</v>
      </c>
    </row>
    <row r="5" s="57" customFormat="1" ht="356.25" spans="1:7">
      <c r="A5" s="67">
        <v>2</v>
      </c>
      <c r="B5" s="67" t="s">
        <v>198</v>
      </c>
      <c r="C5" s="84"/>
      <c r="D5" s="83" t="s">
        <v>140</v>
      </c>
      <c r="E5" s="67">
        <v>1</v>
      </c>
      <c r="F5" s="67" t="s">
        <v>97</v>
      </c>
      <c r="G5" s="85" t="str">
        <f>_xlfn.DISPIMG("ID_D011D560A1DB437AAD2A5DFBABDE75E3",1)</f>
        <v>=DISPIMG("ID_D011D560A1DB437AAD2A5DFBABDE75E3",1)</v>
      </c>
    </row>
    <row r="6" s="57" customFormat="1" ht="242.25" spans="1:7">
      <c r="A6" s="67">
        <v>3</v>
      </c>
      <c r="B6" s="86" t="s">
        <v>234</v>
      </c>
      <c r="C6" s="84" t="s">
        <v>176</v>
      </c>
      <c r="D6" s="87" t="s">
        <v>329</v>
      </c>
      <c r="E6" s="85">
        <v>1</v>
      </c>
      <c r="F6" s="88" t="s">
        <v>53</v>
      </c>
      <c r="G6" s="85" t="str">
        <f>_xlfn.DISPIMG("ID_13273956B1CA4913AD5AB9FF116F894E",1)</f>
        <v>=DISPIMG("ID_13273956B1CA4913AD5AB9FF116F894E",1)</v>
      </c>
    </row>
    <row r="7" s="57" customFormat="1" ht="114" spans="1:7">
      <c r="A7" s="67">
        <v>4</v>
      </c>
      <c r="B7" s="66" t="s">
        <v>236</v>
      </c>
      <c r="C7" s="66" t="s">
        <v>237</v>
      </c>
      <c r="D7" s="8" t="s">
        <v>390</v>
      </c>
      <c r="E7" s="66">
        <v>1</v>
      </c>
      <c r="F7" s="89" t="s">
        <v>53</v>
      </c>
      <c r="G7" s="66" t="str">
        <f>_xlfn.DISPIMG("ID_CBF7CCECC8AB4BDAB240FCBC06EFEAE0",1)</f>
        <v>=DISPIMG("ID_CBF7CCECC8AB4BDAB240FCBC06EFEAE0",1)</v>
      </c>
    </row>
    <row r="8" s="57" customFormat="1" ht="71" customHeight="1" spans="1:7">
      <c r="A8" s="67">
        <v>5</v>
      </c>
      <c r="B8" s="90" t="s">
        <v>65</v>
      </c>
      <c r="C8" s="66" t="s">
        <v>66</v>
      </c>
      <c r="D8" s="8" t="s">
        <v>67</v>
      </c>
      <c r="E8" s="85">
        <v>16</v>
      </c>
      <c r="F8" s="89" t="s">
        <v>62</v>
      </c>
      <c r="G8" s="85" t="str">
        <f>_xlfn.DISPIMG("ID_7414B75DFB094FB8A47A854BED2C43AE",1)</f>
        <v>=DISPIMG("ID_7414B75DFB094FB8A47A854BED2C43AE",1)</v>
      </c>
    </row>
    <row r="9" s="57" customFormat="1" ht="114" spans="1:7">
      <c r="A9" s="67">
        <v>6</v>
      </c>
      <c r="B9" s="66" t="s">
        <v>391</v>
      </c>
      <c r="C9" s="66" t="s">
        <v>392</v>
      </c>
      <c r="D9" s="8" t="s">
        <v>393</v>
      </c>
      <c r="E9" s="91">
        <v>6</v>
      </c>
      <c r="F9" s="91" t="s">
        <v>59</v>
      </c>
      <c r="G9" s="92"/>
    </row>
    <row r="10" s="57" customFormat="1" ht="42.75" spans="1:7">
      <c r="A10" s="67">
        <v>7</v>
      </c>
      <c r="B10" s="93" t="s">
        <v>394</v>
      </c>
      <c r="C10" s="86" t="s">
        <v>395</v>
      </c>
      <c r="D10" s="8" t="s">
        <v>396</v>
      </c>
      <c r="E10" s="66">
        <v>52</v>
      </c>
      <c r="F10" s="66" t="s">
        <v>53</v>
      </c>
      <c r="G10" s="89" t="str">
        <f>_xlfn.DISPIMG("ID_57A884D60B364EA4860D6216A7383417",1)</f>
        <v>=DISPIMG("ID_57A884D60B364EA4860D6216A7383417",1)</v>
      </c>
    </row>
    <row r="11" s="75" customFormat="1" ht="128.25" spans="1:7">
      <c r="A11" s="67">
        <v>8</v>
      </c>
      <c r="B11" s="66" t="s">
        <v>397</v>
      </c>
      <c r="C11" s="66" t="s">
        <v>398</v>
      </c>
      <c r="D11" s="8" t="s">
        <v>399</v>
      </c>
      <c r="E11" s="91">
        <v>1</v>
      </c>
      <c r="F11" s="91" t="s">
        <v>53</v>
      </c>
      <c r="G11" s="89"/>
    </row>
    <row r="12" s="57" customFormat="1" ht="114" spans="1:7">
      <c r="A12" s="67">
        <v>9</v>
      </c>
      <c r="B12" s="86" t="s">
        <v>400</v>
      </c>
      <c r="C12" s="89" t="s">
        <v>401</v>
      </c>
      <c r="D12" s="94" t="s">
        <v>167</v>
      </c>
      <c r="E12" s="66">
        <v>1</v>
      </c>
      <c r="F12" s="66" t="s">
        <v>59</v>
      </c>
      <c r="G12" s="66" t="str">
        <f t="shared" ref="G12:G14" si="0">_xlfn.DISPIMG("ID_BCCF50D62854451C99B73AD0E8926155",1)</f>
        <v>=DISPIMG("ID_BCCF50D62854451C99B73AD0E8926155",1)</v>
      </c>
    </row>
    <row r="13" s="57" customFormat="1" ht="114" spans="1:7">
      <c r="A13" s="67">
        <v>10</v>
      </c>
      <c r="B13" s="86" t="s">
        <v>402</v>
      </c>
      <c r="C13" s="89" t="s">
        <v>403</v>
      </c>
      <c r="D13" s="94" t="s">
        <v>167</v>
      </c>
      <c r="E13" s="66">
        <v>1</v>
      </c>
      <c r="F13" s="66" t="s">
        <v>59</v>
      </c>
      <c r="G13" s="66" t="str">
        <f t="shared" si="0"/>
        <v>=DISPIMG("ID_BCCF50D62854451C99B73AD0E8926155",1)</v>
      </c>
    </row>
    <row r="14" s="57" customFormat="1" ht="114" spans="1:7">
      <c r="A14" s="67">
        <v>11</v>
      </c>
      <c r="B14" s="86" t="s">
        <v>404</v>
      </c>
      <c r="C14" s="89" t="s">
        <v>405</v>
      </c>
      <c r="D14" s="94" t="s">
        <v>167</v>
      </c>
      <c r="E14" s="66">
        <v>1</v>
      </c>
      <c r="F14" s="66" t="s">
        <v>59</v>
      </c>
      <c r="G14" s="66" t="str">
        <f t="shared" si="0"/>
        <v>=DISPIMG("ID_BCCF50D62854451C99B73AD0E8926155",1)</v>
      </c>
    </row>
    <row r="15" s="57" customFormat="1" ht="71.25" spans="1:7">
      <c r="A15" s="67">
        <v>12</v>
      </c>
      <c r="B15" s="66" t="s">
        <v>406</v>
      </c>
      <c r="C15" s="66" t="s">
        <v>407</v>
      </c>
      <c r="D15" s="94" t="s">
        <v>52</v>
      </c>
      <c r="E15" s="66">
        <v>5</v>
      </c>
      <c r="F15" s="66" t="s">
        <v>62</v>
      </c>
      <c r="G15" s="66" t="str">
        <f>_xlfn.DISPIMG("ID_32037F007EA64B0BA79C4377B2B2C930",1)</f>
        <v>=DISPIMG("ID_32037F007EA64B0BA79C4377B2B2C930",1)</v>
      </c>
    </row>
    <row r="16" ht="27" customHeight="1" spans="1:8">
      <c r="A16" s="70" t="s">
        <v>100</v>
      </c>
      <c r="B16" s="70"/>
      <c r="C16" s="70"/>
      <c r="D16" s="70"/>
      <c r="E16" s="70"/>
      <c r="F16" s="70"/>
      <c r="G16" s="71"/>
      <c r="H16" s="71"/>
    </row>
    <row r="17" s="57" customFormat="1" ht="27" customHeight="1" spans="1:7">
      <c r="A17" s="95" t="s">
        <v>408</v>
      </c>
      <c r="B17" s="96"/>
      <c r="C17" s="96"/>
      <c r="D17" s="96"/>
      <c r="E17" s="96"/>
      <c r="F17" s="96"/>
      <c r="G17" s="97"/>
    </row>
    <row r="18" s="57" customFormat="1" ht="256.5" spans="1:7">
      <c r="A18" s="67">
        <v>1</v>
      </c>
      <c r="B18" s="66" t="s">
        <v>409</v>
      </c>
      <c r="C18" s="66"/>
      <c r="D18" s="94" t="s">
        <v>410</v>
      </c>
      <c r="E18" s="66">
        <v>1</v>
      </c>
      <c r="F18" s="66" t="s">
        <v>97</v>
      </c>
      <c r="G18" s="66" t="str">
        <f>_xlfn.DISPIMG("ID_18E4181CB17A447383D283228AE259B7",1)</f>
        <v>=DISPIMG("ID_18E4181CB17A447383D283228AE259B7",1)</v>
      </c>
    </row>
    <row r="19" s="57" customFormat="1" ht="42.75" spans="1:7">
      <c r="A19" s="67">
        <v>2</v>
      </c>
      <c r="B19" s="66" t="s">
        <v>411</v>
      </c>
      <c r="C19" s="66"/>
      <c r="D19" s="94" t="s">
        <v>412</v>
      </c>
      <c r="E19" s="66">
        <v>10</v>
      </c>
      <c r="F19" s="66" t="s">
        <v>413</v>
      </c>
      <c r="G19" s="66" t="str">
        <f>_xlfn.DISPIMG("ID_866BF4A3BD384AFB924952DF61D85051",1)</f>
        <v>=DISPIMG("ID_866BF4A3BD384AFB924952DF61D85051",1)</v>
      </c>
    </row>
    <row r="20" s="57" customFormat="1" ht="42.75" spans="1:7">
      <c r="A20" s="67">
        <v>3</v>
      </c>
      <c r="B20" s="66" t="s">
        <v>414</v>
      </c>
      <c r="C20" s="66"/>
      <c r="D20" s="94" t="s">
        <v>415</v>
      </c>
      <c r="E20" s="66">
        <v>20</v>
      </c>
      <c r="F20" s="66" t="s">
        <v>413</v>
      </c>
      <c r="G20" s="66" t="str">
        <f>_xlfn.DISPIMG("ID_1D1D29D98778435EB344710815C5359E",1)</f>
        <v>=DISPIMG("ID_1D1D29D98778435EB344710815C5359E",1)</v>
      </c>
    </row>
    <row r="21" s="57" customFormat="1" ht="32" customHeight="1" spans="1:7">
      <c r="A21" s="79" t="s">
        <v>416</v>
      </c>
      <c r="B21" s="80"/>
      <c r="C21" s="80"/>
      <c r="D21" s="80"/>
      <c r="E21" s="80"/>
      <c r="F21" s="80"/>
      <c r="G21" s="81"/>
    </row>
    <row r="22" s="57" customFormat="1" ht="228" spans="1:7">
      <c r="A22" s="67">
        <v>1</v>
      </c>
      <c r="B22" s="66" t="s">
        <v>417</v>
      </c>
      <c r="C22" s="66" t="s">
        <v>418</v>
      </c>
      <c r="D22" s="94" t="s">
        <v>419</v>
      </c>
      <c r="E22" s="66">
        <v>6</v>
      </c>
      <c r="F22" s="66" t="s">
        <v>97</v>
      </c>
      <c r="G22" s="66"/>
    </row>
    <row r="23" s="57" customFormat="1" ht="327.75" spans="1:7">
      <c r="A23" s="67">
        <v>2</v>
      </c>
      <c r="B23" s="66" t="s">
        <v>420</v>
      </c>
      <c r="C23" s="66" t="s">
        <v>421</v>
      </c>
      <c r="D23" s="94" t="s">
        <v>422</v>
      </c>
      <c r="E23" s="66">
        <v>6</v>
      </c>
      <c r="F23" s="66" t="s">
        <v>97</v>
      </c>
      <c r="G23" s="66"/>
    </row>
    <row r="24" s="57" customFormat="1" ht="299.25" spans="1:7">
      <c r="A24" s="67">
        <v>3</v>
      </c>
      <c r="B24" s="66" t="s">
        <v>423</v>
      </c>
      <c r="C24" s="66" t="s">
        <v>424</v>
      </c>
      <c r="D24" s="94" t="s">
        <v>425</v>
      </c>
      <c r="E24" s="66">
        <v>6</v>
      </c>
      <c r="F24" s="66" t="s">
        <v>97</v>
      </c>
      <c r="G24" s="66"/>
    </row>
    <row r="25" s="57" customFormat="1" ht="185.25" spans="1:7">
      <c r="A25" s="67">
        <v>4</v>
      </c>
      <c r="B25" s="66" t="s">
        <v>426</v>
      </c>
      <c r="C25" s="66"/>
      <c r="D25" s="94" t="s">
        <v>427</v>
      </c>
      <c r="E25" s="66">
        <v>6</v>
      </c>
      <c r="F25" s="66" t="s">
        <v>97</v>
      </c>
      <c r="G25" s="66"/>
    </row>
    <row r="26" s="57" customFormat="1" ht="370.5" spans="1:7">
      <c r="A26" s="67">
        <v>5</v>
      </c>
      <c r="B26" s="66" t="s">
        <v>428</v>
      </c>
      <c r="C26" s="66" t="s">
        <v>429</v>
      </c>
      <c r="D26" s="98" t="s">
        <v>430</v>
      </c>
      <c r="E26" s="66">
        <v>6</v>
      </c>
      <c r="F26" s="66" t="s">
        <v>97</v>
      </c>
      <c r="G26" s="66"/>
    </row>
    <row r="27" s="57" customFormat="1" ht="285" spans="1:7">
      <c r="A27" s="67">
        <v>6</v>
      </c>
      <c r="B27" s="66" t="s">
        <v>431</v>
      </c>
      <c r="C27" s="66" t="s">
        <v>432</v>
      </c>
      <c r="D27" s="94" t="s">
        <v>433</v>
      </c>
      <c r="E27" s="66">
        <v>6</v>
      </c>
      <c r="F27" s="66" t="s">
        <v>97</v>
      </c>
      <c r="G27" s="66"/>
    </row>
    <row r="28" s="57" customFormat="1" ht="242.25" spans="1:7">
      <c r="A28" s="67">
        <v>7</v>
      </c>
      <c r="B28" s="66" t="s">
        <v>434</v>
      </c>
      <c r="C28" s="66" t="s">
        <v>435</v>
      </c>
      <c r="D28" s="94" t="s">
        <v>436</v>
      </c>
      <c r="E28" s="66">
        <v>6</v>
      </c>
      <c r="F28" s="66" t="s">
        <v>97</v>
      </c>
      <c r="G28" s="66"/>
    </row>
    <row r="29" s="57" customFormat="1" ht="256.5" spans="1:7">
      <c r="A29" s="67">
        <v>8</v>
      </c>
      <c r="B29" s="66" t="s">
        <v>437</v>
      </c>
      <c r="C29" s="66"/>
      <c r="D29" s="94" t="s">
        <v>438</v>
      </c>
      <c r="E29" s="66">
        <v>6</v>
      </c>
      <c r="F29" s="66" t="s">
        <v>97</v>
      </c>
      <c r="G29" s="66"/>
    </row>
    <row r="30" s="57" customFormat="1" ht="185.25" spans="1:7">
      <c r="A30" s="67">
        <v>9</v>
      </c>
      <c r="B30" s="66" t="s">
        <v>439</v>
      </c>
      <c r="C30" s="66"/>
      <c r="D30" s="94" t="s">
        <v>440</v>
      </c>
      <c r="E30" s="66">
        <v>6</v>
      </c>
      <c r="F30" s="66" t="s">
        <v>97</v>
      </c>
      <c r="G30" s="66"/>
    </row>
    <row r="31" s="57" customFormat="1" ht="85.5" spans="1:7">
      <c r="A31" s="67">
        <v>10</v>
      </c>
      <c r="B31" s="66" t="s">
        <v>441</v>
      </c>
      <c r="C31" s="66"/>
      <c r="D31" s="94" t="s">
        <v>442</v>
      </c>
      <c r="E31" s="66">
        <v>6</v>
      </c>
      <c r="F31" s="66" t="s">
        <v>97</v>
      </c>
      <c r="G31" s="66"/>
    </row>
    <row r="32" s="57" customFormat="1" ht="57" spans="1:7">
      <c r="A32" s="67">
        <v>11</v>
      </c>
      <c r="B32" s="66" t="s">
        <v>443</v>
      </c>
      <c r="C32" s="66" t="s">
        <v>444</v>
      </c>
      <c r="D32" s="94" t="s">
        <v>445</v>
      </c>
      <c r="E32" s="66">
        <v>1</v>
      </c>
      <c r="F32" s="66" t="s">
        <v>97</v>
      </c>
      <c r="G32" s="66"/>
    </row>
    <row r="33" s="57" customFormat="1" ht="57" spans="1:7">
      <c r="A33" s="67">
        <v>12</v>
      </c>
      <c r="B33" s="66" t="s">
        <v>446</v>
      </c>
      <c r="C33" s="66"/>
      <c r="D33" s="94" t="s">
        <v>447</v>
      </c>
      <c r="E33" s="66">
        <v>1</v>
      </c>
      <c r="F33" s="66" t="s">
        <v>97</v>
      </c>
      <c r="G33" s="66"/>
    </row>
    <row r="34" s="57" customFormat="1" ht="30" customHeight="1" spans="1:7">
      <c r="A34" s="95" t="s">
        <v>448</v>
      </c>
      <c r="B34" s="96"/>
      <c r="C34" s="96"/>
      <c r="D34" s="96"/>
      <c r="E34" s="96"/>
      <c r="F34" s="96"/>
      <c r="G34" s="97"/>
    </row>
    <row r="35" s="57" customFormat="1" ht="99.75" spans="1:7">
      <c r="A35" s="67">
        <v>1</v>
      </c>
      <c r="B35" s="66" t="s">
        <v>449</v>
      </c>
      <c r="C35" s="66"/>
      <c r="D35" s="94" t="s">
        <v>450</v>
      </c>
      <c r="E35" s="66">
        <v>6</v>
      </c>
      <c r="F35" s="66" t="s">
        <v>77</v>
      </c>
      <c r="G35" s="66"/>
    </row>
    <row r="36" s="57" customFormat="1" ht="142.5" spans="1:7">
      <c r="A36" s="67">
        <v>2</v>
      </c>
      <c r="B36" s="66" t="s">
        <v>451</v>
      </c>
      <c r="C36" s="66"/>
      <c r="D36" s="94" t="s">
        <v>452</v>
      </c>
      <c r="E36" s="66">
        <v>6</v>
      </c>
      <c r="F36" s="66" t="s">
        <v>97</v>
      </c>
      <c r="G36" s="66"/>
    </row>
    <row r="37" s="57" customFormat="1" ht="256.5" spans="1:7">
      <c r="A37" s="67">
        <v>3</v>
      </c>
      <c r="B37" s="66" t="s">
        <v>453</v>
      </c>
      <c r="C37" s="66"/>
      <c r="D37" s="94" t="s">
        <v>454</v>
      </c>
      <c r="E37" s="66">
        <v>6</v>
      </c>
      <c r="F37" s="66" t="s">
        <v>77</v>
      </c>
      <c r="G37" s="66"/>
    </row>
    <row r="38" s="57" customFormat="1" ht="185.25" spans="1:7">
      <c r="A38" s="67">
        <v>4</v>
      </c>
      <c r="B38" s="66" t="s">
        <v>455</v>
      </c>
      <c r="C38" s="66"/>
      <c r="D38" s="94" t="s">
        <v>456</v>
      </c>
      <c r="E38" s="66">
        <v>6</v>
      </c>
      <c r="F38" s="66" t="s">
        <v>77</v>
      </c>
      <c r="G38" s="66"/>
    </row>
    <row r="39" s="57" customFormat="1" ht="57" spans="1:7">
      <c r="A39" s="67">
        <v>5</v>
      </c>
      <c r="B39" s="66" t="s">
        <v>457</v>
      </c>
      <c r="C39" s="66"/>
      <c r="D39" s="94" t="s">
        <v>458</v>
      </c>
      <c r="E39" s="66">
        <v>6</v>
      </c>
      <c r="F39" s="66" t="s">
        <v>77</v>
      </c>
      <c r="G39" s="66"/>
    </row>
    <row r="40" s="57" customFormat="1" ht="57" spans="1:7">
      <c r="A40" s="67">
        <v>6</v>
      </c>
      <c r="B40" s="66" t="s">
        <v>459</v>
      </c>
      <c r="C40" s="66"/>
      <c r="D40" s="94" t="s">
        <v>460</v>
      </c>
      <c r="E40" s="66">
        <v>1</v>
      </c>
      <c r="F40" s="66" t="s">
        <v>97</v>
      </c>
      <c r="G40" s="66"/>
    </row>
    <row r="41" s="57" customFormat="1" ht="71.25" spans="1:7">
      <c r="A41" s="67">
        <v>7</v>
      </c>
      <c r="B41" s="66" t="s">
        <v>461</v>
      </c>
      <c r="C41" s="66"/>
      <c r="D41" s="94" t="s">
        <v>462</v>
      </c>
      <c r="E41" s="66">
        <v>1</v>
      </c>
      <c r="F41" s="66" t="s">
        <v>97</v>
      </c>
      <c r="G41" s="66"/>
    </row>
    <row r="42" s="57" customFormat="1" ht="71.25" spans="1:7">
      <c r="A42" s="67">
        <v>8</v>
      </c>
      <c r="B42" s="66" t="s">
        <v>463</v>
      </c>
      <c r="C42" s="66"/>
      <c r="D42" s="94" t="s">
        <v>464</v>
      </c>
      <c r="E42" s="66">
        <v>1</v>
      </c>
      <c r="F42" s="66" t="s">
        <v>97</v>
      </c>
      <c r="G42" s="66"/>
    </row>
    <row r="43" s="57" customFormat="1" spans="1:7">
      <c r="A43" s="67">
        <v>9</v>
      </c>
      <c r="B43" s="66" t="s">
        <v>465</v>
      </c>
      <c r="C43" s="66"/>
      <c r="D43" s="94" t="s">
        <v>466</v>
      </c>
      <c r="E43" s="66">
        <v>54</v>
      </c>
      <c r="F43" s="66" t="s">
        <v>53</v>
      </c>
      <c r="G43" s="66"/>
    </row>
    <row r="44" s="57" customFormat="1" ht="71.25" spans="1:7">
      <c r="A44" s="67">
        <v>10</v>
      </c>
      <c r="B44" s="66" t="s">
        <v>467</v>
      </c>
      <c r="C44" s="66"/>
      <c r="D44" s="94" t="s">
        <v>468</v>
      </c>
      <c r="E44" s="66">
        <v>6</v>
      </c>
      <c r="F44" s="66" t="s">
        <v>77</v>
      </c>
      <c r="G44" s="66"/>
    </row>
    <row r="45" s="57" customFormat="1" ht="42.75" spans="1:7">
      <c r="A45" s="67">
        <v>11</v>
      </c>
      <c r="B45" s="66" t="s">
        <v>469</v>
      </c>
      <c r="C45" s="66"/>
      <c r="D45" s="94" t="s">
        <v>470</v>
      </c>
      <c r="E45" s="66">
        <v>3</v>
      </c>
      <c r="F45" s="66" t="s">
        <v>471</v>
      </c>
      <c r="G45" s="66"/>
    </row>
    <row r="46" s="57" customFormat="1" spans="1:7">
      <c r="A46" s="67">
        <v>12</v>
      </c>
      <c r="B46" s="66" t="s">
        <v>472</v>
      </c>
      <c r="C46" s="66"/>
      <c r="D46" s="94" t="s">
        <v>473</v>
      </c>
      <c r="E46" s="66">
        <v>3</v>
      </c>
      <c r="F46" s="66" t="s">
        <v>471</v>
      </c>
      <c r="G46" s="66"/>
    </row>
    <row r="47" s="57" customFormat="1" spans="1:7">
      <c r="A47" s="99">
        <v>13</v>
      </c>
      <c r="B47" s="100" t="s">
        <v>474</v>
      </c>
      <c r="C47" s="100"/>
      <c r="D47" s="101" t="s">
        <v>475</v>
      </c>
      <c r="E47" s="100">
        <v>3</v>
      </c>
      <c r="F47" s="100" t="s">
        <v>471</v>
      </c>
      <c r="G47" s="100"/>
    </row>
    <row r="48" s="57" customFormat="1" ht="24" customHeight="1" spans="1:7">
      <c r="A48" s="95" t="s">
        <v>476</v>
      </c>
      <c r="B48" s="96"/>
      <c r="C48" s="96"/>
      <c r="D48" s="96"/>
      <c r="E48" s="96"/>
      <c r="F48" s="96"/>
      <c r="G48" s="97"/>
    </row>
    <row r="49" s="57" customFormat="1" ht="99.75" spans="1:7">
      <c r="A49" s="67">
        <v>1</v>
      </c>
      <c r="B49" s="66" t="s">
        <v>477</v>
      </c>
      <c r="C49" s="66"/>
      <c r="D49" s="94" t="s">
        <v>478</v>
      </c>
      <c r="E49" s="66">
        <v>1</v>
      </c>
      <c r="F49" s="66" t="s">
        <v>77</v>
      </c>
      <c r="G49" s="66"/>
    </row>
    <row r="50" s="57" customFormat="1" ht="256.5" spans="1:7">
      <c r="A50" s="67">
        <v>2</v>
      </c>
      <c r="B50" s="66" t="s">
        <v>479</v>
      </c>
      <c r="C50" s="66"/>
      <c r="D50" s="94" t="s">
        <v>480</v>
      </c>
      <c r="E50" s="66">
        <v>1</v>
      </c>
      <c r="F50" s="66" t="s">
        <v>77</v>
      </c>
      <c r="G50" s="66"/>
    </row>
    <row r="51" s="57" customFormat="1" ht="256.5" spans="1:7">
      <c r="A51" s="67">
        <v>3</v>
      </c>
      <c r="B51" s="66" t="s">
        <v>481</v>
      </c>
      <c r="C51" s="66"/>
      <c r="D51" s="94" t="s">
        <v>482</v>
      </c>
      <c r="E51" s="66">
        <v>1</v>
      </c>
      <c r="F51" s="66" t="s">
        <v>77</v>
      </c>
      <c r="G51" s="66"/>
    </row>
    <row r="52" s="57" customFormat="1" ht="71.25" spans="1:7">
      <c r="A52" s="67">
        <v>4</v>
      </c>
      <c r="B52" s="66" t="s">
        <v>483</v>
      </c>
      <c r="C52" s="66"/>
      <c r="D52" s="94" t="s">
        <v>484</v>
      </c>
      <c r="E52" s="66">
        <v>1</v>
      </c>
      <c r="F52" s="66" t="s">
        <v>77</v>
      </c>
      <c r="G52" s="66"/>
    </row>
    <row r="53" s="57" customFormat="1" ht="71.25" spans="1:7">
      <c r="A53" s="67">
        <v>5</v>
      </c>
      <c r="B53" s="66" t="s">
        <v>485</v>
      </c>
      <c r="C53" s="66"/>
      <c r="D53" s="94" t="s">
        <v>486</v>
      </c>
      <c r="E53" s="66">
        <v>1</v>
      </c>
      <c r="F53" s="66" t="s">
        <v>77</v>
      </c>
      <c r="G53" s="66"/>
    </row>
    <row r="54" s="57" customFormat="1" spans="1:7">
      <c r="A54" s="67">
        <v>6</v>
      </c>
      <c r="B54" s="66" t="s">
        <v>487</v>
      </c>
      <c r="C54" s="66"/>
      <c r="D54" s="94" t="s">
        <v>488</v>
      </c>
      <c r="E54" s="66">
        <v>2</v>
      </c>
      <c r="F54" s="66" t="s">
        <v>77</v>
      </c>
      <c r="G54" s="66"/>
    </row>
    <row r="55" s="57" customFormat="1" spans="1:7">
      <c r="A55" s="67">
        <v>7</v>
      </c>
      <c r="B55" s="66" t="s">
        <v>489</v>
      </c>
      <c r="C55" s="66"/>
      <c r="D55" s="94" t="s">
        <v>490</v>
      </c>
      <c r="E55" s="66">
        <v>2</v>
      </c>
      <c r="F55" s="66" t="s">
        <v>77</v>
      </c>
      <c r="G55" s="66"/>
    </row>
    <row r="56" s="57" customFormat="1" spans="1:7">
      <c r="A56" s="67">
        <v>8</v>
      </c>
      <c r="B56" s="66" t="s">
        <v>491</v>
      </c>
      <c r="C56" s="66"/>
      <c r="D56" s="94" t="s">
        <v>492</v>
      </c>
      <c r="E56" s="66">
        <v>1</v>
      </c>
      <c r="F56" s="66" t="s">
        <v>77</v>
      </c>
      <c r="G56" s="66"/>
    </row>
    <row r="57" s="57" customFormat="1" spans="1:7">
      <c r="A57" s="67">
        <v>9</v>
      </c>
      <c r="B57" s="66" t="s">
        <v>493</v>
      </c>
      <c r="C57" s="66"/>
      <c r="D57" s="94" t="s">
        <v>494</v>
      </c>
      <c r="E57" s="66">
        <v>1</v>
      </c>
      <c r="F57" s="66" t="s">
        <v>77</v>
      </c>
      <c r="G57" s="66"/>
    </row>
    <row r="58" s="57" customFormat="1" spans="1:7">
      <c r="A58" s="67">
        <v>10</v>
      </c>
      <c r="B58" s="66" t="s">
        <v>495</v>
      </c>
      <c r="C58" s="66"/>
      <c r="D58" s="94" t="s">
        <v>496</v>
      </c>
      <c r="E58" s="66">
        <v>1</v>
      </c>
      <c r="F58" s="66" t="s">
        <v>77</v>
      </c>
      <c r="G58" s="66"/>
    </row>
    <row r="59" s="57" customFormat="1" ht="28.5" spans="1:7">
      <c r="A59" s="67">
        <v>11</v>
      </c>
      <c r="B59" s="66" t="s">
        <v>497</v>
      </c>
      <c r="C59" s="66"/>
      <c r="D59" s="94" t="s">
        <v>498</v>
      </c>
      <c r="E59" s="66">
        <v>3</v>
      </c>
      <c r="F59" s="66" t="s">
        <v>77</v>
      </c>
      <c r="G59" s="66"/>
    </row>
    <row r="60" s="57" customFormat="1" spans="1:7">
      <c r="A60" s="67">
        <v>12</v>
      </c>
      <c r="B60" s="66" t="s">
        <v>499</v>
      </c>
      <c r="C60" s="66"/>
      <c r="D60" s="94" t="s">
        <v>500</v>
      </c>
      <c r="E60" s="66">
        <v>3</v>
      </c>
      <c r="F60" s="66" t="s">
        <v>77</v>
      </c>
      <c r="G60" s="66"/>
    </row>
    <row r="61" s="57" customFormat="1" spans="1:7">
      <c r="A61" s="67">
        <v>13</v>
      </c>
      <c r="B61" s="66" t="s">
        <v>501</v>
      </c>
      <c r="C61" s="66"/>
      <c r="D61" s="94" t="s">
        <v>502</v>
      </c>
      <c r="E61" s="66">
        <v>15</v>
      </c>
      <c r="F61" s="66" t="s">
        <v>53</v>
      </c>
      <c r="G61" s="66"/>
    </row>
    <row r="62" s="57" customFormat="1" spans="1:7">
      <c r="A62" s="67">
        <v>14</v>
      </c>
      <c r="B62" s="66" t="s">
        <v>503</v>
      </c>
      <c r="C62" s="66"/>
      <c r="D62" s="94" t="s">
        <v>504</v>
      </c>
      <c r="E62" s="66">
        <v>15</v>
      </c>
      <c r="F62" s="66" t="s">
        <v>53</v>
      </c>
      <c r="G62" s="66"/>
    </row>
    <row r="63" s="57" customFormat="1" spans="1:7">
      <c r="A63" s="67">
        <v>15</v>
      </c>
      <c r="B63" s="66" t="s">
        <v>505</v>
      </c>
      <c r="C63" s="66"/>
      <c r="D63" s="94" t="s">
        <v>506</v>
      </c>
      <c r="E63" s="66">
        <v>3</v>
      </c>
      <c r="F63" s="66" t="s">
        <v>471</v>
      </c>
      <c r="G63" s="66"/>
    </row>
    <row r="64" s="57" customFormat="1" spans="1:7">
      <c r="A64" s="67">
        <v>16</v>
      </c>
      <c r="B64" s="66" t="s">
        <v>507</v>
      </c>
      <c r="C64" s="66"/>
      <c r="D64" s="94" t="s">
        <v>508</v>
      </c>
      <c r="E64" s="66">
        <v>3</v>
      </c>
      <c r="F64" s="66" t="s">
        <v>97</v>
      </c>
      <c r="G64" s="66"/>
    </row>
    <row r="65" s="57" customFormat="1" spans="1:7">
      <c r="A65" s="67">
        <v>17</v>
      </c>
      <c r="B65" s="66" t="s">
        <v>509</v>
      </c>
      <c r="C65" s="66"/>
      <c r="D65" s="94" t="s">
        <v>510</v>
      </c>
      <c r="E65" s="66">
        <v>3</v>
      </c>
      <c r="F65" s="66" t="s">
        <v>77</v>
      </c>
      <c r="G65" s="66"/>
    </row>
    <row r="66" s="57" customFormat="1" spans="1:7">
      <c r="A66" s="67">
        <v>18</v>
      </c>
      <c r="B66" s="66" t="s">
        <v>511</v>
      </c>
      <c r="C66" s="66"/>
      <c r="D66" s="94" t="s">
        <v>512</v>
      </c>
      <c r="E66" s="66">
        <v>3</v>
      </c>
      <c r="F66" s="66" t="s">
        <v>97</v>
      </c>
      <c r="G66" s="66"/>
    </row>
    <row r="67" s="57" customFormat="1" spans="1:7">
      <c r="A67" s="67">
        <v>19</v>
      </c>
      <c r="B67" s="66" t="s">
        <v>513</v>
      </c>
      <c r="C67" s="66"/>
      <c r="D67" s="94" t="s">
        <v>514</v>
      </c>
      <c r="E67" s="66">
        <v>3</v>
      </c>
      <c r="F67" s="66" t="s">
        <v>77</v>
      </c>
      <c r="G67" s="66"/>
    </row>
    <row r="68" s="57" customFormat="1" ht="199.5" spans="1:7">
      <c r="A68" s="67">
        <v>20</v>
      </c>
      <c r="B68" s="66" t="s">
        <v>515</v>
      </c>
      <c r="C68" s="66"/>
      <c r="D68" s="94" t="s">
        <v>516</v>
      </c>
      <c r="E68" s="66">
        <v>1</v>
      </c>
      <c r="F68" s="66" t="s">
        <v>77</v>
      </c>
      <c r="G68" s="66"/>
    </row>
    <row r="69" s="57" customFormat="1" spans="1:7">
      <c r="A69" s="67">
        <v>21</v>
      </c>
      <c r="B69" s="66" t="s">
        <v>517</v>
      </c>
      <c r="C69" s="66"/>
      <c r="D69" s="94" t="s">
        <v>518</v>
      </c>
      <c r="E69" s="66">
        <v>3</v>
      </c>
      <c r="F69" s="66" t="s">
        <v>471</v>
      </c>
      <c r="G69" s="66"/>
    </row>
    <row r="70" s="57" customFormat="1" spans="1:7">
      <c r="A70" s="67">
        <v>22</v>
      </c>
      <c r="B70" s="66" t="s">
        <v>519</v>
      </c>
      <c r="C70" s="66"/>
      <c r="D70" s="94" t="s">
        <v>520</v>
      </c>
      <c r="E70" s="66">
        <v>3</v>
      </c>
      <c r="F70" s="66" t="s">
        <v>471</v>
      </c>
      <c r="G70" s="66"/>
    </row>
    <row r="71" s="57" customFormat="1" spans="1:7">
      <c r="A71" s="67">
        <v>23</v>
      </c>
      <c r="B71" s="66" t="s">
        <v>521</v>
      </c>
      <c r="C71" s="66"/>
      <c r="D71" s="94" t="s">
        <v>522</v>
      </c>
      <c r="E71" s="66">
        <v>3</v>
      </c>
      <c r="F71" s="66" t="s">
        <v>471</v>
      </c>
      <c r="G71" s="66"/>
    </row>
    <row r="72" s="57" customFormat="1" spans="1:7">
      <c r="A72" s="67">
        <v>24</v>
      </c>
      <c r="B72" s="66" t="s">
        <v>523</v>
      </c>
      <c r="C72" s="66"/>
      <c r="D72" s="94" t="s">
        <v>524</v>
      </c>
      <c r="E72" s="66">
        <v>3</v>
      </c>
      <c r="F72" s="66" t="s">
        <v>97</v>
      </c>
      <c r="G72" s="66"/>
    </row>
    <row r="73" s="57" customFormat="1" spans="1:7">
      <c r="A73" s="67">
        <v>25</v>
      </c>
      <c r="B73" s="66" t="s">
        <v>525</v>
      </c>
      <c r="C73" s="66"/>
      <c r="D73" s="94" t="s">
        <v>526</v>
      </c>
      <c r="E73" s="66">
        <v>3</v>
      </c>
      <c r="F73" s="66" t="s">
        <v>77</v>
      </c>
      <c r="G73" s="66"/>
    </row>
    <row r="74" s="57" customFormat="1" ht="85.5" spans="1:7">
      <c r="A74" s="67">
        <v>26</v>
      </c>
      <c r="B74" s="66" t="s">
        <v>527</v>
      </c>
      <c r="C74" s="66"/>
      <c r="D74" s="94" t="s">
        <v>528</v>
      </c>
      <c r="E74" s="66">
        <v>3</v>
      </c>
      <c r="F74" s="66" t="s">
        <v>97</v>
      </c>
      <c r="G74" s="66"/>
    </row>
    <row r="75" s="57" customFormat="1" spans="1:7">
      <c r="A75" s="67">
        <v>27</v>
      </c>
      <c r="B75" s="66" t="s">
        <v>529</v>
      </c>
      <c r="C75" s="66"/>
      <c r="D75" s="94" t="s">
        <v>530</v>
      </c>
      <c r="E75" s="66">
        <v>3</v>
      </c>
      <c r="F75" s="66" t="s">
        <v>97</v>
      </c>
      <c r="G75" s="66"/>
    </row>
    <row r="76" s="57" customFormat="1" spans="1:7">
      <c r="A76" s="67">
        <v>28</v>
      </c>
      <c r="B76" s="66" t="s">
        <v>531</v>
      </c>
      <c r="C76" s="66"/>
      <c r="D76" s="94" t="s">
        <v>532</v>
      </c>
      <c r="E76" s="66">
        <v>3</v>
      </c>
      <c r="F76" s="66" t="s">
        <v>97</v>
      </c>
      <c r="G76" s="66"/>
    </row>
    <row r="77" s="57" customFormat="1" spans="1:7">
      <c r="A77" s="67">
        <v>29</v>
      </c>
      <c r="B77" s="66" t="s">
        <v>533</v>
      </c>
      <c r="C77" s="66"/>
      <c r="D77" s="94" t="s">
        <v>534</v>
      </c>
      <c r="E77" s="66">
        <v>3</v>
      </c>
      <c r="F77" s="66" t="s">
        <v>62</v>
      </c>
      <c r="G77" s="66"/>
    </row>
    <row r="78" s="57" customFormat="1" spans="1:7">
      <c r="A78" s="67">
        <v>30</v>
      </c>
      <c r="B78" s="66" t="s">
        <v>535</v>
      </c>
      <c r="C78" s="66"/>
      <c r="D78" s="94" t="s">
        <v>536</v>
      </c>
      <c r="E78" s="66">
        <v>3</v>
      </c>
      <c r="F78" s="66" t="s">
        <v>471</v>
      </c>
      <c r="G78" s="66"/>
    </row>
    <row r="79" s="57" customFormat="1" ht="28.5" spans="1:7">
      <c r="A79" s="67">
        <v>31</v>
      </c>
      <c r="B79" s="66" t="s">
        <v>537</v>
      </c>
      <c r="C79" s="66"/>
      <c r="D79" s="94" t="s">
        <v>538</v>
      </c>
      <c r="E79" s="66">
        <v>3</v>
      </c>
      <c r="F79" s="66" t="s">
        <v>471</v>
      </c>
      <c r="G79" s="66"/>
    </row>
    <row r="80" s="57" customFormat="1" spans="1:7">
      <c r="A80" s="67">
        <v>32</v>
      </c>
      <c r="B80" s="66" t="s">
        <v>539</v>
      </c>
      <c r="C80" s="66"/>
      <c r="D80" s="94" t="s">
        <v>540</v>
      </c>
      <c r="E80" s="66">
        <v>3</v>
      </c>
      <c r="F80" s="66" t="s">
        <v>471</v>
      </c>
      <c r="G80" s="66"/>
    </row>
    <row r="81" s="57" customFormat="1" spans="1:7">
      <c r="A81" s="67">
        <v>33</v>
      </c>
      <c r="B81" s="66" t="s">
        <v>541</v>
      </c>
      <c r="C81" s="66"/>
      <c r="D81" s="94" t="s">
        <v>542</v>
      </c>
      <c r="E81" s="66">
        <v>3</v>
      </c>
      <c r="F81" s="66" t="s">
        <v>62</v>
      </c>
      <c r="G81" s="66"/>
    </row>
    <row r="82" s="57" customFormat="1" spans="1:7">
      <c r="A82" s="67">
        <v>34</v>
      </c>
      <c r="B82" s="66" t="s">
        <v>543</v>
      </c>
      <c r="C82" s="66"/>
      <c r="D82" s="94" t="s">
        <v>544</v>
      </c>
      <c r="E82" s="66">
        <v>3</v>
      </c>
      <c r="F82" s="66" t="s">
        <v>77</v>
      </c>
      <c r="G82" s="66"/>
    </row>
    <row r="83" s="57" customFormat="1" spans="1:7">
      <c r="A83" s="67">
        <v>35</v>
      </c>
      <c r="B83" s="66" t="s">
        <v>545</v>
      </c>
      <c r="C83" s="66"/>
      <c r="D83" s="94" t="s">
        <v>546</v>
      </c>
      <c r="E83" s="66">
        <v>3</v>
      </c>
      <c r="F83" s="66" t="s">
        <v>62</v>
      </c>
      <c r="G83" s="66"/>
    </row>
    <row r="84" s="57" customFormat="1" ht="128.25" spans="1:7">
      <c r="A84" s="67">
        <v>36</v>
      </c>
      <c r="B84" s="66" t="s">
        <v>547</v>
      </c>
      <c r="C84" s="66"/>
      <c r="D84" s="94" t="s">
        <v>548</v>
      </c>
      <c r="E84" s="66">
        <v>3</v>
      </c>
      <c r="F84" s="66" t="s">
        <v>77</v>
      </c>
      <c r="G84" s="66"/>
    </row>
    <row r="85" s="57" customFormat="1" spans="1:7">
      <c r="A85" s="67">
        <v>37</v>
      </c>
      <c r="B85" s="66" t="s">
        <v>549</v>
      </c>
      <c r="C85" s="66"/>
      <c r="D85" s="94" t="s">
        <v>550</v>
      </c>
      <c r="E85" s="66">
        <v>3</v>
      </c>
      <c r="F85" s="66" t="s">
        <v>62</v>
      </c>
      <c r="G85" s="66"/>
    </row>
    <row r="86" s="57" customFormat="1" ht="71.25" spans="1:7">
      <c r="A86" s="67">
        <v>38</v>
      </c>
      <c r="B86" s="66" t="s">
        <v>551</v>
      </c>
      <c r="C86" s="66"/>
      <c r="D86" s="94" t="s">
        <v>552</v>
      </c>
      <c r="E86" s="66">
        <v>3</v>
      </c>
      <c r="F86" s="66" t="s">
        <v>97</v>
      </c>
      <c r="G86" s="66"/>
    </row>
    <row r="87" s="57" customFormat="1" spans="1:7">
      <c r="A87" s="67">
        <v>39</v>
      </c>
      <c r="B87" s="66" t="s">
        <v>553</v>
      </c>
      <c r="C87" s="66"/>
      <c r="D87" s="94" t="s">
        <v>554</v>
      </c>
      <c r="E87" s="66">
        <v>3</v>
      </c>
      <c r="F87" s="66" t="s">
        <v>77</v>
      </c>
      <c r="G87" s="66"/>
    </row>
    <row r="88" s="57" customFormat="1" spans="1:7">
      <c r="A88" s="67">
        <v>40</v>
      </c>
      <c r="B88" s="66" t="s">
        <v>555</v>
      </c>
      <c r="C88" s="66"/>
      <c r="D88" s="94" t="s">
        <v>556</v>
      </c>
      <c r="E88" s="66">
        <v>3</v>
      </c>
      <c r="F88" s="66" t="s">
        <v>77</v>
      </c>
      <c r="G88" s="66"/>
    </row>
    <row r="89" s="57" customFormat="1" spans="1:7">
      <c r="A89" s="67">
        <v>41</v>
      </c>
      <c r="B89" s="66" t="s">
        <v>557</v>
      </c>
      <c r="C89" s="66"/>
      <c r="D89" s="94" t="s">
        <v>558</v>
      </c>
      <c r="E89" s="66">
        <v>3</v>
      </c>
      <c r="F89" s="66" t="s">
        <v>471</v>
      </c>
      <c r="G89" s="66"/>
    </row>
    <row r="90" s="57" customFormat="1" spans="1:7">
      <c r="A90" s="67">
        <v>42</v>
      </c>
      <c r="B90" s="66" t="s">
        <v>559</v>
      </c>
      <c r="C90" s="66"/>
      <c r="D90" s="94" t="s">
        <v>560</v>
      </c>
      <c r="E90" s="66">
        <v>3</v>
      </c>
      <c r="F90" s="66" t="s">
        <v>97</v>
      </c>
      <c r="G90" s="66"/>
    </row>
    <row r="91" s="57" customFormat="1" spans="1:7">
      <c r="A91" s="67">
        <v>43</v>
      </c>
      <c r="B91" s="66" t="s">
        <v>561</v>
      </c>
      <c r="C91" s="66"/>
      <c r="D91" s="94" t="s">
        <v>562</v>
      </c>
      <c r="E91" s="66">
        <v>3</v>
      </c>
      <c r="F91" s="66" t="s">
        <v>471</v>
      </c>
      <c r="G91" s="66"/>
    </row>
    <row r="92" s="57" customFormat="1" spans="1:7">
      <c r="A92" s="67">
        <v>44</v>
      </c>
      <c r="B92" s="66" t="s">
        <v>563</v>
      </c>
      <c r="C92" s="66"/>
      <c r="D92" s="94" t="s">
        <v>564</v>
      </c>
      <c r="E92" s="66">
        <v>3</v>
      </c>
      <c r="F92" s="66" t="s">
        <v>471</v>
      </c>
      <c r="G92" s="66"/>
    </row>
    <row r="93" s="57" customFormat="1" ht="42.75" spans="1:7">
      <c r="A93" s="67">
        <v>45</v>
      </c>
      <c r="B93" s="66" t="s">
        <v>565</v>
      </c>
      <c r="C93" s="66"/>
      <c r="D93" s="94" t="s">
        <v>566</v>
      </c>
      <c r="E93" s="66">
        <v>3</v>
      </c>
      <c r="F93" s="66" t="s">
        <v>77</v>
      </c>
      <c r="G93" s="66"/>
    </row>
    <row r="94" s="57" customFormat="1" spans="1:7">
      <c r="A94" s="67">
        <v>46</v>
      </c>
      <c r="B94" s="66" t="s">
        <v>567</v>
      </c>
      <c r="C94" s="66"/>
      <c r="D94" s="94" t="s">
        <v>568</v>
      </c>
      <c r="E94" s="66">
        <v>3</v>
      </c>
      <c r="F94" s="66" t="s">
        <v>471</v>
      </c>
      <c r="G94" s="66"/>
    </row>
    <row r="95" s="57" customFormat="1" spans="1:7">
      <c r="A95" s="67">
        <v>47</v>
      </c>
      <c r="B95" s="66" t="s">
        <v>569</v>
      </c>
      <c r="C95" s="66"/>
      <c r="D95" s="94" t="s">
        <v>570</v>
      </c>
      <c r="E95" s="66">
        <v>3</v>
      </c>
      <c r="F95" s="66" t="s">
        <v>77</v>
      </c>
      <c r="G95" s="66"/>
    </row>
    <row r="96" s="57" customFormat="1" spans="1:7">
      <c r="A96" s="67">
        <v>48</v>
      </c>
      <c r="B96" s="66" t="s">
        <v>571</v>
      </c>
      <c r="C96" s="66"/>
      <c r="D96" s="94" t="s">
        <v>572</v>
      </c>
      <c r="E96" s="66">
        <v>3</v>
      </c>
      <c r="F96" s="66" t="s">
        <v>77</v>
      </c>
      <c r="G96" s="66"/>
    </row>
    <row r="97" s="57" customFormat="1" spans="1:7">
      <c r="A97" s="67">
        <v>49</v>
      </c>
      <c r="B97" s="66" t="s">
        <v>573</v>
      </c>
      <c r="C97" s="66"/>
      <c r="D97" s="94" t="s">
        <v>574</v>
      </c>
      <c r="E97" s="66">
        <v>3</v>
      </c>
      <c r="F97" s="66" t="s">
        <v>77</v>
      </c>
      <c r="G97" s="66"/>
    </row>
    <row r="98" s="57" customFormat="1" spans="1:7">
      <c r="A98" s="67">
        <v>50</v>
      </c>
      <c r="B98" s="66" t="s">
        <v>575</v>
      </c>
      <c r="C98" s="66"/>
      <c r="D98" s="94" t="s">
        <v>576</v>
      </c>
      <c r="E98" s="66">
        <v>3</v>
      </c>
      <c r="F98" s="66" t="s">
        <v>471</v>
      </c>
      <c r="G98" s="66"/>
    </row>
    <row r="99" s="57" customFormat="1" spans="1:7">
      <c r="A99" s="67">
        <v>51</v>
      </c>
      <c r="B99" s="66" t="s">
        <v>577</v>
      </c>
      <c r="C99" s="66"/>
      <c r="D99" s="94" t="s">
        <v>576</v>
      </c>
      <c r="E99" s="66">
        <v>3</v>
      </c>
      <c r="F99" s="66" t="s">
        <v>77</v>
      </c>
      <c r="G99" s="66"/>
    </row>
    <row r="100" s="57" customFormat="1" spans="1:7">
      <c r="A100" s="67">
        <v>52</v>
      </c>
      <c r="B100" s="66" t="s">
        <v>578</v>
      </c>
      <c r="C100" s="66"/>
      <c r="D100" s="94" t="s">
        <v>576</v>
      </c>
      <c r="E100" s="66">
        <v>3</v>
      </c>
      <c r="F100" s="66" t="s">
        <v>77</v>
      </c>
      <c r="G100" s="66"/>
    </row>
    <row r="101" s="57" customFormat="1" spans="1:7">
      <c r="A101" s="67">
        <v>53</v>
      </c>
      <c r="B101" s="66" t="s">
        <v>493</v>
      </c>
      <c r="C101" s="66"/>
      <c r="D101" s="94" t="s">
        <v>494</v>
      </c>
      <c r="E101" s="66">
        <v>3</v>
      </c>
      <c r="F101" s="66" t="s">
        <v>77</v>
      </c>
      <c r="G101" s="66"/>
    </row>
    <row r="102" s="57" customFormat="1" spans="1:7">
      <c r="A102" s="67">
        <v>54</v>
      </c>
      <c r="B102" s="66" t="s">
        <v>495</v>
      </c>
      <c r="C102" s="66"/>
      <c r="D102" s="94" t="s">
        <v>579</v>
      </c>
      <c r="E102" s="66">
        <v>3</v>
      </c>
      <c r="F102" s="66" t="s">
        <v>77</v>
      </c>
      <c r="G102" s="66"/>
    </row>
    <row r="103" s="57" customFormat="1" ht="28.5" spans="1:7">
      <c r="A103" s="67">
        <v>55</v>
      </c>
      <c r="B103" s="66" t="s">
        <v>497</v>
      </c>
      <c r="C103" s="66"/>
      <c r="D103" s="94" t="s">
        <v>498</v>
      </c>
      <c r="E103" s="66">
        <v>3</v>
      </c>
      <c r="F103" s="66" t="s">
        <v>77</v>
      </c>
      <c r="G103" s="66"/>
    </row>
    <row r="104" s="57" customFormat="1" spans="1:7">
      <c r="A104" s="67">
        <v>56</v>
      </c>
      <c r="B104" s="66" t="s">
        <v>501</v>
      </c>
      <c r="C104" s="66"/>
      <c r="D104" s="94" t="s">
        <v>580</v>
      </c>
      <c r="E104" s="66">
        <v>10</v>
      </c>
      <c r="F104" s="66" t="s">
        <v>581</v>
      </c>
      <c r="G104" s="66"/>
    </row>
    <row r="105" s="57" customFormat="1" spans="1:7">
      <c r="A105" s="67">
        <v>57</v>
      </c>
      <c r="B105" s="66" t="s">
        <v>582</v>
      </c>
      <c r="C105" s="66"/>
      <c r="D105" s="94" t="s">
        <v>583</v>
      </c>
      <c r="E105" s="66">
        <v>10</v>
      </c>
      <c r="F105" s="66" t="s">
        <v>77</v>
      </c>
      <c r="G105" s="66"/>
    </row>
    <row r="106" s="57" customFormat="1" spans="1:7">
      <c r="A106" s="67">
        <v>58</v>
      </c>
      <c r="B106" s="66" t="s">
        <v>584</v>
      </c>
      <c r="C106" s="66"/>
      <c r="D106" s="94" t="s">
        <v>585</v>
      </c>
      <c r="E106" s="66">
        <v>5</v>
      </c>
      <c r="F106" s="66" t="s">
        <v>413</v>
      </c>
      <c r="G106" s="66"/>
    </row>
    <row r="107" s="57" customFormat="1" spans="1:7">
      <c r="A107" s="67">
        <v>59</v>
      </c>
      <c r="B107" s="66" t="s">
        <v>586</v>
      </c>
      <c r="C107" s="66"/>
      <c r="D107" s="94" t="s">
        <v>587</v>
      </c>
      <c r="E107" s="66">
        <v>2</v>
      </c>
      <c r="F107" s="66" t="s">
        <v>588</v>
      </c>
      <c r="G107" s="66"/>
    </row>
    <row r="108" s="57" customFormat="1" spans="1:7">
      <c r="A108" s="67">
        <v>60</v>
      </c>
      <c r="B108" s="66" t="s">
        <v>589</v>
      </c>
      <c r="C108" s="66"/>
      <c r="D108" s="94" t="s">
        <v>590</v>
      </c>
      <c r="E108" s="66">
        <v>5</v>
      </c>
      <c r="F108" s="66" t="s">
        <v>77</v>
      </c>
      <c r="G108" s="66"/>
    </row>
    <row r="109" s="57" customFormat="1" spans="1:7">
      <c r="A109" s="67">
        <v>61</v>
      </c>
      <c r="B109" s="66" t="s">
        <v>591</v>
      </c>
      <c r="C109" s="66"/>
      <c r="D109" s="94" t="s">
        <v>592</v>
      </c>
      <c r="E109" s="66">
        <v>5</v>
      </c>
      <c r="F109" s="66" t="s">
        <v>77</v>
      </c>
      <c r="G109" s="66"/>
    </row>
    <row r="110" s="57" customFormat="1" spans="1:7">
      <c r="A110" s="67">
        <v>62</v>
      </c>
      <c r="B110" s="66" t="s">
        <v>593</v>
      </c>
      <c r="C110" s="66"/>
      <c r="D110" s="94" t="s">
        <v>594</v>
      </c>
      <c r="E110" s="66">
        <v>5</v>
      </c>
      <c r="F110" s="66" t="s">
        <v>595</v>
      </c>
      <c r="G110" s="66"/>
    </row>
    <row r="111" s="57" customFormat="1" spans="1:7">
      <c r="A111" s="67">
        <v>63</v>
      </c>
      <c r="B111" s="66" t="s">
        <v>596</v>
      </c>
      <c r="C111" s="66"/>
      <c r="D111" s="94" t="s">
        <v>597</v>
      </c>
      <c r="E111" s="66">
        <v>2</v>
      </c>
      <c r="F111" s="66" t="s">
        <v>595</v>
      </c>
      <c r="G111" s="66"/>
    </row>
    <row r="112" s="57" customFormat="1" spans="1:7">
      <c r="A112" s="67">
        <v>64</v>
      </c>
      <c r="B112" s="66" t="s">
        <v>598</v>
      </c>
      <c r="C112" s="66"/>
      <c r="D112" s="94" t="s">
        <v>599</v>
      </c>
      <c r="E112" s="66">
        <v>2</v>
      </c>
      <c r="F112" s="66" t="s">
        <v>595</v>
      </c>
      <c r="G112" s="66"/>
    </row>
    <row r="113" s="57" customFormat="1" spans="1:7">
      <c r="A113" s="67">
        <v>65</v>
      </c>
      <c r="B113" s="66" t="s">
        <v>600</v>
      </c>
      <c r="C113" s="66"/>
      <c r="D113" s="94" t="s">
        <v>601</v>
      </c>
      <c r="E113" s="66">
        <v>200</v>
      </c>
      <c r="F113" s="66" t="s">
        <v>53</v>
      </c>
      <c r="G113" s="66"/>
    </row>
    <row r="114" s="57" customFormat="1" spans="1:7">
      <c r="A114" s="67">
        <v>66</v>
      </c>
      <c r="B114" s="66" t="s">
        <v>602</v>
      </c>
      <c r="C114" s="66"/>
      <c r="D114" s="94" t="s">
        <v>603</v>
      </c>
      <c r="E114" s="66">
        <v>10</v>
      </c>
      <c r="F114" s="66" t="s">
        <v>53</v>
      </c>
      <c r="G114" s="66"/>
    </row>
    <row r="115" s="57" customFormat="1" spans="1:7">
      <c r="A115" s="67">
        <v>67</v>
      </c>
      <c r="B115" s="66" t="s">
        <v>604</v>
      </c>
      <c r="C115" s="66"/>
      <c r="D115" s="94" t="s">
        <v>605</v>
      </c>
      <c r="E115" s="66">
        <v>2</v>
      </c>
      <c r="F115" s="66" t="s">
        <v>77</v>
      </c>
      <c r="G115" s="66"/>
    </row>
    <row r="116" s="57" customFormat="1" spans="1:7">
      <c r="A116" s="67">
        <v>68</v>
      </c>
      <c r="B116" s="66" t="s">
        <v>606</v>
      </c>
      <c r="C116" s="66"/>
      <c r="D116" s="94" t="s">
        <v>603</v>
      </c>
      <c r="E116" s="66">
        <v>10</v>
      </c>
      <c r="F116" s="66" t="s">
        <v>53</v>
      </c>
      <c r="G116" s="66"/>
    </row>
    <row r="117" s="57" customFormat="1" spans="1:7">
      <c r="A117" s="67">
        <v>69</v>
      </c>
      <c r="B117" s="66" t="s">
        <v>607</v>
      </c>
      <c r="C117" s="66"/>
      <c r="D117" s="94" t="s">
        <v>603</v>
      </c>
      <c r="E117" s="66">
        <v>10</v>
      </c>
      <c r="F117" s="66" t="s">
        <v>53</v>
      </c>
      <c r="G117" s="66"/>
    </row>
    <row r="118" s="57" customFormat="1" spans="1:7">
      <c r="A118" s="67">
        <v>70</v>
      </c>
      <c r="B118" s="66" t="s">
        <v>584</v>
      </c>
      <c r="C118" s="66"/>
      <c r="D118" s="94" t="s">
        <v>608</v>
      </c>
      <c r="E118" s="66">
        <v>5</v>
      </c>
      <c r="F118" s="66" t="s">
        <v>595</v>
      </c>
      <c r="G118" s="66"/>
    </row>
    <row r="119" s="57" customFormat="1" spans="1:7">
      <c r="A119" s="67">
        <v>71</v>
      </c>
      <c r="B119" s="66" t="s">
        <v>609</v>
      </c>
      <c r="C119" s="66"/>
      <c r="D119" s="94" t="s">
        <v>610</v>
      </c>
      <c r="E119" s="66">
        <v>5</v>
      </c>
      <c r="F119" s="66" t="s">
        <v>595</v>
      </c>
      <c r="G119" s="66"/>
    </row>
    <row r="120" s="57" customFormat="1" ht="42.75" spans="1:7">
      <c r="A120" s="67">
        <v>72</v>
      </c>
      <c r="B120" s="66" t="s">
        <v>611</v>
      </c>
      <c r="C120" s="66"/>
      <c r="D120" s="94" t="s">
        <v>612</v>
      </c>
      <c r="E120" s="66">
        <v>25</v>
      </c>
      <c r="F120" s="66" t="s">
        <v>77</v>
      </c>
      <c r="G120" s="66"/>
    </row>
    <row r="121" s="57" customFormat="1" spans="1:7">
      <c r="A121" s="67">
        <v>73</v>
      </c>
      <c r="B121" s="66" t="s">
        <v>499</v>
      </c>
      <c r="C121" s="66"/>
      <c r="D121" s="94" t="s">
        <v>613</v>
      </c>
      <c r="E121" s="66">
        <v>50</v>
      </c>
      <c r="F121" s="66" t="s">
        <v>595</v>
      </c>
      <c r="G121" s="66"/>
    </row>
    <row r="122" s="57" customFormat="1" spans="1:7">
      <c r="A122" s="67">
        <v>74</v>
      </c>
      <c r="B122" s="66" t="s">
        <v>499</v>
      </c>
      <c r="C122" s="66"/>
      <c r="D122" s="94" t="s">
        <v>614</v>
      </c>
      <c r="E122" s="66">
        <v>50</v>
      </c>
      <c r="F122" s="66" t="s">
        <v>595</v>
      </c>
      <c r="G122" s="66"/>
    </row>
    <row r="123" s="57" customFormat="1" spans="1:7">
      <c r="A123" s="67">
        <v>75</v>
      </c>
      <c r="B123" s="66" t="s">
        <v>503</v>
      </c>
      <c r="C123" s="66"/>
      <c r="D123" s="94" t="s">
        <v>504</v>
      </c>
      <c r="E123" s="66">
        <v>50</v>
      </c>
      <c r="F123" s="66" t="s">
        <v>581</v>
      </c>
      <c r="G123" s="66"/>
    </row>
    <row r="124" s="57" customFormat="1" spans="1:7">
      <c r="A124" s="67">
        <v>76</v>
      </c>
      <c r="B124" s="66" t="s">
        <v>615</v>
      </c>
      <c r="C124" s="66"/>
      <c r="D124" s="94" t="s">
        <v>616</v>
      </c>
      <c r="E124" s="66">
        <v>6</v>
      </c>
      <c r="F124" s="66" t="s">
        <v>413</v>
      </c>
      <c r="G124" s="66"/>
    </row>
    <row r="125" s="57" customFormat="1" spans="1:7">
      <c r="A125" s="67">
        <v>77</v>
      </c>
      <c r="B125" s="66" t="s">
        <v>596</v>
      </c>
      <c r="C125" s="66"/>
      <c r="D125" s="94" t="s">
        <v>617</v>
      </c>
      <c r="E125" s="66">
        <v>6</v>
      </c>
      <c r="F125" s="66" t="s">
        <v>413</v>
      </c>
      <c r="G125" s="66"/>
    </row>
    <row r="126" s="57" customFormat="1" spans="1:7">
      <c r="A126" s="67">
        <v>78</v>
      </c>
      <c r="B126" s="66" t="s">
        <v>618</v>
      </c>
      <c r="C126" s="66"/>
      <c r="D126" s="94" t="s">
        <v>619</v>
      </c>
      <c r="E126" s="66">
        <v>6</v>
      </c>
      <c r="F126" s="66" t="s">
        <v>620</v>
      </c>
      <c r="G126" s="66"/>
    </row>
    <row r="127" s="57" customFormat="1" spans="1:7">
      <c r="A127" s="67">
        <v>79</v>
      </c>
      <c r="B127" s="66" t="s">
        <v>621</v>
      </c>
      <c r="C127" s="66"/>
      <c r="D127" s="94" t="s">
        <v>622</v>
      </c>
      <c r="E127" s="66">
        <v>6</v>
      </c>
      <c r="F127" s="66" t="s">
        <v>623</v>
      </c>
      <c r="G127" s="66"/>
    </row>
    <row r="128" s="57" customFormat="1" spans="1:7">
      <c r="A128" s="67">
        <v>80</v>
      </c>
      <c r="B128" s="66" t="s">
        <v>624</v>
      </c>
      <c r="C128" s="66"/>
      <c r="D128" s="94" t="s">
        <v>625</v>
      </c>
      <c r="E128" s="66">
        <v>6</v>
      </c>
      <c r="F128" s="66" t="s">
        <v>77</v>
      </c>
      <c r="G128" s="66"/>
    </row>
    <row r="129" s="57" customFormat="1" ht="28.5" spans="1:7">
      <c r="A129" s="67">
        <v>81</v>
      </c>
      <c r="B129" s="66" t="s">
        <v>626</v>
      </c>
      <c r="C129" s="66"/>
      <c r="D129" s="94" t="s">
        <v>627</v>
      </c>
      <c r="E129" s="66">
        <v>30</v>
      </c>
      <c r="F129" s="66" t="s">
        <v>77</v>
      </c>
      <c r="G129" s="66"/>
    </row>
    <row r="130" s="57" customFormat="1" ht="28.5" spans="1:7">
      <c r="A130" s="67">
        <v>82</v>
      </c>
      <c r="B130" s="66" t="s">
        <v>628</v>
      </c>
      <c r="C130" s="66"/>
      <c r="D130" s="94" t="s">
        <v>629</v>
      </c>
      <c r="E130" s="66">
        <v>30</v>
      </c>
      <c r="F130" s="66" t="s">
        <v>630</v>
      </c>
      <c r="G130" s="66"/>
    </row>
    <row r="131" s="57" customFormat="1" ht="23" customHeight="1" spans="1:7">
      <c r="A131" s="67">
        <v>83</v>
      </c>
      <c r="B131" s="66" t="s">
        <v>631</v>
      </c>
      <c r="C131" s="66"/>
      <c r="D131" s="94" t="s">
        <v>632</v>
      </c>
      <c r="E131" s="66">
        <v>50</v>
      </c>
      <c r="F131" s="66" t="s">
        <v>630</v>
      </c>
      <c r="G131" s="66"/>
    </row>
    <row r="132" s="57" customFormat="1" ht="21" customHeight="1" spans="1:8">
      <c r="A132" s="70" t="s">
        <v>100</v>
      </c>
      <c r="B132" s="70"/>
      <c r="C132" s="70"/>
      <c r="D132" s="70"/>
      <c r="E132" s="70"/>
      <c r="F132" s="70"/>
      <c r="G132" s="71"/>
      <c r="H132" s="71"/>
    </row>
    <row r="133" ht="23" customHeight="1" spans="1:8">
      <c r="A133" s="72" t="s">
        <v>138</v>
      </c>
      <c r="B133" s="72"/>
      <c r="C133" s="72"/>
      <c r="D133" s="72"/>
      <c r="E133" s="72"/>
      <c r="F133" s="72"/>
      <c r="G133" s="73"/>
      <c r="H133" s="73"/>
    </row>
  </sheetData>
  <sheetProtection formatCells="0" insertHyperlinks="0" autoFilter="0"/>
  <mergeCells count="9">
    <mergeCell ref="A1:G1"/>
    <mergeCell ref="A3:G3"/>
    <mergeCell ref="A16:F16"/>
    <mergeCell ref="A17:G17"/>
    <mergeCell ref="A21:G21"/>
    <mergeCell ref="A34:G34"/>
    <mergeCell ref="A48:G48"/>
    <mergeCell ref="A132:F132"/>
    <mergeCell ref="A133:F133"/>
  </mergeCells>
  <pageMargins left="0.195833333333333" right="0.195833333333333" top="0.195833333333333" bottom="0.195833333333333" header="0.5" footer="0.5"/>
  <pageSetup paperSize="9" scale="69" fitToHeight="0" orientation="landscape"/>
  <headerFooter/>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pageSetUpPr fitToPage="1"/>
  </sheetPr>
  <dimension ref="A1:H6"/>
  <sheetViews>
    <sheetView workbookViewId="0">
      <pane ySplit="2" topLeftCell="A3" activePane="bottomLeft" state="frozen"/>
      <selection/>
      <selection pane="bottomLeft" activeCell="J7" sqref="J7"/>
    </sheetView>
  </sheetViews>
  <sheetFormatPr defaultColWidth="10" defaultRowHeight="24.95" customHeight="1" outlineLevelRow="5" outlineLevelCol="7"/>
  <cols>
    <col min="1" max="1" width="5.68333333333333" style="57" customWidth="1"/>
    <col min="2" max="2" width="15.625" style="57" customWidth="1"/>
    <col min="3" max="3" width="20.625" style="57" customWidth="1"/>
    <col min="4" max="4" width="80.625" style="59" customWidth="1"/>
    <col min="5" max="6" width="5.68333333333333" style="57" customWidth="1"/>
    <col min="7" max="7" width="20.625" style="60" customWidth="1"/>
    <col min="8" max="8" width="4.875" style="57" customWidth="1"/>
    <col min="9" max="16384" width="10" style="57"/>
  </cols>
  <sheetData>
    <row r="1" s="57" customFormat="1" customHeight="1" spans="1:8">
      <c r="A1" s="61" t="s">
        <v>37</v>
      </c>
      <c r="B1" s="61"/>
      <c r="C1" s="61"/>
      <c r="D1" s="61"/>
      <c r="E1" s="62"/>
      <c r="F1" s="61"/>
      <c r="G1" s="63"/>
      <c r="H1" s="64"/>
    </row>
    <row r="2" s="57" customFormat="1" customHeight="1" spans="1:7">
      <c r="A2" s="54" t="s">
        <v>1</v>
      </c>
      <c r="B2" s="54" t="s">
        <v>43</v>
      </c>
      <c r="C2" s="54" t="s">
        <v>44</v>
      </c>
      <c r="D2" s="54" t="s">
        <v>45</v>
      </c>
      <c r="E2" s="54" t="s">
        <v>46</v>
      </c>
      <c r="F2" s="54" t="s">
        <v>47</v>
      </c>
      <c r="G2" s="65" t="s">
        <v>48</v>
      </c>
    </row>
    <row r="3" s="58" customFormat="1" ht="42.75" spans="1:8">
      <c r="A3" s="66">
        <v>1</v>
      </c>
      <c r="B3" s="66" t="s">
        <v>633</v>
      </c>
      <c r="C3" s="66" t="s">
        <v>634</v>
      </c>
      <c r="D3" s="8" t="s">
        <v>635</v>
      </c>
      <c r="E3" s="66">
        <v>1</v>
      </c>
      <c r="F3" s="66" t="s">
        <v>62</v>
      </c>
      <c r="G3" s="8" t="str">
        <f>_xlfn.DISPIMG("ID_041AABE3A0064EA88ECA23B06B0E14ED",1)</f>
        <v>=DISPIMG("ID_041AABE3A0064EA88ECA23B06B0E14ED",1)</v>
      </c>
      <c r="H3" s="57"/>
    </row>
    <row r="4" ht="57" spans="1:7">
      <c r="A4" s="67">
        <v>2</v>
      </c>
      <c r="B4" s="68" t="s">
        <v>636</v>
      </c>
      <c r="C4" s="67" t="s">
        <v>637</v>
      </c>
      <c r="D4" s="69" t="s">
        <v>638</v>
      </c>
      <c r="E4" s="68">
        <v>2</v>
      </c>
      <c r="F4" s="68" t="s">
        <v>62</v>
      </c>
      <c r="G4" s="67"/>
    </row>
    <row r="5" customHeight="1" spans="1:7">
      <c r="A5" s="70" t="s">
        <v>100</v>
      </c>
      <c r="B5" s="70"/>
      <c r="C5" s="70"/>
      <c r="D5" s="70"/>
      <c r="E5" s="70"/>
      <c r="F5" s="70"/>
      <c r="G5" s="71"/>
    </row>
    <row r="6" customHeight="1" spans="1:7">
      <c r="A6" s="72" t="s">
        <v>138</v>
      </c>
      <c r="B6" s="72"/>
      <c r="C6" s="72"/>
      <c r="D6" s="72"/>
      <c r="E6" s="72"/>
      <c r="F6" s="72"/>
      <c r="G6" s="73"/>
    </row>
  </sheetData>
  <sheetProtection formatCells="0" insertHyperlinks="0" autoFilter="0"/>
  <mergeCells count="3">
    <mergeCell ref="A1:F1"/>
    <mergeCell ref="A5:F5"/>
    <mergeCell ref="A6:F6"/>
  </mergeCells>
  <pageMargins left="0.195833333333333" right="0.195833333333333" top="0.195833333333333" bottom="0.195833333333333" header="0.5" footer="0.5"/>
  <pageSetup paperSize="9" scale="70" fitToHeight="0" orientation="landscape"/>
  <headerFooter/>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F116"/>
  <sheetViews>
    <sheetView zoomScale="90" zoomScaleNormal="90" workbookViewId="0">
      <selection activeCell="K13" sqref="K13"/>
    </sheetView>
  </sheetViews>
  <sheetFormatPr defaultColWidth="9.50833333333333" defaultRowHeight="11.25" outlineLevelCol="5"/>
  <cols>
    <col min="1" max="1" width="5.625" style="52" customWidth="1"/>
    <col min="2" max="2" width="15.625" style="52" customWidth="1"/>
    <col min="3" max="3" width="13.5" style="52" customWidth="1"/>
    <col min="4" max="4" width="80.625" style="52" customWidth="1"/>
    <col min="5" max="6" width="5.625" style="52" customWidth="1"/>
    <col min="7" max="7" width="4.75" style="52" customWidth="1"/>
    <col min="8" max="16377" width="9.46666666666667" style="52"/>
    <col min="16378" max="16384" width="9.50833333333333" style="52"/>
  </cols>
  <sheetData>
    <row r="1" s="52" customFormat="1" ht="30" customHeight="1" spans="1:6">
      <c r="A1" s="3" t="s">
        <v>38</v>
      </c>
      <c r="B1" s="3"/>
      <c r="C1" s="3"/>
      <c r="D1" s="3"/>
      <c r="E1" s="3"/>
      <c r="F1" s="3"/>
    </row>
    <row r="2" s="53" customFormat="1" ht="15.95" customHeight="1" spans="1:6">
      <c r="A2" s="39" t="s">
        <v>1</v>
      </c>
      <c r="B2" s="39" t="s">
        <v>43</v>
      </c>
      <c r="C2" s="54" t="s">
        <v>639</v>
      </c>
      <c r="D2" s="39" t="s">
        <v>640</v>
      </c>
      <c r="E2" s="39" t="s">
        <v>47</v>
      </c>
      <c r="F2" s="39" t="s">
        <v>46</v>
      </c>
    </row>
    <row r="3" s="52" customFormat="1" ht="14.25" spans="1:6">
      <c r="A3" s="10">
        <v>1</v>
      </c>
      <c r="B3" s="9" t="s">
        <v>641</v>
      </c>
      <c r="C3" s="10" t="s">
        <v>642</v>
      </c>
      <c r="D3" s="9" t="s">
        <v>643</v>
      </c>
      <c r="E3" s="10" t="s">
        <v>644</v>
      </c>
      <c r="F3" s="10">
        <v>200</v>
      </c>
    </row>
    <row r="4" s="52" customFormat="1" ht="14.25" spans="1:6">
      <c r="A4" s="10">
        <v>2</v>
      </c>
      <c r="B4" s="9" t="s">
        <v>645</v>
      </c>
      <c r="C4" s="10" t="s">
        <v>646</v>
      </c>
      <c r="D4" s="9" t="s">
        <v>647</v>
      </c>
      <c r="E4" s="10" t="s">
        <v>644</v>
      </c>
      <c r="F4" s="10">
        <v>200</v>
      </c>
    </row>
    <row r="5" s="52" customFormat="1" ht="14.25" spans="1:6">
      <c r="A5" s="10">
        <v>3</v>
      </c>
      <c r="B5" s="9" t="s">
        <v>648</v>
      </c>
      <c r="C5" s="10" t="s">
        <v>649</v>
      </c>
      <c r="D5" s="9" t="s">
        <v>650</v>
      </c>
      <c r="E5" s="10" t="s">
        <v>644</v>
      </c>
      <c r="F5" s="10">
        <v>200</v>
      </c>
    </row>
    <row r="6" s="52" customFormat="1" ht="14.25" spans="1:6">
      <c r="A6" s="10">
        <v>4</v>
      </c>
      <c r="B6" s="9" t="s">
        <v>651</v>
      </c>
      <c r="C6" s="10" t="s">
        <v>652</v>
      </c>
      <c r="D6" s="9" t="s">
        <v>653</v>
      </c>
      <c r="E6" s="10" t="s">
        <v>644</v>
      </c>
      <c r="F6" s="10">
        <v>20</v>
      </c>
    </row>
    <row r="7" s="52" customFormat="1" ht="14.25" spans="1:6">
      <c r="A7" s="10">
        <v>5</v>
      </c>
      <c r="B7" s="9" t="s">
        <v>654</v>
      </c>
      <c r="C7" s="10" t="s">
        <v>655</v>
      </c>
      <c r="D7" s="9" t="s">
        <v>656</v>
      </c>
      <c r="E7" s="10" t="s">
        <v>644</v>
      </c>
      <c r="F7" s="10">
        <v>20</v>
      </c>
    </row>
    <row r="8" s="52" customFormat="1" ht="14.25" spans="1:6">
      <c r="A8" s="10">
        <v>6</v>
      </c>
      <c r="B8" s="9" t="s">
        <v>657</v>
      </c>
      <c r="C8" s="10" t="s">
        <v>658</v>
      </c>
      <c r="D8" s="9" t="s">
        <v>659</v>
      </c>
      <c r="E8" s="10" t="s">
        <v>644</v>
      </c>
      <c r="F8" s="10">
        <v>60</v>
      </c>
    </row>
    <row r="9" s="52" customFormat="1" ht="14.25" spans="1:6">
      <c r="A9" s="10">
        <v>7</v>
      </c>
      <c r="B9" s="9" t="s">
        <v>660</v>
      </c>
      <c r="C9" s="10" t="s">
        <v>661</v>
      </c>
      <c r="D9" s="9" t="s">
        <v>662</v>
      </c>
      <c r="E9" s="10" t="s">
        <v>644</v>
      </c>
      <c r="F9" s="10">
        <v>240</v>
      </c>
    </row>
    <row r="10" s="52" customFormat="1" ht="28.5" spans="1:6">
      <c r="A10" s="10">
        <v>8</v>
      </c>
      <c r="B10" s="9" t="s">
        <v>663</v>
      </c>
      <c r="C10" s="10" t="s">
        <v>664</v>
      </c>
      <c r="D10" s="9" t="s">
        <v>665</v>
      </c>
      <c r="E10" s="10" t="s">
        <v>644</v>
      </c>
      <c r="F10" s="10">
        <v>200</v>
      </c>
    </row>
    <row r="11" s="52" customFormat="1" ht="14.25" spans="1:6">
      <c r="A11" s="10">
        <v>9</v>
      </c>
      <c r="B11" s="9" t="s">
        <v>666</v>
      </c>
      <c r="C11" s="10" t="s">
        <v>667</v>
      </c>
      <c r="D11" s="42" t="s">
        <v>668</v>
      </c>
      <c r="E11" s="10" t="s">
        <v>644</v>
      </c>
      <c r="F11" s="10">
        <v>20</v>
      </c>
    </row>
    <row r="12" s="52" customFormat="1" ht="14.25" spans="1:6">
      <c r="A12" s="10">
        <v>10</v>
      </c>
      <c r="B12" s="9" t="s">
        <v>669</v>
      </c>
      <c r="C12" s="10" t="s">
        <v>670</v>
      </c>
      <c r="D12" s="42" t="s">
        <v>671</v>
      </c>
      <c r="E12" s="10" t="s">
        <v>644</v>
      </c>
      <c r="F12" s="10">
        <v>20</v>
      </c>
    </row>
    <row r="13" s="52" customFormat="1" ht="14.25" spans="1:6">
      <c r="A13" s="10">
        <v>11</v>
      </c>
      <c r="B13" s="9" t="s">
        <v>672</v>
      </c>
      <c r="C13" s="10">
        <v>43212</v>
      </c>
      <c r="D13" s="42" t="s">
        <v>673</v>
      </c>
      <c r="E13" s="10" t="s">
        <v>644</v>
      </c>
      <c r="F13" s="10">
        <v>20</v>
      </c>
    </row>
    <row r="14" s="52" customFormat="1" ht="14.25" spans="1:6">
      <c r="A14" s="10">
        <v>12</v>
      </c>
      <c r="B14" s="9" t="s">
        <v>674</v>
      </c>
      <c r="C14" s="10" t="s">
        <v>675</v>
      </c>
      <c r="D14" s="42" t="s">
        <v>673</v>
      </c>
      <c r="E14" s="10" t="s">
        <v>644</v>
      </c>
      <c r="F14" s="10">
        <v>20</v>
      </c>
    </row>
    <row r="15" s="52" customFormat="1" ht="14.25" spans="1:6">
      <c r="A15" s="10">
        <v>13</v>
      </c>
      <c r="B15" s="9" t="s">
        <v>676</v>
      </c>
      <c r="C15" s="10" t="s">
        <v>677</v>
      </c>
      <c r="D15" s="42" t="s">
        <v>673</v>
      </c>
      <c r="E15" s="10" t="s">
        <v>644</v>
      </c>
      <c r="F15" s="10">
        <v>20</v>
      </c>
    </row>
    <row r="16" s="52" customFormat="1" ht="14.25" spans="1:6">
      <c r="A16" s="10">
        <v>14</v>
      </c>
      <c r="B16" s="9" t="s">
        <v>678</v>
      </c>
      <c r="C16" s="10" t="s">
        <v>679</v>
      </c>
      <c r="D16" s="42" t="s">
        <v>673</v>
      </c>
      <c r="E16" s="10" t="s">
        <v>644</v>
      </c>
      <c r="F16" s="10">
        <v>20</v>
      </c>
    </row>
    <row r="17" s="52" customFormat="1" ht="14.25" spans="1:6">
      <c r="A17" s="10">
        <v>15</v>
      </c>
      <c r="B17" s="9" t="s">
        <v>680</v>
      </c>
      <c r="C17" s="10" t="s">
        <v>681</v>
      </c>
      <c r="D17" s="42" t="s">
        <v>682</v>
      </c>
      <c r="E17" s="10" t="s">
        <v>644</v>
      </c>
      <c r="F17" s="10">
        <v>20</v>
      </c>
    </row>
    <row r="18" s="52" customFormat="1" ht="14.25" spans="1:6">
      <c r="A18" s="10">
        <v>16</v>
      </c>
      <c r="B18" s="9" t="s">
        <v>683</v>
      </c>
      <c r="C18" s="10" t="s">
        <v>684</v>
      </c>
      <c r="D18" s="42" t="s">
        <v>685</v>
      </c>
      <c r="E18" s="10" t="s">
        <v>644</v>
      </c>
      <c r="F18" s="10">
        <v>20</v>
      </c>
    </row>
    <row r="19" s="52" customFormat="1" ht="14.25" spans="1:6">
      <c r="A19" s="10">
        <v>17</v>
      </c>
      <c r="B19" s="9" t="s">
        <v>686</v>
      </c>
      <c r="C19" s="10" t="s">
        <v>687</v>
      </c>
      <c r="D19" s="42" t="s">
        <v>688</v>
      </c>
      <c r="E19" s="10" t="s">
        <v>644</v>
      </c>
      <c r="F19" s="10">
        <v>20</v>
      </c>
    </row>
    <row r="20" s="52" customFormat="1" ht="14.25" spans="1:6">
      <c r="A20" s="10">
        <v>18</v>
      </c>
      <c r="B20" s="9" t="s">
        <v>689</v>
      </c>
      <c r="C20" s="10" t="s">
        <v>690</v>
      </c>
      <c r="D20" s="42" t="s">
        <v>691</v>
      </c>
      <c r="E20" s="10" t="s">
        <v>644</v>
      </c>
      <c r="F20" s="10">
        <v>60</v>
      </c>
    </row>
    <row r="21" s="52" customFormat="1" ht="14.25" spans="1:6">
      <c r="A21" s="10">
        <v>19</v>
      </c>
      <c r="B21" s="9" t="s">
        <v>692</v>
      </c>
      <c r="C21" s="10" t="s">
        <v>693</v>
      </c>
      <c r="D21" s="42" t="s">
        <v>694</v>
      </c>
      <c r="E21" s="10" t="s">
        <v>644</v>
      </c>
      <c r="F21" s="10">
        <v>200</v>
      </c>
    </row>
    <row r="22" s="52" customFormat="1" ht="14.25" spans="1:6">
      <c r="A22" s="10">
        <v>20</v>
      </c>
      <c r="B22" s="9" t="s">
        <v>695</v>
      </c>
      <c r="C22" s="10" t="s">
        <v>696</v>
      </c>
      <c r="D22" s="42" t="s">
        <v>697</v>
      </c>
      <c r="E22" s="10" t="s">
        <v>644</v>
      </c>
      <c r="F22" s="10">
        <v>60</v>
      </c>
    </row>
    <row r="23" s="52" customFormat="1" ht="14.25" spans="1:6">
      <c r="A23" s="10">
        <v>21</v>
      </c>
      <c r="B23" s="9" t="s">
        <v>698</v>
      </c>
      <c r="C23" s="10" t="s">
        <v>699</v>
      </c>
      <c r="D23" s="9" t="s">
        <v>700</v>
      </c>
      <c r="E23" s="10" t="s">
        <v>644</v>
      </c>
      <c r="F23" s="10">
        <v>60</v>
      </c>
    </row>
    <row r="24" s="52" customFormat="1" ht="14.25" spans="1:6">
      <c r="A24" s="10">
        <v>22</v>
      </c>
      <c r="B24" s="9" t="s">
        <v>701</v>
      </c>
      <c r="C24" s="10" t="s">
        <v>702</v>
      </c>
      <c r="D24" s="42" t="s">
        <v>703</v>
      </c>
      <c r="E24" s="10" t="s">
        <v>644</v>
      </c>
      <c r="F24" s="10">
        <v>20</v>
      </c>
    </row>
    <row r="25" s="52" customFormat="1" ht="14.25" spans="1:6">
      <c r="A25" s="10">
        <v>23</v>
      </c>
      <c r="B25" s="9" t="s">
        <v>704</v>
      </c>
      <c r="C25" s="10" t="s">
        <v>705</v>
      </c>
      <c r="D25" s="9" t="s">
        <v>706</v>
      </c>
      <c r="E25" s="10" t="s">
        <v>644</v>
      </c>
      <c r="F25" s="10">
        <v>200</v>
      </c>
    </row>
    <row r="26" s="52" customFormat="1" ht="14.25" spans="1:6">
      <c r="A26" s="10">
        <v>24</v>
      </c>
      <c r="B26" s="9" t="s">
        <v>707</v>
      </c>
      <c r="C26" s="10" t="s">
        <v>708</v>
      </c>
      <c r="D26" s="9" t="s">
        <v>709</v>
      </c>
      <c r="E26" s="10" t="s">
        <v>644</v>
      </c>
      <c r="F26" s="10">
        <v>60</v>
      </c>
    </row>
    <row r="27" s="52" customFormat="1" ht="14.25" spans="1:6">
      <c r="A27" s="10">
        <v>25</v>
      </c>
      <c r="B27" s="9" t="s">
        <v>710</v>
      </c>
      <c r="C27" s="10" t="s">
        <v>711</v>
      </c>
      <c r="D27" s="42" t="s">
        <v>712</v>
      </c>
      <c r="E27" s="10" t="s">
        <v>644</v>
      </c>
      <c r="F27" s="10">
        <v>20</v>
      </c>
    </row>
    <row r="28" s="52" customFormat="1" ht="14.25" spans="1:6">
      <c r="A28" s="10">
        <v>26</v>
      </c>
      <c r="B28" s="9" t="s">
        <v>713</v>
      </c>
      <c r="C28" s="10" t="s">
        <v>714</v>
      </c>
      <c r="D28" s="42" t="s">
        <v>673</v>
      </c>
      <c r="E28" s="10" t="s">
        <v>644</v>
      </c>
      <c r="F28" s="10">
        <v>20</v>
      </c>
    </row>
    <row r="29" s="52" customFormat="1" ht="14.25" spans="1:6">
      <c r="A29" s="10">
        <v>27</v>
      </c>
      <c r="B29" s="9" t="s">
        <v>715</v>
      </c>
      <c r="C29" s="10" t="s">
        <v>716</v>
      </c>
      <c r="D29" s="42" t="s">
        <v>717</v>
      </c>
      <c r="E29" s="10" t="s">
        <v>644</v>
      </c>
      <c r="F29" s="10">
        <v>20</v>
      </c>
    </row>
    <row r="30" s="52" customFormat="1" ht="14.25" spans="1:6">
      <c r="A30" s="10">
        <v>28</v>
      </c>
      <c r="B30" s="9" t="s">
        <v>718</v>
      </c>
      <c r="C30" s="10" t="s">
        <v>719</v>
      </c>
      <c r="D30" s="42" t="s">
        <v>720</v>
      </c>
      <c r="E30" s="10" t="s">
        <v>644</v>
      </c>
      <c r="F30" s="10">
        <v>60</v>
      </c>
    </row>
    <row r="31" s="52" customFormat="1" ht="14.25" spans="1:6">
      <c r="A31" s="10">
        <v>29</v>
      </c>
      <c r="B31" s="9" t="s">
        <v>721</v>
      </c>
      <c r="C31" s="10" t="s">
        <v>722</v>
      </c>
      <c r="D31" s="42" t="s">
        <v>723</v>
      </c>
      <c r="E31" s="10" t="s">
        <v>644</v>
      </c>
      <c r="F31" s="10">
        <v>20</v>
      </c>
    </row>
    <row r="32" s="52" customFormat="1" ht="14.25" spans="1:6">
      <c r="A32" s="10">
        <v>30</v>
      </c>
      <c r="B32" s="9" t="s">
        <v>724</v>
      </c>
      <c r="C32" s="10">
        <v>43311</v>
      </c>
      <c r="D32" s="42" t="s">
        <v>673</v>
      </c>
      <c r="E32" s="10" t="s">
        <v>644</v>
      </c>
      <c r="F32" s="10">
        <v>20</v>
      </c>
    </row>
    <row r="33" s="52" customFormat="1" ht="14.25" spans="1:6">
      <c r="A33" s="10">
        <v>31</v>
      </c>
      <c r="B33" s="9" t="s">
        <v>725</v>
      </c>
      <c r="C33" s="10" t="s">
        <v>726</v>
      </c>
      <c r="D33" s="9" t="s">
        <v>727</v>
      </c>
      <c r="E33" s="10" t="s">
        <v>644</v>
      </c>
      <c r="F33" s="10">
        <v>20</v>
      </c>
    </row>
    <row r="34" s="52" customFormat="1" ht="14.25" spans="1:6">
      <c r="A34" s="10">
        <v>32</v>
      </c>
      <c r="B34" s="9" t="s">
        <v>728</v>
      </c>
      <c r="C34" s="10" t="s">
        <v>729</v>
      </c>
      <c r="D34" s="9" t="s">
        <v>730</v>
      </c>
      <c r="E34" s="10" t="s">
        <v>644</v>
      </c>
      <c r="F34" s="10">
        <v>20</v>
      </c>
    </row>
    <row r="35" s="52" customFormat="1" ht="14.25" spans="1:6">
      <c r="A35" s="10">
        <v>33</v>
      </c>
      <c r="B35" s="9" t="s">
        <v>731</v>
      </c>
      <c r="C35" s="10" t="s">
        <v>732</v>
      </c>
      <c r="D35" s="9" t="s">
        <v>733</v>
      </c>
      <c r="E35" s="10" t="s">
        <v>644</v>
      </c>
      <c r="F35" s="10">
        <v>200</v>
      </c>
    </row>
    <row r="36" s="52" customFormat="1" ht="14.25" spans="1:6">
      <c r="A36" s="10">
        <v>34</v>
      </c>
      <c r="B36" s="9" t="s">
        <v>734</v>
      </c>
      <c r="C36" s="10" t="s">
        <v>735</v>
      </c>
      <c r="D36" s="42" t="s">
        <v>736</v>
      </c>
      <c r="E36" s="10" t="s">
        <v>644</v>
      </c>
      <c r="F36" s="10">
        <v>20</v>
      </c>
    </row>
    <row r="37" s="52" customFormat="1" ht="14.25" spans="1:6">
      <c r="A37" s="10">
        <v>35</v>
      </c>
      <c r="B37" s="9" t="s">
        <v>737</v>
      </c>
      <c r="C37" s="10" t="s">
        <v>738</v>
      </c>
      <c r="D37" s="42" t="s">
        <v>736</v>
      </c>
      <c r="E37" s="10" t="s">
        <v>644</v>
      </c>
      <c r="F37" s="10">
        <v>20</v>
      </c>
    </row>
    <row r="38" s="52" customFormat="1" ht="14.25" spans="1:6">
      <c r="A38" s="10">
        <v>36</v>
      </c>
      <c r="B38" s="9" t="s">
        <v>739</v>
      </c>
      <c r="C38" s="10" t="s">
        <v>740</v>
      </c>
      <c r="D38" s="42" t="s">
        <v>741</v>
      </c>
      <c r="E38" s="10" t="s">
        <v>644</v>
      </c>
      <c r="F38" s="10">
        <v>20</v>
      </c>
    </row>
    <row r="39" s="52" customFormat="1" ht="14.25" spans="1:6">
      <c r="A39" s="10">
        <v>37</v>
      </c>
      <c r="B39" s="9" t="s">
        <v>742</v>
      </c>
      <c r="C39" s="10" t="s">
        <v>743</v>
      </c>
      <c r="D39" s="42" t="s">
        <v>744</v>
      </c>
      <c r="E39" s="10" t="s">
        <v>644</v>
      </c>
      <c r="F39" s="10">
        <v>20</v>
      </c>
    </row>
    <row r="40" s="52" customFormat="1" ht="14.25" spans="1:6">
      <c r="A40" s="10">
        <v>38</v>
      </c>
      <c r="B40" s="9" t="s">
        <v>745</v>
      </c>
      <c r="C40" s="10" t="s">
        <v>746</v>
      </c>
      <c r="D40" s="42" t="s">
        <v>747</v>
      </c>
      <c r="E40" s="10" t="s">
        <v>644</v>
      </c>
      <c r="F40" s="10">
        <v>20</v>
      </c>
    </row>
    <row r="41" s="52" customFormat="1" ht="14.25" spans="1:6">
      <c r="A41" s="10">
        <v>39</v>
      </c>
      <c r="B41" s="9" t="s">
        <v>748</v>
      </c>
      <c r="C41" s="10" t="s">
        <v>749</v>
      </c>
      <c r="D41" s="42" t="s">
        <v>750</v>
      </c>
      <c r="E41" s="10" t="s">
        <v>644</v>
      </c>
      <c r="F41" s="10">
        <v>20</v>
      </c>
    </row>
    <row r="42" s="52" customFormat="1" ht="14.25" spans="1:6">
      <c r="A42" s="10">
        <v>40</v>
      </c>
      <c r="B42" s="9" t="s">
        <v>751</v>
      </c>
      <c r="C42" s="10" t="s">
        <v>752</v>
      </c>
      <c r="D42" s="42" t="s">
        <v>753</v>
      </c>
      <c r="E42" s="10" t="s">
        <v>644</v>
      </c>
      <c r="F42" s="10">
        <v>20</v>
      </c>
    </row>
    <row r="43" s="52" customFormat="1" ht="14.25" spans="1:6">
      <c r="A43" s="10">
        <v>41</v>
      </c>
      <c r="B43" s="9" t="s">
        <v>754</v>
      </c>
      <c r="C43" s="10" t="s">
        <v>755</v>
      </c>
      <c r="D43" s="42" t="s">
        <v>673</v>
      </c>
      <c r="E43" s="10" t="s">
        <v>644</v>
      </c>
      <c r="F43" s="10">
        <v>200</v>
      </c>
    </row>
    <row r="44" s="52" customFormat="1" ht="14.25" spans="1:6">
      <c r="A44" s="10">
        <v>42</v>
      </c>
      <c r="B44" s="9" t="s">
        <v>756</v>
      </c>
      <c r="C44" s="10">
        <v>43412</v>
      </c>
      <c r="D44" s="42" t="s">
        <v>757</v>
      </c>
      <c r="E44" s="10" t="s">
        <v>644</v>
      </c>
      <c r="F44" s="10">
        <v>20</v>
      </c>
    </row>
    <row r="45" s="52" customFormat="1" ht="14.25" spans="1:6">
      <c r="A45" s="10">
        <v>43</v>
      </c>
      <c r="B45" s="9" t="s">
        <v>758</v>
      </c>
      <c r="C45" s="10">
        <v>43413</v>
      </c>
      <c r="D45" s="42" t="s">
        <v>759</v>
      </c>
      <c r="E45" s="10" t="s">
        <v>644</v>
      </c>
      <c r="F45" s="10">
        <v>20</v>
      </c>
    </row>
    <row r="46" s="52" customFormat="1" ht="14.25" spans="1:6">
      <c r="A46" s="10">
        <v>44</v>
      </c>
      <c r="B46" s="9" t="s">
        <v>760</v>
      </c>
      <c r="C46" s="10" t="s">
        <v>761</v>
      </c>
      <c r="D46" s="9" t="s">
        <v>762</v>
      </c>
      <c r="E46" s="10" t="s">
        <v>644</v>
      </c>
      <c r="F46" s="10">
        <v>200</v>
      </c>
    </row>
    <row r="47" s="52" customFormat="1" ht="14.25" spans="1:6">
      <c r="A47" s="10">
        <v>45</v>
      </c>
      <c r="B47" s="9" t="s">
        <v>763</v>
      </c>
      <c r="C47" s="10" t="s">
        <v>764</v>
      </c>
      <c r="D47" s="9" t="s">
        <v>765</v>
      </c>
      <c r="E47" s="10" t="s">
        <v>644</v>
      </c>
      <c r="F47" s="10">
        <v>20</v>
      </c>
    </row>
    <row r="48" s="52" customFormat="1" ht="14.25" spans="1:6">
      <c r="A48" s="10">
        <v>46</v>
      </c>
      <c r="B48" s="9" t="s">
        <v>766</v>
      </c>
      <c r="C48" s="10" t="s">
        <v>767</v>
      </c>
      <c r="D48" s="9" t="s">
        <v>768</v>
      </c>
      <c r="E48" s="10" t="s">
        <v>644</v>
      </c>
      <c r="F48" s="10">
        <v>20</v>
      </c>
    </row>
    <row r="49" s="52" customFormat="1" ht="14.25" spans="1:6">
      <c r="A49" s="10">
        <v>47</v>
      </c>
      <c r="B49" s="9" t="s">
        <v>769</v>
      </c>
      <c r="C49" s="10" t="s">
        <v>770</v>
      </c>
      <c r="D49" s="9" t="s">
        <v>771</v>
      </c>
      <c r="E49" s="10" t="s">
        <v>644</v>
      </c>
      <c r="F49" s="10">
        <v>20</v>
      </c>
    </row>
    <row r="50" s="52" customFormat="1" ht="28.5" spans="1:6">
      <c r="A50" s="10">
        <v>48</v>
      </c>
      <c r="B50" s="9" t="s">
        <v>772</v>
      </c>
      <c r="C50" s="10" t="s">
        <v>773</v>
      </c>
      <c r="D50" s="9" t="s">
        <v>774</v>
      </c>
      <c r="E50" s="10" t="s">
        <v>644</v>
      </c>
      <c r="F50" s="10">
        <v>200</v>
      </c>
    </row>
    <row r="51" s="52" customFormat="1" ht="14.25" spans="1:6">
      <c r="A51" s="10">
        <v>49</v>
      </c>
      <c r="B51" s="9" t="s">
        <v>775</v>
      </c>
      <c r="C51" s="10" t="s">
        <v>776</v>
      </c>
      <c r="D51" s="9" t="s">
        <v>777</v>
      </c>
      <c r="E51" s="10" t="s">
        <v>644</v>
      </c>
      <c r="F51" s="10">
        <v>200</v>
      </c>
    </row>
    <row r="52" s="52" customFormat="1" ht="14.25" spans="1:6">
      <c r="A52" s="10">
        <v>50</v>
      </c>
      <c r="B52" s="9" t="s">
        <v>778</v>
      </c>
      <c r="C52" s="10" t="s">
        <v>779</v>
      </c>
      <c r="D52" s="9" t="s">
        <v>780</v>
      </c>
      <c r="E52" s="10" t="s">
        <v>644</v>
      </c>
      <c r="F52" s="10">
        <v>60</v>
      </c>
    </row>
    <row r="53" s="52" customFormat="1" ht="14.25" spans="1:6">
      <c r="A53" s="10">
        <v>51</v>
      </c>
      <c r="B53" s="9" t="s">
        <v>781</v>
      </c>
      <c r="C53" s="10" t="s">
        <v>782</v>
      </c>
      <c r="D53" s="9" t="s">
        <v>783</v>
      </c>
      <c r="E53" s="10" t="s">
        <v>644</v>
      </c>
      <c r="F53" s="10">
        <v>200</v>
      </c>
    </row>
    <row r="54" s="52" customFormat="1" ht="14.25" spans="1:6">
      <c r="A54" s="10">
        <v>52</v>
      </c>
      <c r="B54" s="9" t="s">
        <v>784</v>
      </c>
      <c r="C54" s="10">
        <v>43509</v>
      </c>
      <c r="D54" s="9" t="s">
        <v>785</v>
      </c>
      <c r="E54" s="10" t="s">
        <v>644</v>
      </c>
      <c r="F54" s="10">
        <v>200</v>
      </c>
    </row>
    <row r="55" s="52" customFormat="1" ht="14.25" spans="1:6">
      <c r="A55" s="10">
        <v>53</v>
      </c>
      <c r="B55" s="9" t="s">
        <v>786</v>
      </c>
      <c r="C55" s="10" t="s">
        <v>787</v>
      </c>
      <c r="D55" s="9" t="s">
        <v>788</v>
      </c>
      <c r="E55" s="10" t="s">
        <v>644</v>
      </c>
      <c r="F55" s="10">
        <v>200</v>
      </c>
    </row>
    <row r="56" s="52" customFormat="1" ht="14.25" spans="1:6">
      <c r="A56" s="10">
        <v>54</v>
      </c>
      <c r="B56" s="9" t="s">
        <v>789</v>
      </c>
      <c r="C56" s="10" t="s">
        <v>790</v>
      </c>
      <c r="D56" s="9" t="s">
        <v>791</v>
      </c>
      <c r="E56" s="10" t="s">
        <v>644</v>
      </c>
      <c r="F56" s="10">
        <v>200</v>
      </c>
    </row>
    <row r="57" s="52" customFormat="1" ht="14.25" spans="1:6">
      <c r="A57" s="10">
        <v>55</v>
      </c>
      <c r="B57" s="9" t="s">
        <v>792</v>
      </c>
      <c r="C57" s="10" t="s">
        <v>793</v>
      </c>
      <c r="D57" s="9" t="s">
        <v>794</v>
      </c>
      <c r="E57" s="10" t="s">
        <v>644</v>
      </c>
      <c r="F57" s="10">
        <v>20</v>
      </c>
    </row>
    <row r="58" s="52" customFormat="1" ht="14.25" spans="1:6">
      <c r="A58" s="10">
        <v>56</v>
      </c>
      <c r="B58" s="9" t="s">
        <v>795</v>
      </c>
      <c r="C58" s="10" t="s">
        <v>796</v>
      </c>
      <c r="D58" s="9" t="s">
        <v>797</v>
      </c>
      <c r="E58" s="10" t="s">
        <v>644</v>
      </c>
      <c r="F58" s="10">
        <v>20</v>
      </c>
    </row>
    <row r="59" s="52" customFormat="1" ht="14.25" spans="1:6">
      <c r="A59" s="10">
        <v>57</v>
      </c>
      <c r="B59" s="9" t="s">
        <v>798</v>
      </c>
      <c r="C59" s="10" t="s">
        <v>799</v>
      </c>
      <c r="D59" s="9" t="s">
        <v>800</v>
      </c>
      <c r="E59" s="10" t="s">
        <v>644</v>
      </c>
      <c r="F59" s="10">
        <v>20</v>
      </c>
    </row>
    <row r="60" s="52" customFormat="1" ht="14.25" spans="1:6">
      <c r="A60" s="10">
        <v>58</v>
      </c>
      <c r="B60" s="9" t="s">
        <v>801</v>
      </c>
      <c r="C60" s="10" t="s">
        <v>802</v>
      </c>
      <c r="D60" s="42" t="s">
        <v>803</v>
      </c>
      <c r="E60" s="10" t="s">
        <v>644</v>
      </c>
      <c r="F60" s="10">
        <v>20</v>
      </c>
    </row>
    <row r="61" s="52" customFormat="1" ht="14.25" spans="1:6">
      <c r="A61" s="10">
        <v>59</v>
      </c>
      <c r="B61" s="9" t="s">
        <v>804</v>
      </c>
      <c r="C61" s="10" t="s">
        <v>805</v>
      </c>
      <c r="D61" s="42" t="s">
        <v>806</v>
      </c>
      <c r="E61" s="10" t="s">
        <v>644</v>
      </c>
      <c r="F61" s="10">
        <v>200</v>
      </c>
    </row>
    <row r="62" s="52" customFormat="1" ht="14.25" spans="1:6">
      <c r="A62" s="10">
        <v>60</v>
      </c>
      <c r="B62" s="9" t="s">
        <v>807</v>
      </c>
      <c r="C62" s="10" t="s">
        <v>808</v>
      </c>
      <c r="D62" s="42" t="s">
        <v>809</v>
      </c>
      <c r="E62" s="10" t="s">
        <v>644</v>
      </c>
      <c r="F62" s="10">
        <v>200</v>
      </c>
    </row>
    <row r="63" s="52" customFormat="1" ht="14.25" spans="1:6">
      <c r="A63" s="10">
        <v>61</v>
      </c>
      <c r="B63" s="9" t="s">
        <v>810</v>
      </c>
      <c r="C63" s="10" t="s">
        <v>811</v>
      </c>
      <c r="D63" s="42" t="s">
        <v>812</v>
      </c>
      <c r="E63" s="10" t="s">
        <v>644</v>
      </c>
      <c r="F63" s="10">
        <v>20</v>
      </c>
    </row>
    <row r="64" s="52" customFormat="1" ht="14.25" spans="1:6">
      <c r="A64" s="10">
        <v>62</v>
      </c>
      <c r="B64" s="9" t="s">
        <v>813</v>
      </c>
      <c r="C64" s="10" t="s">
        <v>814</v>
      </c>
      <c r="D64" s="42" t="s">
        <v>815</v>
      </c>
      <c r="E64" s="10" t="s">
        <v>644</v>
      </c>
      <c r="F64" s="10">
        <v>20</v>
      </c>
    </row>
    <row r="65" s="52" customFormat="1" ht="14.25" spans="1:6">
      <c r="A65" s="10">
        <v>63</v>
      </c>
      <c r="B65" s="9" t="s">
        <v>816</v>
      </c>
      <c r="C65" s="10" t="s">
        <v>817</v>
      </c>
      <c r="D65" s="42" t="s">
        <v>818</v>
      </c>
      <c r="E65" s="10" t="s">
        <v>644</v>
      </c>
      <c r="F65" s="10">
        <v>20</v>
      </c>
    </row>
    <row r="66" s="52" customFormat="1" ht="14.25" spans="1:6">
      <c r="A66" s="10">
        <v>64</v>
      </c>
      <c r="B66" s="9" t="s">
        <v>819</v>
      </c>
      <c r="C66" s="10" t="s">
        <v>820</v>
      </c>
      <c r="D66" s="42" t="s">
        <v>821</v>
      </c>
      <c r="E66" s="10" t="s">
        <v>644</v>
      </c>
      <c r="F66" s="10">
        <v>20</v>
      </c>
    </row>
    <row r="67" s="52" customFormat="1" ht="14.25" spans="1:6">
      <c r="A67" s="10">
        <v>65</v>
      </c>
      <c r="B67" s="9" t="s">
        <v>822</v>
      </c>
      <c r="C67" s="10" t="s">
        <v>823</v>
      </c>
      <c r="D67" s="42" t="s">
        <v>824</v>
      </c>
      <c r="E67" s="10" t="s">
        <v>644</v>
      </c>
      <c r="F67" s="10">
        <v>20</v>
      </c>
    </row>
    <row r="68" s="52" customFormat="1" ht="14.25" spans="1:6">
      <c r="A68" s="10">
        <v>66</v>
      </c>
      <c r="B68" s="9" t="s">
        <v>825</v>
      </c>
      <c r="C68" s="10" t="s">
        <v>826</v>
      </c>
      <c r="D68" s="42" t="s">
        <v>697</v>
      </c>
      <c r="E68" s="10" t="s">
        <v>644</v>
      </c>
      <c r="F68" s="10">
        <v>60</v>
      </c>
    </row>
    <row r="69" s="52" customFormat="1" ht="14.25" spans="1:6">
      <c r="A69" s="10">
        <v>67</v>
      </c>
      <c r="B69" s="9" t="s">
        <v>827</v>
      </c>
      <c r="C69" s="10" t="s">
        <v>828</v>
      </c>
      <c r="D69" s="42" t="s">
        <v>829</v>
      </c>
      <c r="E69" s="10" t="s">
        <v>644</v>
      </c>
      <c r="F69" s="10">
        <v>20</v>
      </c>
    </row>
    <row r="70" s="52" customFormat="1" ht="14.25" spans="1:6">
      <c r="A70" s="10">
        <v>68</v>
      </c>
      <c r="B70" s="9" t="s">
        <v>830</v>
      </c>
      <c r="C70" s="10" t="s">
        <v>831</v>
      </c>
      <c r="D70" s="42" t="s">
        <v>832</v>
      </c>
      <c r="E70" s="10" t="s">
        <v>644</v>
      </c>
      <c r="F70" s="10">
        <v>60</v>
      </c>
    </row>
    <row r="71" s="52" customFormat="1" ht="14.25" spans="1:6">
      <c r="A71" s="10">
        <v>69</v>
      </c>
      <c r="B71" s="9" t="s">
        <v>833</v>
      </c>
      <c r="C71" s="10" t="s">
        <v>834</v>
      </c>
      <c r="D71" s="42" t="s">
        <v>832</v>
      </c>
      <c r="E71" s="10" t="s">
        <v>644</v>
      </c>
      <c r="F71" s="10">
        <v>200</v>
      </c>
    </row>
    <row r="72" s="52" customFormat="1" ht="14.25" spans="1:6">
      <c r="A72" s="10">
        <v>70</v>
      </c>
      <c r="B72" s="9" t="s">
        <v>835</v>
      </c>
      <c r="C72" s="10" t="s">
        <v>836</v>
      </c>
      <c r="D72" s="9" t="s">
        <v>837</v>
      </c>
      <c r="E72" s="10" t="s">
        <v>62</v>
      </c>
      <c r="F72" s="10">
        <v>70</v>
      </c>
    </row>
    <row r="73" s="52" customFormat="1" ht="14.25" spans="1:6">
      <c r="A73" s="10">
        <v>71</v>
      </c>
      <c r="B73" s="9" t="s">
        <v>835</v>
      </c>
      <c r="C73" s="10" t="s">
        <v>838</v>
      </c>
      <c r="D73" s="9" t="s">
        <v>839</v>
      </c>
      <c r="E73" s="10" t="s">
        <v>62</v>
      </c>
      <c r="F73" s="10">
        <v>110</v>
      </c>
    </row>
    <row r="74" s="52" customFormat="1" ht="14.25" spans="1:6">
      <c r="A74" s="10">
        <v>72</v>
      </c>
      <c r="B74" s="9" t="s">
        <v>835</v>
      </c>
      <c r="C74" s="10">
        <v>60004</v>
      </c>
      <c r="D74" s="9" t="s">
        <v>840</v>
      </c>
      <c r="E74" s="10" t="s">
        <v>62</v>
      </c>
      <c r="F74" s="10">
        <v>8</v>
      </c>
    </row>
    <row r="75" s="52" customFormat="1" ht="14.25" spans="1:6">
      <c r="A75" s="10">
        <v>73</v>
      </c>
      <c r="B75" s="9" t="s">
        <v>841</v>
      </c>
      <c r="C75" s="10">
        <v>60012</v>
      </c>
      <c r="D75" s="9" t="s">
        <v>842</v>
      </c>
      <c r="E75" s="10" t="s">
        <v>62</v>
      </c>
      <c r="F75" s="10">
        <v>30</v>
      </c>
    </row>
    <row r="76" s="52" customFormat="1" ht="14.25" spans="1:6">
      <c r="A76" s="10">
        <v>74</v>
      </c>
      <c r="B76" s="9" t="s">
        <v>843</v>
      </c>
      <c r="C76" s="10" t="s">
        <v>844</v>
      </c>
      <c r="D76" s="9" t="s">
        <v>845</v>
      </c>
      <c r="E76" s="10" t="s">
        <v>846</v>
      </c>
      <c r="F76" s="10">
        <v>240</v>
      </c>
    </row>
    <row r="77" s="52" customFormat="1" ht="14.25" spans="1:6">
      <c r="A77" s="10">
        <v>75</v>
      </c>
      <c r="B77" s="9" t="s">
        <v>843</v>
      </c>
      <c r="C77" s="10" t="s">
        <v>847</v>
      </c>
      <c r="D77" s="9" t="s">
        <v>848</v>
      </c>
      <c r="E77" s="10" t="s">
        <v>62</v>
      </c>
      <c r="F77" s="10">
        <v>300</v>
      </c>
    </row>
    <row r="78" s="52" customFormat="1" ht="14.25" spans="1:6">
      <c r="A78" s="10">
        <v>76</v>
      </c>
      <c r="B78" s="9" t="s">
        <v>843</v>
      </c>
      <c r="C78" s="10" t="s">
        <v>849</v>
      </c>
      <c r="D78" s="9" t="s">
        <v>850</v>
      </c>
      <c r="E78" s="10" t="s">
        <v>846</v>
      </c>
      <c r="F78" s="10">
        <v>600</v>
      </c>
    </row>
    <row r="79" s="52" customFormat="1" ht="14.25" spans="1:6">
      <c r="A79" s="10">
        <v>77</v>
      </c>
      <c r="B79" s="9" t="s">
        <v>851</v>
      </c>
      <c r="C79" s="10">
        <v>61009</v>
      </c>
      <c r="D79" s="9" t="s">
        <v>850</v>
      </c>
      <c r="E79" s="10" t="s">
        <v>846</v>
      </c>
      <c r="F79" s="10">
        <v>40</v>
      </c>
    </row>
    <row r="80" s="52" customFormat="1" ht="14.25" spans="1:6">
      <c r="A80" s="10">
        <v>78</v>
      </c>
      <c r="B80" s="9" t="s">
        <v>852</v>
      </c>
      <c r="C80" s="10" t="s">
        <v>853</v>
      </c>
      <c r="D80" s="9" t="s">
        <v>854</v>
      </c>
      <c r="E80" s="10" t="s">
        <v>62</v>
      </c>
      <c r="F80" s="10">
        <v>100</v>
      </c>
    </row>
    <row r="81" s="52" customFormat="1" ht="14.25" spans="1:6">
      <c r="A81" s="10">
        <v>79</v>
      </c>
      <c r="B81" s="9" t="s">
        <v>852</v>
      </c>
      <c r="C81" s="10" t="s">
        <v>855</v>
      </c>
      <c r="D81" s="9" t="s">
        <v>839</v>
      </c>
      <c r="E81" s="10" t="s">
        <v>62</v>
      </c>
      <c r="F81" s="10">
        <v>100</v>
      </c>
    </row>
    <row r="82" s="52" customFormat="1" ht="14.25" spans="1:6">
      <c r="A82" s="10">
        <v>80</v>
      </c>
      <c r="B82" s="9" t="s">
        <v>852</v>
      </c>
      <c r="C82" s="10" t="s">
        <v>856</v>
      </c>
      <c r="D82" s="9" t="s">
        <v>857</v>
      </c>
      <c r="E82" s="10" t="s">
        <v>62</v>
      </c>
      <c r="F82" s="10">
        <v>170</v>
      </c>
    </row>
    <row r="83" s="52" customFormat="1" ht="14.25" spans="1:6">
      <c r="A83" s="10">
        <v>81</v>
      </c>
      <c r="B83" s="9" t="s">
        <v>852</v>
      </c>
      <c r="C83" s="10" t="s">
        <v>858</v>
      </c>
      <c r="D83" s="9" t="s">
        <v>840</v>
      </c>
      <c r="E83" s="10" t="s">
        <v>62</v>
      </c>
      <c r="F83" s="10">
        <v>190</v>
      </c>
    </row>
    <row r="84" s="52" customFormat="1" ht="14.25" spans="1:6">
      <c r="A84" s="10">
        <v>82</v>
      </c>
      <c r="B84" s="9" t="s">
        <v>859</v>
      </c>
      <c r="C84" s="10">
        <v>61040</v>
      </c>
      <c r="D84" s="9" t="s">
        <v>860</v>
      </c>
      <c r="E84" s="10" t="s">
        <v>62</v>
      </c>
      <c r="F84" s="10">
        <v>50</v>
      </c>
    </row>
    <row r="85" s="52" customFormat="1" ht="14.25" spans="1:6">
      <c r="A85" s="10">
        <v>83</v>
      </c>
      <c r="B85" s="9" t="s">
        <v>859</v>
      </c>
      <c r="C85" s="10" t="s">
        <v>861</v>
      </c>
      <c r="D85" s="9" t="s">
        <v>862</v>
      </c>
      <c r="E85" s="10" t="s">
        <v>62</v>
      </c>
      <c r="F85" s="10">
        <v>120</v>
      </c>
    </row>
    <row r="86" s="52" customFormat="1" ht="14.25" spans="1:6">
      <c r="A86" s="10">
        <v>84</v>
      </c>
      <c r="B86" s="9" t="s">
        <v>859</v>
      </c>
      <c r="C86" s="10" t="s">
        <v>863</v>
      </c>
      <c r="D86" s="9" t="s">
        <v>857</v>
      </c>
      <c r="E86" s="10" t="s">
        <v>62</v>
      </c>
      <c r="F86" s="10">
        <v>200</v>
      </c>
    </row>
    <row r="87" s="52" customFormat="1" ht="14.25" spans="1:6">
      <c r="A87" s="10">
        <v>85</v>
      </c>
      <c r="B87" s="9" t="s">
        <v>864</v>
      </c>
      <c r="C87" s="10" t="s">
        <v>865</v>
      </c>
      <c r="D87" s="9" t="s">
        <v>866</v>
      </c>
      <c r="E87" s="10" t="s">
        <v>62</v>
      </c>
      <c r="F87" s="10">
        <v>70</v>
      </c>
    </row>
    <row r="88" s="52" customFormat="1" ht="14.25" spans="1:6">
      <c r="A88" s="10">
        <v>86</v>
      </c>
      <c r="B88" s="9" t="s">
        <v>867</v>
      </c>
      <c r="C88" s="10" t="s">
        <v>868</v>
      </c>
      <c r="D88" s="9" t="s">
        <v>869</v>
      </c>
      <c r="E88" s="10" t="s">
        <v>62</v>
      </c>
      <c r="F88" s="10">
        <v>4</v>
      </c>
    </row>
    <row r="89" s="52" customFormat="1" ht="14.25" spans="1:6">
      <c r="A89" s="10">
        <v>87</v>
      </c>
      <c r="B89" s="9" t="s">
        <v>870</v>
      </c>
      <c r="C89" s="10" t="s">
        <v>871</v>
      </c>
      <c r="D89" s="9" t="s">
        <v>872</v>
      </c>
      <c r="E89" s="10" t="s">
        <v>62</v>
      </c>
      <c r="F89" s="10">
        <v>120</v>
      </c>
    </row>
    <row r="90" s="52" customFormat="1" ht="14.25" spans="1:6">
      <c r="A90" s="10">
        <v>88</v>
      </c>
      <c r="B90" s="9" t="s">
        <v>873</v>
      </c>
      <c r="C90" s="10">
        <v>62071</v>
      </c>
      <c r="D90" s="9" t="s">
        <v>874</v>
      </c>
      <c r="E90" s="10" t="s">
        <v>62</v>
      </c>
      <c r="F90" s="10">
        <v>110</v>
      </c>
    </row>
    <row r="91" s="52" customFormat="1" ht="14.25" spans="1:6">
      <c r="A91" s="10">
        <v>89</v>
      </c>
      <c r="B91" s="9" t="s">
        <v>875</v>
      </c>
      <c r="C91" s="10">
        <v>62072</v>
      </c>
      <c r="D91" s="9" t="s">
        <v>874</v>
      </c>
      <c r="E91" s="10" t="s">
        <v>62</v>
      </c>
      <c r="F91" s="10">
        <v>110</v>
      </c>
    </row>
    <row r="92" s="52" customFormat="1" ht="14.25" spans="1:6">
      <c r="A92" s="10">
        <v>90</v>
      </c>
      <c r="B92" s="9" t="s">
        <v>876</v>
      </c>
      <c r="C92" s="10" t="s">
        <v>877</v>
      </c>
      <c r="D92" s="9" t="s">
        <v>878</v>
      </c>
      <c r="E92" s="10" t="s">
        <v>846</v>
      </c>
      <c r="F92" s="10">
        <v>1000</v>
      </c>
    </row>
    <row r="93" s="52" customFormat="1" ht="14.25" spans="1:6">
      <c r="A93" s="10">
        <v>91</v>
      </c>
      <c r="B93" s="9" t="s">
        <v>879</v>
      </c>
      <c r="C93" s="10" t="s">
        <v>880</v>
      </c>
      <c r="D93" s="9" t="s">
        <v>837</v>
      </c>
      <c r="E93" s="10" t="s">
        <v>846</v>
      </c>
      <c r="F93" s="10">
        <v>120</v>
      </c>
    </row>
    <row r="94" s="52" customFormat="1" ht="14.25" spans="1:6">
      <c r="A94" s="10">
        <v>92</v>
      </c>
      <c r="B94" s="9" t="s">
        <v>881</v>
      </c>
      <c r="C94" s="10" t="s">
        <v>882</v>
      </c>
      <c r="D94" s="9" t="s">
        <v>883</v>
      </c>
      <c r="E94" s="10" t="s">
        <v>62</v>
      </c>
      <c r="F94" s="10">
        <v>8</v>
      </c>
    </row>
    <row r="95" s="52" customFormat="1" ht="14.25" spans="1:6">
      <c r="A95" s="10">
        <v>93</v>
      </c>
      <c r="B95" s="9" t="s">
        <v>884</v>
      </c>
      <c r="C95" s="10">
        <v>62098</v>
      </c>
      <c r="D95" s="42" t="s">
        <v>885</v>
      </c>
      <c r="E95" s="10" t="s">
        <v>62</v>
      </c>
      <c r="F95" s="10">
        <v>120</v>
      </c>
    </row>
    <row r="96" s="52" customFormat="1" ht="14.25" spans="1:6">
      <c r="A96" s="10">
        <v>94</v>
      </c>
      <c r="B96" s="9" t="s">
        <v>886</v>
      </c>
      <c r="C96" s="10">
        <v>63012</v>
      </c>
      <c r="D96" s="9" t="s">
        <v>887</v>
      </c>
      <c r="E96" s="10" t="s">
        <v>62</v>
      </c>
      <c r="F96" s="10">
        <v>480</v>
      </c>
    </row>
    <row r="97" s="52" customFormat="1" ht="14.25" spans="1:6">
      <c r="A97" s="10">
        <v>95</v>
      </c>
      <c r="B97" s="9" t="s">
        <v>886</v>
      </c>
      <c r="C97" s="10">
        <v>63014</v>
      </c>
      <c r="D97" s="9" t="s">
        <v>888</v>
      </c>
      <c r="E97" s="10" t="s">
        <v>62</v>
      </c>
      <c r="F97" s="10">
        <v>480</v>
      </c>
    </row>
    <row r="98" s="52" customFormat="1" ht="14.25" spans="1:6">
      <c r="A98" s="10">
        <v>96</v>
      </c>
      <c r="B98" s="9" t="s">
        <v>889</v>
      </c>
      <c r="C98" s="10">
        <v>63023</v>
      </c>
      <c r="D98" s="9" t="s">
        <v>890</v>
      </c>
      <c r="E98" s="10" t="s">
        <v>62</v>
      </c>
      <c r="F98" s="10">
        <v>40</v>
      </c>
    </row>
    <row r="99" s="52" customFormat="1" ht="14.25" spans="1:6">
      <c r="A99" s="10">
        <v>97</v>
      </c>
      <c r="B99" s="9" t="s">
        <v>889</v>
      </c>
      <c r="C99" s="10">
        <v>63024</v>
      </c>
      <c r="D99" s="9" t="s">
        <v>888</v>
      </c>
      <c r="E99" s="10" t="s">
        <v>62</v>
      </c>
      <c r="F99" s="10">
        <v>40</v>
      </c>
    </row>
    <row r="100" s="52" customFormat="1" ht="14.25" spans="1:6">
      <c r="A100" s="10">
        <v>98</v>
      </c>
      <c r="B100" s="9" t="s">
        <v>891</v>
      </c>
      <c r="C100" s="10" t="s">
        <v>892</v>
      </c>
      <c r="D100" s="9" t="s">
        <v>893</v>
      </c>
      <c r="E100" s="10" t="s">
        <v>62</v>
      </c>
      <c r="F100" s="10">
        <v>400</v>
      </c>
    </row>
    <row r="101" s="52" customFormat="1" ht="14.25" spans="1:6">
      <c r="A101" s="10">
        <v>99</v>
      </c>
      <c r="B101" s="9" t="s">
        <v>891</v>
      </c>
      <c r="C101" s="10" t="s">
        <v>894</v>
      </c>
      <c r="D101" s="9" t="s">
        <v>895</v>
      </c>
      <c r="E101" s="10" t="s">
        <v>62</v>
      </c>
      <c r="F101" s="10">
        <v>450</v>
      </c>
    </row>
    <row r="102" s="52" customFormat="1" ht="14.25" spans="1:6">
      <c r="A102" s="10">
        <v>100</v>
      </c>
      <c r="B102" s="9" t="s">
        <v>891</v>
      </c>
      <c r="C102" s="10" t="s">
        <v>896</v>
      </c>
      <c r="D102" s="9" t="s">
        <v>897</v>
      </c>
      <c r="E102" s="10" t="s">
        <v>62</v>
      </c>
      <c r="F102" s="10">
        <v>600</v>
      </c>
    </row>
    <row r="103" s="52" customFormat="1" ht="14.25" spans="1:6">
      <c r="A103" s="10">
        <v>101</v>
      </c>
      <c r="B103" s="9" t="s">
        <v>898</v>
      </c>
      <c r="C103" s="10" t="s">
        <v>899</v>
      </c>
      <c r="D103" s="42" t="s">
        <v>900</v>
      </c>
      <c r="E103" s="10" t="s">
        <v>471</v>
      </c>
      <c r="F103" s="10">
        <v>80</v>
      </c>
    </row>
    <row r="104" s="52" customFormat="1" ht="14.25" spans="1:6">
      <c r="A104" s="10">
        <v>102</v>
      </c>
      <c r="B104" s="9" t="s">
        <v>901</v>
      </c>
      <c r="C104" s="10">
        <v>64007</v>
      </c>
      <c r="D104" s="42" t="s">
        <v>902</v>
      </c>
      <c r="E104" s="10" t="s">
        <v>62</v>
      </c>
      <c r="F104" s="10">
        <v>100</v>
      </c>
    </row>
    <row r="105" s="52" customFormat="1" ht="14.25" spans="1:6">
      <c r="A105" s="10">
        <v>103</v>
      </c>
      <c r="B105" s="9" t="s">
        <v>903</v>
      </c>
      <c r="C105" s="10" t="s">
        <v>904</v>
      </c>
      <c r="D105" s="9" t="s">
        <v>905</v>
      </c>
      <c r="E105" s="10" t="s">
        <v>471</v>
      </c>
      <c r="F105" s="10">
        <v>60</v>
      </c>
    </row>
    <row r="106" s="52" customFormat="1" ht="14.25" spans="1:6">
      <c r="A106" s="10">
        <v>104</v>
      </c>
      <c r="B106" s="9" t="s">
        <v>906</v>
      </c>
      <c r="C106" s="10">
        <v>64051</v>
      </c>
      <c r="D106" s="9" t="s">
        <v>907</v>
      </c>
      <c r="E106" s="10" t="s">
        <v>908</v>
      </c>
      <c r="F106" s="10">
        <v>4</v>
      </c>
    </row>
    <row r="107" s="52" customFormat="1" ht="14.25" spans="1:6">
      <c r="A107" s="10">
        <v>105</v>
      </c>
      <c r="B107" s="9" t="s">
        <v>909</v>
      </c>
      <c r="C107" s="10" t="s">
        <v>910</v>
      </c>
      <c r="D107" s="9" t="s">
        <v>911</v>
      </c>
      <c r="E107" s="10" t="s">
        <v>908</v>
      </c>
      <c r="F107" s="10">
        <v>4</v>
      </c>
    </row>
    <row r="108" s="52" customFormat="1" ht="14.25" spans="1:6">
      <c r="A108" s="10">
        <v>106</v>
      </c>
      <c r="B108" s="9" t="s">
        <v>912</v>
      </c>
      <c r="C108" s="10">
        <v>64067</v>
      </c>
      <c r="D108" s="9" t="s">
        <v>913</v>
      </c>
      <c r="E108" s="10" t="s">
        <v>62</v>
      </c>
      <c r="F108" s="10">
        <v>20</v>
      </c>
    </row>
    <row r="109" s="52" customFormat="1" ht="14.25" spans="1:6">
      <c r="A109" s="10">
        <v>107</v>
      </c>
      <c r="B109" s="9" t="s">
        <v>914</v>
      </c>
      <c r="C109" s="10">
        <v>64071</v>
      </c>
      <c r="D109" s="9" t="s">
        <v>915</v>
      </c>
      <c r="E109" s="10" t="s">
        <v>62</v>
      </c>
      <c r="F109" s="10">
        <v>50</v>
      </c>
    </row>
    <row r="110" s="52" customFormat="1" ht="14.25" spans="1:6">
      <c r="A110" s="10">
        <v>108</v>
      </c>
      <c r="B110" s="9" t="s">
        <v>916</v>
      </c>
      <c r="C110" s="10">
        <v>64084</v>
      </c>
      <c r="D110" s="9" t="s">
        <v>872</v>
      </c>
      <c r="E110" s="10" t="s">
        <v>62</v>
      </c>
      <c r="F110" s="10">
        <v>20</v>
      </c>
    </row>
    <row r="111" s="52" customFormat="1" ht="14.25" spans="1:6">
      <c r="A111" s="10">
        <v>109</v>
      </c>
      <c r="B111" s="9" t="s">
        <v>916</v>
      </c>
      <c r="C111" s="10">
        <v>64085</v>
      </c>
      <c r="D111" s="9" t="s">
        <v>917</v>
      </c>
      <c r="E111" s="10" t="s">
        <v>62</v>
      </c>
      <c r="F111" s="10">
        <v>400</v>
      </c>
    </row>
    <row r="112" s="52" customFormat="1" ht="14.25" spans="1:6">
      <c r="A112" s="10">
        <v>110</v>
      </c>
      <c r="B112" s="9" t="s">
        <v>918</v>
      </c>
      <c r="C112" s="10">
        <v>64086</v>
      </c>
      <c r="D112" s="9" t="s">
        <v>919</v>
      </c>
      <c r="E112" s="10" t="s">
        <v>62</v>
      </c>
      <c r="F112" s="10">
        <v>100</v>
      </c>
    </row>
    <row r="113" s="52" customFormat="1" ht="14.25" spans="1:6">
      <c r="A113" s="10">
        <v>111</v>
      </c>
      <c r="B113" s="9" t="s">
        <v>920</v>
      </c>
      <c r="C113" s="10" t="s">
        <v>921</v>
      </c>
      <c r="D113" s="42" t="s">
        <v>922</v>
      </c>
      <c r="E113" s="10" t="s">
        <v>644</v>
      </c>
      <c r="F113" s="10">
        <v>100</v>
      </c>
    </row>
    <row r="114" s="52" customFormat="1" ht="14.25" spans="1:6">
      <c r="A114" s="10">
        <v>112</v>
      </c>
      <c r="B114" s="9" t="s">
        <v>923</v>
      </c>
      <c r="C114" s="10" t="s">
        <v>924</v>
      </c>
      <c r="D114" s="42" t="s">
        <v>925</v>
      </c>
      <c r="E114" s="10" t="s">
        <v>623</v>
      </c>
      <c r="F114" s="10">
        <v>40</v>
      </c>
    </row>
    <row r="115" s="52" customFormat="1" ht="14.25" spans="1:6">
      <c r="A115" s="10">
        <v>113</v>
      </c>
      <c r="B115" s="9" t="s">
        <v>926</v>
      </c>
      <c r="C115" s="10" t="s">
        <v>927</v>
      </c>
      <c r="D115" s="42" t="s">
        <v>925</v>
      </c>
      <c r="E115" s="10" t="s">
        <v>928</v>
      </c>
      <c r="F115" s="10">
        <v>200</v>
      </c>
    </row>
    <row r="116" s="52" customFormat="1" ht="27.95" customHeight="1" spans="1:6">
      <c r="A116" s="46"/>
      <c r="B116" s="10" t="s">
        <v>929</v>
      </c>
      <c r="C116" s="10"/>
      <c r="D116" s="46"/>
      <c r="E116" s="55"/>
      <c r="F116" s="56">
        <v>12858</v>
      </c>
    </row>
  </sheetData>
  <mergeCells count="1">
    <mergeCell ref="A1:F1"/>
  </mergeCells>
  <pageMargins left="0.700694444444445" right="0.700694444444445" top="0.751388888888889" bottom="0.751388888888889" header="0.298611111111111" footer="0.298611111111111"/>
  <pageSetup paperSize="9" orientation="portrait" horizontalDpi="600"/>
  <headerFooter/>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137"/>
  <sheetViews>
    <sheetView zoomScale="90" zoomScaleNormal="90" topLeftCell="A101" workbookViewId="0">
      <selection activeCell="F134" sqref="F134"/>
    </sheetView>
  </sheetViews>
  <sheetFormatPr defaultColWidth="9.50833333333333" defaultRowHeight="12" outlineLevelCol="6"/>
  <cols>
    <col min="1" max="1" width="5.875" style="1" customWidth="1"/>
    <col min="2" max="2" width="20.3083333333333" style="1" customWidth="1"/>
    <col min="3" max="3" width="17.5" style="1" customWidth="1"/>
    <col min="4" max="4" width="49.875" style="1" customWidth="1"/>
    <col min="5" max="5" width="4.63333333333333" style="1" customWidth="1"/>
    <col min="6" max="6" width="5.36666666666667" style="1" customWidth="1"/>
    <col min="7" max="7" width="5.5" style="1" customWidth="1"/>
    <col min="8" max="16384" width="9.50833333333333" style="1"/>
  </cols>
  <sheetData>
    <row r="1" s="1" customFormat="1" ht="33" customHeight="1" spans="1:6">
      <c r="A1" s="37" t="s">
        <v>39</v>
      </c>
      <c r="B1" s="38" t="s">
        <v>930</v>
      </c>
      <c r="C1" s="37"/>
      <c r="D1" s="38" t="s">
        <v>930</v>
      </c>
      <c r="E1" s="38" t="s">
        <v>930</v>
      </c>
      <c r="F1" s="38" t="s">
        <v>930</v>
      </c>
    </row>
    <row r="2" s="2" customFormat="1" ht="24" customHeight="1" spans="1:6">
      <c r="A2" s="39" t="s">
        <v>1</v>
      </c>
      <c r="B2" s="40" t="s">
        <v>43</v>
      </c>
      <c r="C2" s="40" t="s">
        <v>639</v>
      </c>
      <c r="D2" s="39" t="s">
        <v>640</v>
      </c>
      <c r="E2" s="39" t="s">
        <v>47</v>
      </c>
      <c r="F2" s="39" t="s">
        <v>46</v>
      </c>
    </row>
    <row r="3" s="1" customFormat="1" ht="14.25" spans="1:6">
      <c r="A3" s="10">
        <v>1</v>
      </c>
      <c r="B3" s="41" t="s">
        <v>931</v>
      </c>
      <c r="C3" s="10" t="s">
        <v>932</v>
      </c>
      <c r="D3" s="8" t="s">
        <v>933</v>
      </c>
      <c r="E3" s="10" t="s">
        <v>77</v>
      </c>
      <c r="F3" s="10">
        <v>4</v>
      </c>
    </row>
    <row r="4" s="1" customFormat="1" ht="14.25" spans="1:6">
      <c r="A4" s="10">
        <v>2</v>
      </c>
      <c r="B4" s="41" t="s">
        <v>934</v>
      </c>
      <c r="C4" s="10" t="s">
        <v>935</v>
      </c>
      <c r="D4" s="8" t="s">
        <v>936</v>
      </c>
      <c r="E4" s="10" t="s">
        <v>937</v>
      </c>
      <c r="F4" s="10">
        <v>2</v>
      </c>
    </row>
    <row r="5" s="1" customFormat="1" ht="14.25" spans="1:6">
      <c r="A5" s="10">
        <v>3</v>
      </c>
      <c r="B5" s="41" t="s">
        <v>938</v>
      </c>
      <c r="C5" s="10" t="s">
        <v>939</v>
      </c>
      <c r="D5" s="8" t="s">
        <v>940</v>
      </c>
      <c r="E5" s="10" t="s">
        <v>97</v>
      </c>
      <c r="F5" s="10">
        <v>4</v>
      </c>
    </row>
    <row r="6" s="1" customFormat="1" ht="14.25" spans="1:6">
      <c r="A6" s="10">
        <v>4</v>
      </c>
      <c r="B6" s="41" t="s">
        <v>938</v>
      </c>
      <c r="C6" s="10" t="s">
        <v>941</v>
      </c>
      <c r="D6" s="8" t="s">
        <v>942</v>
      </c>
      <c r="E6" s="10" t="s">
        <v>97</v>
      </c>
      <c r="F6" s="10">
        <v>110</v>
      </c>
    </row>
    <row r="7" s="1" customFormat="1" ht="14.25" spans="1:6">
      <c r="A7" s="10">
        <v>5</v>
      </c>
      <c r="B7" s="41" t="s">
        <v>943</v>
      </c>
      <c r="C7" s="10" t="s">
        <v>944</v>
      </c>
      <c r="D7" s="8" t="s">
        <v>945</v>
      </c>
      <c r="E7" s="10" t="s">
        <v>97</v>
      </c>
      <c r="F7" s="10">
        <v>4</v>
      </c>
    </row>
    <row r="8" s="1" customFormat="1" ht="14.25" spans="1:6">
      <c r="A8" s="10">
        <v>6</v>
      </c>
      <c r="B8" s="41" t="s">
        <v>946</v>
      </c>
      <c r="C8" s="10" t="s">
        <v>947</v>
      </c>
      <c r="D8" s="8" t="s">
        <v>948</v>
      </c>
      <c r="E8" s="10" t="s">
        <v>62</v>
      </c>
      <c r="F8" s="10">
        <v>130</v>
      </c>
    </row>
    <row r="9" s="1" customFormat="1" ht="14.25" spans="1:6">
      <c r="A9" s="10">
        <v>7</v>
      </c>
      <c r="B9" s="41" t="s">
        <v>949</v>
      </c>
      <c r="C9" s="10" t="s">
        <v>950</v>
      </c>
      <c r="D9" s="8" t="s">
        <v>951</v>
      </c>
      <c r="E9" s="10" t="s">
        <v>62</v>
      </c>
      <c r="F9" s="10">
        <v>4</v>
      </c>
    </row>
    <row r="10" s="1" customFormat="1" ht="14.25" spans="1:6">
      <c r="A10" s="10">
        <v>8</v>
      </c>
      <c r="B10" s="41" t="s">
        <v>952</v>
      </c>
      <c r="C10" s="10" t="s">
        <v>953</v>
      </c>
      <c r="D10" s="8" t="s">
        <v>954</v>
      </c>
      <c r="E10" s="10" t="s">
        <v>97</v>
      </c>
      <c r="F10" s="10">
        <v>4</v>
      </c>
    </row>
    <row r="11" s="1" customFormat="1" ht="14.25" spans="1:6">
      <c r="A11" s="10">
        <v>9</v>
      </c>
      <c r="B11" s="41" t="s">
        <v>955</v>
      </c>
      <c r="C11" s="10" t="s">
        <v>956</v>
      </c>
      <c r="D11" s="8" t="s">
        <v>957</v>
      </c>
      <c r="E11" s="10" t="s">
        <v>97</v>
      </c>
      <c r="F11" s="10">
        <v>4</v>
      </c>
    </row>
    <row r="12" s="1" customFormat="1" ht="14.25" spans="1:6">
      <c r="A12" s="10">
        <v>10</v>
      </c>
      <c r="B12" s="41" t="s">
        <v>958</v>
      </c>
      <c r="C12" s="10" t="s">
        <v>959</v>
      </c>
      <c r="D12" s="8" t="s">
        <v>960</v>
      </c>
      <c r="E12" s="10" t="s">
        <v>62</v>
      </c>
      <c r="F12" s="10">
        <v>4</v>
      </c>
    </row>
    <row r="13" s="1" customFormat="1" ht="14.25" spans="1:6">
      <c r="A13" s="10">
        <v>11</v>
      </c>
      <c r="B13" s="41" t="s">
        <v>961</v>
      </c>
      <c r="C13" s="10" t="s">
        <v>962</v>
      </c>
      <c r="D13" s="8" t="s">
        <v>963</v>
      </c>
      <c r="E13" s="10" t="s">
        <v>62</v>
      </c>
      <c r="F13" s="10">
        <v>4</v>
      </c>
    </row>
    <row r="14" s="1" customFormat="1" ht="14.25" spans="1:6">
      <c r="A14" s="10">
        <v>12</v>
      </c>
      <c r="B14" s="41" t="s">
        <v>964</v>
      </c>
      <c r="C14" s="10" t="s">
        <v>965</v>
      </c>
      <c r="D14" s="42" t="s">
        <v>966</v>
      </c>
      <c r="E14" s="10" t="s">
        <v>62</v>
      </c>
      <c r="F14" s="10">
        <v>4</v>
      </c>
    </row>
    <row r="15" s="1" customFormat="1" ht="14.25" spans="1:6">
      <c r="A15" s="10">
        <v>13</v>
      </c>
      <c r="B15" s="41" t="s">
        <v>967</v>
      </c>
      <c r="C15" s="10" t="s">
        <v>968</v>
      </c>
      <c r="D15" s="42" t="s">
        <v>969</v>
      </c>
      <c r="E15" s="10" t="s">
        <v>97</v>
      </c>
      <c r="F15" s="10">
        <v>4</v>
      </c>
    </row>
    <row r="16" s="1" customFormat="1" ht="14.25" spans="1:6">
      <c r="A16" s="10">
        <v>14</v>
      </c>
      <c r="B16" s="41" t="s">
        <v>970</v>
      </c>
      <c r="C16" s="10" t="s">
        <v>971</v>
      </c>
      <c r="D16" s="42" t="s">
        <v>972</v>
      </c>
      <c r="E16" s="10" t="s">
        <v>97</v>
      </c>
      <c r="F16" s="10">
        <v>4</v>
      </c>
    </row>
    <row r="17" s="1" customFormat="1" ht="57" spans="1:6">
      <c r="A17" s="10">
        <v>15</v>
      </c>
      <c r="B17" s="41" t="s">
        <v>973</v>
      </c>
      <c r="C17" s="10" t="s">
        <v>974</v>
      </c>
      <c r="D17" s="9" t="s">
        <v>975</v>
      </c>
      <c r="E17" s="10" t="s">
        <v>97</v>
      </c>
      <c r="F17" s="10">
        <v>4</v>
      </c>
    </row>
    <row r="18" s="1" customFormat="1" ht="14.25" spans="1:6">
      <c r="A18" s="10">
        <v>17</v>
      </c>
      <c r="B18" s="41" t="s">
        <v>976</v>
      </c>
      <c r="C18" s="10" t="s">
        <v>977</v>
      </c>
      <c r="D18" s="8" t="s">
        <v>978</v>
      </c>
      <c r="E18" s="10" t="s">
        <v>97</v>
      </c>
      <c r="F18" s="10">
        <v>3</v>
      </c>
    </row>
    <row r="19" s="1" customFormat="1" ht="14.25" spans="1:6">
      <c r="A19" s="10">
        <v>18</v>
      </c>
      <c r="B19" s="41" t="s">
        <v>979</v>
      </c>
      <c r="C19" s="10" t="s">
        <v>980</v>
      </c>
      <c r="D19" s="8" t="s">
        <v>981</v>
      </c>
      <c r="E19" s="10" t="s">
        <v>62</v>
      </c>
      <c r="F19" s="10">
        <v>40</v>
      </c>
    </row>
    <row r="20" s="1" customFormat="1" ht="14.25" spans="1:6">
      <c r="A20" s="10">
        <v>19</v>
      </c>
      <c r="B20" s="41" t="s">
        <v>982</v>
      </c>
      <c r="C20" s="10" t="s">
        <v>983</v>
      </c>
      <c r="D20" s="8" t="s">
        <v>984</v>
      </c>
      <c r="E20" s="10" t="s">
        <v>62</v>
      </c>
      <c r="F20" s="10">
        <v>20</v>
      </c>
    </row>
    <row r="21" s="1" customFormat="1" ht="14.25" spans="1:6">
      <c r="A21" s="10">
        <v>20</v>
      </c>
      <c r="B21" s="41" t="s">
        <v>985</v>
      </c>
      <c r="C21" s="10" t="s">
        <v>986</v>
      </c>
      <c r="D21" s="42" t="s">
        <v>987</v>
      </c>
      <c r="E21" s="10" t="s">
        <v>77</v>
      </c>
      <c r="F21" s="10">
        <v>4</v>
      </c>
    </row>
    <row r="22" s="1" customFormat="1" ht="14.25" spans="1:6">
      <c r="A22" s="10">
        <v>21</v>
      </c>
      <c r="B22" s="41" t="s">
        <v>988</v>
      </c>
      <c r="C22" s="43">
        <v>2116</v>
      </c>
      <c r="D22" s="8" t="s">
        <v>989</v>
      </c>
      <c r="E22" s="10" t="s">
        <v>62</v>
      </c>
      <c r="F22" s="10">
        <v>30</v>
      </c>
    </row>
    <row r="23" s="1" customFormat="1" ht="14.25" spans="1:6">
      <c r="A23" s="10">
        <v>22</v>
      </c>
      <c r="B23" s="41" t="s">
        <v>990</v>
      </c>
      <c r="C23" s="10" t="s">
        <v>991</v>
      </c>
      <c r="D23" s="42" t="s">
        <v>992</v>
      </c>
      <c r="E23" s="10" t="s">
        <v>77</v>
      </c>
      <c r="F23" s="10">
        <v>30</v>
      </c>
    </row>
    <row r="24" s="1" customFormat="1" ht="14.25" spans="1:6">
      <c r="A24" s="10">
        <v>23</v>
      </c>
      <c r="B24" s="41" t="s">
        <v>993</v>
      </c>
      <c r="C24" s="10" t="s">
        <v>994</v>
      </c>
      <c r="D24" s="42" t="s">
        <v>995</v>
      </c>
      <c r="E24" s="10" t="s">
        <v>62</v>
      </c>
      <c r="F24" s="10">
        <v>50</v>
      </c>
    </row>
    <row r="25" s="1" customFormat="1" ht="14.25" spans="1:6">
      <c r="A25" s="10">
        <v>24</v>
      </c>
      <c r="B25" s="41" t="s">
        <v>996</v>
      </c>
      <c r="C25" s="10" t="s">
        <v>997</v>
      </c>
      <c r="D25" s="8" t="s">
        <v>998</v>
      </c>
      <c r="E25" s="10" t="s">
        <v>62</v>
      </c>
      <c r="F25" s="10">
        <v>30</v>
      </c>
    </row>
    <row r="26" s="1" customFormat="1" ht="14.25" spans="1:6">
      <c r="A26" s="10">
        <v>25</v>
      </c>
      <c r="B26" s="41" t="s">
        <v>999</v>
      </c>
      <c r="C26" s="10">
        <v>10002</v>
      </c>
      <c r="D26" s="8" t="s">
        <v>1000</v>
      </c>
      <c r="E26" s="10" t="s">
        <v>471</v>
      </c>
      <c r="F26" s="10">
        <v>100</v>
      </c>
    </row>
    <row r="27" s="1" customFormat="1" ht="14.25" spans="1:6">
      <c r="A27" s="10">
        <v>26</v>
      </c>
      <c r="B27" s="41" t="s">
        <v>1001</v>
      </c>
      <c r="C27" s="10" t="s">
        <v>1002</v>
      </c>
      <c r="D27" s="8" t="s">
        <v>1003</v>
      </c>
      <c r="E27" s="10" t="s">
        <v>471</v>
      </c>
      <c r="F27" s="10">
        <v>100</v>
      </c>
    </row>
    <row r="28" s="1" customFormat="1" ht="14.25" spans="1:6">
      <c r="A28" s="10">
        <v>27</v>
      </c>
      <c r="B28" s="41" t="s">
        <v>1004</v>
      </c>
      <c r="C28" s="10" t="s">
        <v>1005</v>
      </c>
      <c r="D28" s="8" t="s">
        <v>1006</v>
      </c>
      <c r="E28" s="10" t="s">
        <v>97</v>
      </c>
      <c r="F28" s="10">
        <v>40</v>
      </c>
    </row>
    <row r="29" s="1" customFormat="1" ht="14.25" spans="1:6">
      <c r="A29" s="10">
        <v>28</v>
      </c>
      <c r="B29" s="41" t="s">
        <v>559</v>
      </c>
      <c r="C29" s="10">
        <v>11010</v>
      </c>
      <c r="D29" s="8" t="s">
        <v>1007</v>
      </c>
      <c r="E29" s="10" t="s">
        <v>97</v>
      </c>
      <c r="F29" s="10">
        <v>4</v>
      </c>
    </row>
    <row r="30" s="1" customFormat="1" ht="14.25" spans="1:6">
      <c r="A30" s="10">
        <v>29</v>
      </c>
      <c r="B30" s="41" t="s">
        <v>1008</v>
      </c>
      <c r="C30" s="10" t="s">
        <v>1009</v>
      </c>
      <c r="D30" s="8" t="s">
        <v>1010</v>
      </c>
      <c r="E30" s="10" t="s">
        <v>1011</v>
      </c>
      <c r="F30" s="10">
        <v>100</v>
      </c>
    </row>
    <row r="31" s="1" customFormat="1" ht="14.25" spans="1:6">
      <c r="A31" s="10">
        <v>30</v>
      </c>
      <c r="B31" s="41" t="s">
        <v>1012</v>
      </c>
      <c r="C31" s="10" t="s">
        <v>1013</v>
      </c>
      <c r="D31" s="8" t="s">
        <v>1014</v>
      </c>
      <c r="E31" s="10" t="s">
        <v>77</v>
      </c>
      <c r="F31" s="10">
        <v>15</v>
      </c>
    </row>
    <row r="32" s="1" customFormat="1" ht="14.25" spans="1:6">
      <c r="A32" s="10">
        <v>31</v>
      </c>
      <c r="B32" s="41" t="s">
        <v>1012</v>
      </c>
      <c r="C32" s="10" t="s">
        <v>1015</v>
      </c>
      <c r="D32" s="8" t="s">
        <v>1016</v>
      </c>
      <c r="E32" s="10" t="s">
        <v>77</v>
      </c>
      <c r="F32" s="10">
        <v>100</v>
      </c>
    </row>
    <row r="33" s="1" customFormat="1" ht="14.25" spans="1:6">
      <c r="A33" s="10">
        <v>32</v>
      </c>
      <c r="B33" s="41" t="s">
        <v>1017</v>
      </c>
      <c r="C33" s="10" t="s">
        <v>1018</v>
      </c>
      <c r="D33" s="8" t="s">
        <v>1019</v>
      </c>
      <c r="E33" s="10" t="s">
        <v>62</v>
      </c>
      <c r="F33" s="10">
        <v>20</v>
      </c>
    </row>
    <row r="34" s="1" customFormat="1" ht="14.25" spans="1:6">
      <c r="A34" s="10">
        <v>33</v>
      </c>
      <c r="B34" s="41" t="s">
        <v>1020</v>
      </c>
      <c r="C34" s="10" t="s">
        <v>1021</v>
      </c>
      <c r="D34" s="8" t="s">
        <v>1022</v>
      </c>
      <c r="E34" s="10" t="s">
        <v>97</v>
      </c>
      <c r="F34" s="10">
        <v>4</v>
      </c>
    </row>
    <row r="35" s="1" customFormat="1" ht="14.25" spans="1:6">
      <c r="A35" s="10">
        <v>34</v>
      </c>
      <c r="B35" s="41" t="s">
        <v>1023</v>
      </c>
      <c r="C35" s="10" t="s">
        <v>1024</v>
      </c>
      <c r="D35" s="42" t="s">
        <v>1025</v>
      </c>
      <c r="E35" s="10" t="s">
        <v>471</v>
      </c>
      <c r="F35" s="10">
        <v>100</v>
      </c>
    </row>
    <row r="36" s="1" customFormat="1" ht="28.5" spans="1:6">
      <c r="A36" s="10">
        <v>35</v>
      </c>
      <c r="B36" s="41" t="s">
        <v>1026</v>
      </c>
      <c r="C36" s="10" t="s">
        <v>1027</v>
      </c>
      <c r="D36" s="42" t="s">
        <v>1028</v>
      </c>
      <c r="E36" s="10" t="s">
        <v>77</v>
      </c>
      <c r="F36" s="10">
        <v>24</v>
      </c>
    </row>
    <row r="37" s="1" customFormat="1" ht="14.25" spans="1:6">
      <c r="A37" s="10">
        <v>36</v>
      </c>
      <c r="B37" s="41" t="s">
        <v>1029</v>
      </c>
      <c r="C37" s="10" t="s">
        <v>1030</v>
      </c>
      <c r="D37" s="42" t="s">
        <v>1031</v>
      </c>
      <c r="E37" s="10" t="s">
        <v>62</v>
      </c>
      <c r="F37" s="10">
        <v>10</v>
      </c>
    </row>
    <row r="38" s="1" customFormat="1" ht="14.25" spans="1:6">
      <c r="A38" s="10">
        <v>37</v>
      </c>
      <c r="B38" s="41" t="s">
        <v>1032</v>
      </c>
      <c r="C38" s="10" t="s">
        <v>1033</v>
      </c>
      <c r="D38" s="8" t="s">
        <v>1034</v>
      </c>
      <c r="E38" s="10" t="s">
        <v>62</v>
      </c>
      <c r="F38" s="10">
        <v>4</v>
      </c>
    </row>
    <row r="39" s="1" customFormat="1" ht="14.25" spans="1:6">
      <c r="A39" s="10">
        <v>38</v>
      </c>
      <c r="B39" s="41" t="s">
        <v>1035</v>
      </c>
      <c r="C39" s="10" t="s">
        <v>1036</v>
      </c>
      <c r="D39" s="8" t="s">
        <v>1037</v>
      </c>
      <c r="E39" s="10" t="s">
        <v>62</v>
      </c>
      <c r="F39" s="10">
        <v>100</v>
      </c>
    </row>
    <row r="40" s="1" customFormat="1" ht="14.25" spans="1:6">
      <c r="A40" s="10">
        <v>39</v>
      </c>
      <c r="B40" s="41" t="s">
        <v>1038</v>
      </c>
      <c r="C40" s="10" t="s">
        <v>1039</v>
      </c>
      <c r="D40" s="8" t="s">
        <v>1040</v>
      </c>
      <c r="E40" s="10" t="s">
        <v>62</v>
      </c>
      <c r="F40" s="10">
        <v>60</v>
      </c>
    </row>
    <row r="41" s="1" customFormat="1" ht="14.25" spans="1:6">
      <c r="A41" s="10">
        <v>40</v>
      </c>
      <c r="B41" s="41" t="s">
        <v>1041</v>
      </c>
      <c r="C41" s="10" t="s">
        <v>1042</v>
      </c>
      <c r="D41" s="8" t="s">
        <v>1043</v>
      </c>
      <c r="E41" s="10" t="s">
        <v>630</v>
      </c>
      <c r="F41" s="10">
        <v>4</v>
      </c>
    </row>
    <row r="42" s="1" customFormat="1" ht="14.25" spans="1:6">
      <c r="A42" s="10">
        <v>41</v>
      </c>
      <c r="B42" s="41" t="s">
        <v>1044</v>
      </c>
      <c r="C42" s="10" t="s">
        <v>1045</v>
      </c>
      <c r="D42" s="8" t="s">
        <v>1046</v>
      </c>
      <c r="E42" s="10" t="s">
        <v>630</v>
      </c>
      <c r="F42" s="10">
        <v>4</v>
      </c>
    </row>
    <row r="43" s="1" customFormat="1" ht="14.25" spans="1:6">
      <c r="A43" s="10">
        <v>42</v>
      </c>
      <c r="B43" s="41" t="s">
        <v>1047</v>
      </c>
      <c r="C43" s="10" t="s">
        <v>1048</v>
      </c>
      <c r="D43" s="8" t="s">
        <v>1049</v>
      </c>
      <c r="E43" s="10" t="s">
        <v>630</v>
      </c>
      <c r="F43" s="10">
        <v>4</v>
      </c>
    </row>
    <row r="44" s="1" customFormat="1" ht="14.25" spans="1:6">
      <c r="A44" s="10">
        <v>43</v>
      </c>
      <c r="B44" s="41" t="s">
        <v>1050</v>
      </c>
      <c r="C44" s="10" t="s">
        <v>1051</v>
      </c>
      <c r="D44" s="8" t="s">
        <v>1052</v>
      </c>
      <c r="E44" s="10" t="s">
        <v>630</v>
      </c>
      <c r="F44" s="10">
        <v>4</v>
      </c>
    </row>
    <row r="45" s="1" customFormat="1" ht="14.25" spans="1:6">
      <c r="A45" s="10">
        <v>44</v>
      </c>
      <c r="B45" s="41" t="s">
        <v>1053</v>
      </c>
      <c r="C45" s="10" t="s">
        <v>1054</v>
      </c>
      <c r="D45" s="8" t="s">
        <v>1055</v>
      </c>
      <c r="E45" s="10" t="s">
        <v>630</v>
      </c>
      <c r="F45" s="10">
        <v>1</v>
      </c>
    </row>
    <row r="46" s="1" customFormat="1" ht="14.25" spans="1:6">
      <c r="A46" s="10">
        <v>45</v>
      </c>
      <c r="B46" s="41" t="s">
        <v>1056</v>
      </c>
      <c r="C46" s="10" t="s">
        <v>1057</v>
      </c>
      <c r="D46" s="8" t="s">
        <v>1058</v>
      </c>
      <c r="E46" s="10" t="s">
        <v>630</v>
      </c>
      <c r="F46" s="10">
        <v>4</v>
      </c>
    </row>
    <row r="47" s="1" customFormat="1" ht="14.25" spans="1:6">
      <c r="A47" s="10">
        <v>46</v>
      </c>
      <c r="B47" s="41" t="s">
        <v>1059</v>
      </c>
      <c r="C47" s="10" t="s">
        <v>1060</v>
      </c>
      <c r="D47" s="42" t="s">
        <v>1061</v>
      </c>
      <c r="E47" s="10" t="s">
        <v>62</v>
      </c>
      <c r="F47" s="10">
        <v>3</v>
      </c>
    </row>
    <row r="48" s="1" customFormat="1" ht="14.25" spans="1:6">
      <c r="A48" s="10">
        <v>47</v>
      </c>
      <c r="B48" s="41" t="s">
        <v>1062</v>
      </c>
      <c r="C48" s="10" t="s">
        <v>1063</v>
      </c>
      <c r="D48" s="8" t="s">
        <v>1064</v>
      </c>
      <c r="E48" s="10" t="s">
        <v>77</v>
      </c>
      <c r="F48" s="10">
        <v>2</v>
      </c>
    </row>
    <row r="49" s="1" customFormat="1" ht="14.25" spans="1:6">
      <c r="A49" s="10">
        <v>48</v>
      </c>
      <c r="B49" s="41" t="s">
        <v>1065</v>
      </c>
      <c r="C49" s="10" t="s">
        <v>1066</v>
      </c>
      <c r="D49" s="42" t="s">
        <v>1067</v>
      </c>
      <c r="E49" s="10" t="s">
        <v>630</v>
      </c>
      <c r="F49" s="10">
        <v>3</v>
      </c>
    </row>
    <row r="50" s="1" customFormat="1" ht="14.25" spans="1:6">
      <c r="A50" s="10">
        <v>49</v>
      </c>
      <c r="B50" s="41" t="s">
        <v>1068</v>
      </c>
      <c r="C50" s="10" t="s">
        <v>1069</v>
      </c>
      <c r="D50" s="42" t="s">
        <v>1070</v>
      </c>
      <c r="E50" s="10" t="s">
        <v>630</v>
      </c>
      <c r="F50" s="10">
        <v>4</v>
      </c>
    </row>
    <row r="51" s="1" customFormat="1" ht="14.25" spans="1:6">
      <c r="A51" s="10">
        <v>50</v>
      </c>
      <c r="B51" s="41" t="s">
        <v>1071</v>
      </c>
      <c r="C51" s="10" t="s">
        <v>1072</v>
      </c>
      <c r="D51" s="8" t="s">
        <v>1073</v>
      </c>
      <c r="E51" s="10" t="s">
        <v>630</v>
      </c>
      <c r="F51" s="10">
        <v>1</v>
      </c>
    </row>
    <row r="52" s="1" customFormat="1" ht="14.25" spans="1:6">
      <c r="A52" s="10">
        <v>51</v>
      </c>
      <c r="B52" s="41" t="s">
        <v>1074</v>
      </c>
      <c r="C52" s="10" t="s">
        <v>1075</v>
      </c>
      <c r="D52" s="42" t="s">
        <v>1076</v>
      </c>
      <c r="E52" s="10" t="s">
        <v>630</v>
      </c>
      <c r="F52" s="10">
        <v>1</v>
      </c>
    </row>
    <row r="53" s="1" customFormat="1" ht="14.25" spans="1:6">
      <c r="A53" s="10">
        <v>52</v>
      </c>
      <c r="B53" s="41" t="s">
        <v>1077</v>
      </c>
      <c r="C53" s="10" t="s">
        <v>1078</v>
      </c>
      <c r="D53" s="8" t="s">
        <v>1079</v>
      </c>
      <c r="E53" s="10" t="s">
        <v>630</v>
      </c>
      <c r="F53" s="10">
        <v>4</v>
      </c>
    </row>
    <row r="54" s="1" customFormat="1" ht="14.25" spans="1:6">
      <c r="A54" s="10">
        <v>53</v>
      </c>
      <c r="B54" s="41" t="s">
        <v>1080</v>
      </c>
      <c r="C54" s="10" t="s">
        <v>1081</v>
      </c>
      <c r="D54" s="42" t="s">
        <v>1082</v>
      </c>
      <c r="E54" s="10" t="s">
        <v>630</v>
      </c>
      <c r="F54" s="10">
        <v>2</v>
      </c>
    </row>
    <row r="55" s="1" customFormat="1" ht="14.25" spans="1:6">
      <c r="A55" s="10">
        <v>54</v>
      </c>
      <c r="B55" s="41" t="s">
        <v>1083</v>
      </c>
      <c r="C55" s="10" t="s">
        <v>1084</v>
      </c>
      <c r="D55" s="42" t="s">
        <v>1085</v>
      </c>
      <c r="E55" s="10" t="s">
        <v>630</v>
      </c>
      <c r="F55" s="10">
        <v>2</v>
      </c>
    </row>
    <row r="56" s="1" customFormat="1" ht="14.25" spans="1:6">
      <c r="A56" s="10">
        <v>55</v>
      </c>
      <c r="B56" s="41" t="s">
        <v>1086</v>
      </c>
      <c r="C56" s="10" t="s">
        <v>1087</v>
      </c>
      <c r="D56" s="42" t="s">
        <v>1088</v>
      </c>
      <c r="E56" s="10" t="s">
        <v>630</v>
      </c>
      <c r="F56" s="10">
        <v>2</v>
      </c>
    </row>
    <row r="57" s="1" customFormat="1" ht="14.25" spans="1:6">
      <c r="A57" s="10">
        <v>56</v>
      </c>
      <c r="B57" s="41" t="s">
        <v>1089</v>
      </c>
      <c r="C57" s="10" t="s">
        <v>1090</v>
      </c>
      <c r="D57" s="42" t="s">
        <v>1091</v>
      </c>
      <c r="E57" s="10" t="s">
        <v>630</v>
      </c>
      <c r="F57" s="10">
        <v>2</v>
      </c>
    </row>
    <row r="58" s="1" customFormat="1" ht="16.5" spans="1:6">
      <c r="A58" s="10">
        <v>57</v>
      </c>
      <c r="B58" s="41" t="s">
        <v>1092</v>
      </c>
      <c r="C58" s="10" t="s">
        <v>1093</v>
      </c>
      <c r="D58" s="8" t="s">
        <v>1094</v>
      </c>
      <c r="E58" s="10" t="s">
        <v>630</v>
      </c>
      <c r="F58" s="10">
        <v>2</v>
      </c>
    </row>
    <row r="59" s="1" customFormat="1" ht="16.5" spans="1:6">
      <c r="A59" s="10">
        <v>58</v>
      </c>
      <c r="B59" s="41" t="s">
        <v>1095</v>
      </c>
      <c r="C59" s="10">
        <v>33204</v>
      </c>
      <c r="D59" s="8" t="s">
        <v>1096</v>
      </c>
      <c r="E59" s="10" t="s">
        <v>630</v>
      </c>
      <c r="F59" s="10">
        <v>4</v>
      </c>
    </row>
    <row r="60" s="1" customFormat="1" ht="16.5" spans="1:6">
      <c r="A60" s="10">
        <v>59</v>
      </c>
      <c r="B60" s="41" t="s">
        <v>1097</v>
      </c>
      <c r="C60" s="10" t="s">
        <v>1098</v>
      </c>
      <c r="D60" s="8" t="s">
        <v>1099</v>
      </c>
      <c r="E60" s="10" t="s">
        <v>630</v>
      </c>
      <c r="F60" s="10">
        <v>4</v>
      </c>
    </row>
    <row r="61" s="1" customFormat="1" ht="16.5" spans="1:6">
      <c r="A61" s="10">
        <v>60</v>
      </c>
      <c r="B61" s="41" t="s">
        <v>1100</v>
      </c>
      <c r="C61" s="10" t="s">
        <v>1101</v>
      </c>
      <c r="D61" s="8" t="s">
        <v>1102</v>
      </c>
      <c r="E61" s="10" t="s">
        <v>630</v>
      </c>
      <c r="F61" s="10">
        <v>4</v>
      </c>
    </row>
    <row r="62" s="1" customFormat="1" ht="16.5" spans="1:6">
      <c r="A62" s="10">
        <v>61</v>
      </c>
      <c r="B62" s="41" t="s">
        <v>1103</v>
      </c>
      <c r="C62" s="10" t="s">
        <v>1104</v>
      </c>
      <c r="D62" s="8" t="s">
        <v>1105</v>
      </c>
      <c r="E62" s="10" t="s">
        <v>630</v>
      </c>
      <c r="F62" s="10">
        <v>10</v>
      </c>
    </row>
    <row r="63" s="1" customFormat="1" ht="16.5" spans="1:6">
      <c r="A63" s="10">
        <v>62</v>
      </c>
      <c r="B63" s="41" t="s">
        <v>1103</v>
      </c>
      <c r="C63" s="10" t="s">
        <v>1106</v>
      </c>
      <c r="D63" s="8" t="s">
        <v>1107</v>
      </c>
      <c r="E63" s="10" t="s">
        <v>630</v>
      </c>
      <c r="F63" s="10">
        <v>100</v>
      </c>
    </row>
    <row r="64" s="1" customFormat="1" ht="16.5" spans="1:6">
      <c r="A64" s="10">
        <v>63</v>
      </c>
      <c r="B64" s="41" t="s">
        <v>1108</v>
      </c>
      <c r="C64" s="10" t="s">
        <v>1109</v>
      </c>
      <c r="D64" s="8" t="s">
        <v>1110</v>
      </c>
      <c r="E64" s="10" t="s">
        <v>630</v>
      </c>
      <c r="F64" s="10">
        <v>4</v>
      </c>
    </row>
    <row r="65" s="1" customFormat="1" ht="16.5" spans="1:6">
      <c r="A65" s="10">
        <v>64</v>
      </c>
      <c r="B65" s="41" t="s">
        <v>1111</v>
      </c>
      <c r="C65" s="10" t="s">
        <v>1112</v>
      </c>
      <c r="D65" s="8" t="s">
        <v>1113</v>
      </c>
      <c r="E65" s="10" t="s">
        <v>630</v>
      </c>
      <c r="F65" s="10">
        <v>4</v>
      </c>
    </row>
    <row r="66" s="1" customFormat="1" ht="16.5" spans="1:6">
      <c r="A66" s="10">
        <v>65</v>
      </c>
      <c r="B66" s="41" t="s">
        <v>1114</v>
      </c>
      <c r="C66" s="10" t="s">
        <v>1115</v>
      </c>
      <c r="D66" s="8" t="s">
        <v>1099</v>
      </c>
      <c r="E66" s="10" t="s">
        <v>630</v>
      </c>
      <c r="F66" s="10">
        <v>4</v>
      </c>
    </row>
    <row r="67" s="1" customFormat="1" ht="16.5" spans="1:6">
      <c r="A67" s="10">
        <v>66</v>
      </c>
      <c r="B67" s="41" t="s">
        <v>1116</v>
      </c>
      <c r="C67" s="10" t="s">
        <v>1117</v>
      </c>
      <c r="D67" s="8" t="s">
        <v>1107</v>
      </c>
      <c r="E67" s="10" t="s">
        <v>630</v>
      </c>
      <c r="F67" s="10">
        <v>4</v>
      </c>
    </row>
    <row r="68" s="1" customFormat="1" ht="16.5" spans="1:6">
      <c r="A68" s="10">
        <v>67</v>
      </c>
      <c r="B68" s="41" t="s">
        <v>1118</v>
      </c>
      <c r="C68" s="10" t="s">
        <v>1119</v>
      </c>
      <c r="D68" s="8" t="s">
        <v>1107</v>
      </c>
      <c r="E68" s="10" t="s">
        <v>630</v>
      </c>
      <c r="F68" s="10">
        <v>4</v>
      </c>
    </row>
    <row r="69" s="1" customFormat="1" ht="16.5" spans="1:6">
      <c r="A69" s="10">
        <v>68</v>
      </c>
      <c r="B69" s="41" t="s">
        <v>1120</v>
      </c>
      <c r="C69" s="10" t="s">
        <v>1121</v>
      </c>
      <c r="D69" s="8" t="s">
        <v>1107</v>
      </c>
      <c r="E69" s="10" t="s">
        <v>630</v>
      </c>
      <c r="F69" s="10">
        <v>4</v>
      </c>
    </row>
    <row r="70" s="1" customFormat="1" ht="16.5" spans="1:6">
      <c r="A70" s="10">
        <v>69</v>
      </c>
      <c r="B70" s="41" t="s">
        <v>1122</v>
      </c>
      <c r="C70" s="10" t="s">
        <v>1123</v>
      </c>
      <c r="D70" s="8" t="s">
        <v>1107</v>
      </c>
      <c r="E70" s="10" t="s">
        <v>630</v>
      </c>
      <c r="F70" s="10">
        <v>4</v>
      </c>
    </row>
    <row r="71" s="1" customFormat="1" ht="16.5" spans="1:6">
      <c r="A71" s="10">
        <v>70</v>
      </c>
      <c r="B71" s="41" t="s">
        <v>1124</v>
      </c>
      <c r="C71" s="10" t="s">
        <v>1125</v>
      </c>
      <c r="D71" s="8" t="s">
        <v>1107</v>
      </c>
      <c r="E71" s="10" t="s">
        <v>630</v>
      </c>
      <c r="F71" s="10">
        <v>4</v>
      </c>
    </row>
    <row r="72" s="1" customFormat="1" ht="16.5" spans="1:6">
      <c r="A72" s="10">
        <v>71</v>
      </c>
      <c r="B72" s="41" t="s">
        <v>1126</v>
      </c>
      <c r="C72" s="10" t="s">
        <v>1127</v>
      </c>
      <c r="D72" s="8" t="s">
        <v>1128</v>
      </c>
      <c r="E72" s="10" t="s">
        <v>630</v>
      </c>
      <c r="F72" s="10">
        <v>4</v>
      </c>
    </row>
    <row r="73" s="1" customFormat="1" ht="16.5" spans="1:6">
      <c r="A73" s="10">
        <v>72</v>
      </c>
      <c r="B73" s="41" t="s">
        <v>1129</v>
      </c>
      <c r="C73" s="10" t="s">
        <v>1130</v>
      </c>
      <c r="D73" s="8" t="s">
        <v>1131</v>
      </c>
      <c r="E73" s="10" t="s">
        <v>630</v>
      </c>
      <c r="F73" s="10">
        <v>4</v>
      </c>
    </row>
    <row r="74" s="1" customFormat="1" ht="16.5" spans="1:6">
      <c r="A74" s="10">
        <v>73</v>
      </c>
      <c r="B74" s="41" t="s">
        <v>1132</v>
      </c>
      <c r="C74" s="10" t="s">
        <v>1133</v>
      </c>
      <c r="D74" s="8" t="s">
        <v>1134</v>
      </c>
      <c r="E74" s="10" t="s">
        <v>630</v>
      </c>
      <c r="F74" s="10">
        <v>4</v>
      </c>
    </row>
    <row r="75" s="1" customFormat="1" ht="16.5" spans="1:6">
      <c r="A75" s="10">
        <v>74</v>
      </c>
      <c r="B75" s="41" t="s">
        <v>1135</v>
      </c>
      <c r="C75" s="10" t="s">
        <v>1136</v>
      </c>
      <c r="D75" s="42" t="s">
        <v>1137</v>
      </c>
      <c r="E75" s="10" t="s">
        <v>630</v>
      </c>
      <c r="F75" s="10">
        <v>4</v>
      </c>
    </row>
    <row r="76" s="1" customFormat="1" ht="16.5" spans="1:6">
      <c r="A76" s="10">
        <v>75</v>
      </c>
      <c r="B76" s="41" t="s">
        <v>1138</v>
      </c>
      <c r="C76" s="10" t="s">
        <v>1139</v>
      </c>
      <c r="D76" s="42" t="s">
        <v>1140</v>
      </c>
      <c r="E76" s="10" t="s">
        <v>630</v>
      </c>
      <c r="F76" s="10">
        <v>4</v>
      </c>
    </row>
    <row r="77" s="1" customFormat="1" ht="16.5" spans="1:6">
      <c r="A77" s="10">
        <v>76</v>
      </c>
      <c r="B77" s="41" t="s">
        <v>1141</v>
      </c>
      <c r="C77" s="10" t="s">
        <v>1142</v>
      </c>
      <c r="D77" s="8" t="s">
        <v>1143</v>
      </c>
      <c r="E77" s="10" t="s">
        <v>630</v>
      </c>
      <c r="F77" s="10">
        <v>4</v>
      </c>
    </row>
    <row r="78" s="1" customFormat="1" ht="16.5" spans="1:6">
      <c r="A78" s="10">
        <v>77</v>
      </c>
      <c r="B78" s="41" t="s">
        <v>1144</v>
      </c>
      <c r="C78" s="10" t="s">
        <v>1145</v>
      </c>
      <c r="D78" s="8" t="s">
        <v>1143</v>
      </c>
      <c r="E78" s="10" t="s">
        <v>630</v>
      </c>
      <c r="F78" s="10">
        <v>2</v>
      </c>
    </row>
    <row r="79" s="1" customFormat="1" ht="57" spans="1:6">
      <c r="A79" s="10">
        <v>78</v>
      </c>
      <c r="B79" s="41" t="s">
        <v>1146</v>
      </c>
      <c r="C79" s="10" t="s">
        <v>1147</v>
      </c>
      <c r="D79" s="9" t="s">
        <v>1148</v>
      </c>
      <c r="E79" s="10" t="s">
        <v>630</v>
      </c>
      <c r="F79" s="10">
        <v>4</v>
      </c>
    </row>
    <row r="80" s="1" customFormat="1" ht="16.5" spans="1:6">
      <c r="A80" s="10">
        <v>79</v>
      </c>
      <c r="B80" s="41" t="s">
        <v>1149</v>
      </c>
      <c r="C80" s="10" t="s">
        <v>1150</v>
      </c>
      <c r="D80" s="42" t="s">
        <v>1151</v>
      </c>
      <c r="E80" s="10" t="s">
        <v>630</v>
      </c>
      <c r="F80" s="10">
        <v>4</v>
      </c>
    </row>
    <row r="81" s="1" customFormat="1" ht="16.5" spans="1:6">
      <c r="A81" s="10">
        <v>80</v>
      </c>
      <c r="B81" s="41" t="s">
        <v>1152</v>
      </c>
      <c r="C81" s="10" t="s">
        <v>1153</v>
      </c>
      <c r="D81" s="8" t="s">
        <v>1154</v>
      </c>
      <c r="E81" s="10" t="s">
        <v>1155</v>
      </c>
      <c r="F81" s="10">
        <v>4</v>
      </c>
    </row>
    <row r="82" s="1" customFormat="1" ht="16.5" spans="1:6">
      <c r="A82" s="10">
        <v>81</v>
      </c>
      <c r="B82" s="41" t="s">
        <v>1156</v>
      </c>
      <c r="C82" s="10" t="s">
        <v>1157</v>
      </c>
      <c r="D82" s="8" t="s">
        <v>1158</v>
      </c>
      <c r="E82" s="10" t="s">
        <v>1155</v>
      </c>
      <c r="F82" s="10">
        <v>4</v>
      </c>
    </row>
    <row r="83" s="1" customFormat="1" ht="16.5" spans="1:6">
      <c r="A83" s="10">
        <v>82</v>
      </c>
      <c r="B83" s="41" t="s">
        <v>1159</v>
      </c>
      <c r="C83" s="10" t="s">
        <v>1160</v>
      </c>
      <c r="D83" s="8" t="s">
        <v>1161</v>
      </c>
      <c r="E83" s="10" t="s">
        <v>1155</v>
      </c>
      <c r="F83" s="10">
        <v>4</v>
      </c>
    </row>
    <row r="84" s="1" customFormat="1" ht="16.5" spans="1:6">
      <c r="A84" s="10">
        <v>83</v>
      </c>
      <c r="B84" s="41" t="s">
        <v>1162</v>
      </c>
      <c r="C84" s="10" t="s">
        <v>1163</v>
      </c>
      <c r="D84" s="8" t="s">
        <v>1164</v>
      </c>
      <c r="E84" s="10" t="s">
        <v>1155</v>
      </c>
      <c r="F84" s="10">
        <v>4</v>
      </c>
    </row>
    <row r="85" s="1" customFormat="1" ht="16.5" spans="1:6">
      <c r="A85" s="10">
        <v>84</v>
      </c>
      <c r="B85" s="41" t="s">
        <v>1165</v>
      </c>
      <c r="C85" s="10" t="s">
        <v>1166</v>
      </c>
      <c r="D85" s="8" t="s">
        <v>1167</v>
      </c>
      <c r="E85" s="10" t="s">
        <v>1155</v>
      </c>
      <c r="F85" s="10">
        <v>4</v>
      </c>
    </row>
    <row r="86" s="1" customFormat="1" ht="16.5" spans="1:6">
      <c r="A86" s="10">
        <v>85</v>
      </c>
      <c r="B86" s="41" t="s">
        <v>1168</v>
      </c>
      <c r="C86" s="10" t="s">
        <v>1169</v>
      </c>
      <c r="D86" s="8" t="s">
        <v>1170</v>
      </c>
      <c r="E86" s="10" t="s">
        <v>1155</v>
      </c>
      <c r="F86" s="10">
        <v>4</v>
      </c>
    </row>
    <row r="87" s="1" customFormat="1" ht="16.5" spans="1:6">
      <c r="A87" s="10">
        <v>86</v>
      </c>
      <c r="B87" s="41" t="s">
        <v>1171</v>
      </c>
      <c r="C87" s="10" t="s">
        <v>1172</v>
      </c>
      <c r="D87" s="8" t="s">
        <v>1173</v>
      </c>
      <c r="E87" s="10" t="s">
        <v>1155</v>
      </c>
      <c r="F87" s="10">
        <v>4</v>
      </c>
    </row>
    <row r="88" s="1" customFormat="1" ht="16.5" spans="1:6">
      <c r="A88" s="10">
        <v>87</v>
      </c>
      <c r="B88" s="41" t="s">
        <v>1174</v>
      </c>
      <c r="C88" s="10" t="s">
        <v>1175</v>
      </c>
      <c r="D88" s="42" t="s">
        <v>1176</v>
      </c>
      <c r="E88" s="10" t="s">
        <v>1155</v>
      </c>
      <c r="F88" s="10">
        <v>4</v>
      </c>
    </row>
    <row r="89" s="1" customFormat="1" ht="16.5" spans="1:6">
      <c r="A89" s="10">
        <v>88</v>
      </c>
      <c r="B89" s="41" t="s">
        <v>1177</v>
      </c>
      <c r="C89" s="10" t="s">
        <v>1178</v>
      </c>
      <c r="D89" s="42" t="s">
        <v>1179</v>
      </c>
      <c r="E89" s="10" t="s">
        <v>1155</v>
      </c>
      <c r="F89" s="10">
        <v>4</v>
      </c>
    </row>
    <row r="90" s="1" customFormat="1" ht="16.5" spans="1:6">
      <c r="A90" s="10">
        <v>89</v>
      </c>
      <c r="B90" s="41" t="s">
        <v>1180</v>
      </c>
      <c r="C90" s="10" t="s">
        <v>1181</v>
      </c>
      <c r="D90" s="8" t="s">
        <v>1182</v>
      </c>
      <c r="E90" s="10" t="s">
        <v>1155</v>
      </c>
      <c r="F90" s="10">
        <v>4</v>
      </c>
    </row>
    <row r="91" s="1" customFormat="1" ht="16.5" spans="1:6">
      <c r="A91" s="10">
        <v>90</v>
      </c>
      <c r="B91" s="41" t="s">
        <v>1183</v>
      </c>
      <c r="C91" s="10" t="s">
        <v>1184</v>
      </c>
      <c r="D91" s="8" t="s">
        <v>1185</v>
      </c>
      <c r="E91" s="10" t="s">
        <v>1155</v>
      </c>
      <c r="F91" s="10">
        <v>4</v>
      </c>
    </row>
    <row r="92" s="1" customFormat="1" ht="16.5" spans="1:6">
      <c r="A92" s="10">
        <v>91</v>
      </c>
      <c r="B92" s="41" t="s">
        <v>1186</v>
      </c>
      <c r="C92" s="10" t="s">
        <v>1187</v>
      </c>
      <c r="D92" s="8" t="s">
        <v>1188</v>
      </c>
      <c r="E92" s="10" t="s">
        <v>1155</v>
      </c>
      <c r="F92" s="10">
        <v>4</v>
      </c>
    </row>
    <row r="93" s="1" customFormat="1" ht="16.5" spans="1:6">
      <c r="A93" s="10">
        <v>92</v>
      </c>
      <c r="B93" s="41" t="s">
        <v>1189</v>
      </c>
      <c r="C93" s="10" t="s">
        <v>1190</v>
      </c>
      <c r="D93" s="8" t="s">
        <v>1188</v>
      </c>
      <c r="E93" s="10" t="s">
        <v>1155</v>
      </c>
      <c r="F93" s="10">
        <v>4</v>
      </c>
    </row>
    <row r="94" s="1" customFormat="1" ht="16.5" spans="1:6">
      <c r="A94" s="10">
        <v>93</v>
      </c>
      <c r="B94" s="41" t="s">
        <v>1191</v>
      </c>
      <c r="C94" s="10" t="s">
        <v>1192</v>
      </c>
      <c r="D94" s="8" t="s">
        <v>1188</v>
      </c>
      <c r="E94" s="10" t="s">
        <v>1155</v>
      </c>
      <c r="F94" s="10">
        <v>4</v>
      </c>
    </row>
    <row r="95" s="1" customFormat="1" ht="16.5" spans="1:6">
      <c r="A95" s="10">
        <v>94</v>
      </c>
      <c r="B95" s="41" t="s">
        <v>1193</v>
      </c>
      <c r="C95" s="10" t="s">
        <v>1194</v>
      </c>
      <c r="D95" s="42" t="s">
        <v>1188</v>
      </c>
      <c r="E95" s="10" t="s">
        <v>1155</v>
      </c>
      <c r="F95" s="10">
        <v>4</v>
      </c>
    </row>
    <row r="96" s="1" customFormat="1" ht="16.5" spans="1:6">
      <c r="A96" s="10">
        <v>95</v>
      </c>
      <c r="B96" s="41" t="s">
        <v>1195</v>
      </c>
      <c r="C96" s="10" t="s">
        <v>1196</v>
      </c>
      <c r="D96" s="42" t="s">
        <v>1197</v>
      </c>
      <c r="E96" s="10" t="s">
        <v>1155</v>
      </c>
      <c r="F96" s="10">
        <v>4</v>
      </c>
    </row>
    <row r="97" s="1" customFormat="1" ht="16.5" spans="1:6">
      <c r="A97" s="10">
        <v>96</v>
      </c>
      <c r="B97" s="41" t="s">
        <v>1198</v>
      </c>
      <c r="C97" s="10" t="s">
        <v>1199</v>
      </c>
      <c r="D97" s="42" t="s">
        <v>1200</v>
      </c>
      <c r="E97" s="10" t="s">
        <v>1155</v>
      </c>
      <c r="F97" s="10">
        <v>4</v>
      </c>
    </row>
    <row r="98" s="1" customFormat="1" ht="16.5" spans="1:6">
      <c r="A98" s="10">
        <v>97</v>
      </c>
      <c r="B98" s="41" t="s">
        <v>1201</v>
      </c>
      <c r="C98" s="10" t="s">
        <v>1202</v>
      </c>
      <c r="D98" s="42" t="s">
        <v>1203</v>
      </c>
      <c r="E98" s="10" t="s">
        <v>1155</v>
      </c>
      <c r="F98" s="10">
        <v>4</v>
      </c>
    </row>
    <row r="99" s="1" customFormat="1" ht="16.5" spans="1:6">
      <c r="A99" s="10">
        <v>98</v>
      </c>
      <c r="B99" s="41" t="s">
        <v>1204</v>
      </c>
      <c r="C99" s="10" t="s">
        <v>1205</v>
      </c>
      <c r="D99" s="42" t="s">
        <v>1206</v>
      </c>
      <c r="E99" s="10" t="s">
        <v>1155</v>
      </c>
      <c r="F99" s="10">
        <v>4</v>
      </c>
    </row>
    <row r="100" s="1" customFormat="1" ht="16.5" spans="1:6">
      <c r="A100" s="10">
        <v>99</v>
      </c>
      <c r="B100" s="41" t="s">
        <v>1207</v>
      </c>
      <c r="C100" s="10" t="s">
        <v>1208</v>
      </c>
      <c r="D100" s="42" t="s">
        <v>1209</v>
      </c>
      <c r="E100" s="10" t="s">
        <v>623</v>
      </c>
      <c r="F100" s="10">
        <v>1</v>
      </c>
    </row>
    <row r="101" s="1" customFormat="1" ht="16.5" spans="1:6">
      <c r="A101" s="10">
        <v>100</v>
      </c>
      <c r="B101" s="41" t="s">
        <v>1210</v>
      </c>
      <c r="C101" s="10" t="s">
        <v>1211</v>
      </c>
      <c r="D101" s="8" t="s">
        <v>1212</v>
      </c>
      <c r="E101" s="10" t="s">
        <v>623</v>
      </c>
      <c r="F101" s="10">
        <v>4</v>
      </c>
    </row>
    <row r="102" s="1" customFormat="1" ht="16.5" spans="1:6">
      <c r="A102" s="10">
        <v>101</v>
      </c>
      <c r="B102" s="41" t="s">
        <v>1213</v>
      </c>
      <c r="C102" s="10" t="s">
        <v>1214</v>
      </c>
      <c r="D102" s="42" t="s">
        <v>1209</v>
      </c>
      <c r="E102" s="10" t="s">
        <v>623</v>
      </c>
      <c r="F102" s="10">
        <v>1</v>
      </c>
    </row>
    <row r="103" s="1" customFormat="1" ht="16.5" spans="1:6">
      <c r="A103" s="10">
        <v>102</v>
      </c>
      <c r="B103" s="41" t="s">
        <v>1215</v>
      </c>
      <c r="C103" s="10" t="s">
        <v>1216</v>
      </c>
      <c r="D103" s="42" t="s">
        <v>1209</v>
      </c>
      <c r="E103" s="10" t="s">
        <v>623</v>
      </c>
      <c r="F103" s="10">
        <v>4</v>
      </c>
    </row>
    <row r="104" s="1" customFormat="1" ht="16.5" spans="1:6">
      <c r="A104" s="10">
        <v>103</v>
      </c>
      <c r="B104" s="41" t="s">
        <v>1217</v>
      </c>
      <c r="C104" s="10" t="s">
        <v>1218</v>
      </c>
      <c r="D104" s="8" t="s">
        <v>1219</v>
      </c>
      <c r="E104" s="10" t="s">
        <v>623</v>
      </c>
      <c r="F104" s="10">
        <v>2</v>
      </c>
    </row>
    <row r="105" s="1" customFormat="1" ht="16.5" spans="1:6">
      <c r="A105" s="10">
        <v>104</v>
      </c>
      <c r="B105" s="41" t="s">
        <v>1220</v>
      </c>
      <c r="C105" s="10" t="s">
        <v>1221</v>
      </c>
      <c r="D105" s="42" t="s">
        <v>1222</v>
      </c>
      <c r="E105" s="10" t="s">
        <v>623</v>
      </c>
      <c r="F105" s="10">
        <v>4</v>
      </c>
    </row>
    <row r="106" s="1" customFormat="1" ht="16.5" spans="1:6">
      <c r="A106" s="10">
        <v>105</v>
      </c>
      <c r="B106" s="41" t="s">
        <v>1223</v>
      </c>
      <c r="C106" s="10" t="s">
        <v>1224</v>
      </c>
      <c r="D106" s="42" t="s">
        <v>1222</v>
      </c>
      <c r="E106" s="10" t="s">
        <v>623</v>
      </c>
      <c r="F106" s="10">
        <v>4</v>
      </c>
    </row>
    <row r="107" s="1" customFormat="1" ht="16.5" spans="1:6">
      <c r="A107" s="10">
        <v>106</v>
      </c>
      <c r="B107" s="44" t="s">
        <v>1225</v>
      </c>
      <c r="C107" s="10" t="s">
        <v>1226</v>
      </c>
      <c r="D107" s="45" t="s">
        <v>1227</v>
      </c>
      <c r="E107" s="10" t="s">
        <v>77</v>
      </c>
      <c r="F107" s="10">
        <v>4</v>
      </c>
    </row>
    <row r="108" s="1" customFormat="1" ht="16.5" spans="1:6">
      <c r="A108" s="10">
        <v>107</v>
      </c>
      <c r="B108" s="44" t="s">
        <v>1228</v>
      </c>
      <c r="C108" s="10">
        <v>43113</v>
      </c>
      <c r="D108" s="46" t="s">
        <v>1229</v>
      </c>
      <c r="E108" s="10" t="s">
        <v>77</v>
      </c>
      <c r="F108" s="10">
        <v>4</v>
      </c>
    </row>
    <row r="109" s="1" customFormat="1" ht="16.5" spans="1:6">
      <c r="A109" s="10">
        <v>108</v>
      </c>
      <c r="B109" s="44" t="s">
        <v>1230</v>
      </c>
      <c r="C109" s="10">
        <v>43114</v>
      </c>
      <c r="D109" s="46" t="s">
        <v>1231</v>
      </c>
      <c r="E109" s="10" t="s">
        <v>77</v>
      </c>
      <c r="F109" s="10">
        <v>4</v>
      </c>
    </row>
    <row r="110" s="1" customFormat="1" ht="16.5" spans="1:6">
      <c r="A110" s="10">
        <v>109</v>
      </c>
      <c r="B110" s="41" t="s">
        <v>1232</v>
      </c>
      <c r="C110" s="10" t="s">
        <v>1233</v>
      </c>
      <c r="D110" s="8" t="s">
        <v>1188</v>
      </c>
      <c r="E110" s="10" t="s">
        <v>623</v>
      </c>
      <c r="F110" s="10">
        <v>4</v>
      </c>
    </row>
    <row r="111" s="1" customFormat="1" ht="16.5" spans="1:6">
      <c r="A111" s="10">
        <v>110</v>
      </c>
      <c r="B111" s="41" t="s">
        <v>1234</v>
      </c>
      <c r="C111" s="10" t="s">
        <v>1235</v>
      </c>
      <c r="D111" s="8" t="s">
        <v>1236</v>
      </c>
      <c r="E111" s="10" t="s">
        <v>623</v>
      </c>
      <c r="F111" s="10">
        <v>4</v>
      </c>
    </row>
    <row r="112" s="1" customFormat="1" ht="16.5" spans="1:6">
      <c r="A112" s="10">
        <v>111</v>
      </c>
      <c r="B112" s="41" t="s">
        <v>1237</v>
      </c>
      <c r="C112" s="10">
        <v>43118</v>
      </c>
      <c r="D112" s="8" t="s">
        <v>1238</v>
      </c>
      <c r="E112" s="10" t="s">
        <v>623</v>
      </c>
      <c r="F112" s="10">
        <v>4</v>
      </c>
    </row>
    <row r="113" s="1" customFormat="1" ht="16.5" spans="1:6">
      <c r="A113" s="10">
        <v>112</v>
      </c>
      <c r="B113" s="41" t="s">
        <v>1239</v>
      </c>
      <c r="C113" s="10">
        <v>43119</v>
      </c>
      <c r="D113" s="8" t="s">
        <v>1238</v>
      </c>
      <c r="E113" s="10" t="s">
        <v>623</v>
      </c>
      <c r="F113" s="10">
        <v>4</v>
      </c>
    </row>
    <row r="114" s="1" customFormat="1" ht="16.5" spans="1:6">
      <c r="A114" s="10">
        <v>113</v>
      </c>
      <c r="B114" s="44" t="s">
        <v>1240</v>
      </c>
      <c r="C114" s="10">
        <v>53001</v>
      </c>
      <c r="D114" s="42" t="s">
        <v>1241</v>
      </c>
      <c r="E114" s="10" t="s">
        <v>77</v>
      </c>
      <c r="F114" s="10">
        <v>4</v>
      </c>
    </row>
    <row r="115" s="1" customFormat="1" ht="16.5" spans="1:6">
      <c r="A115" s="10">
        <v>114</v>
      </c>
      <c r="B115" s="44" t="s">
        <v>1242</v>
      </c>
      <c r="C115" s="10">
        <v>53002</v>
      </c>
      <c r="D115" s="42" t="s">
        <v>1243</v>
      </c>
      <c r="E115" s="10" t="s">
        <v>77</v>
      </c>
      <c r="F115" s="10">
        <v>4</v>
      </c>
    </row>
    <row r="116" s="1" customFormat="1" ht="16.5" spans="1:6">
      <c r="A116" s="10">
        <v>115</v>
      </c>
      <c r="B116" s="44" t="s">
        <v>1244</v>
      </c>
      <c r="C116" s="10">
        <v>53003</v>
      </c>
      <c r="D116" s="42" t="s">
        <v>1245</v>
      </c>
      <c r="E116" s="10" t="s">
        <v>77</v>
      </c>
      <c r="F116" s="10">
        <v>4</v>
      </c>
    </row>
    <row r="117" s="1" customFormat="1" ht="16.5" spans="1:6">
      <c r="A117" s="10">
        <v>116</v>
      </c>
      <c r="B117" s="44" t="s">
        <v>1246</v>
      </c>
      <c r="C117" s="10">
        <v>53004</v>
      </c>
      <c r="D117" s="42" t="s">
        <v>1247</v>
      </c>
      <c r="E117" s="10" t="s">
        <v>77</v>
      </c>
      <c r="F117" s="10">
        <v>4</v>
      </c>
    </row>
    <row r="118" s="1" customFormat="1" ht="16.5" spans="1:6">
      <c r="A118" s="10">
        <v>117</v>
      </c>
      <c r="B118" s="44" t="s">
        <v>1248</v>
      </c>
      <c r="C118" s="10">
        <v>53005</v>
      </c>
      <c r="D118" s="42" t="s">
        <v>1249</v>
      </c>
      <c r="E118" s="10" t="s">
        <v>77</v>
      </c>
      <c r="F118" s="10">
        <v>4</v>
      </c>
    </row>
    <row r="119" s="1" customFormat="1" ht="16.5" spans="1:6">
      <c r="A119" s="10">
        <v>118</v>
      </c>
      <c r="B119" s="44" t="s">
        <v>1250</v>
      </c>
      <c r="C119" s="10">
        <v>53006</v>
      </c>
      <c r="D119" s="42" t="s">
        <v>1251</v>
      </c>
      <c r="E119" s="10" t="s">
        <v>77</v>
      </c>
      <c r="F119" s="10">
        <v>4</v>
      </c>
    </row>
    <row r="120" s="1" customFormat="1" ht="16.5" spans="1:6">
      <c r="A120" s="10">
        <v>119</v>
      </c>
      <c r="B120" s="44" t="s">
        <v>1252</v>
      </c>
      <c r="C120" s="10">
        <v>53007</v>
      </c>
      <c r="D120" s="42" t="s">
        <v>1253</v>
      </c>
      <c r="E120" s="10" t="s">
        <v>77</v>
      </c>
      <c r="F120" s="10">
        <v>4</v>
      </c>
    </row>
    <row r="121" s="1" customFormat="1" ht="16.5" spans="1:6">
      <c r="A121" s="10">
        <v>120</v>
      </c>
      <c r="B121" s="44" t="s">
        <v>1254</v>
      </c>
      <c r="C121" s="10">
        <v>53008</v>
      </c>
      <c r="D121" s="42" t="s">
        <v>1243</v>
      </c>
      <c r="E121" s="10" t="s">
        <v>77</v>
      </c>
      <c r="F121" s="10">
        <v>4</v>
      </c>
    </row>
    <row r="122" s="1" customFormat="1" ht="16.5" spans="1:6">
      <c r="A122" s="10">
        <v>121</v>
      </c>
      <c r="B122" s="44" t="s">
        <v>1255</v>
      </c>
      <c r="C122" s="10">
        <v>53009</v>
      </c>
      <c r="D122" s="42" t="s">
        <v>1245</v>
      </c>
      <c r="E122" s="10" t="s">
        <v>77</v>
      </c>
      <c r="F122" s="10">
        <v>4</v>
      </c>
    </row>
    <row r="123" s="1" customFormat="1" ht="16.5" spans="1:6">
      <c r="A123" s="10">
        <v>122</v>
      </c>
      <c r="B123" s="44" t="s">
        <v>1256</v>
      </c>
      <c r="C123" s="10">
        <v>53303</v>
      </c>
      <c r="D123" s="42" t="s">
        <v>1257</v>
      </c>
      <c r="E123" s="10" t="s">
        <v>77</v>
      </c>
      <c r="F123" s="10">
        <v>4</v>
      </c>
    </row>
    <row r="124" s="1" customFormat="1" ht="16.5" spans="1:6">
      <c r="A124" s="10">
        <v>123</v>
      </c>
      <c r="B124" s="41" t="s">
        <v>1258</v>
      </c>
      <c r="C124" s="10">
        <v>80311</v>
      </c>
      <c r="D124" s="42" t="s">
        <v>1259</v>
      </c>
      <c r="E124" s="10" t="s">
        <v>623</v>
      </c>
      <c r="F124" s="10">
        <v>40</v>
      </c>
    </row>
    <row r="125" s="1" customFormat="1" ht="16.5" spans="1:6">
      <c r="A125" s="10">
        <v>124</v>
      </c>
      <c r="B125" s="41" t="s">
        <v>1260</v>
      </c>
      <c r="C125" s="10" t="s">
        <v>1261</v>
      </c>
      <c r="D125" s="8" t="s">
        <v>1262</v>
      </c>
      <c r="E125" s="10" t="s">
        <v>77</v>
      </c>
      <c r="F125" s="10">
        <v>4</v>
      </c>
    </row>
    <row r="126" s="1" customFormat="1" ht="16.5" spans="1:6">
      <c r="A126" s="10">
        <v>125</v>
      </c>
      <c r="B126" s="41" t="s">
        <v>1263</v>
      </c>
      <c r="C126" s="10" t="s">
        <v>1264</v>
      </c>
      <c r="D126" s="42" t="s">
        <v>1265</v>
      </c>
      <c r="E126" s="10" t="s">
        <v>62</v>
      </c>
      <c r="F126" s="10">
        <v>60</v>
      </c>
    </row>
    <row r="127" s="1" customFormat="1" ht="16.5" spans="1:6">
      <c r="A127" s="10">
        <v>126</v>
      </c>
      <c r="B127" s="41" t="s">
        <v>1266</v>
      </c>
      <c r="C127" s="10" t="s">
        <v>1267</v>
      </c>
      <c r="D127" s="42" t="s">
        <v>1268</v>
      </c>
      <c r="E127" s="10" t="s">
        <v>471</v>
      </c>
      <c r="F127" s="10">
        <v>40</v>
      </c>
    </row>
    <row r="128" s="1" customFormat="1" ht="16.5" spans="1:6">
      <c r="A128" s="10">
        <v>127</v>
      </c>
      <c r="B128" s="41" t="s">
        <v>1269</v>
      </c>
      <c r="C128" s="10" t="s">
        <v>1270</v>
      </c>
      <c r="D128" s="42" t="s">
        <v>1271</v>
      </c>
      <c r="E128" s="10" t="s">
        <v>471</v>
      </c>
      <c r="F128" s="10">
        <v>40</v>
      </c>
    </row>
    <row r="129" s="1" customFormat="1" ht="16.5" spans="1:6">
      <c r="A129" s="10">
        <v>128</v>
      </c>
      <c r="B129" s="41" t="s">
        <v>1272</v>
      </c>
      <c r="C129" s="10" t="s">
        <v>1273</v>
      </c>
      <c r="D129" s="42" t="s">
        <v>1274</v>
      </c>
      <c r="E129" s="10" t="s">
        <v>471</v>
      </c>
      <c r="F129" s="10">
        <v>40</v>
      </c>
    </row>
    <row r="130" s="1" customFormat="1" ht="16.5" spans="1:6">
      <c r="A130" s="10">
        <v>129</v>
      </c>
      <c r="B130" s="41" t="s">
        <v>1275</v>
      </c>
      <c r="C130" s="10">
        <v>81117</v>
      </c>
      <c r="D130" s="42" t="s">
        <v>1276</v>
      </c>
      <c r="E130" s="10" t="s">
        <v>471</v>
      </c>
      <c r="F130" s="10">
        <v>40</v>
      </c>
    </row>
    <row r="131" s="1" customFormat="1" ht="16.5" spans="1:6">
      <c r="A131" s="10">
        <v>130</v>
      </c>
      <c r="B131" s="41" t="s">
        <v>1277</v>
      </c>
      <c r="C131" s="10" t="s">
        <v>1278</v>
      </c>
      <c r="D131" s="42" t="s">
        <v>1257</v>
      </c>
      <c r="E131" s="10" t="s">
        <v>77</v>
      </c>
      <c r="F131" s="10">
        <v>4</v>
      </c>
    </row>
    <row r="132" s="1" customFormat="1" ht="16.5" spans="1:6">
      <c r="A132" s="10">
        <v>131</v>
      </c>
      <c r="B132" s="41" t="s">
        <v>1279</v>
      </c>
      <c r="C132" s="10" t="s">
        <v>1280</v>
      </c>
      <c r="D132" s="8" t="s">
        <v>1281</v>
      </c>
      <c r="E132" s="10" t="s">
        <v>630</v>
      </c>
      <c r="F132" s="10">
        <v>40</v>
      </c>
    </row>
    <row r="133" s="1" customFormat="1" ht="16.5" spans="1:6">
      <c r="A133" s="10">
        <v>132</v>
      </c>
      <c r="B133" s="41" t="s">
        <v>1282</v>
      </c>
      <c r="C133" s="10" t="s">
        <v>1283</v>
      </c>
      <c r="D133" s="8" t="s">
        <v>1284</v>
      </c>
      <c r="E133" s="10" t="s">
        <v>62</v>
      </c>
      <c r="F133" s="10">
        <v>110</v>
      </c>
    </row>
    <row r="134" s="36" customFormat="1" ht="21" customHeight="1" spans="1:7">
      <c r="A134" s="47"/>
      <c r="B134" s="48"/>
      <c r="C134" s="48"/>
      <c r="D134" s="48"/>
      <c r="E134" s="48"/>
      <c r="F134" s="48"/>
      <c r="G134" s="1"/>
    </row>
    <row r="135" s="1" customFormat="1" ht="14.25" spans="1:6">
      <c r="A135" s="49"/>
      <c r="B135" s="49"/>
      <c r="C135" s="49"/>
      <c r="D135" s="49"/>
      <c r="E135" s="49"/>
      <c r="F135" s="49"/>
    </row>
    <row r="136" s="1" customFormat="1" ht="14.25" spans="1:6">
      <c r="A136" s="49"/>
      <c r="B136" s="49"/>
      <c r="C136" s="49"/>
      <c r="D136" s="49"/>
      <c r="E136" s="49"/>
      <c r="F136" s="49"/>
    </row>
    <row r="137" s="1" customFormat="1" ht="14.25" spans="1:6">
      <c r="A137" s="49"/>
      <c r="B137" s="50"/>
      <c r="C137" s="50"/>
      <c r="D137" s="50"/>
      <c r="E137" s="49"/>
      <c r="F137" s="51"/>
    </row>
  </sheetData>
  <mergeCells count="1">
    <mergeCell ref="A1:F1"/>
  </mergeCells>
  <pageMargins left="0.700694444444445" right="0.700694444444445" top="0.751388888888889" bottom="0.751388888888889" header="0.298611111111111" footer="0.298611111111111"/>
  <pageSetup paperSize="9" orientation="portrait" horizontalDpi="600"/>
  <headerFooter/>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F53"/>
  <sheetViews>
    <sheetView topLeftCell="A20" workbookViewId="0">
      <selection activeCell="F53" sqref="F53"/>
    </sheetView>
  </sheetViews>
  <sheetFormatPr defaultColWidth="9.46666666666667" defaultRowHeight="12" outlineLevelCol="5"/>
  <cols>
    <col min="1" max="1" width="6" style="14" customWidth="1"/>
    <col min="2" max="3" width="15.7333333333333" style="14" customWidth="1"/>
    <col min="4" max="4" width="21" style="16" customWidth="1"/>
    <col min="5" max="6" width="5.36666666666667" style="14" customWidth="1"/>
    <col min="7" max="7" width="3.125" style="14" customWidth="1"/>
    <col min="8" max="16384" width="9.46666666666667" style="14"/>
  </cols>
  <sheetData>
    <row r="1" s="14" customFormat="1" ht="30" customHeight="1" spans="1:6">
      <c r="A1" s="17" t="s">
        <v>40</v>
      </c>
      <c r="B1" s="18"/>
      <c r="C1" s="18"/>
      <c r="D1" s="19"/>
      <c r="E1" s="18"/>
      <c r="F1" s="18"/>
    </row>
    <row r="2" s="15" customFormat="1" ht="15.95" customHeight="1" spans="1:6">
      <c r="A2" s="4" t="s">
        <v>1</v>
      </c>
      <c r="B2" s="4" t="s">
        <v>43</v>
      </c>
      <c r="C2" s="4" t="s">
        <v>639</v>
      </c>
      <c r="D2" s="20" t="s">
        <v>640</v>
      </c>
      <c r="E2" s="21" t="s">
        <v>47</v>
      </c>
      <c r="F2" s="21" t="s">
        <v>46</v>
      </c>
    </row>
    <row r="3" s="14" customFormat="1" ht="14.25" spans="1:6">
      <c r="A3" s="22">
        <v>1</v>
      </c>
      <c r="B3" s="23" t="s">
        <v>835</v>
      </c>
      <c r="C3" s="22">
        <v>60001</v>
      </c>
      <c r="D3" s="24" t="s">
        <v>1285</v>
      </c>
      <c r="E3" s="5" t="s">
        <v>62</v>
      </c>
      <c r="F3" s="25">
        <v>150</v>
      </c>
    </row>
    <row r="4" s="14" customFormat="1" ht="14.25" spans="1:6">
      <c r="A4" s="22">
        <v>2</v>
      </c>
      <c r="B4" s="23" t="s">
        <v>835</v>
      </c>
      <c r="C4" s="22" t="s">
        <v>1286</v>
      </c>
      <c r="D4" s="24" t="s">
        <v>1287</v>
      </c>
      <c r="E4" s="5" t="s">
        <v>62</v>
      </c>
      <c r="F4" s="26">
        <v>20</v>
      </c>
    </row>
    <row r="5" s="14" customFormat="1" ht="14.25" spans="1:6">
      <c r="A5" s="22">
        <v>3</v>
      </c>
      <c r="B5" s="23" t="s">
        <v>835</v>
      </c>
      <c r="C5" s="22" t="s">
        <v>1288</v>
      </c>
      <c r="D5" s="24" t="s">
        <v>860</v>
      </c>
      <c r="E5" s="5" t="s">
        <v>62</v>
      </c>
      <c r="F5" s="26">
        <v>20</v>
      </c>
    </row>
    <row r="6" s="14" customFormat="1" ht="14.25" spans="1:6">
      <c r="A6" s="22">
        <v>4</v>
      </c>
      <c r="B6" s="23" t="s">
        <v>835</v>
      </c>
      <c r="C6" s="22" t="s">
        <v>838</v>
      </c>
      <c r="D6" s="24" t="s">
        <v>862</v>
      </c>
      <c r="E6" s="5" t="s">
        <v>62</v>
      </c>
      <c r="F6" s="26">
        <v>300</v>
      </c>
    </row>
    <row r="7" s="14" customFormat="1" ht="14.25" spans="1:6">
      <c r="A7" s="22">
        <v>5</v>
      </c>
      <c r="B7" s="23" t="s">
        <v>1289</v>
      </c>
      <c r="C7" s="22" t="s">
        <v>1290</v>
      </c>
      <c r="D7" s="24" t="s">
        <v>1291</v>
      </c>
      <c r="E7" s="5" t="s">
        <v>62</v>
      </c>
      <c r="F7" s="26">
        <v>20</v>
      </c>
    </row>
    <row r="8" s="14" customFormat="1" ht="14.25" spans="1:6">
      <c r="A8" s="22">
        <v>6</v>
      </c>
      <c r="B8" s="23" t="s">
        <v>835</v>
      </c>
      <c r="C8" s="22" t="s">
        <v>1292</v>
      </c>
      <c r="D8" s="24" t="s">
        <v>1293</v>
      </c>
      <c r="E8" s="5" t="s">
        <v>62</v>
      </c>
      <c r="F8" s="26">
        <v>1</v>
      </c>
    </row>
    <row r="9" s="14" customFormat="1" ht="14.25" spans="1:6">
      <c r="A9" s="22">
        <v>7</v>
      </c>
      <c r="B9" s="23" t="s">
        <v>843</v>
      </c>
      <c r="C9" s="22" t="s">
        <v>849</v>
      </c>
      <c r="D9" s="24" t="s">
        <v>850</v>
      </c>
      <c r="E9" s="5" t="s">
        <v>62</v>
      </c>
      <c r="F9" s="26">
        <v>300</v>
      </c>
    </row>
    <row r="10" s="14" customFormat="1" ht="14.25" spans="1:6">
      <c r="A10" s="22">
        <v>8</v>
      </c>
      <c r="B10" s="23" t="s">
        <v>843</v>
      </c>
      <c r="C10" s="22" t="s">
        <v>1294</v>
      </c>
      <c r="D10" s="24" t="s">
        <v>1295</v>
      </c>
      <c r="E10" s="5" t="s">
        <v>62</v>
      </c>
      <c r="F10" s="26">
        <v>50</v>
      </c>
    </row>
    <row r="11" s="14" customFormat="1" ht="14.25" spans="1:6">
      <c r="A11" s="22">
        <v>9</v>
      </c>
      <c r="B11" s="23" t="s">
        <v>852</v>
      </c>
      <c r="C11" s="22" t="s">
        <v>1296</v>
      </c>
      <c r="D11" s="24" t="s">
        <v>1291</v>
      </c>
      <c r="E11" s="5" t="s">
        <v>62</v>
      </c>
      <c r="F11" s="26">
        <v>180</v>
      </c>
    </row>
    <row r="12" s="14" customFormat="1" ht="14.25" spans="1:6">
      <c r="A12" s="22">
        <v>10</v>
      </c>
      <c r="B12" s="23" t="s">
        <v>852</v>
      </c>
      <c r="C12" s="22" t="s">
        <v>1297</v>
      </c>
      <c r="D12" s="24" t="s">
        <v>1293</v>
      </c>
      <c r="E12" s="5" t="s">
        <v>62</v>
      </c>
      <c r="F12" s="26">
        <v>80</v>
      </c>
    </row>
    <row r="13" s="14" customFormat="1" ht="14.25" spans="1:6">
      <c r="A13" s="22">
        <v>11</v>
      </c>
      <c r="B13" s="23" t="s">
        <v>852</v>
      </c>
      <c r="C13" s="22" t="s">
        <v>1298</v>
      </c>
      <c r="D13" s="24" t="s">
        <v>860</v>
      </c>
      <c r="E13" s="5" t="s">
        <v>62</v>
      </c>
      <c r="F13" s="26">
        <v>180</v>
      </c>
    </row>
    <row r="14" s="14" customFormat="1" ht="14.25" spans="1:6">
      <c r="A14" s="22">
        <v>12</v>
      </c>
      <c r="B14" s="23" t="s">
        <v>852</v>
      </c>
      <c r="C14" s="22" t="s">
        <v>1299</v>
      </c>
      <c r="D14" s="24" t="s">
        <v>862</v>
      </c>
      <c r="E14" s="5" t="s">
        <v>62</v>
      </c>
      <c r="F14" s="26">
        <v>300</v>
      </c>
    </row>
    <row r="15" s="14" customFormat="1" ht="14.25" spans="1:6">
      <c r="A15" s="22">
        <v>13</v>
      </c>
      <c r="B15" s="23" t="s">
        <v>852</v>
      </c>
      <c r="C15" s="22" t="s">
        <v>1300</v>
      </c>
      <c r="D15" s="24" t="s">
        <v>1301</v>
      </c>
      <c r="E15" s="5" t="s">
        <v>62</v>
      </c>
      <c r="F15" s="26">
        <v>150</v>
      </c>
    </row>
    <row r="16" s="14" customFormat="1" ht="14.25" spans="1:6">
      <c r="A16" s="22">
        <v>14</v>
      </c>
      <c r="B16" s="23" t="s">
        <v>1302</v>
      </c>
      <c r="C16" s="22">
        <v>61033</v>
      </c>
      <c r="D16" s="24" t="s">
        <v>1303</v>
      </c>
      <c r="E16" s="5" t="s">
        <v>62</v>
      </c>
      <c r="F16" s="26">
        <v>10</v>
      </c>
    </row>
    <row r="17" s="14" customFormat="1" ht="28.5" spans="1:6">
      <c r="A17" s="22">
        <v>15</v>
      </c>
      <c r="B17" s="23" t="s">
        <v>1304</v>
      </c>
      <c r="C17" s="22" t="s">
        <v>1305</v>
      </c>
      <c r="D17" s="27" t="s">
        <v>1306</v>
      </c>
      <c r="E17" s="5" t="s">
        <v>62</v>
      </c>
      <c r="F17" s="26">
        <v>40</v>
      </c>
    </row>
    <row r="18" s="14" customFormat="1" ht="14.25" spans="1:6">
      <c r="A18" s="22">
        <v>16</v>
      </c>
      <c r="B18" s="23" t="s">
        <v>852</v>
      </c>
      <c r="C18" s="22">
        <v>61020</v>
      </c>
      <c r="D18" s="24" t="s">
        <v>1307</v>
      </c>
      <c r="E18" s="5" t="s">
        <v>62</v>
      </c>
      <c r="F18" s="26">
        <v>100</v>
      </c>
    </row>
    <row r="19" s="14" customFormat="1" ht="14.25" spans="1:6">
      <c r="A19" s="22">
        <v>17</v>
      </c>
      <c r="B19" s="23" t="s">
        <v>1302</v>
      </c>
      <c r="C19" s="22" t="s">
        <v>1308</v>
      </c>
      <c r="D19" s="24" t="s">
        <v>1309</v>
      </c>
      <c r="E19" s="5" t="s">
        <v>62</v>
      </c>
      <c r="F19" s="26">
        <v>150</v>
      </c>
    </row>
    <row r="20" s="14" customFormat="1" ht="14.25" spans="1:6">
      <c r="A20" s="22">
        <v>18</v>
      </c>
      <c r="B20" s="23" t="s">
        <v>1302</v>
      </c>
      <c r="C20" s="22" t="s">
        <v>1310</v>
      </c>
      <c r="D20" s="24" t="s">
        <v>1311</v>
      </c>
      <c r="E20" s="5" t="s">
        <v>62</v>
      </c>
      <c r="F20" s="26">
        <v>30</v>
      </c>
    </row>
    <row r="21" s="14" customFormat="1" ht="14.25" spans="1:6">
      <c r="A21" s="22">
        <v>19</v>
      </c>
      <c r="B21" s="23" t="s">
        <v>1312</v>
      </c>
      <c r="C21" s="22" t="s">
        <v>1305</v>
      </c>
      <c r="D21" s="27" t="s">
        <v>1313</v>
      </c>
      <c r="E21" s="5" t="s">
        <v>62</v>
      </c>
      <c r="F21" s="26">
        <v>80</v>
      </c>
    </row>
    <row r="22" s="14" customFormat="1" ht="14.25" spans="1:6">
      <c r="A22" s="22">
        <v>20</v>
      </c>
      <c r="B22" s="23" t="s">
        <v>1314</v>
      </c>
      <c r="C22" s="22" t="s">
        <v>1315</v>
      </c>
      <c r="D22" s="24" t="s">
        <v>1301</v>
      </c>
      <c r="E22" s="5" t="s">
        <v>62</v>
      </c>
      <c r="F22" s="26">
        <v>130</v>
      </c>
    </row>
    <row r="23" s="14" customFormat="1" ht="14.25" spans="1:6">
      <c r="A23" s="22">
        <v>21</v>
      </c>
      <c r="B23" s="23" t="s">
        <v>864</v>
      </c>
      <c r="C23" s="22" t="s">
        <v>865</v>
      </c>
      <c r="D23" s="24" t="s">
        <v>1307</v>
      </c>
      <c r="E23" s="5" t="s">
        <v>62</v>
      </c>
      <c r="F23" s="26">
        <v>150</v>
      </c>
    </row>
    <row r="24" s="14" customFormat="1" ht="14.25" spans="1:6">
      <c r="A24" s="22">
        <v>22</v>
      </c>
      <c r="B24" s="23" t="s">
        <v>870</v>
      </c>
      <c r="C24" s="22" t="s">
        <v>1316</v>
      </c>
      <c r="D24" s="24" t="s">
        <v>917</v>
      </c>
      <c r="E24" s="5" t="s">
        <v>62</v>
      </c>
      <c r="F24" s="26">
        <v>30</v>
      </c>
    </row>
    <row r="25" s="14" customFormat="1" ht="14.25" spans="1:6">
      <c r="A25" s="22">
        <v>23</v>
      </c>
      <c r="B25" s="23" t="s">
        <v>1317</v>
      </c>
      <c r="C25" s="22" t="s">
        <v>1318</v>
      </c>
      <c r="D25" s="24" t="s">
        <v>1319</v>
      </c>
      <c r="E25" s="5" t="s">
        <v>62</v>
      </c>
      <c r="F25" s="26">
        <v>20</v>
      </c>
    </row>
    <row r="26" s="14" customFormat="1" ht="14.25" spans="1:6">
      <c r="A26" s="22">
        <v>24</v>
      </c>
      <c r="B26" s="23" t="s">
        <v>873</v>
      </c>
      <c r="C26" s="22" t="s">
        <v>1320</v>
      </c>
      <c r="D26" s="27" t="s">
        <v>1313</v>
      </c>
      <c r="E26" s="5" t="s">
        <v>62</v>
      </c>
      <c r="F26" s="26">
        <v>25</v>
      </c>
    </row>
    <row r="27" s="14" customFormat="1" ht="28.5" spans="1:6">
      <c r="A27" s="22">
        <v>25</v>
      </c>
      <c r="B27" s="23" t="s">
        <v>1321</v>
      </c>
      <c r="C27" s="22" t="s">
        <v>1322</v>
      </c>
      <c r="D27" s="24" t="s">
        <v>1323</v>
      </c>
      <c r="E27" s="5" t="s">
        <v>62</v>
      </c>
      <c r="F27" s="26">
        <v>150</v>
      </c>
    </row>
    <row r="28" s="14" customFormat="1" ht="14.25" spans="1:6">
      <c r="A28" s="22">
        <v>26</v>
      </c>
      <c r="B28" s="23" t="s">
        <v>870</v>
      </c>
      <c r="C28" s="22">
        <v>62031</v>
      </c>
      <c r="D28" s="24" t="s">
        <v>872</v>
      </c>
      <c r="E28" s="5" t="s">
        <v>62</v>
      </c>
      <c r="F28" s="26">
        <v>150</v>
      </c>
    </row>
    <row r="29" s="14" customFormat="1" ht="14.25" spans="1:6">
      <c r="A29" s="22">
        <v>27</v>
      </c>
      <c r="B29" s="23" t="s">
        <v>876</v>
      </c>
      <c r="C29" s="22">
        <v>62073</v>
      </c>
      <c r="D29" s="27" t="s">
        <v>1324</v>
      </c>
      <c r="E29" s="5" t="s">
        <v>62</v>
      </c>
      <c r="F29" s="26">
        <v>150</v>
      </c>
    </row>
    <row r="30" s="14" customFormat="1" ht="14.25" spans="1:6">
      <c r="A30" s="22">
        <v>28</v>
      </c>
      <c r="B30" s="23" t="s">
        <v>1325</v>
      </c>
      <c r="C30" s="22" t="s">
        <v>1326</v>
      </c>
      <c r="D30" s="27" t="s">
        <v>1327</v>
      </c>
      <c r="E30" s="5" t="s">
        <v>62</v>
      </c>
      <c r="F30" s="26">
        <v>14</v>
      </c>
    </row>
    <row r="31" s="14" customFormat="1" ht="14.25" spans="1:6">
      <c r="A31" s="22">
        <v>29</v>
      </c>
      <c r="B31" s="23" t="s">
        <v>1328</v>
      </c>
      <c r="C31" s="22" t="s">
        <v>1326</v>
      </c>
      <c r="D31" s="27" t="s">
        <v>1329</v>
      </c>
      <c r="E31" s="5" t="s">
        <v>62</v>
      </c>
      <c r="F31" s="26">
        <v>60</v>
      </c>
    </row>
    <row r="32" s="14" customFormat="1" ht="14.25" spans="1:6">
      <c r="A32" s="22">
        <v>30</v>
      </c>
      <c r="B32" s="23" t="s">
        <v>1330</v>
      </c>
      <c r="C32" s="22" t="s">
        <v>1326</v>
      </c>
      <c r="D32" s="27" t="s">
        <v>1331</v>
      </c>
      <c r="E32" s="5" t="s">
        <v>62</v>
      </c>
      <c r="F32" s="26">
        <v>90</v>
      </c>
    </row>
    <row r="33" s="14" customFormat="1" ht="14.25" spans="1:6">
      <c r="A33" s="22">
        <v>31</v>
      </c>
      <c r="B33" s="23" t="s">
        <v>1332</v>
      </c>
      <c r="C33" s="22" t="s">
        <v>1326</v>
      </c>
      <c r="D33" s="24" t="s">
        <v>1333</v>
      </c>
      <c r="E33" s="5" t="s">
        <v>62</v>
      </c>
      <c r="F33" s="26">
        <v>20</v>
      </c>
    </row>
    <row r="34" s="14" customFormat="1" ht="14.25" spans="1:6">
      <c r="A34" s="22">
        <v>32</v>
      </c>
      <c r="B34" s="23" t="s">
        <v>918</v>
      </c>
      <c r="C34" s="22">
        <v>64086</v>
      </c>
      <c r="D34" s="27" t="s">
        <v>1334</v>
      </c>
      <c r="E34" s="5" t="s">
        <v>62</v>
      </c>
      <c r="F34" s="26">
        <v>1</v>
      </c>
    </row>
    <row r="35" s="14" customFormat="1" ht="14.25" spans="1:6">
      <c r="A35" s="22">
        <v>33</v>
      </c>
      <c r="B35" s="23" t="s">
        <v>1335</v>
      </c>
      <c r="C35" s="22" t="s">
        <v>1336</v>
      </c>
      <c r="D35" s="27" t="s">
        <v>1337</v>
      </c>
      <c r="E35" s="5" t="s">
        <v>62</v>
      </c>
      <c r="F35" s="26">
        <v>200</v>
      </c>
    </row>
    <row r="36" s="14" customFormat="1" ht="14.25" spans="1:6">
      <c r="A36" s="22">
        <v>34</v>
      </c>
      <c r="B36" s="23" t="s">
        <v>1338</v>
      </c>
      <c r="C36" s="22" t="s">
        <v>1339</v>
      </c>
      <c r="D36" s="24" t="s">
        <v>1340</v>
      </c>
      <c r="E36" s="5" t="s">
        <v>62</v>
      </c>
      <c r="F36" s="26">
        <v>150</v>
      </c>
    </row>
    <row r="37" s="14" customFormat="1" ht="14.25" spans="1:6">
      <c r="A37" s="22">
        <v>35</v>
      </c>
      <c r="B37" s="23" t="s">
        <v>906</v>
      </c>
      <c r="C37" s="22">
        <v>64051</v>
      </c>
      <c r="D37" s="24" t="s">
        <v>907</v>
      </c>
      <c r="E37" s="5" t="s">
        <v>62</v>
      </c>
      <c r="F37" s="26">
        <v>10</v>
      </c>
    </row>
    <row r="38" s="14" customFormat="1" ht="14.25" spans="1:6">
      <c r="A38" s="22">
        <v>36</v>
      </c>
      <c r="B38" s="23" t="s">
        <v>1341</v>
      </c>
      <c r="C38" s="22">
        <v>64061</v>
      </c>
      <c r="D38" s="24" t="s">
        <v>1342</v>
      </c>
      <c r="E38" s="5" t="s">
        <v>62</v>
      </c>
      <c r="F38" s="26">
        <v>10</v>
      </c>
    </row>
    <row r="39" s="14" customFormat="1" ht="28.5" spans="1:6">
      <c r="A39" s="22">
        <v>37</v>
      </c>
      <c r="B39" s="23" t="s">
        <v>1343</v>
      </c>
      <c r="C39" s="22">
        <v>64063</v>
      </c>
      <c r="D39" s="24" t="s">
        <v>1344</v>
      </c>
      <c r="E39" s="5" t="s">
        <v>62</v>
      </c>
      <c r="F39" s="26">
        <v>50</v>
      </c>
    </row>
    <row r="40" s="14" customFormat="1" ht="14.25" spans="1:6">
      <c r="A40" s="22">
        <v>38</v>
      </c>
      <c r="B40" s="23" t="s">
        <v>1345</v>
      </c>
      <c r="C40" s="28" t="s">
        <v>1346</v>
      </c>
      <c r="D40" s="24" t="s">
        <v>1347</v>
      </c>
      <c r="E40" s="5" t="s">
        <v>62</v>
      </c>
      <c r="F40" s="26">
        <v>150</v>
      </c>
    </row>
    <row r="41" s="14" customFormat="1" ht="14.25" spans="1:6">
      <c r="A41" s="22">
        <v>39</v>
      </c>
      <c r="B41" s="23" t="s">
        <v>886</v>
      </c>
      <c r="C41" s="22">
        <v>63011</v>
      </c>
      <c r="D41" s="24" t="s">
        <v>1348</v>
      </c>
      <c r="E41" s="5" t="s">
        <v>62</v>
      </c>
      <c r="F41" s="26">
        <v>150</v>
      </c>
    </row>
    <row r="42" s="14" customFormat="1" ht="14.25" spans="1:6">
      <c r="A42" s="22">
        <v>40</v>
      </c>
      <c r="B42" s="23" t="s">
        <v>1349</v>
      </c>
      <c r="C42" s="22" t="s">
        <v>1350</v>
      </c>
      <c r="D42" s="24" t="s">
        <v>1351</v>
      </c>
      <c r="E42" s="5" t="s">
        <v>1351</v>
      </c>
      <c r="F42" s="26">
        <v>1500</v>
      </c>
    </row>
    <row r="43" s="14" customFormat="1" ht="14.25" spans="1:6">
      <c r="A43" s="22">
        <v>41</v>
      </c>
      <c r="B43" s="23" t="s">
        <v>602</v>
      </c>
      <c r="C43" s="22">
        <v>70010</v>
      </c>
      <c r="D43" s="24" t="s">
        <v>1351</v>
      </c>
      <c r="E43" s="5" t="s">
        <v>1351</v>
      </c>
      <c r="F43" s="26">
        <v>1500</v>
      </c>
    </row>
    <row r="44" s="14" customFormat="1" ht="14.25" spans="1:6">
      <c r="A44" s="22">
        <v>42</v>
      </c>
      <c r="B44" s="23" t="s">
        <v>1352</v>
      </c>
      <c r="C44" s="22">
        <v>70011</v>
      </c>
      <c r="D44" s="24" t="s">
        <v>1351</v>
      </c>
      <c r="E44" s="5" t="s">
        <v>1351</v>
      </c>
      <c r="F44" s="26">
        <v>1200</v>
      </c>
    </row>
    <row r="45" s="14" customFormat="1" ht="14.25" spans="1:6">
      <c r="A45" s="22">
        <v>43</v>
      </c>
      <c r="B45" s="23" t="s">
        <v>1353</v>
      </c>
      <c r="C45" s="22" t="s">
        <v>1354</v>
      </c>
      <c r="D45" s="24" t="s">
        <v>1355</v>
      </c>
      <c r="E45" s="5" t="s">
        <v>77</v>
      </c>
      <c r="F45" s="26">
        <v>150</v>
      </c>
    </row>
    <row r="46" s="14" customFormat="1" ht="14.25" spans="1:6">
      <c r="A46" s="22">
        <v>44</v>
      </c>
      <c r="B46" s="23" t="s">
        <v>1356</v>
      </c>
      <c r="C46" s="22" t="s">
        <v>1357</v>
      </c>
      <c r="D46" s="24" t="s">
        <v>1358</v>
      </c>
      <c r="E46" s="5" t="s">
        <v>77</v>
      </c>
      <c r="F46" s="26">
        <v>130</v>
      </c>
    </row>
    <row r="47" s="14" customFormat="1" ht="14.25" spans="1:6">
      <c r="A47" s="22">
        <v>45</v>
      </c>
      <c r="B47" s="23" t="s">
        <v>1359</v>
      </c>
      <c r="C47" s="22" t="s">
        <v>1360</v>
      </c>
      <c r="D47" s="27" t="s">
        <v>1361</v>
      </c>
      <c r="E47" s="5" t="s">
        <v>62</v>
      </c>
      <c r="F47" s="26">
        <v>40</v>
      </c>
    </row>
    <row r="48" s="14" customFormat="1" ht="14.25" spans="1:6">
      <c r="A48" s="22">
        <v>46</v>
      </c>
      <c r="B48" s="23" t="s">
        <v>1362</v>
      </c>
      <c r="C48" s="22" t="s">
        <v>1360</v>
      </c>
      <c r="D48" s="27" t="s">
        <v>1363</v>
      </c>
      <c r="E48" s="5" t="s">
        <v>62</v>
      </c>
      <c r="F48" s="26">
        <v>120</v>
      </c>
    </row>
    <row r="49" s="14" customFormat="1" ht="14.25" spans="1:6">
      <c r="A49" s="22">
        <v>47</v>
      </c>
      <c r="B49" s="29" t="s">
        <v>1364</v>
      </c>
      <c r="C49" s="30" t="s">
        <v>1360</v>
      </c>
      <c r="D49" s="31" t="s">
        <v>1365</v>
      </c>
      <c r="E49" s="5" t="s">
        <v>62</v>
      </c>
      <c r="F49" s="26">
        <v>230</v>
      </c>
    </row>
    <row r="50" s="14" customFormat="1" ht="14.25" spans="1:6">
      <c r="A50" s="22">
        <v>48</v>
      </c>
      <c r="B50" s="32" t="s">
        <v>1366</v>
      </c>
      <c r="C50" s="5" t="s">
        <v>1360</v>
      </c>
      <c r="D50" s="33" t="s">
        <v>1313</v>
      </c>
      <c r="E50" s="5" t="s">
        <v>62</v>
      </c>
      <c r="F50" s="26">
        <v>20</v>
      </c>
    </row>
    <row r="51" s="14" customFormat="1" ht="14.25" spans="1:6">
      <c r="A51" s="22">
        <v>49</v>
      </c>
      <c r="B51" s="32" t="s">
        <v>1367</v>
      </c>
      <c r="C51" s="5" t="s">
        <v>1360</v>
      </c>
      <c r="D51" s="34" t="s">
        <v>1368</v>
      </c>
      <c r="E51" s="5" t="s">
        <v>62</v>
      </c>
      <c r="F51" s="26">
        <v>150</v>
      </c>
    </row>
    <row r="52" s="14" customFormat="1" ht="14.25" spans="1:6">
      <c r="A52" s="22">
        <v>50</v>
      </c>
      <c r="B52" s="32" t="s">
        <v>1369</v>
      </c>
      <c r="C52" s="5">
        <v>64053</v>
      </c>
      <c r="D52" s="6" t="s">
        <v>1313</v>
      </c>
      <c r="E52" s="5" t="s">
        <v>62</v>
      </c>
      <c r="F52" s="5">
        <v>50</v>
      </c>
    </row>
    <row r="53" s="14" customFormat="1" ht="27.95" customHeight="1" spans="1:6">
      <c r="A53" s="35"/>
      <c r="B53" s="35" t="s">
        <v>929</v>
      </c>
      <c r="C53" s="35"/>
      <c r="D53" s="7"/>
      <c r="E53" s="35"/>
      <c r="F53" s="5"/>
    </row>
  </sheetData>
  <mergeCells count="1">
    <mergeCell ref="A1:F1"/>
  </mergeCells>
  <pageMargins left="0.700694444444445" right="0.700694444444445" top="0.751388888888889" bottom="0.751388888888889" header="0.298611111111111" footer="0.298611111111111"/>
  <pageSetup paperSize="9" orientation="portrait" horizontalDpi="600"/>
  <headerFooter/>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F212"/>
  <sheetViews>
    <sheetView topLeftCell="A198" workbookViewId="0">
      <selection activeCell="H215" sqref="H215"/>
    </sheetView>
  </sheetViews>
  <sheetFormatPr defaultColWidth="9.50833333333333" defaultRowHeight="12" outlineLevelCol="5"/>
  <cols>
    <col min="1" max="1" width="4.375" style="1" customWidth="1"/>
    <col min="2" max="2" width="20.125" style="1" customWidth="1"/>
    <col min="3" max="3" width="11" style="1" customWidth="1"/>
    <col min="4" max="4" width="49.75" style="1" customWidth="1"/>
    <col min="5" max="5" width="4.63333333333333" style="1" customWidth="1"/>
    <col min="6" max="6" width="5.36666666666667" style="1" customWidth="1"/>
    <col min="7" max="7" width="3.75" style="1" customWidth="1"/>
    <col min="8" max="16384" width="9.50833333333333" style="1"/>
  </cols>
  <sheetData>
    <row r="1" s="1" customFormat="1" ht="26" customHeight="1" spans="1:6">
      <c r="A1" s="3" t="s">
        <v>42</v>
      </c>
      <c r="B1" s="3"/>
      <c r="C1" s="3"/>
      <c r="D1" s="3"/>
      <c r="E1" s="3"/>
      <c r="F1" s="3"/>
    </row>
    <row r="2" s="2" customFormat="1" ht="14.25" spans="1:6">
      <c r="A2" s="4" t="s">
        <v>1</v>
      </c>
      <c r="B2" s="4" t="s">
        <v>43</v>
      </c>
      <c r="C2" s="4" t="s">
        <v>639</v>
      </c>
      <c r="D2" s="4" t="s">
        <v>640</v>
      </c>
      <c r="E2" s="4" t="s">
        <v>47</v>
      </c>
      <c r="F2" s="4" t="s">
        <v>46</v>
      </c>
    </row>
    <row r="3" s="1" customFormat="1" ht="14.25" spans="1:6">
      <c r="A3" s="5">
        <v>1</v>
      </c>
      <c r="B3" s="6" t="s">
        <v>1370</v>
      </c>
      <c r="C3" s="226" t="s">
        <v>1371</v>
      </c>
      <c r="D3" s="6" t="s">
        <v>1372</v>
      </c>
      <c r="E3" s="5" t="s">
        <v>97</v>
      </c>
      <c r="F3" s="5">
        <v>14</v>
      </c>
    </row>
    <row r="4" s="1" customFormat="1" ht="14.25" spans="1:6">
      <c r="A4" s="5">
        <v>2</v>
      </c>
      <c r="B4" s="6" t="s">
        <v>1373</v>
      </c>
      <c r="C4" s="5" t="s">
        <v>1374</v>
      </c>
      <c r="D4" s="6" t="s">
        <v>1375</v>
      </c>
      <c r="E4" s="5" t="s">
        <v>62</v>
      </c>
      <c r="F4" s="5">
        <v>14</v>
      </c>
    </row>
    <row r="5" s="1" customFormat="1" ht="14.25" spans="1:6">
      <c r="A5" s="5">
        <v>3</v>
      </c>
      <c r="B5" s="6" t="s">
        <v>1376</v>
      </c>
      <c r="C5" s="5" t="s">
        <v>1377</v>
      </c>
      <c r="D5" s="6" t="s">
        <v>1378</v>
      </c>
      <c r="E5" s="5" t="s">
        <v>62</v>
      </c>
      <c r="F5" s="5">
        <v>65</v>
      </c>
    </row>
    <row r="6" s="1" customFormat="1" ht="14.25" spans="1:6">
      <c r="A6" s="5">
        <v>4</v>
      </c>
      <c r="B6" s="6" t="s">
        <v>931</v>
      </c>
      <c r="C6" s="5" t="s">
        <v>932</v>
      </c>
      <c r="D6" s="6" t="s">
        <v>933</v>
      </c>
      <c r="E6" s="5" t="s">
        <v>77</v>
      </c>
      <c r="F6" s="5">
        <v>6</v>
      </c>
    </row>
    <row r="7" s="1" customFormat="1" ht="14.25" spans="1:6">
      <c r="A7" s="5">
        <v>5</v>
      </c>
      <c r="B7" s="6" t="s">
        <v>1379</v>
      </c>
      <c r="C7" s="5" t="s">
        <v>1380</v>
      </c>
      <c r="D7" s="6" t="s">
        <v>1381</v>
      </c>
      <c r="E7" s="5" t="s">
        <v>97</v>
      </c>
      <c r="F7" s="5">
        <v>6</v>
      </c>
    </row>
    <row r="8" s="1" customFormat="1" ht="14.25" spans="1:6">
      <c r="A8" s="5">
        <v>6</v>
      </c>
      <c r="B8" s="6" t="s">
        <v>1382</v>
      </c>
      <c r="C8" s="5" t="s">
        <v>1383</v>
      </c>
      <c r="D8" s="6" t="s">
        <v>1384</v>
      </c>
      <c r="E8" s="5" t="s">
        <v>97</v>
      </c>
      <c r="F8" s="5">
        <v>14</v>
      </c>
    </row>
    <row r="9" s="1" customFormat="1" ht="14.25" spans="1:6">
      <c r="A9" s="5">
        <v>7</v>
      </c>
      <c r="B9" s="6" t="s">
        <v>1385</v>
      </c>
      <c r="C9" s="5" t="s">
        <v>1386</v>
      </c>
      <c r="D9" s="6" t="s">
        <v>1387</v>
      </c>
      <c r="E9" s="5" t="s">
        <v>62</v>
      </c>
      <c r="F9" s="5">
        <v>10</v>
      </c>
    </row>
    <row r="10" s="1" customFormat="1" ht="14.25" spans="1:6">
      <c r="A10" s="5">
        <v>8</v>
      </c>
      <c r="B10" s="6" t="s">
        <v>1388</v>
      </c>
      <c r="C10" s="5" t="s">
        <v>1389</v>
      </c>
      <c r="D10" s="7" t="s">
        <v>1390</v>
      </c>
      <c r="E10" s="5" t="s">
        <v>62</v>
      </c>
      <c r="F10" s="5">
        <v>10</v>
      </c>
    </row>
    <row r="11" s="1" customFormat="1" ht="14.25" spans="1:6">
      <c r="A11" s="5">
        <v>9</v>
      </c>
      <c r="B11" s="6" t="s">
        <v>1391</v>
      </c>
      <c r="C11" s="5" t="s">
        <v>1392</v>
      </c>
      <c r="D11" s="6" t="s">
        <v>1393</v>
      </c>
      <c r="E11" s="5" t="s">
        <v>62</v>
      </c>
      <c r="F11" s="5">
        <v>10</v>
      </c>
    </row>
    <row r="12" s="1" customFormat="1" ht="14.25" spans="1:6">
      <c r="A12" s="5">
        <v>10</v>
      </c>
      <c r="B12" s="6" t="s">
        <v>1394</v>
      </c>
      <c r="C12" s="5" t="s">
        <v>1395</v>
      </c>
      <c r="D12" s="6" t="s">
        <v>1396</v>
      </c>
      <c r="E12" s="5" t="s">
        <v>77</v>
      </c>
      <c r="F12" s="5">
        <v>14</v>
      </c>
    </row>
    <row r="13" s="1" customFormat="1" ht="14.25" spans="1:6">
      <c r="A13" s="5">
        <v>11</v>
      </c>
      <c r="B13" s="6" t="s">
        <v>1397</v>
      </c>
      <c r="C13" s="5" t="s">
        <v>1398</v>
      </c>
      <c r="D13" s="6" t="s">
        <v>1399</v>
      </c>
      <c r="E13" s="5" t="s">
        <v>62</v>
      </c>
      <c r="F13" s="5">
        <v>14</v>
      </c>
    </row>
    <row r="14" s="1" customFormat="1" ht="14.25" spans="1:6">
      <c r="A14" s="5">
        <v>12</v>
      </c>
      <c r="B14" s="6" t="s">
        <v>934</v>
      </c>
      <c r="C14" s="5" t="s">
        <v>935</v>
      </c>
      <c r="D14" s="8" t="s">
        <v>936</v>
      </c>
      <c r="E14" s="5" t="s">
        <v>937</v>
      </c>
      <c r="F14" s="5">
        <v>10</v>
      </c>
    </row>
    <row r="15" s="1" customFormat="1" ht="14.25" spans="1:6">
      <c r="A15" s="5">
        <v>13</v>
      </c>
      <c r="B15" s="6" t="s">
        <v>1400</v>
      </c>
      <c r="C15" s="5" t="s">
        <v>1401</v>
      </c>
      <c r="D15" s="6" t="s">
        <v>1402</v>
      </c>
      <c r="E15" s="5" t="s">
        <v>62</v>
      </c>
      <c r="F15" s="5">
        <v>10</v>
      </c>
    </row>
    <row r="16" s="1" customFormat="1" ht="14.25" spans="1:6">
      <c r="A16" s="5">
        <v>14</v>
      </c>
      <c r="B16" s="6" t="s">
        <v>1403</v>
      </c>
      <c r="C16" s="5" t="s">
        <v>1404</v>
      </c>
      <c r="D16" s="7" t="s">
        <v>1405</v>
      </c>
      <c r="E16" s="5" t="s">
        <v>97</v>
      </c>
      <c r="F16" s="5">
        <v>10</v>
      </c>
    </row>
    <row r="17" s="1" customFormat="1" ht="14.25" spans="1:6">
      <c r="A17" s="5">
        <v>15</v>
      </c>
      <c r="B17" s="6" t="s">
        <v>946</v>
      </c>
      <c r="C17" s="5" t="s">
        <v>947</v>
      </c>
      <c r="D17" s="6" t="s">
        <v>1406</v>
      </c>
      <c r="E17" s="5" t="s">
        <v>62</v>
      </c>
      <c r="F17" s="5">
        <v>130</v>
      </c>
    </row>
    <row r="18" s="1" customFormat="1" ht="14.25" spans="1:6">
      <c r="A18" s="5">
        <v>16</v>
      </c>
      <c r="B18" s="6" t="s">
        <v>949</v>
      </c>
      <c r="C18" s="5" t="s">
        <v>950</v>
      </c>
      <c r="D18" s="6" t="s">
        <v>951</v>
      </c>
      <c r="E18" s="5" t="s">
        <v>62</v>
      </c>
      <c r="F18" s="5">
        <v>14</v>
      </c>
    </row>
    <row r="19" s="1" customFormat="1" ht="14.25" spans="1:6">
      <c r="A19" s="5">
        <v>17</v>
      </c>
      <c r="B19" s="6" t="s">
        <v>1407</v>
      </c>
      <c r="C19" s="5" t="s">
        <v>1408</v>
      </c>
      <c r="D19" s="6" t="s">
        <v>1409</v>
      </c>
      <c r="E19" s="5" t="s">
        <v>77</v>
      </c>
      <c r="F19" s="5">
        <v>10</v>
      </c>
    </row>
    <row r="20" s="1" customFormat="1" ht="14.25" spans="1:6">
      <c r="A20" s="5">
        <v>18</v>
      </c>
      <c r="B20" s="6" t="s">
        <v>1410</v>
      </c>
      <c r="C20" s="5" t="s">
        <v>1411</v>
      </c>
      <c r="D20" s="6" t="s">
        <v>1412</v>
      </c>
      <c r="E20" s="5" t="s">
        <v>62</v>
      </c>
      <c r="F20" s="5">
        <v>130</v>
      </c>
    </row>
    <row r="21" s="1" customFormat="1" ht="14.25" spans="1:6">
      <c r="A21" s="5">
        <v>19</v>
      </c>
      <c r="B21" s="6" t="s">
        <v>1413</v>
      </c>
      <c r="C21" s="5" t="s">
        <v>1414</v>
      </c>
      <c r="D21" s="6" t="s">
        <v>1415</v>
      </c>
      <c r="E21" s="5" t="s">
        <v>62</v>
      </c>
      <c r="F21" s="5">
        <v>130</v>
      </c>
    </row>
    <row r="22" s="1" customFormat="1" ht="14.25" spans="1:6">
      <c r="A22" s="5">
        <v>20</v>
      </c>
      <c r="B22" s="6" t="s">
        <v>1416</v>
      </c>
      <c r="C22" s="5" t="s">
        <v>1417</v>
      </c>
      <c r="D22" s="6" t="s">
        <v>963</v>
      </c>
      <c r="E22" s="5" t="s">
        <v>62</v>
      </c>
      <c r="F22" s="5">
        <v>130</v>
      </c>
    </row>
    <row r="23" s="1" customFormat="1" ht="14.25" spans="1:6">
      <c r="A23" s="5">
        <v>21</v>
      </c>
      <c r="B23" s="6" t="s">
        <v>1418</v>
      </c>
      <c r="C23" s="5" t="s">
        <v>1419</v>
      </c>
      <c r="D23" s="6" t="s">
        <v>1420</v>
      </c>
      <c r="E23" s="5" t="s">
        <v>62</v>
      </c>
      <c r="F23" s="5">
        <v>130</v>
      </c>
    </row>
    <row r="24" s="1" customFormat="1" ht="14.25" spans="1:6">
      <c r="A24" s="5">
        <v>22</v>
      </c>
      <c r="B24" s="6" t="s">
        <v>1421</v>
      </c>
      <c r="C24" s="5" t="s">
        <v>1422</v>
      </c>
      <c r="D24" s="6" t="s">
        <v>1423</v>
      </c>
      <c r="E24" s="5" t="s">
        <v>77</v>
      </c>
      <c r="F24" s="5">
        <v>10</v>
      </c>
    </row>
    <row r="25" s="1" customFormat="1" ht="26" customHeight="1" spans="1:6">
      <c r="A25" s="5">
        <v>23</v>
      </c>
      <c r="B25" s="6" t="s">
        <v>990</v>
      </c>
      <c r="C25" s="5" t="s">
        <v>991</v>
      </c>
      <c r="D25" s="7" t="s">
        <v>1424</v>
      </c>
      <c r="E25" s="5" t="s">
        <v>77</v>
      </c>
      <c r="F25" s="5">
        <v>300</v>
      </c>
    </row>
    <row r="26" s="1" customFormat="1" ht="14.25" spans="1:6">
      <c r="A26" s="5">
        <v>24</v>
      </c>
      <c r="B26" s="6" t="s">
        <v>1425</v>
      </c>
      <c r="C26" s="5" t="s">
        <v>1426</v>
      </c>
      <c r="D26" s="6" t="s">
        <v>1427</v>
      </c>
      <c r="E26" s="5" t="s">
        <v>97</v>
      </c>
      <c r="F26" s="5">
        <v>10</v>
      </c>
    </row>
    <row r="27" s="1" customFormat="1" ht="14.25" spans="1:6">
      <c r="A27" s="5">
        <v>25</v>
      </c>
      <c r="B27" s="6" t="s">
        <v>993</v>
      </c>
      <c r="C27" s="5" t="s">
        <v>994</v>
      </c>
      <c r="D27" s="7" t="s">
        <v>1428</v>
      </c>
      <c r="E27" s="5" t="s">
        <v>62</v>
      </c>
      <c r="F27" s="5">
        <v>130</v>
      </c>
    </row>
    <row r="28" s="1" customFormat="1" ht="14.25" spans="1:6">
      <c r="A28" s="5">
        <v>26</v>
      </c>
      <c r="B28" s="6" t="s">
        <v>1429</v>
      </c>
      <c r="C28" s="5" t="s">
        <v>1430</v>
      </c>
      <c r="D28" s="6" t="s">
        <v>1431</v>
      </c>
      <c r="E28" s="5" t="s">
        <v>62</v>
      </c>
      <c r="F28" s="5">
        <v>150</v>
      </c>
    </row>
    <row r="29" s="1" customFormat="1" ht="14.25" spans="1:6">
      <c r="A29" s="5">
        <v>27</v>
      </c>
      <c r="B29" s="6" t="s">
        <v>1432</v>
      </c>
      <c r="C29" s="5" t="s">
        <v>1430</v>
      </c>
      <c r="D29" s="7" t="s">
        <v>1433</v>
      </c>
      <c r="E29" s="5" t="s">
        <v>62</v>
      </c>
      <c r="F29" s="5">
        <v>14</v>
      </c>
    </row>
    <row r="30" s="1" customFormat="1" ht="14.25" spans="1:6">
      <c r="A30" s="5">
        <v>28</v>
      </c>
      <c r="B30" s="6" t="s">
        <v>1434</v>
      </c>
      <c r="C30" s="5" t="s">
        <v>1430</v>
      </c>
      <c r="D30" s="7" t="s">
        <v>1435</v>
      </c>
      <c r="E30" s="5" t="s">
        <v>62</v>
      </c>
      <c r="F30" s="5">
        <v>30</v>
      </c>
    </row>
    <row r="31" s="1" customFormat="1" ht="14.25" spans="1:6">
      <c r="A31" s="5">
        <v>29</v>
      </c>
      <c r="B31" s="6" t="s">
        <v>1436</v>
      </c>
      <c r="C31" s="5" t="s">
        <v>1430</v>
      </c>
      <c r="D31" s="6" t="s">
        <v>1437</v>
      </c>
      <c r="E31" s="5" t="s">
        <v>62</v>
      </c>
      <c r="F31" s="5">
        <v>150</v>
      </c>
    </row>
    <row r="32" s="1" customFormat="1" ht="14.25" spans="1:6">
      <c r="A32" s="5">
        <v>30</v>
      </c>
      <c r="B32" s="6" t="s">
        <v>1436</v>
      </c>
      <c r="C32" s="5" t="s">
        <v>1430</v>
      </c>
      <c r="D32" s="6" t="s">
        <v>1438</v>
      </c>
      <c r="E32" s="5" t="s">
        <v>62</v>
      </c>
      <c r="F32" s="5">
        <v>30</v>
      </c>
    </row>
    <row r="33" s="1" customFormat="1" ht="14.25" spans="1:6">
      <c r="A33" s="5">
        <v>31</v>
      </c>
      <c r="B33" s="6" t="s">
        <v>1436</v>
      </c>
      <c r="C33" s="5" t="s">
        <v>1430</v>
      </c>
      <c r="D33" s="6" t="s">
        <v>1439</v>
      </c>
      <c r="E33" s="5" t="s">
        <v>62</v>
      </c>
      <c r="F33" s="5">
        <v>150</v>
      </c>
    </row>
    <row r="34" s="1" customFormat="1" ht="14.25" spans="1:6">
      <c r="A34" s="5">
        <v>32</v>
      </c>
      <c r="B34" s="6" t="s">
        <v>999</v>
      </c>
      <c r="C34" s="5" t="s">
        <v>1440</v>
      </c>
      <c r="D34" s="6" t="s">
        <v>1000</v>
      </c>
      <c r="E34" s="5" t="s">
        <v>81</v>
      </c>
      <c r="F34" s="5">
        <v>150</v>
      </c>
    </row>
    <row r="35" s="1" customFormat="1" ht="14.25" spans="1:6">
      <c r="A35" s="5">
        <v>33</v>
      </c>
      <c r="B35" s="6" t="s">
        <v>1441</v>
      </c>
      <c r="C35" s="5" t="s">
        <v>1442</v>
      </c>
      <c r="D35" s="6" t="s">
        <v>1443</v>
      </c>
      <c r="E35" s="5" t="s">
        <v>81</v>
      </c>
      <c r="F35" s="5">
        <v>150</v>
      </c>
    </row>
    <row r="36" s="1" customFormat="1" ht="14.25" spans="1:6">
      <c r="A36" s="5">
        <v>34</v>
      </c>
      <c r="B36" s="6" t="s">
        <v>1444</v>
      </c>
      <c r="C36" s="5" t="s">
        <v>1445</v>
      </c>
      <c r="D36" s="6" t="s">
        <v>1446</v>
      </c>
      <c r="E36" s="5" t="s">
        <v>623</v>
      </c>
      <c r="F36" s="5">
        <v>150</v>
      </c>
    </row>
    <row r="37" s="1" customFormat="1" ht="14.25" spans="1:6">
      <c r="A37" s="5">
        <v>35</v>
      </c>
      <c r="B37" s="6" t="s">
        <v>1447</v>
      </c>
      <c r="C37" s="5" t="s">
        <v>1448</v>
      </c>
      <c r="D37" s="6" t="s">
        <v>1449</v>
      </c>
      <c r="E37" s="5" t="s">
        <v>623</v>
      </c>
      <c r="F37" s="5">
        <v>14</v>
      </c>
    </row>
    <row r="38" s="1" customFormat="1" ht="14.25" spans="1:6">
      <c r="A38" s="5">
        <v>36</v>
      </c>
      <c r="B38" s="6" t="s">
        <v>1450</v>
      </c>
      <c r="C38" s="5" t="s">
        <v>1451</v>
      </c>
      <c r="D38" s="6" t="s">
        <v>1452</v>
      </c>
      <c r="E38" s="5" t="s">
        <v>471</v>
      </c>
      <c r="F38" s="5">
        <v>14</v>
      </c>
    </row>
    <row r="39" s="1" customFormat="1" ht="14.25" spans="1:6">
      <c r="A39" s="5">
        <v>37</v>
      </c>
      <c r="B39" s="6" t="s">
        <v>1453</v>
      </c>
      <c r="C39" s="5" t="s">
        <v>1454</v>
      </c>
      <c r="D39" s="6" t="s">
        <v>1455</v>
      </c>
      <c r="E39" s="5" t="s">
        <v>81</v>
      </c>
      <c r="F39" s="5">
        <v>14</v>
      </c>
    </row>
    <row r="40" s="1" customFormat="1" ht="14.25" spans="1:6">
      <c r="A40" s="5">
        <v>38</v>
      </c>
      <c r="B40" s="6" t="s">
        <v>1456</v>
      </c>
      <c r="C40" s="5">
        <v>10003</v>
      </c>
      <c r="D40" s="6" t="s">
        <v>1443</v>
      </c>
      <c r="E40" s="5" t="s">
        <v>62</v>
      </c>
      <c r="F40" s="5">
        <v>150</v>
      </c>
    </row>
    <row r="41" s="1" customFormat="1" ht="14.25" spans="1:6">
      <c r="A41" s="5">
        <v>39</v>
      </c>
      <c r="B41" s="6" t="s">
        <v>1457</v>
      </c>
      <c r="C41" s="5" t="s">
        <v>1458</v>
      </c>
      <c r="D41" s="6" t="s">
        <v>1459</v>
      </c>
      <c r="E41" s="5" t="s">
        <v>97</v>
      </c>
      <c r="F41" s="5">
        <v>6</v>
      </c>
    </row>
    <row r="42" s="1" customFormat="1" ht="14.25" spans="1:6">
      <c r="A42" s="5">
        <v>40</v>
      </c>
      <c r="B42" s="6" t="s">
        <v>1004</v>
      </c>
      <c r="C42" s="5" t="s">
        <v>1460</v>
      </c>
      <c r="D42" s="6" t="s">
        <v>1461</v>
      </c>
      <c r="E42" s="5" t="s">
        <v>97</v>
      </c>
      <c r="F42" s="5">
        <v>150</v>
      </c>
    </row>
    <row r="43" s="1" customFormat="1" ht="14.25" spans="1:6">
      <c r="A43" s="5">
        <v>41</v>
      </c>
      <c r="B43" s="6" t="s">
        <v>1462</v>
      </c>
      <c r="C43" s="5" t="s">
        <v>1463</v>
      </c>
      <c r="D43" s="7" t="s">
        <v>1464</v>
      </c>
      <c r="E43" s="5" t="s">
        <v>97</v>
      </c>
      <c r="F43" s="5">
        <v>5</v>
      </c>
    </row>
    <row r="44" s="1" customFormat="1" ht="14.25" spans="1:6">
      <c r="A44" s="5">
        <v>42</v>
      </c>
      <c r="B44" s="6" t="s">
        <v>1465</v>
      </c>
      <c r="C44" s="5" t="s">
        <v>1466</v>
      </c>
      <c r="D44" s="6" t="s">
        <v>1467</v>
      </c>
      <c r="E44" s="5" t="s">
        <v>77</v>
      </c>
      <c r="F44" s="5">
        <v>130</v>
      </c>
    </row>
    <row r="45" s="1" customFormat="1" ht="14.25" spans="1:6">
      <c r="A45" s="5">
        <v>43</v>
      </c>
      <c r="B45" s="6" t="s">
        <v>1465</v>
      </c>
      <c r="C45" s="5" t="s">
        <v>1466</v>
      </c>
      <c r="D45" s="6" t="s">
        <v>1468</v>
      </c>
      <c r="E45" s="5" t="s">
        <v>77</v>
      </c>
      <c r="F45" s="5">
        <v>60</v>
      </c>
    </row>
    <row r="46" s="1" customFormat="1" ht="14.25" spans="1:6">
      <c r="A46" s="5">
        <v>44</v>
      </c>
      <c r="B46" s="6" t="s">
        <v>1465</v>
      </c>
      <c r="C46" s="5" t="s">
        <v>1466</v>
      </c>
      <c r="D46" s="6" t="s">
        <v>1469</v>
      </c>
      <c r="E46" s="5" t="s">
        <v>77</v>
      </c>
      <c r="F46" s="5">
        <v>140</v>
      </c>
    </row>
    <row r="47" s="1" customFormat="1" ht="14.25" spans="1:6">
      <c r="A47" s="5">
        <v>45</v>
      </c>
      <c r="B47" s="6" t="s">
        <v>1470</v>
      </c>
      <c r="C47" s="5" t="s">
        <v>1471</v>
      </c>
      <c r="D47" s="6" t="s">
        <v>1472</v>
      </c>
      <c r="E47" s="5" t="s">
        <v>62</v>
      </c>
      <c r="F47" s="5">
        <v>30</v>
      </c>
    </row>
    <row r="48" s="1" customFormat="1" ht="14.25" spans="1:6">
      <c r="A48" s="5">
        <v>46</v>
      </c>
      <c r="B48" s="6" t="s">
        <v>1473</v>
      </c>
      <c r="C48" s="5" t="s">
        <v>1471</v>
      </c>
      <c r="D48" s="6" t="s">
        <v>1474</v>
      </c>
      <c r="E48" s="5" t="s">
        <v>62</v>
      </c>
      <c r="F48" s="5">
        <v>6</v>
      </c>
    </row>
    <row r="49" s="1" customFormat="1" ht="14.25" spans="1:6">
      <c r="A49" s="5">
        <v>47</v>
      </c>
      <c r="B49" s="6" t="s">
        <v>1475</v>
      </c>
      <c r="C49" s="5">
        <v>11003</v>
      </c>
      <c r="D49" s="6" t="s">
        <v>1476</v>
      </c>
      <c r="E49" s="5" t="s">
        <v>62</v>
      </c>
      <c r="F49" s="5">
        <v>14</v>
      </c>
    </row>
    <row r="50" s="1" customFormat="1" ht="14.25" spans="1:6">
      <c r="A50" s="5">
        <v>48</v>
      </c>
      <c r="B50" s="6" t="s">
        <v>1475</v>
      </c>
      <c r="C50" s="5" t="s">
        <v>1477</v>
      </c>
      <c r="D50" s="6" t="s">
        <v>1478</v>
      </c>
      <c r="E50" s="5" t="s">
        <v>62</v>
      </c>
      <c r="F50" s="5">
        <v>14</v>
      </c>
    </row>
    <row r="51" s="1" customFormat="1" ht="14.25" spans="1:6">
      <c r="A51" s="5">
        <v>49</v>
      </c>
      <c r="B51" s="6" t="s">
        <v>1479</v>
      </c>
      <c r="C51" s="5" t="s">
        <v>1480</v>
      </c>
      <c r="D51" s="6" t="s">
        <v>1010</v>
      </c>
      <c r="E51" s="5" t="s">
        <v>581</v>
      </c>
      <c r="F51" s="5">
        <v>130</v>
      </c>
    </row>
    <row r="52" s="1" customFormat="1" ht="14.25" spans="1:6">
      <c r="A52" s="5">
        <v>50</v>
      </c>
      <c r="B52" s="6" t="s">
        <v>1008</v>
      </c>
      <c r="C52" s="5" t="s">
        <v>1009</v>
      </c>
      <c r="D52" s="6" t="s">
        <v>1010</v>
      </c>
      <c r="E52" s="5" t="s">
        <v>581</v>
      </c>
      <c r="F52" s="5">
        <v>130</v>
      </c>
    </row>
    <row r="53" s="1" customFormat="1" ht="14.25" spans="1:6">
      <c r="A53" s="5">
        <v>51</v>
      </c>
      <c r="B53" s="6" t="s">
        <v>1481</v>
      </c>
      <c r="C53" s="5" t="s">
        <v>1482</v>
      </c>
      <c r="D53" s="7" t="s">
        <v>1483</v>
      </c>
      <c r="E53" s="5" t="s">
        <v>62</v>
      </c>
      <c r="F53" s="5">
        <v>10</v>
      </c>
    </row>
    <row r="54" s="1" customFormat="1" ht="14.25" spans="1:6">
      <c r="A54" s="5">
        <v>52</v>
      </c>
      <c r="B54" s="6" t="s">
        <v>1484</v>
      </c>
      <c r="C54" s="5" t="s">
        <v>1485</v>
      </c>
      <c r="D54" s="7" t="s">
        <v>1486</v>
      </c>
      <c r="E54" s="5" t="s">
        <v>81</v>
      </c>
      <c r="F54" s="5">
        <v>130</v>
      </c>
    </row>
    <row r="55" s="1" customFormat="1" ht="14.25" spans="1:6">
      <c r="A55" s="5">
        <v>53</v>
      </c>
      <c r="B55" s="6" t="s">
        <v>1487</v>
      </c>
      <c r="C55" s="5" t="s">
        <v>1488</v>
      </c>
      <c r="D55" s="6" t="s">
        <v>1489</v>
      </c>
      <c r="E55" s="5" t="s">
        <v>62</v>
      </c>
      <c r="F55" s="5">
        <v>250</v>
      </c>
    </row>
    <row r="56" s="1" customFormat="1" ht="14.25" spans="1:6">
      <c r="A56" s="5">
        <v>54</v>
      </c>
      <c r="B56" s="6" t="s">
        <v>1487</v>
      </c>
      <c r="C56" s="5">
        <v>14003</v>
      </c>
      <c r="D56" s="6" t="s">
        <v>1490</v>
      </c>
      <c r="E56" s="5" t="s">
        <v>62</v>
      </c>
      <c r="F56" s="5">
        <v>14</v>
      </c>
    </row>
    <row r="57" s="1" customFormat="1" ht="14.25" spans="1:6">
      <c r="A57" s="5">
        <v>55</v>
      </c>
      <c r="B57" s="6" t="s">
        <v>1487</v>
      </c>
      <c r="C57" s="5" t="s">
        <v>1491</v>
      </c>
      <c r="D57" s="6" t="s">
        <v>1492</v>
      </c>
      <c r="E57" s="5" t="s">
        <v>62</v>
      </c>
      <c r="F57" s="5">
        <v>250</v>
      </c>
    </row>
    <row r="58" s="1" customFormat="1" ht="14.25" spans="1:6">
      <c r="A58" s="5">
        <v>56</v>
      </c>
      <c r="B58" s="6" t="s">
        <v>1487</v>
      </c>
      <c r="C58" s="5" t="s">
        <v>1493</v>
      </c>
      <c r="D58" s="6" t="s">
        <v>1494</v>
      </c>
      <c r="E58" s="5" t="s">
        <v>62</v>
      </c>
      <c r="F58" s="5">
        <v>250</v>
      </c>
    </row>
    <row r="59" s="1" customFormat="1" ht="14.25" spans="1:6">
      <c r="A59" s="5">
        <v>57</v>
      </c>
      <c r="B59" s="6" t="s">
        <v>1495</v>
      </c>
      <c r="C59" s="5" t="s">
        <v>1496</v>
      </c>
      <c r="D59" s="6" t="s">
        <v>1492</v>
      </c>
      <c r="E59" s="5" t="s">
        <v>62</v>
      </c>
      <c r="F59" s="5">
        <v>14</v>
      </c>
    </row>
    <row r="60" s="1" customFormat="1" ht="14.25" spans="1:6">
      <c r="A60" s="5">
        <v>58</v>
      </c>
      <c r="B60" s="6" t="s">
        <v>1495</v>
      </c>
      <c r="C60" s="5" t="s">
        <v>1497</v>
      </c>
      <c r="D60" s="6" t="s">
        <v>1494</v>
      </c>
      <c r="E60" s="5" t="s">
        <v>62</v>
      </c>
      <c r="F60" s="5">
        <v>14</v>
      </c>
    </row>
    <row r="61" s="1" customFormat="1" ht="14.25" spans="1:6">
      <c r="A61" s="5">
        <v>59</v>
      </c>
      <c r="B61" s="6" t="s">
        <v>1498</v>
      </c>
      <c r="C61" s="5" t="s">
        <v>1499</v>
      </c>
      <c r="D61" s="6" t="s">
        <v>1492</v>
      </c>
      <c r="E61" s="5" t="s">
        <v>62</v>
      </c>
      <c r="F61" s="5">
        <v>250</v>
      </c>
    </row>
    <row r="62" s="1" customFormat="1" ht="14.25" spans="1:6">
      <c r="A62" s="5">
        <v>60</v>
      </c>
      <c r="B62" s="6" t="s">
        <v>1500</v>
      </c>
      <c r="C62" s="5" t="s">
        <v>1501</v>
      </c>
      <c r="D62" s="6" t="s">
        <v>1502</v>
      </c>
      <c r="E62" s="5" t="s">
        <v>62</v>
      </c>
      <c r="F62" s="5">
        <v>20</v>
      </c>
    </row>
    <row r="63" s="1" customFormat="1" ht="14.25" spans="1:6">
      <c r="A63" s="5">
        <v>61</v>
      </c>
      <c r="B63" s="6" t="s">
        <v>1500</v>
      </c>
      <c r="C63" s="5" t="s">
        <v>1501</v>
      </c>
      <c r="D63" s="6" t="s">
        <v>1492</v>
      </c>
      <c r="E63" s="5" t="s">
        <v>62</v>
      </c>
      <c r="F63" s="5">
        <v>20</v>
      </c>
    </row>
    <row r="64" s="1" customFormat="1" ht="14.25" spans="1:6">
      <c r="A64" s="5">
        <v>62</v>
      </c>
      <c r="B64" s="6" t="s">
        <v>1503</v>
      </c>
      <c r="C64" s="5" t="s">
        <v>1504</v>
      </c>
      <c r="D64" s="7" t="s">
        <v>1505</v>
      </c>
      <c r="E64" s="5" t="s">
        <v>62</v>
      </c>
      <c r="F64" s="5">
        <v>14</v>
      </c>
    </row>
    <row r="65" s="1" customFormat="1" ht="14.25" spans="1:6">
      <c r="A65" s="5">
        <v>63</v>
      </c>
      <c r="B65" s="6" t="s">
        <v>1506</v>
      </c>
      <c r="C65" s="5" t="s">
        <v>1507</v>
      </c>
      <c r="D65" s="7" t="s">
        <v>1508</v>
      </c>
      <c r="E65" s="5" t="s">
        <v>62</v>
      </c>
      <c r="F65" s="5">
        <v>14</v>
      </c>
    </row>
    <row r="66" s="1" customFormat="1" ht="14.25" spans="1:6">
      <c r="A66" s="5">
        <v>64</v>
      </c>
      <c r="B66" s="6" t="s">
        <v>1509</v>
      </c>
      <c r="C66" s="5" t="s">
        <v>1510</v>
      </c>
      <c r="D66" s="6" t="s">
        <v>1511</v>
      </c>
      <c r="E66" s="5" t="s">
        <v>62</v>
      </c>
      <c r="F66" s="5">
        <v>10</v>
      </c>
    </row>
    <row r="67" s="1" customFormat="1" ht="14.25" spans="1:6">
      <c r="A67" s="5">
        <v>65</v>
      </c>
      <c r="B67" s="6" t="s">
        <v>1512</v>
      </c>
      <c r="C67" s="5" t="s">
        <v>1513</v>
      </c>
      <c r="D67" s="6" t="s">
        <v>1514</v>
      </c>
      <c r="E67" s="5" t="s">
        <v>62</v>
      </c>
      <c r="F67" s="5">
        <v>10</v>
      </c>
    </row>
    <row r="68" s="1" customFormat="1" ht="14.25" spans="1:6">
      <c r="A68" s="5">
        <v>66</v>
      </c>
      <c r="B68" s="6" t="s">
        <v>1515</v>
      </c>
      <c r="C68" s="5" t="s">
        <v>1516</v>
      </c>
      <c r="D68" s="6" t="s">
        <v>1517</v>
      </c>
      <c r="E68" s="5" t="s">
        <v>62</v>
      </c>
      <c r="F68" s="5">
        <v>10</v>
      </c>
    </row>
    <row r="69" s="1" customFormat="1" ht="14.25" spans="1:6">
      <c r="A69" s="5">
        <v>67</v>
      </c>
      <c r="B69" s="6" t="s">
        <v>1518</v>
      </c>
      <c r="C69" s="5" t="s">
        <v>1519</v>
      </c>
      <c r="D69" s="6" t="s">
        <v>1520</v>
      </c>
      <c r="E69" s="5" t="s">
        <v>97</v>
      </c>
      <c r="F69" s="5">
        <v>5</v>
      </c>
    </row>
    <row r="70" s="1" customFormat="1" ht="14.25" spans="1:6">
      <c r="A70" s="5">
        <v>68</v>
      </c>
      <c r="B70" s="6" t="s">
        <v>1521</v>
      </c>
      <c r="C70" s="5" t="s">
        <v>1522</v>
      </c>
      <c r="D70" s="6" t="s">
        <v>1523</v>
      </c>
      <c r="E70" s="5" t="s">
        <v>846</v>
      </c>
      <c r="F70" s="5">
        <v>60</v>
      </c>
    </row>
    <row r="71" s="1" customFormat="1" ht="14.25" spans="1:6">
      <c r="A71" s="5">
        <v>69</v>
      </c>
      <c r="B71" s="6" t="s">
        <v>1521</v>
      </c>
      <c r="C71" s="5" t="s">
        <v>1524</v>
      </c>
      <c r="D71" s="6" t="s">
        <v>1525</v>
      </c>
      <c r="E71" s="5" t="s">
        <v>846</v>
      </c>
      <c r="F71" s="5">
        <v>60</v>
      </c>
    </row>
    <row r="72" s="1" customFormat="1" ht="14.25" spans="1:6">
      <c r="A72" s="5">
        <v>70</v>
      </c>
      <c r="B72" s="6" t="s">
        <v>1526</v>
      </c>
      <c r="C72" s="5" t="s">
        <v>1527</v>
      </c>
      <c r="D72" s="7" t="s">
        <v>1528</v>
      </c>
      <c r="E72" s="5" t="s">
        <v>97</v>
      </c>
      <c r="F72" s="5">
        <v>14</v>
      </c>
    </row>
    <row r="73" s="1" customFormat="1" ht="14.25" spans="1:6">
      <c r="A73" s="5">
        <v>71</v>
      </c>
      <c r="B73" s="6" t="s">
        <v>1529</v>
      </c>
      <c r="C73" s="5" t="s">
        <v>1530</v>
      </c>
      <c r="D73" s="7" t="s">
        <v>1531</v>
      </c>
      <c r="E73" s="5" t="s">
        <v>62</v>
      </c>
      <c r="F73" s="5">
        <v>6</v>
      </c>
    </row>
    <row r="74" s="1" customFormat="1" ht="14.25" spans="1:6">
      <c r="A74" s="5">
        <v>72</v>
      </c>
      <c r="B74" s="6" t="s">
        <v>1532</v>
      </c>
      <c r="C74" s="5" t="s">
        <v>1533</v>
      </c>
      <c r="D74" s="7" t="s">
        <v>1534</v>
      </c>
      <c r="E74" s="5" t="s">
        <v>62</v>
      </c>
      <c r="F74" s="5">
        <v>5</v>
      </c>
    </row>
    <row r="75" s="1" customFormat="1" ht="14.25" spans="1:6">
      <c r="A75" s="5">
        <v>73</v>
      </c>
      <c r="B75" s="6" t="s">
        <v>1535</v>
      </c>
      <c r="C75" s="5" t="s">
        <v>1536</v>
      </c>
      <c r="D75" s="6" t="s">
        <v>1537</v>
      </c>
      <c r="E75" s="5" t="s">
        <v>77</v>
      </c>
      <c r="F75" s="5">
        <v>130</v>
      </c>
    </row>
    <row r="76" s="1" customFormat="1" ht="14.25" spans="1:6">
      <c r="A76" s="5">
        <v>74</v>
      </c>
      <c r="B76" s="6" t="s">
        <v>1538</v>
      </c>
      <c r="C76" s="5" t="s">
        <v>1539</v>
      </c>
      <c r="D76" s="6" t="s">
        <v>1540</v>
      </c>
      <c r="E76" s="5" t="s">
        <v>77</v>
      </c>
      <c r="F76" s="5">
        <v>130</v>
      </c>
    </row>
    <row r="77" s="1" customFormat="1" ht="14.25" spans="1:6">
      <c r="A77" s="5">
        <v>75</v>
      </c>
      <c r="B77" s="6" t="s">
        <v>1541</v>
      </c>
      <c r="C77" s="5" t="s">
        <v>1542</v>
      </c>
      <c r="D77" s="6" t="s">
        <v>1543</v>
      </c>
      <c r="E77" s="5" t="s">
        <v>77</v>
      </c>
      <c r="F77" s="5">
        <v>130</v>
      </c>
    </row>
    <row r="78" s="1" customFormat="1" ht="14.25" spans="1:6">
      <c r="A78" s="5">
        <v>76</v>
      </c>
      <c r="B78" s="6" t="s">
        <v>1544</v>
      </c>
      <c r="C78" s="5" t="s">
        <v>1545</v>
      </c>
      <c r="D78" s="7" t="s">
        <v>1546</v>
      </c>
      <c r="E78" s="5" t="s">
        <v>77</v>
      </c>
      <c r="F78" s="5">
        <v>130</v>
      </c>
    </row>
    <row r="79" s="1" customFormat="1" ht="14.25" spans="1:6">
      <c r="A79" s="5">
        <v>77</v>
      </c>
      <c r="B79" s="6" t="s">
        <v>1547</v>
      </c>
      <c r="C79" s="5" t="s">
        <v>1548</v>
      </c>
      <c r="D79" s="6" t="s">
        <v>1549</v>
      </c>
      <c r="E79" s="5" t="s">
        <v>59</v>
      </c>
      <c r="F79" s="5">
        <v>130</v>
      </c>
    </row>
    <row r="80" s="1" customFormat="1" ht="14.25" spans="1:6">
      <c r="A80" s="5">
        <v>78</v>
      </c>
      <c r="B80" s="6" t="s">
        <v>1550</v>
      </c>
      <c r="C80" s="5" t="s">
        <v>1551</v>
      </c>
      <c r="D80" s="7" t="s">
        <v>1552</v>
      </c>
      <c r="E80" s="5" t="s">
        <v>77</v>
      </c>
      <c r="F80" s="5">
        <v>140</v>
      </c>
    </row>
    <row r="81" s="1" customFormat="1" ht="14.25" spans="1:6">
      <c r="A81" s="5">
        <v>79</v>
      </c>
      <c r="B81" s="6" t="s">
        <v>1553</v>
      </c>
      <c r="C81" s="5" t="s">
        <v>1554</v>
      </c>
      <c r="D81" s="7" t="s">
        <v>1555</v>
      </c>
      <c r="E81" s="5" t="s">
        <v>62</v>
      </c>
      <c r="F81" s="5">
        <v>14</v>
      </c>
    </row>
    <row r="82" s="1" customFormat="1" ht="14.25" spans="1:6">
      <c r="A82" s="5">
        <v>80</v>
      </c>
      <c r="B82" s="6" t="s">
        <v>1556</v>
      </c>
      <c r="C82" s="5" t="s">
        <v>1557</v>
      </c>
      <c r="D82" s="7" t="s">
        <v>905</v>
      </c>
      <c r="E82" s="5" t="s">
        <v>77</v>
      </c>
      <c r="F82" s="5">
        <v>14</v>
      </c>
    </row>
    <row r="83" s="1" customFormat="1" ht="14.25" spans="1:6">
      <c r="A83" s="5">
        <v>81</v>
      </c>
      <c r="B83" s="6" t="s">
        <v>1558</v>
      </c>
      <c r="C83" s="5" t="s">
        <v>1559</v>
      </c>
      <c r="D83" s="6" t="s">
        <v>1560</v>
      </c>
      <c r="E83" s="5" t="s">
        <v>77</v>
      </c>
      <c r="F83" s="5">
        <v>130</v>
      </c>
    </row>
    <row r="84" s="1" customFormat="1" ht="14.25" spans="1:6">
      <c r="A84" s="5">
        <v>82</v>
      </c>
      <c r="B84" s="6" t="s">
        <v>323</v>
      </c>
      <c r="C84" s="5" t="s">
        <v>1561</v>
      </c>
      <c r="D84" s="6" t="s">
        <v>1562</v>
      </c>
      <c r="E84" s="5" t="s">
        <v>77</v>
      </c>
      <c r="F84" s="5">
        <v>130</v>
      </c>
    </row>
    <row r="85" s="1" customFormat="1" ht="14.25" spans="1:6">
      <c r="A85" s="5">
        <v>83</v>
      </c>
      <c r="B85" s="6" t="s">
        <v>1563</v>
      </c>
      <c r="C85" s="5" t="s">
        <v>1564</v>
      </c>
      <c r="D85" s="6" t="s">
        <v>1565</v>
      </c>
      <c r="E85" s="5" t="s">
        <v>97</v>
      </c>
      <c r="F85" s="5">
        <v>130</v>
      </c>
    </row>
    <row r="86" s="1" customFormat="1" ht="14.25" spans="1:6">
      <c r="A86" s="5">
        <v>84</v>
      </c>
      <c r="B86" s="6" t="s">
        <v>1566</v>
      </c>
      <c r="C86" s="5" t="s">
        <v>1567</v>
      </c>
      <c r="D86" s="7" t="s">
        <v>1555</v>
      </c>
      <c r="E86" s="5" t="s">
        <v>97</v>
      </c>
      <c r="F86" s="5">
        <v>14</v>
      </c>
    </row>
    <row r="87" s="1" customFormat="1" ht="14.25" spans="1:6">
      <c r="A87" s="5">
        <v>85</v>
      </c>
      <c r="B87" s="6" t="s">
        <v>1568</v>
      </c>
      <c r="C87" s="5" t="s">
        <v>1569</v>
      </c>
      <c r="D87" s="7" t="s">
        <v>1570</v>
      </c>
      <c r="E87" s="5" t="s">
        <v>77</v>
      </c>
      <c r="F87" s="5">
        <v>14</v>
      </c>
    </row>
    <row r="88" s="1" customFormat="1" ht="28.5" spans="1:6">
      <c r="A88" s="5">
        <v>86</v>
      </c>
      <c r="B88" s="6" t="s">
        <v>1571</v>
      </c>
      <c r="C88" s="5" t="s">
        <v>1572</v>
      </c>
      <c r="D88" s="6" t="s">
        <v>1573</v>
      </c>
      <c r="E88" s="5" t="s">
        <v>623</v>
      </c>
      <c r="F88" s="5">
        <v>14</v>
      </c>
    </row>
    <row r="89" s="1" customFormat="1" ht="14.25" spans="1:6">
      <c r="A89" s="5">
        <v>87</v>
      </c>
      <c r="B89" s="6" t="s">
        <v>1574</v>
      </c>
      <c r="C89" s="5" t="s">
        <v>1575</v>
      </c>
      <c r="D89" s="7" t="s">
        <v>1555</v>
      </c>
      <c r="E89" s="5" t="s">
        <v>77</v>
      </c>
      <c r="F89" s="5">
        <v>14</v>
      </c>
    </row>
    <row r="90" s="1" customFormat="1" ht="14.25" spans="1:6">
      <c r="A90" s="5">
        <v>88</v>
      </c>
      <c r="B90" s="6" t="s">
        <v>1576</v>
      </c>
      <c r="C90" s="5" t="s">
        <v>1577</v>
      </c>
      <c r="D90" s="7" t="s">
        <v>1578</v>
      </c>
      <c r="E90" s="5" t="s">
        <v>97</v>
      </c>
      <c r="F90" s="5">
        <v>14</v>
      </c>
    </row>
    <row r="91" s="1" customFormat="1" ht="14.25" spans="1:6">
      <c r="A91" s="5">
        <v>89</v>
      </c>
      <c r="B91" s="6" t="s">
        <v>1579</v>
      </c>
      <c r="C91" s="5" t="s">
        <v>1580</v>
      </c>
      <c r="D91" s="7" t="s">
        <v>1581</v>
      </c>
      <c r="E91" s="5" t="s">
        <v>77</v>
      </c>
      <c r="F91" s="5">
        <v>130</v>
      </c>
    </row>
    <row r="92" s="1" customFormat="1" ht="14.25" spans="1:6">
      <c r="A92" s="5">
        <v>90</v>
      </c>
      <c r="B92" s="6" t="s">
        <v>1582</v>
      </c>
      <c r="C92" s="5">
        <v>21030</v>
      </c>
      <c r="D92" s="7" t="s">
        <v>1583</v>
      </c>
      <c r="E92" s="5" t="s">
        <v>77</v>
      </c>
      <c r="F92" s="5">
        <v>14</v>
      </c>
    </row>
    <row r="93" s="1" customFormat="1" ht="14.25" spans="1:6">
      <c r="A93" s="5">
        <v>91</v>
      </c>
      <c r="B93" s="6" t="s">
        <v>1584</v>
      </c>
      <c r="C93" s="5" t="s">
        <v>1585</v>
      </c>
      <c r="D93" s="6" t="s">
        <v>1586</v>
      </c>
      <c r="E93" s="5" t="s">
        <v>59</v>
      </c>
      <c r="F93" s="5">
        <v>20</v>
      </c>
    </row>
    <row r="94" s="1" customFormat="1" ht="14.25" spans="1:6">
      <c r="A94" s="5">
        <v>92</v>
      </c>
      <c r="B94" s="6" t="s">
        <v>1587</v>
      </c>
      <c r="C94" s="5" t="s">
        <v>1588</v>
      </c>
      <c r="D94" s="7" t="s">
        <v>1589</v>
      </c>
      <c r="E94" s="5" t="s">
        <v>59</v>
      </c>
      <c r="F94" s="5">
        <v>130</v>
      </c>
    </row>
    <row r="95" s="1" customFormat="1" ht="14.25" spans="1:6">
      <c r="A95" s="5">
        <v>93</v>
      </c>
      <c r="B95" s="6" t="s">
        <v>1590</v>
      </c>
      <c r="C95" s="5" t="s">
        <v>1591</v>
      </c>
      <c r="D95" s="6" t="s">
        <v>1592</v>
      </c>
      <c r="E95" s="5" t="s">
        <v>62</v>
      </c>
      <c r="F95" s="5">
        <v>20</v>
      </c>
    </row>
    <row r="96" s="1" customFormat="1" ht="57" spans="1:6">
      <c r="A96" s="5">
        <v>94</v>
      </c>
      <c r="B96" s="6" t="s">
        <v>1593</v>
      </c>
      <c r="C96" s="5" t="s">
        <v>1594</v>
      </c>
      <c r="D96" s="6" t="s">
        <v>1595</v>
      </c>
      <c r="E96" s="5" t="s">
        <v>77</v>
      </c>
      <c r="F96" s="5">
        <v>14</v>
      </c>
    </row>
    <row r="97" s="1" customFormat="1" ht="85.5" spans="1:6">
      <c r="A97" s="5">
        <v>95</v>
      </c>
      <c r="B97" s="6" t="s">
        <v>1596</v>
      </c>
      <c r="C97" s="5" t="s">
        <v>1597</v>
      </c>
      <c r="D97" s="6" t="s">
        <v>1598</v>
      </c>
      <c r="E97" s="5" t="s">
        <v>97</v>
      </c>
      <c r="F97" s="5">
        <v>5</v>
      </c>
    </row>
    <row r="98" s="1" customFormat="1" ht="14.25" spans="1:6">
      <c r="A98" s="5">
        <v>96</v>
      </c>
      <c r="B98" s="6" t="s">
        <v>1599</v>
      </c>
      <c r="C98" s="5" t="s">
        <v>1600</v>
      </c>
      <c r="D98" s="7" t="s">
        <v>1601</v>
      </c>
      <c r="E98" s="5" t="s">
        <v>77</v>
      </c>
      <c r="F98" s="5">
        <v>14</v>
      </c>
    </row>
    <row r="99" s="1" customFormat="1" ht="14.25" spans="1:6">
      <c r="A99" s="5">
        <v>97</v>
      </c>
      <c r="B99" s="6" t="s">
        <v>1602</v>
      </c>
      <c r="C99" s="5" t="s">
        <v>1603</v>
      </c>
      <c r="D99" s="6" t="s">
        <v>1604</v>
      </c>
      <c r="E99" s="5" t="s">
        <v>77</v>
      </c>
      <c r="F99" s="5">
        <v>14</v>
      </c>
    </row>
    <row r="100" s="1" customFormat="1" ht="14.25" spans="1:6">
      <c r="A100" s="5">
        <v>98</v>
      </c>
      <c r="B100" s="6" t="s">
        <v>1605</v>
      </c>
      <c r="C100" s="5" t="s">
        <v>1603</v>
      </c>
      <c r="D100" s="7" t="s">
        <v>1276</v>
      </c>
      <c r="E100" s="5" t="s">
        <v>77</v>
      </c>
      <c r="F100" s="5">
        <v>6</v>
      </c>
    </row>
    <row r="101" s="1" customFormat="1" ht="14.25" spans="1:6">
      <c r="A101" s="5">
        <v>99</v>
      </c>
      <c r="B101" s="6" t="s">
        <v>1606</v>
      </c>
      <c r="C101" s="5" t="s">
        <v>1603</v>
      </c>
      <c r="D101" s="7" t="s">
        <v>1546</v>
      </c>
      <c r="E101" s="5" t="s">
        <v>62</v>
      </c>
      <c r="F101" s="5">
        <v>14</v>
      </c>
    </row>
    <row r="102" s="1" customFormat="1" ht="14.25" spans="1:6">
      <c r="A102" s="5">
        <v>100</v>
      </c>
      <c r="B102" s="6" t="s">
        <v>1607</v>
      </c>
      <c r="C102" s="5" t="s">
        <v>1603</v>
      </c>
      <c r="D102" s="7" t="s">
        <v>1608</v>
      </c>
      <c r="E102" s="5" t="s">
        <v>62</v>
      </c>
      <c r="F102" s="5">
        <v>14</v>
      </c>
    </row>
    <row r="103" s="1" customFormat="1" ht="14.25" spans="1:6">
      <c r="A103" s="5">
        <v>101</v>
      </c>
      <c r="B103" s="6" t="s">
        <v>1609</v>
      </c>
      <c r="C103" s="5" t="s">
        <v>1603</v>
      </c>
      <c r="D103" s="7" t="s">
        <v>1546</v>
      </c>
      <c r="E103" s="5" t="s">
        <v>62</v>
      </c>
      <c r="F103" s="5">
        <v>100</v>
      </c>
    </row>
    <row r="104" s="1" customFormat="1" ht="14.25" spans="1:6">
      <c r="A104" s="5">
        <v>102</v>
      </c>
      <c r="B104" s="6" t="s">
        <v>1610</v>
      </c>
      <c r="C104" s="5" t="s">
        <v>1603</v>
      </c>
      <c r="D104" s="7" t="s">
        <v>1611</v>
      </c>
      <c r="E104" s="5" t="s">
        <v>62</v>
      </c>
      <c r="F104" s="5">
        <v>14</v>
      </c>
    </row>
    <row r="105" s="1" customFormat="1" ht="14.25" spans="1:6">
      <c r="A105" s="5">
        <v>103</v>
      </c>
      <c r="B105" s="6" t="s">
        <v>1612</v>
      </c>
      <c r="C105" s="5" t="s">
        <v>1603</v>
      </c>
      <c r="D105" s="6" t="s">
        <v>1613</v>
      </c>
      <c r="E105" s="5" t="s">
        <v>62</v>
      </c>
      <c r="F105" s="5">
        <v>30</v>
      </c>
    </row>
    <row r="106" s="1" customFormat="1" ht="14.25" spans="1:6">
      <c r="A106" s="5">
        <v>104</v>
      </c>
      <c r="B106" s="6" t="s">
        <v>1509</v>
      </c>
      <c r="C106" s="5" t="s">
        <v>1603</v>
      </c>
      <c r="D106" s="7" t="s">
        <v>1614</v>
      </c>
      <c r="E106" s="5" t="s">
        <v>62</v>
      </c>
      <c r="F106" s="5">
        <v>10</v>
      </c>
    </row>
    <row r="107" s="1" customFormat="1" ht="14.25" spans="1:6">
      <c r="A107" s="5">
        <v>105</v>
      </c>
      <c r="B107" s="6" t="s">
        <v>1615</v>
      </c>
      <c r="C107" s="5" t="s">
        <v>1616</v>
      </c>
      <c r="D107" s="6" t="s">
        <v>1617</v>
      </c>
      <c r="E107" s="5" t="s">
        <v>77</v>
      </c>
      <c r="F107" s="5">
        <v>130</v>
      </c>
    </row>
    <row r="108" s="1" customFormat="1" ht="14.25" spans="1:6">
      <c r="A108" s="5">
        <v>106</v>
      </c>
      <c r="B108" s="6" t="s">
        <v>1615</v>
      </c>
      <c r="C108" s="5" t="s">
        <v>1618</v>
      </c>
      <c r="D108" s="6" t="s">
        <v>1619</v>
      </c>
      <c r="E108" s="5" t="s">
        <v>77</v>
      </c>
      <c r="F108" s="5">
        <v>130</v>
      </c>
    </row>
    <row r="109" s="1" customFormat="1" ht="14.25" spans="1:6">
      <c r="A109" s="5">
        <v>107</v>
      </c>
      <c r="B109" s="6" t="s">
        <v>1620</v>
      </c>
      <c r="C109" s="5" t="s">
        <v>1621</v>
      </c>
      <c r="D109" s="7" t="s">
        <v>1622</v>
      </c>
      <c r="E109" s="5" t="s">
        <v>62</v>
      </c>
      <c r="F109" s="5">
        <v>10</v>
      </c>
    </row>
    <row r="110" s="1" customFormat="1" ht="14.25" spans="1:6">
      <c r="A110" s="5">
        <v>108</v>
      </c>
      <c r="B110" s="6" t="s">
        <v>1623</v>
      </c>
      <c r="C110" s="5" t="s">
        <v>1624</v>
      </c>
      <c r="D110" s="6" t="s">
        <v>1625</v>
      </c>
      <c r="E110" s="5" t="s">
        <v>62</v>
      </c>
      <c r="F110" s="5">
        <v>130</v>
      </c>
    </row>
    <row r="111" s="1" customFormat="1" ht="14.25" spans="1:6">
      <c r="A111" s="5">
        <v>109</v>
      </c>
      <c r="B111" s="6" t="s">
        <v>1626</v>
      </c>
      <c r="C111" s="5">
        <v>22008</v>
      </c>
      <c r="D111" s="7" t="s">
        <v>1627</v>
      </c>
      <c r="E111" s="5" t="s">
        <v>62</v>
      </c>
      <c r="F111" s="5">
        <v>5</v>
      </c>
    </row>
    <row r="112" s="1" customFormat="1" ht="14.25" spans="1:6">
      <c r="A112" s="5">
        <v>110</v>
      </c>
      <c r="B112" s="6" t="s">
        <v>1628</v>
      </c>
      <c r="C112" s="5" t="s">
        <v>1629</v>
      </c>
      <c r="D112" s="6" t="s">
        <v>1630</v>
      </c>
      <c r="E112" s="5" t="s">
        <v>59</v>
      </c>
      <c r="F112" s="5">
        <v>14</v>
      </c>
    </row>
    <row r="113" s="1" customFormat="1" ht="14.25" spans="1:6">
      <c r="A113" s="5">
        <v>111</v>
      </c>
      <c r="B113" s="6" t="s">
        <v>1631</v>
      </c>
      <c r="C113" s="5" t="s">
        <v>1632</v>
      </c>
      <c r="D113" s="6" t="s">
        <v>1633</v>
      </c>
      <c r="E113" s="5" t="s">
        <v>77</v>
      </c>
      <c r="F113" s="5">
        <v>20</v>
      </c>
    </row>
    <row r="114" s="1" customFormat="1" ht="14.25" spans="1:6">
      <c r="A114" s="5">
        <v>112</v>
      </c>
      <c r="B114" s="6" t="s">
        <v>1634</v>
      </c>
      <c r="C114" s="5" t="s">
        <v>1635</v>
      </c>
      <c r="D114" s="6" t="s">
        <v>1636</v>
      </c>
      <c r="E114" s="5" t="s">
        <v>62</v>
      </c>
      <c r="F114" s="5">
        <v>20</v>
      </c>
    </row>
    <row r="115" s="1" customFormat="1" ht="14.25" spans="1:6">
      <c r="A115" s="5">
        <v>113</v>
      </c>
      <c r="B115" s="6" t="s">
        <v>1637</v>
      </c>
      <c r="C115" s="5" t="s">
        <v>1638</v>
      </c>
      <c r="D115" s="6" t="s">
        <v>1639</v>
      </c>
      <c r="E115" s="5" t="s">
        <v>77</v>
      </c>
      <c r="F115" s="5">
        <v>20</v>
      </c>
    </row>
    <row r="116" s="1" customFormat="1" ht="71.25" spans="1:6">
      <c r="A116" s="5">
        <v>114</v>
      </c>
      <c r="B116" s="6" t="s">
        <v>1640</v>
      </c>
      <c r="C116" s="5" t="s">
        <v>1641</v>
      </c>
      <c r="D116" s="6" t="s">
        <v>1642</v>
      </c>
      <c r="E116" s="5" t="s">
        <v>77</v>
      </c>
      <c r="F116" s="5">
        <v>10</v>
      </c>
    </row>
    <row r="117" s="1" customFormat="1" ht="14.25" spans="1:6">
      <c r="A117" s="5">
        <v>115</v>
      </c>
      <c r="B117" s="6" t="s">
        <v>1643</v>
      </c>
      <c r="C117" s="5" t="s">
        <v>1644</v>
      </c>
      <c r="D117" s="7" t="s">
        <v>1645</v>
      </c>
      <c r="E117" s="5" t="s">
        <v>97</v>
      </c>
      <c r="F117" s="5">
        <v>10</v>
      </c>
    </row>
    <row r="118" s="1" customFormat="1" ht="14.25" spans="1:6">
      <c r="A118" s="5">
        <v>116</v>
      </c>
      <c r="B118" s="6" t="s">
        <v>1646</v>
      </c>
      <c r="C118" s="5" t="s">
        <v>1647</v>
      </c>
      <c r="D118" s="7" t="s">
        <v>1622</v>
      </c>
      <c r="E118" s="5" t="s">
        <v>77</v>
      </c>
      <c r="F118" s="5">
        <v>6</v>
      </c>
    </row>
    <row r="119" s="1" customFormat="1" ht="14.25" spans="1:6">
      <c r="A119" s="5">
        <v>117</v>
      </c>
      <c r="B119" s="6" t="s">
        <v>1648</v>
      </c>
      <c r="C119" s="5" t="s">
        <v>1649</v>
      </c>
      <c r="D119" s="7" t="s">
        <v>1650</v>
      </c>
      <c r="E119" s="5" t="s">
        <v>77</v>
      </c>
      <c r="F119" s="5">
        <v>90</v>
      </c>
    </row>
    <row r="120" s="1" customFormat="1" ht="14.25" spans="1:6">
      <c r="A120" s="5">
        <v>118</v>
      </c>
      <c r="B120" s="6" t="s">
        <v>1651</v>
      </c>
      <c r="C120" s="5">
        <v>22226</v>
      </c>
      <c r="D120" s="6" t="s">
        <v>1652</v>
      </c>
      <c r="E120" s="5" t="s">
        <v>62</v>
      </c>
      <c r="F120" s="5">
        <v>14</v>
      </c>
    </row>
    <row r="121" s="1" customFormat="1" ht="14.25" spans="1:6">
      <c r="A121" s="5">
        <v>119</v>
      </c>
      <c r="B121" s="6" t="s">
        <v>1653</v>
      </c>
      <c r="C121" s="5" t="s">
        <v>1649</v>
      </c>
      <c r="D121" s="6" t="s">
        <v>1654</v>
      </c>
      <c r="E121" s="5" t="s">
        <v>62</v>
      </c>
      <c r="F121" s="5">
        <v>14</v>
      </c>
    </row>
    <row r="122" s="1" customFormat="1" ht="14.25" spans="1:6">
      <c r="A122" s="5">
        <v>120</v>
      </c>
      <c r="B122" s="6" t="s">
        <v>1655</v>
      </c>
      <c r="C122" s="5" t="s">
        <v>1649</v>
      </c>
      <c r="D122" s="7" t="s">
        <v>1656</v>
      </c>
      <c r="E122" s="5" t="s">
        <v>62</v>
      </c>
      <c r="F122" s="5">
        <v>14</v>
      </c>
    </row>
    <row r="123" s="1" customFormat="1" ht="14.25" spans="1:6">
      <c r="A123" s="5">
        <v>121</v>
      </c>
      <c r="B123" s="6" t="s">
        <v>1657</v>
      </c>
      <c r="C123" s="5" t="s">
        <v>1649</v>
      </c>
      <c r="D123" s="6" t="s">
        <v>1658</v>
      </c>
      <c r="E123" s="5" t="s">
        <v>62</v>
      </c>
      <c r="F123" s="5">
        <v>14</v>
      </c>
    </row>
    <row r="124" s="1" customFormat="1" ht="14.25" spans="1:6">
      <c r="A124" s="5">
        <v>122</v>
      </c>
      <c r="B124" s="6" t="s">
        <v>1657</v>
      </c>
      <c r="C124" s="5" t="s">
        <v>1649</v>
      </c>
      <c r="D124" s="6" t="s">
        <v>905</v>
      </c>
      <c r="E124" s="5" t="s">
        <v>62</v>
      </c>
      <c r="F124" s="5">
        <v>14</v>
      </c>
    </row>
    <row r="125" s="1" customFormat="1" ht="14.25" spans="1:6">
      <c r="A125" s="5">
        <v>123</v>
      </c>
      <c r="B125" s="6" t="s">
        <v>1659</v>
      </c>
      <c r="C125" s="5" t="s">
        <v>1649</v>
      </c>
      <c r="D125" s="7" t="s">
        <v>905</v>
      </c>
      <c r="E125" s="5" t="s">
        <v>62</v>
      </c>
      <c r="F125" s="5">
        <v>14</v>
      </c>
    </row>
    <row r="126" s="1" customFormat="1" ht="14.25" spans="1:6">
      <c r="A126" s="5">
        <v>124</v>
      </c>
      <c r="B126" s="6" t="s">
        <v>1660</v>
      </c>
      <c r="C126" s="5" t="s">
        <v>1649</v>
      </c>
      <c r="D126" s="7" t="s">
        <v>1546</v>
      </c>
      <c r="E126" s="5" t="s">
        <v>62</v>
      </c>
      <c r="F126" s="5">
        <v>14</v>
      </c>
    </row>
    <row r="127" s="1" customFormat="1" ht="14.25" spans="1:6">
      <c r="A127" s="5">
        <v>125</v>
      </c>
      <c r="B127" s="6" t="s">
        <v>1661</v>
      </c>
      <c r="C127" s="5" t="s">
        <v>1662</v>
      </c>
      <c r="D127" s="6" t="s">
        <v>1663</v>
      </c>
      <c r="E127" s="5" t="s">
        <v>259</v>
      </c>
      <c r="F127" s="5">
        <v>20</v>
      </c>
    </row>
    <row r="128" s="1" customFormat="1" ht="14.25" spans="1:6">
      <c r="A128" s="5">
        <v>126</v>
      </c>
      <c r="B128" s="6" t="s">
        <v>1664</v>
      </c>
      <c r="C128" s="5" t="s">
        <v>1665</v>
      </c>
      <c r="D128" s="7" t="s">
        <v>905</v>
      </c>
      <c r="E128" s="5" t="s">
        <v>259</v>
      </c>
      <c r="F128" s="5">
        <v>20</v>
      </c>
    </row>
    <row r="129" s="1" customFormat="1" ht="14.25" spans="1:6">
      <c r="A129" s="5">
        <v>127</v>
      </c>
      <c r="B129" s="6" t="s">
        <v>1666</v>
      </c>
      <c r="C129" s="5" t="s">
        <v>1667</v>
      </c>
      <c r="D129" s="6" t="s">
        <v>1257</v>
      </c>
      <c r="E129" s="5" t="s">
        <v>259</v>
      </c>
      <c r="F129" s="5">
        <v>14</v>
      </c>
    </row>
    <row r="130" s="1" customFormat="1" ht="14.25" spans="1:6">
      <c r="A130" s="5">
        <v>128</v>
      </c>
      <c r="B130" s="6" t="s">
        <v>1666</v>
      </c>
      <c r="C130" s="5" t="s">
        <v>1668</v>
      </c>
      <c r="D130" s="6" t="s">
        <v>1669</v>
      </c>
      <c r="E130" s="5" t="s">
        <v>259</v>
      </c>
      <c r="F130" s="5">
        <v>130</v>
      </c>
    </row>
    <row r="131" s="1" customFormat="1" ht="14.25" spans="1:6">
      <c r="A131" s="5">
        <v>129</v>
      </c>
      <c r="B131" s="6" t="s">
        <v>1670</v>
      </c>
      <c r="C131" s="5" t="s">
        <v>1671</v>
      </c>
      <c r="D131" s="7" t="s">
        <v>1257</v>
      </c>
      <c r="E131" s="5" t="s">
        <v>259</v>
      </c>
      <c r="F131" s="5">
        <v>14</v>
      </c>
    </row>
    <row r="132" s="1" customFormat="1" ht="14.25" spans="1:6">
      <c r="A132" s="5">
        <v>130</v>
      </c>
      <c r="B132" s="6" t="s">
        <v>1672</v>
      </c>
      <c r="C132" s="5" t="s">
        <v>1673</v>
      </c>
      <c r="D132" s="7" t="s">
        <v>1257</v>
      </c>
      <c r="E132" s="5" t="s">
        <v>97</v>
      </c>
      <c r="F132" s="5">
        <v>10</v>
      </c>
    </row>
    <row r="133" s="1" customFormat="1" ht="14.25" spans="1:6">
      <c r="A133" s="5">
        <v>131</v>
      </c>
      <c r="B133" s="6" t="s">
        <v>1674</v>
      </c>
      <c r="C133" s="5" t="s">
        <v>1675</v>
      </c>
      <c r="D133" s="6" t="s">
        <v>1676</v>
      </c>
      <c r="E133" s="5" t="s">
        <v>62</v>
      </c>
      <c r="F133" s="5">
        <v>30</v>
      </c>
    </row>
    <row r="134" s="1" customFormat="1" ht="14.25" spans="1:6">
      <c r="A134" s="5">
        <v>132</v>
      </c>
      <c r="B134" s="6" t="s">
        <v>1677</v>
      </c>
      <c r="C134" s="5" t="s">
        <v>1678</v>
      </c>
      <c r="D134" s="6" t="s">
        <v>1679</v>
      </c>
      <c r="E134" s="5" t="s">
        <v>62</v>
      </c>
      <c r="F134" s="5">
        <v>30</v>
      </c>
    </row>
    <row r="135" s="1" customFormat="1" ht="14.25" spans="1:6">
      <c r="A135" s="5">
        <v>133</v>
      </c>
      <c r="B135" s="6" t="s">
        <v>1680</v>
      </c>
      <c r="C135" s="5" t="s">
        <v>1681</v>
      </c>
      <c r="D135" s="6" t="s">
        <v>1682</v>
      </c>
      <c r="E135" s="5" t="s">
        <v>77</v>
      </c>
      <c r="F135" s="5">
        <v>30</v>
      </c>
    </row>
    <row r="136" s="1" customFormat="1" ht="14.25" spans="1:6">
      <c r="A136" s="5">
        <v>134</v>
      </c>
      <c r="B136" s="6" t="s">
        <v>1683</v>
      </c>
      <c r="C136" s="5" t="s">
        <v>1684</v>
      </c>
      <c r="D136" s="7" t="s">
        <v>1685</v>
      </c>
      <c r="E136" s="5" t="s">
        <v>62</v>
      </c>
      <c r="F136" s="5">
        <v>14</v>
      </c>
    </row>
    <row r="137" s="1" customFormat="1" ht="14.25" spans="1:6">
      <c r="A137" s="5">
        <v>135</v>
      </c>
      <c r="B137" s="6" t="s">
        <v>1686</v>
      </c>
      <c r="C137" s="5" t="s">
        <v>1687</v>
      </c>
      <c r="D137" s="6" t="s">
        <v>1688</v>
      </c>
      <c r="E137" s="5" t="s">
        <v>259</v>
      </c>
      <c r="F137" s="5">
        <v>14</v>
      </c>
    </row>
    <row r="138" s="1" customFormat="1" ht="14.25" spans="1:6">
      <c r="A138" s="5">
        <v>136</v>
      </c>
      <c r="B138" s="6" t="s">
        <v>1689</v>
      </c>
      <c r="C138" s="5" t="s">
        <v>1690</v>
      </c>
      <c r="D138" s="6" t="s">
        <v>1691</v>
      </c>
      <c r="E138" s="5" t="s">
        <v>62</v>
      </c>
      <c r="F138" s="5">
        <v>14</v>
      </c>
    </row>
    <row r="139" s="1" customFormat="1" ht="14.25" spans="1:6">
      <c r="A139" s="5">
        <v>137</v>
      </c>
      <c r="B139" s="9" t="s">
        <v>1692</v>
      </c>
      <c r="C139" s="10" t="s">
        <v>1693</v>
      </c>
      <c r="D139" s="7" t="s">
        <v>1257</v>
      </c>
      <c r="E139" s="5" t="s">
        <v>97</v>
      </c>
      <c r="F139" s="5">
        <v>1</v>
      </c>
    </row>
    <row r="140" s="1" customFormat="1" ht="14.25" spans="1:6">
      <c r="A140" s="5">
        <v>138</v>
      </c>
      <c r="B140" s="6" t="s">
        <v>1694</v>
      </c>
      <c r="C140" s="5" t="s">
        <v>1695</v>
      </c>
      <c r="D140" s="7" t="s">
        <v>1257</v>
      </c>
      <c r="E140" s="5" t="s">
        <v>97</v>
      </c>
      <c r="F140" s="5">
        <v>1</v>
      </c>
    </row>
    <row r="141" s="1" customFormat="1" ht="14.25" spans="1:6">
      <c r="A141" s="5">
        <v>139</v>
      </c>
      <c r="B141" s="6" t="s">
        <v>1696</v>
      </c>
      <c r="C141" s="5" t="s">
        <v>1697</v>
      </c>
      <c r="D141" s="6" t="s">
        <v>1698</v>
      </c>
      <c r="E141" s="5" t="s">
        <v>62</v>
      </c>
      <c r="F141" s="5">
        <v>60</v>
      </c>
    </row>
    <row r="142" s="1" customFormat="1" ht="14.25" spans="1:6">
      <c r="A142" s="5">
        <v>140</v>
      </c>
      <c r="B142" s="6" t="s">
        <v>1699</v>
      </c>
      <c r="C142" s="5" t="s">
        <v>1700</v>
      </c>
      <c r="D142" s="6" t="s">
        <v>1701</v>
      </c>
      <c r="E142" s="5" t="s">
        <v>77</v>
      </c>
      <c r="F142" s="5">
        <v>10</v>
      </c>
    </row>
    <row r="143" s="1" customFormat="1" ht="14.25" spans="1:6">
      <c r="A143" s="5">
        <v>141</v>
      </c>
      <c r="B143" s="6" t="s">
        <v>1702</v>
      </c>
      <c r="C143" s="5" t="s">
        <v>1703</v>
      </c>
      <c r="D143" s="6" t="s">
        <v>1704</v>
      </c>
      <c r="E143" s="5" t="s">
        <v>62</v>
      </c>
      <c r="F143" s="5">
        <v>14</v>
      </c>
    </row>
    <row r="144" s="1" customFormat="1" ht="14.25" spans="1:6">
      <c r="A144" s="5">
        <v>142</v>
      </c>
      <c r="B144" s="6" t="s">
        <v>1705</v>
      </c>
      <c r="C144" s="5" t="s">
        <v>1706</v>
      </c>
      <c r="D144" s="6" t="s">
        <v>1707</v>
      </c>
      <c r="E144" s="5" t="s">
        <v>62</v>
      </c>
      <c r="F144" s="5">
        <v>14</v>
      </c>
    </row>
    <row r="145" s="1" customFormat="1" ht="14.25" spans="1:6">
      <c r="A145" s="5">
        <v>143</v>
      </c>
      <c r="B145" s="6" t="s">
        <v>1708</v>
      </c>
      <c r="C145" s="5" t="s">
        <v>1709</v>
      </c>
      <c r="D145" s="6" t="s">
        <v>1710</v>
      </c>
      <c r="E145" s="5" t="s">
        <v>581</v>
      </c>
      <c r="F145" s="5">
        <v>130</v>
      </c>
    </row>
    <row r="146" s="1" customFormat="1" ht="14.25" spans="1:6">
      <c r="A146" s="5">
        <v>144</v>
      </c>
      <c r="B146" s="6" t="s">
        <v>1711</v>
      </c>
      <c r="C146" s="5" t="s">
        <v>1712</v>
      </c>
      <c r="D146" s="6" t="s">
        <v>1713</v>
      </c>
      <c r="E146" s="5" t="s">
        <v>77</v>
      </c>
      <c r="F146" s="5">
        <v>130</v>
      </c>
    </row>
    <row r="147" s="1" customFormat="1" ht="14.25" spans="1:6">
      <c r="A147" s="5">
        <v>145</v>
      </c>
      <c r="B147" s="6" t="s">
        <v>1714</v>
      </c>
      <c r="C147" s="5" t="s">
        <v>1715</v>
      </c>
      <c r="D147" s="6" t="s">
        <v>1716</v>
      </c>
      <c r="E147" s="5" t="s">
        <v>62</v>
      </c>
      <c r="F147" s="5">
        <v>130</v>
      </c>
    </row>
    <row r="148" s="1" customFormat="1" ht="14.25" spans="1:6">
      <c r="A148" s="5">
        <v>146</v>
      </c>
      <c r="B148" s="6" t="s">
        <v>1717</v>
      </c>
      <c r="C148" s="5" t="s">
        <v>1715</v>
      </c>
      <c r="D148" s="7" t="s">
        <v>1555</v>
      </c>
      <c r="E148" s="5" t="s">
        <v>62</v>
      </c>
      <c r="F148" s="5">
        <v>14</v>
      </c>
    </row>
    <row r="149" s="1" customFormat="1" ht="71.25" spans="1:6">
      <c r="A149" s="5">
        <v>147</v>
      </c>
      <c r="B149" s="6" t="s">
        <v>1718</v>
      </c>
      <c r="C149" s="5" t="s">
        <v>1719</v>
      </c>
      <c r="D149" s="6" t="s">
        <v>1720</v>
      </c>
      <c r="E149" s="5" t="s">
        <v>77</v>
      </c>
      <c r="F149" s="5">
        <v>14</v>
      </c>
    </row>
    <row r="150" s="1" customFormat="1" ht="42.75" spans="1:6">
      <c r="A150" s="5">
        <v>148</v>
      </c>
      <c r="B150" s="6" t="s">
        <v>1721</v>
      </c>
      <c r="C150" s="5" t="s">
        <v>1722</v>
      </c>
      <c r="D150" s="6" t="s">
        <v>1723</v>
      </c>
      <c r="E150" s="5" t="s">
        <v>623</v>
      </c>
      <c r="F150" s="5">
        <v>130</v>
      </c>
    </row>
    <row r="151" s="1" customFormat="1" ht="85.5" spans="1:6">
      <c r="A151" s="5">
        <v>149</v>
      </c>
      <c r="B151" s="6" t="s">
        <v>1724</v>
      </c>
      <c r="C151" s="5" t="s">
        <v>1725</v>
      </c>
      <c r="D151" s="6" t="s">
        <v>1726</v>
      </c>
      <c r="E151" s="5" t="s">
        <v>77</v>
      </c>
      <c r="F151" s="5">
        <v>130</v>
      </c>
    </row>
    <row r="152" s="1" customFormat="1" ht="42.75" spans="1:6">
      <c r="A152" s="5">
        <v>150</v>
      </c>
      <c r="B152" s="6" t="s">
        <v>1727</v>
      </c>
      <c r="C152" s="5" t="s">
        <v>1728</v>
      </c>
      <c r="D152" s="6" t="s">
        <v>1729</v>
      </c>
      <c r="E152" s="5" t="s">
        <v>77</v>
      </c>
      <c r="F152" s="5">
        <v>160</v>
      </c>
    </row>
    <row r="153" s="1" customFormat="1" ht="14.25" spans="1:6">
      <c r="A153" s="5">
        <v>151</v>
      </c>
      <c r="B153" s="6" t="s">
        <v>1730</v>
      </c>
      <c r="C153" s="5" t="s">
        <v>1731</v>
      </c>
      <c r="D153" s="6" t="s">
        <v>1732</v>
      </c>
      <c r="E153" s="5" t="s">
        <v>77</v>
      </c>
      <c r="F153" s="5">
        <v>130</v>
      </c>
    </row>
    <row r="154" s="1" customFormat="1" ht="14.25" spans="1:6">
      <c r="A154" s="5">
        <v>152</v>
      </c>
      <c r="B154" s="6" t="s">
        <v>1733</v>
      </c>
      <c r="C154" s="5" t="s">
        <v>1734</v>
      </c>
      <c r="D154" s="7" t="s">
        <v>1257</v>
      </c>
      <c r="E154" s="5" t="s">
        <v>97</v>
      </c>
      <c r="F154" s="5">
        <v>14</v>
      </c>
    </row>
    <row r="155" s="1" customFormat="1" ht="14.25" spans="1:6">
      <c r="A155" s="5">
        <v>153</v>
      </c>
      <c r="B155" s="6" t="s">
        <v>1735</v>
      </c>
      <c r="C155" s="5" t="s">
        <v>1736</v>
      </c>
      <c r="D155" s="7" t="s">
        <v>1257</v>
      </c>
      <c r="E155" s="5" t="s">
        <v>77</v>
      </c>
      <c r="F155" s="5">
        <v>14</v>
      </c>
    </row>
    <row r="156" s="1" customFormat="1" ht="14.25" spans="1:6">
      <c r="A156" s="5">
        <v>154</v>
      </c>
      <c r="B156" s="6" t="s">
        <v>1737</v>
      </c>
      <c r="C156" s="5" t="s">
        <v>1738</v>
      </c>
      <c r="D156" s="7" t="s">
        <v>1257</v>
      </c>
      <c r="E156" s="5" t="s">
        <v>77</v>
      </c>
      <c r="F156" s="5">
        <v>14</v>
      </c>
    </row>
    <row r="157" s="1" customFormat="1" ht="14.25" spans="1:6">
      <c r="A157" s="5">
        <v>155</v>
      </c>
      <c r="B157" s="9" t="s">
        <v>1739</v>
      </c>
      <c r="C157" s="10" t="s">
        <v>1740</v>
      </c>
      <c r="D157" s="7" t="s">
        <v>1257</v>
      </c>
      <c r="E157" s="5" t="s">
        <v>97</v>
      </c>
      <c r="F157" s="5">
        <v>14</v>
      </c>
    </row>
    <row r="158" s="1" customFormat="1" ht="14.25" spans="1:6">
      <c r="A158" s="5">
        <v>156</v>
      </c>
      <c r="B158" s="6" t="s">
        <v>1741</v>
      </c>
      <c r="C158" s="5" t="s">
        <v>1742</v>
      </c>
      <c r="D158" s="7" t="s">
        <v>1743</v>
      </c>
      <c r="E158" s="5" t="s">
        <v>62</v>
      </c>
      <c r="F158" s="5">
        <v>60</v>
      </c>
    </row>
    <row r="159" s="1" customFormat="1" ht="14.25" spans="1:6">
      <c r="A159" s="5">
        <v>157</v>
      </c>
      <c r="B159" s="6" t="s">
        <v>1744</v>
      </c>
      <c r="C159" s="5" t="s">
        <v>1742</v>
      </c>
      <c r="D159" s="7" t="s">
        <v>1257</v>
      </c>
      <c r="E159" s="5" t="s">
        <v>62</v>
      </c>
      <c r="F159" s="5">
        <v>14</v>
      </c>
    </row>
    <row r="160" s="1" customFormat="1" ht="14.25" spans="1:6">
      <c r="A160" s="5">
        <v>158</v>
      </c>
      <c r="B160" s="6" t="s">
        <v>1745</v>
      </c>
      <c r="C160" s="5">
        <v>25012</v>
      </c>
      <c r="D160" s="6" t="s">
        <v>1746</v>
      </c>
      <c r="E160" s="5" t="s">
        <v>62</v>
      </c>
      <c r="F160" s="5">
        <v>200</v>
      </c>
    </row>
    <row r="161" s="1" customFormat="1" ht="14.25" spans="1:6">
      <c r="A161" s="5">
        <v>159</v>
      </c>
      <c r="B161" s="6" t="s">
        <v>1747</v>
      </c>
      <c r="C161" s="5" t="s">
        <v>1742</v>
      </c>
      <c r="D161" s="6" t="s">
        <v>1748</v>
      </c>
      <c r="E161" s="5" t="s">
        <v>62</v>
      </c>
      <c r="F161" s="5">
        <v>50</v>
      </c>
    </row>
    <row r="162" s="1" customFormat="1" ht="14.25" spans="1:6">
      <c r="A162" s="5">
        <v>160</v>
      </c>
      <c r="B162" s="6" t="s">
        <v>1749</v>
      </c>
      <c r="C162" s="5" t="s">
        <v>1742</v>
      </c>
      <c r="D162" s="6" t="s">
        <v>1750</v>
      </c>
      <c r="E162" s="5" t="s">
        <v>62</v>
      </c>
      <c r="F162" s="5">
        <v>6</v>
      </c>
    </row>
    <row r="163" s="1" customFormat="1" ht="14.25" spans="1:6">
      <c r="A163" s="5">
        <v>161</v>
      </c>
      <c r="B163" s="6" t="s">
        <v>1751</v>
      </c>
      <c r="C163" s="5" t="s">
        <v>1742</v>
      </c>
      <c r="D163" s="7" t="s">
        <v>1752</v>
      </c>
      <c r="E163" s="5" t="s">
        <v>62</v>
      </c>
      <c r="F163" s="5">
        <v>20</v>
      </c>
    </row>
    <row r="164" s="1" customFormat="1" ht="14.25" spans="1:6">
      <c r="A164" s="5">
        <v>162</v>
      </c>
      <c r="B164" s="6" t="s">
        <v>1753</v>
      </c>
      <c r="C164" s="5">
        <v>25012</v>
      </c>
      <c r="D164" s="6" t="s">
        <v>1754</v>
      </c>
      <c r="E164" s="5" t="s">
        <v>62</v>
      </c>
      <c r="F164" s="5">
        <v>20</v>
      </c>
    </row>
    <row r="165" s="1" customFormat="1" ht="14.25" spans="1:6">
      <c r="A165" s="5">
        <v>163</v>
      </c>
      <c r="B165" s="6" t="s">
        <v>1755</v>
      </c>
      <c r="C165" s="5">
        <v>25012</v>
      </c>
      <c r="D165" s="6" t="s">
        <v>1754</v>
      </c>
      <c r="E165" s="5" t="s">
        <v>62</v>
      </c>
      <c r="F165" s="5">
        <v>20</v>
      </c>
    </row>
    <row r="166" s="1" customFormat="1" ht="28.5" spans="1:6">
      <c r="A166" s="5">
        <v>164</v>
      </c>
      <c r="B166" s="6" t="s">
        <v>1756</v>
      </c>
      <c r="C166" s="5">
        <v>80132</v>
      </c>
      <c r="D166" s="6" t="s">
        <v>1757</v>
      </c>
      <c r="E166" s="5" t="s">
        <v>62</v>
      </c>
      <c r="F166" s="5">
        <v>14</v>
      </c>
    </row>
    <row r="167" s="1" customFormat="1" ht="14.25" spans="1:6">
      <c r="A167" s="5">
        <v>165</v>
      </c>
      <c r="B167" s="6" t="s">
        <v>1758</v>
      </c>
      <c r="C167" s="5" t="s">
        <v>1742</v>
      </c>
      <c r="D167" s="6" t="s">
        <v>1759</v>
      </c>
      <c r="E167" s="5" t="s">
        <v>62</v>
      </c>
      <c r="F167" s="5">
        <v>20</v>
      </c>
    </row>
    <row r="168" s="1" customFormat="1" ht="14.25" spans="1:6">
      <c r="A168" s="5">
        <v>166</v>
      </c>
      <c r="B168" s="6" t="s">
        <v>1760</v>
      </c>
      <c r="C168" s="5" t="s">
        <v>1742</v>
      </c>
      <c r="D168" s="6" t="s">
        <v>1761</v>
      </c>
      <c r="E168" s="5" t="s">
        <v>62</v>
      </c>
      <c r="F168" s="5">
        <v>14</v>
      </c>
    </row>
    <row r="169" s="1" customFormat="1" ht="14.25" spans="1:6">
      <c r="A169" s="5">
        <v>167</v>
      </c>
      <c r="B169" s="6" t="s">
        <v>1762</v>
      </c>
      <c r="C169" s="5" t="s">
        <v>1742</v>
      </c>
      <c r="D169" s="6" t="s">
        <v>1763</v>
      </c>
      <c r="E169" s="5" t="s">
        <v>62</v>
      </c>
      <c r="F169" s="5">
        <v>130</v>
      </c>
    </row>
    <row r="170" s="1" customFormat="1" ht="14.25" spans="1:6">
      <c r="A170" s="5">
        <v>168</v>
      </c>
      <c r="B170" s="6" t="s">
        <v>1764</v>
      </c>
      <c r="C170" s="5" t="s">
        <v>1742</v>
      </c>
      <c r="D170" s="6" t="s">
        <v>1765</v>
      </c>
      <c r="E170" s="5" t="s">
        <v>62</v>
      </c>
      <c r="F170" s="5">
        <v>14</v>
      </c>
    </row>
    <row r="171" s="1" customFormat="1" ht="14.25" spans="1:6">
      <c r="A171" s="5">
        <v>169</v>
      </c>
      <c r="B171" s="6" t="s">
        <v>1766</v>
      </c>
      <c r="C171" s="5" t="s">
        <v>1742</v>
      </c>
      <c r="D171" s="6" t="s">
        <v>1767</v>
      </c>
      <c r="E171" s="5" t="s">
        <v>62</v>
      </c>
      <c r="F171" s="5">
        <v>14</v>
      </c>
    </row>
    <row r="172" s="1" customFormat="1" ht="14.25" spans="1:6">
      <c r="A172" s="5">
        <v>170</v>
      </c>
      <c r="B172" s="6" t="s">
        <v>1768</v>
      </c>
      <c r="C172" s="5" t="s">
        <v>1769</v>
      </c>
      <c r="D172" s="6" t="s">
        <v>1770</v>
      </c>
      <c r="E172" s="5" t="s">
        <v>62</v>
      </c>
      <c r="F172" s="5">
        <v>14</v>
      </c>
    </row>
    <row r="173" s="1" customFormat="1" ht="14.25" spans="1:6">
      <c r="A173" s="5">
        <v>171</v>
      </c>
      <c r="B173" s="6" t="s">
        <v>1771</v>
      </c>
      <c r="C173" s="5" t="s">
        <v>1772</v>
      </c>
      <c r="D173" s="6" t="s">
        <v>1773</v>
      </c>
      <c r="E173" s="5" t="s">
        <v>62</v>
      </c>
      <c r="F173" s="5">
        <v>14</v>
      </c>
    </row>
    <row r="174" s="1" customFormat="1" ht="14.25" spans="1:6">
      <c r="A174" s="5">
        <v>172</v>
      </c>
      <c r="B174" s="6" t="s">
        <v>1774</v>
      </c>
      <c r="C174" s="5" t="s">
        <v>1775</v>
      </c>
      <c r="D174" s="6" t="s">
        <v>1776</v>
      </c>
      <c r="E174" s="5" t="s">
        <v>62</v>
      </c>
      <c r="F174" s="5">
        <v>5</v>
      </c>
    </row>
    <row r="175" s="1" customFormat="1" ht="14.25" spans="1:6">
      <c r="A175" s="5">
        <v>173</v>
      </c>
      <c r="B175" s="6" t="s">
        <v>1777</v>
      </c>
      <c r="C175" s="5" t="s">
        <v>1778</v>
      </c>
      <c r="D175" s="6" t="s">
        <v>1779</v>
      </c>
      <c r="E175" s="5" t="s">
        <v>62</v>
      </c>
      <c r="F175" s="5">
        <v>5</v>
      </c>
    </row>
    <row r="176" s="1" customFormat="1" ht="14.25" spans="1:6">
      <c r="A176" s="5">
        <v>174</v>
      </c>
      <c r="B176" s="6" t="s">
        <v>1780</v>
      </c>
      <c r="C176" s="5" t="s">
        <v>1781</v>
      </c>
      <c r="D176" s="6" t="s">
        <v>1776</v>
      </c>
      <c r="E176" s="5" t="s">
        <v>62</v>
      </c>
      <c r="F176" s="5">
        <v>5</v>
      </c>
    </row>
    <row r="177" s="1" customFormat="1" ht="14.25" spans="1:6">
      <c r="A177" s="5">
        <v>175</v>
      </c>
      <c r="B177" s="6" t="s">
        <v>1782</v>
      </c>
      <c r="C177" s="5" t="s">
        <v>1783</v>
      </c>
      <c r="D177" s="6" t="s">
        <v>1784</v>
      </c>
      <c r="E177" s="5" t="s">
        <v>77</v>
      </c>
      <c r="F177" s="5">
        <v>5</v>
      </c>
    </row>
    <row r="178" s="1" customFormat="1" ht="14.25" spans="1:6">
      <c r="A178" s="5">
        <v>176</v>
      </c>
      <c r="B178" s="6" t="s">
        <v>1785</v>
      </c>
      <c r="C178" s="5" t="s">
        <v>1786</v>
      </c>
      <c r="D178" s="6" t="s">
        <v>1787</v>
      </c>
      <c r="E178" s="5" t="s">
        <v>62</v>
      </c>
      <c r="F178" s="5">
        <v>14</v>
      </c>
    </row>
    <row r="179" s="1" customFormat="1" ht="42.75" spans="1:6">
      <c r="A179" s="5">
        <v>177</v>
      </c>
      <c r="B179" s="6" t="s">
        <v>1788</v>
      </c>
      <c r="C179" s="5" t="s">
        <v>1789</v>
      </c>
      <c r="D179" s="6" t="s">
        <v>1790</v>
      </c>
      <c r="E179" s="5" t="s">
        <v>62</v>
      </c>
      <c r="F179" s="5">
        <v>14</v>
      </c>
    </row>
    <row r="180" s="1" customFormat="1" ht="42.75" spans="1:6">
      <c r="A180" s="5">
        <v>178</v>
      </c>
      <c r="B180" s="6" t="s">
        <v>1791</v>
      </c>
      <c r="C180" s="5" t="s">
        <v>1792</v>
      </c>
      <c r="D180" s="6" t="s">
        <v>1793</v>
      </c>
      <c r="E180" s="5" t="s">
        <v>846</v>
      </c>
      <c r="F180" s="5">
        <v>10</v>
      </c>
    </row>
    <row r="181" s="1" customFormat="1" ht="26" customHeight="1" spans="1:6">
      <c r="A181" s="5">
        <v>179</v>
      </c>
      <c r="B181" s="6" t="s">
        <v>1794</v>
      </c>
      <c r="C181" s="5" t="s">
        <v>1795</v>
      </c>
      <c r="D181" s="11" t="s">
        <v>1796</v>
      </c>
      <c r="E181" s="5" t="s">
        <v>846</v>
      </c>
      <c r="F181" s="5">
        <v>10</v>
      </c>
    </row>
    <row r="182" s="1" customFormat="1" ht="27" customHeight="1" spans="1:6">
      <c r="A182" s="5">
        <v>180</v>
      </c>
      <c r="B182" s="6" t="s">
        <v>1797</v>
      </c>
      <c r="C182" s="5" t="s">
        <v>1798</v>
      </c>
      <c r="D182" s="12"/>
      <c r="E182" s="5" t="s">
        <v>846</v>
      </c>
      <c r="F182" s="5">
        <v>10</v>
      </c>
    </row>
    <row r="183" s="1" customFormat="1" ht="57" spans="1:6">
      <c r="A183" s="5">
        <v>181</v>
      </c>
      <c r="B183" s="6" t="s">
        <v>1799</v>
      </c>
      <c r="C183" s="5" t="s">
        <v>1800</v>
      </c>
      <c r="D183" s="6" t="s">
        <v>1801</v>
      </c>
      <c r="E183" s="5" t="s">
        <v>62</v>
      </c>
      <c r="F183" s="5">
        <v>10</v>
      </c>
    </row>
    <row r="184" s="1" customFormat="1" ht="24" customHeight="1" spans="1:6">
      <c r="A184" s="5">
        <v>182</v>
      </c>
      <c r="B184" s="6" t="s">
        <v>1802</v>
      </c>
      <c r="C184" s="5" t="s">
        <v>1803</v>
      </c>
      <c r="D184" s="6" t="s">
        <v>1804</v>
      </c>
      <c r="E184" s="5" t="s">
        <v>62</v>
      </c>
      <c r="F184" s="5">
        <v>10</v>
      </c>
    </row>
    <row r="185" s="1" customFormat="1" ht="71.25" spans="1:6">
      <c r="A185" s="5">
        <v>183</v>
      </c>
      <c r="B185" s="6" t="s">
        <v>1805</v>
      </c>
      <c r="C185" s="5" t="s">
        <v>1806</v>
      </c>
      <c r="D185" s="6" t="s">
        <v>1807</v>
      </c>
      <c r="E185" s="5" t="s">
        <v>62</v>
      </c>
      <c r="F185" s="5">
        <v>10</v>
      </c>
    </row>
    <row r="186" s="1" customFormat="1" ht="14.25" spans="1:6">
      <c r="A186" s="5">
        <v>184</v>
      </c>
      <c r="B186" s="6" t="s">
        <v>1808</v>
      </c>
      <c r="C186" s="5" t="s">
        <v>1809</v>
      </c>
      <c r="D186" s="6" t="s">
        <v>1810</v>
      </c>
      <c r="E186" s="5" t="s">
        <v>62</v>
      </c>
      <c r="F186" s="5">
        <v>10</v>
      </c>
    </row>
    <row r="187" s="1" customFormat="1" ht="99.75" spans="1:6">
      <c r="A187" s="5">
        <v>185</v>
      </c>
      <c r="B187" s="6" t="s">
        <v>1811</v>
      </c>
      <c r="C187" s="5" t="s">
        <v>1812</v>
      </c>
      <c r="D187" s="6" t="s">
        <v>1813</v>
      </c>
      <c r="E187" s="5" t="s">
        <v>62</v>
      </c>
      <c r="F187" s="5">
        <v>10</v>
      </c>
    </row>
    <row r="188" s="1" customFormat="1" ht="14.25" spans="1:6">
      <c r="A188" s="5">
        <v>186</v>
      </c>
      <c r="B188" s="6" t="s">
        <v>1814</v>
      </c>
      <c r="C188" s="5" t="s">
        <v>1815</v>
      </c>
      <c r="D188" s="6" t="s">
        <v>1816</v>
      </c>
      <c r="E188" s="5" t="s">
        <v>62</v>
      </c>
      <c r="F188" s="5">
        <v>10</v>
      </c>
    </row>
    <row r="189" s="1" customFormat="1" ht="14.25" spans="1:6">
      <c r="A189" s="5">
        <v>187</v>
      </c>
      <c r="B189" s="6" t="s">
        <v>1817</v>
      </c>
      <c r="C189" s="5" t="s">
        <v>1818</v>
      </c>
      <c r="D189" s="6" t="s">
        <v>1819</v>
      </c>
      <c r="E189" s="5" t="s">
        <v>62</v>
      </c>
      <c r="F189" s="5">
        <v>10</v>
      </c>
    </row>
    <row r="190" s="1" customFormat="1" ht="14.25" spans="1:6">
      <c r="A190" s="5">
        <v>188</v>
      </c>
      <c r="B190" s="6" t="s">
        <v>1820</v>
      </c>
      <c r="C190" s="5" t="s">
        <v>1821</v>
      </c>
      <c r="D190" s="6" t="s">
        <v>1822</v>
      </c>
      <c r="E190" s="5" t="s">
        <v>62</v>
      </c>
      <c r="F190" s="5">
        <v>10</v>
      </c>
    </row>
    <row r="191" s="1" customFormat="1" ht="71.25" spans="1:6">
      <c r="A191" s="5">
        <v>189</v>
      </c>
      <c r="B191" s="6" t="s">
        <v>1823</v>
      </c>
      <c r="C191" s="5" t="s">
        <v>1824</v>
      </c>
      <c r="D191" s="6" t="s">
        <v>1825</v>
      </c>
      <c r="E191" s="5" t="s">
        <v>62</v>
      </c>
      <c r="F191" s="5">
        <v>10</v>
      </c>
    </row>
    <row r="192" s="1" customFormat="1" ht="57" spans="1:6">
      <c r="A192" s="5">
        <v>190</v>
      </c>
      <c r="B192" s="6" t="s">
        <v>1826</v>
      </c>
      <c r="C192" s="5" t="s">
        <v>1827</v>
      </c>
      <c r="D192" s="6" t="s">
        <v>1828</v>
      </c>
      <c r="E192" s="5" t="s">
        <v>62</v>
      </c>
      <c r="F192" s="5">
        <v>10</v>
      </c>
    </row>
    <row r="193" s="1" customFormat="1" ht="57" spans="1:6">
      <c r="A193" s="5">
        <v>191</v>
      </c>
      <c r="B193" s="6" t="s">
        <v>1829</v>
      </c>
      <c r="C193" s="5" t="s">
        <v>1830</v>
      </c>
      <c r="D193" s="6" t="s">
        <v>1831</v>
      </c>
      <c r="E193" s="5" t="s">
        <v>62</v>
      </c>
      <c r="F193" s="5">
        <v>10</v>
      </c>
    </row>
    <row r="194" s="1" customFormat="1" ht="14.25" spans="1:6">
      <c r="A194" s="5">
        <v>192</v>
      </c>
      <c r="B194" s="6" t="s">
        <v>1832</v>
      </c>
      <c r="C194" s="5" t="s">
        <v>1833</v>
      </c>
      <c r="D194" s="6" t="s">
        <v>1834</v>
      </c>
      <c r="E194" s="5" t="s">
        <v>62</v>
      </c>
      <c r="F194" s="5">
        <v>10</v>
      </c>
    </row>
    <row r="195" s="1" customFormat="1" ht="42.75" spans="1:6">
      <c r="A195" s="5">
        <v>193</v>
      </c>
      <c r="B195" s="6" t="s">
        <v>509</v>
      </c>
      <c r="C195" s="5" t="s">
        <v>1835</v>
      </c>
      <c r="D195" s="6" t="s">
        <v>1836</v>
      </c>
      <c r="E195" s="5" t="s">
        <v>62</v>
      </c>
      <c r="F195" s="5">
        <v>10</v>
      </c>
    </row>
    <row r="196" s="1" customFormat="1" ht="28.5" spans="1:6">
      <c r="A196" s="5">
        <v>194</v>
      </c>
      <c r="B196" s="6" t="s">
        <v>1837</v>
      </c>
      <c r="C196" s="5" t="s">
        <v>1838</v>
      </c>
      <c r="D196" s="6" t="s">
        <v>1839</v>
      </c>
      <c r="E196" s="5" t="s">
        <v>62</v>
      </c>
      <c r="F196" s="5">
        <v>10</v>
      </c>
    </row>
    <row r="197" s="1" customFormat="1" ht="42.75" spans="1:6">
      <c r="A197" s="5">
        <v>195</v>
      </c>
      <c r="B197" s="6" t="s">
        <v>1840</v>
      </c>
      <c r="C197" s="5" t="s">
        <v>1841</v>
      </c>
      <c r="D197" s="6" t="s">
        <v>1842</v>
      </c>
      <c r="E197" s="5" t="s">
        <v>62</v>
      </c>
      <c r="F197" s="5">
        <v>10</v>
      </c>
    </row>
    <row r="198" s="1" customFormat="1" ht="42.75" spans="1:6">
      <c r="A198" s="5">
        <v>196</v>
      </c>
      <c r="B198" s="6" t="s">
        <v>1843</v>
      </c>
      <c r="C198" s="5" t="s">
        <v>1844</v>
      </c>
      <c r="D198" s="6" t="s">
        <v>1845</v>
      </c>
      <c r="E198" s="5" t="s">
        <v>62</v>
      </c>
      <c r="F198" s="5">
        <v>10</v>
      </c>
    </row>
    <row r="199" s="1" customFormat="1" ht="71.25" spans="1:6">
      <c r="A199" s="5">
        <v>197</v>
      </c>
      <c r="B199" s="6" t="s">
        <v>1846</v>
      </c>
      <c r="C199" s="5" t="s">
        <v>1847</v>
      </c>
      <c r="D199" s="6" t="s">
        <v>1848</v>
      </c>
      <c r="E199" s="5" t="s">
        <v>62</v>
      </c>
      <c r="F199" s="5">
        <v>10</v>
      </c>
    </row>
    <row r="200" s="1" customFormat="1" ht="14.25" spans="1:6">
      <c r="A200" s="5">
        <v>198</v>
      </c>
      <c r="B200" s="6" t="s">
        <v>1849</v>
      </c>
      <c r="C200" s="5" t="s">
        <v>1850</v>
      </c>
      <c r="D200" s="6" t="s">
        <v>1851</v>
      </c>
      <c r="E200" s="5" t="s">
        <v>62</v>
      </c>
      <c r="F200" s="5">
        <v>10</v>
      </c>
    </row>
    <row r="201" s="1" customFormat="1" ht="28.5" spans="1:6">
      <c r="A201" s="5">
        <v>199</v>
      </c>
      <c r="B201" s="6" t="s">
        <v>1852</v>
      </c>
      <c r="C201" s="5" t="s">
        <v>1853</v>
      </c>
      <c r="D201" s="6" t="s">
        <v>1854</v>
      </c>
      <c r="E201" s="5" t="s">
        <v>62</v>
      </c>
      <c r="F201" s="5">
        <v>10</v>
      </c>
    </row>
    <row r="202" s="1" customFormat="1" ht="28.5" spans="1:6">
      <c r="A202" s="5">
        <v>200</v>
      </c>
      <c r="B202" s="6" t="s">
        <v>1855</v>
      </c>
      <c r="C202" s="5" t="s">
        <v>1856</v>
      </c>
      <c r="D202" s="6" t="s">
        <v>1857</v>
      </c>
      <c r="E202" s="5" t="s">
        <v>62</v>
      </c>
      <c r="F202" s="5">
        <v>10</v>
      </c>
    </row>
    <row r="203" s="1" customFormat="1" ht="14.25" spans="1:6">
      <c r="A203" s="5">
        <v>201</v>
      </c>
      <c r="B203" s="6" t="s">
        <v>529</v>
      </c>
      <c r="C203" s="5" t="s">
        <v>1858</v>
      </c>
      <c r="D203" s="6" t="s">
        <v>1859</v>
      </c>
      <c r="E203" s="5" t="s">
        <v>62</v>
      </c>
      <c r="F203" s="5">
        <v>10</v>
      </c>
    </row>
    <row r="204" s="1" customFormat="1" ht="14.25" spans="1:6">
      <c r="A204" s="5">
        <v>202</v>
      </c>
      <c r="B204" s="6" t="s">
        <v>1860</v>
      </c>
      <c r="C204" s="5" t="s">
        <v>1861</v>
      </c>
      <c r="D204" s="6" t="s">
        <v>1862</v>
      </c>
      <c r="E204" s="5" t="s">
        <v>97</v>
      </c>
      <c r="F204" s="5">
        <v>10</v>
      </c>
    </row>
    <row r="205" s="1" customFormat="1" ht="14.25" spans="1:6">
      <c r="A205" s="5">
        <v>203</v>
      </c>
      <c r="B205" s="6" t="s">
        <v>1863</v>
      </c>
      <c r="C205" s="5" t="s">
        <v>1864</v>
      </c>
      <c r="D205" s="6" t="s">
        <v>1865</v>
      </c>
      <c r="E205" s="5" t="s">
        <v>97</v>
      </c>
      <c r="F205" s="5">
        <v>10</v>
      </c>
    </row>
    <row r="206" s="1" customFormat="1" ht="14.25" spans="1:6">
      <c r="A206" s="5">
        <v>204</v>
      </c>
      <c r="B206" s="6" t="s">
        <v>1866</v>
      </c>
      <c r="C206" s="5" t="s">
        <v>1867</v>
      </c>
      <c r="D206" s="6" t="s">
        <v>1865</v>
      </c>
      <c r="E206" s="5" t="s">
        <v>77</v>
      </c>
      <c r="F206" s="5">
        <v>10</v>
      </c>
    </row>
    <row r="207" s="1" customFormat="1" ht="14.25" spans="1:6">
      <c r="A207" s="5">
        <v>205</v>
      </c>
      <c r="B207" s="6" t="s">
        <v>1868</v>
      </c>
      <c r="C207" s="5" t="s">
        <v>1869</v>
      </c>
      <c r="D207" s="6" t="s">
        <v>1870</v>
      </c>
      <c r="E207" s="5" t="s">
        <v>97</v>
      </c>
      <c r="F207" s="5">
        <v>10</v>
      </c>
    </row>
    <row r="208" s="1" customFormat="1" ht="14.25" spans="1:6">
      <c r="A208" s="5">
        <v>206</v>
      </c>
      <c r="B208" s="6" t="s">
        <v>446</v>
      </c>
      <c r="C208" s="5" t="s">
        <v>1871</v>
      </c>
      <c r="D208" s="6" t="s">
        <v>1872</v>
      </c>
      <c r="E208" s="5" t="s">
        <v>97</v>
      </c>
      <c r="F208" s="5">
        <v>10</v>
      </c>
    </row>
    <row r="209" s="1" customFormat="1" ht="14.25" spans="1:6">
      <c r="A209" s="5">
        <v>207</v>
      </c>
      <c r="B209" s="6" t="s">
        <v>1873</v>
      </c>
      <c r="C209" s="5" t="s">
        <v>1874</v>
      </c>
      <c r="D209" s="6" t="s">
        <v>1875</v>
      </c>
      <c r="E209" s="5" t="s">
        <v>62</v>
      </c>
      <c r="F209" s="5">
        <v>10</v>
      </c>
    </row>
    <row r="210" s="1" customFormat="1" ht="14.25" spans="1:6">
      <c r="A210" s="5">
        <v>208</v>
      </c>
      <c r="B210" s="6" t="s">
        <v>1876</v>
      </c>
      <c r="C210" s="5" t="s">
        <v>1877</v>
      </c>
      <c r="D210" s="6" t="s">
        <v>1746</v>
      </c>
      <c r="E210" s="5" t="s">
        <v>62</v>
      </c>
      <c r="F210" s="5">
        <v>10</v>
      </c>
    </row>
    <row r="211" s="1" customFormat="1" ht="14.25" spans="1:6">
      <c r="A211" s="5">
        <v>209</v>
      </c>
      <c r="B211" s="6" t="s">
        <v>1279</v>
      </c>
      <c r="C211" s="5" t="s">
        <v>1280</v>
      </c>
      <c r="D211" s="6" t="s">
        <v>1281</v>
      </c>
      <c r="E211" s="5" t="s">
        <v>630</v>
      </c>
      <c r="F211" s="5">
        <v>10</v>
      </c>
    </row>
    <row r="212" s="1" customFormat="1" ht="30" customHeight="1" spans="1:6">
      <c r="A212" s="13"/>
      <c r="B212" s="13" t="s">
        <v>929</v>
      </c>
      <c r="C212" s="13"/>
      <c r="D212" s="5"/>
      <c r="E212" s="5"/>
      <c r="F212" s="5"/>
    </row>
  </sheetData>
  <mergeCells count="2">
    <mergeCell ref="A1:F1"/>
    <mergeCell ref="D181:D182"/>
  </mergeCells>
  <pageMargins left="0.700694444444445" right="0.700694444444445" top="0.751388888888889" bottom="0.751388888888889" header="0.298611111111111" footer="0.298611111111111"/>
  <pageSetup paperSize="9" orientation="portrait" horizontalDpi="600"/>
  <headerFooter/>
</worksheet>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31</vt:i4>
      </vt:variant>
    </vt:vector>
  </HeadingPairs>
  <TitlesOfParts>
    <vt:vector size="31" baseType="lpstr">
      <vt:lpstr>总表</vt:lpstr>
      <vt:lpstr>生物标本室</vt:lpstr>
      <vt:lpstr>生物DIS实验室</vt:lpstr>
      <vt:lpstr>生物AI教考实验室</vt:lpstr>
      <vt:lpstr>生物准备室</vt:lpstr>
      <vt:lpstr>生物常规实验室1</vt:lpstr>
      <vt:lpstr>生物常规实验室2</vt:lpstr>
      <vt:lpstr>生物仪器室</vt:lpstr>
      <vt:lpstr>生物常规实验室3</vt:lpstr>
      <vt:lpstr>生物数码显微实验室</vt:lpstr>
      <vt:lpstr>物理仪器室2（实验员办公室）</vt:lpstr>
      <vt:lpstr>物理DIS数字化实验室</vt:lpstr>
      <vt:lpstr>物理AI教考实验室</vt:lpstr>
      <vt:lpstr>物理准备室</vt:lpstr>
      <vt:lpstr>物理仪器室1</vt:lpstr>
      <vt:lpstr>物理仪器室2</vt:lpstr>
      <vt:lpstr>物理探究实验室</vt:lpstr>
      <vt:lpstr>物理AI教考实验室（5F）</vt:lpstr>
      <vt:lpstr>物理准备室2</vt:lpstr>
      <vt:lpstr>物理力学实验室2（5F）</vt:lpstr>
      <vt:lpstr>物理力学实验室3（5F）</vt:lpstr>
      <vt:lpstr>物理仪器室3</vt:lpstr>
      <vt:lpstr>物理光热实验室1</vt:lpstr>
      <vt:lpstr>物理光热实验室2</vt:lpstr>
      <vt:lpstr>物理仪器&amp;准备室</vt:lpstr>
      <vt:lpstr>工程技术实践中心</vt:lpstr>
      <vt:lpstr>校级管理中心</vt:lpstr>
      <vt:lpstr>生物实验易耗品</vt:lpstr>
      <vt:lpstr>生物仪器</vt:lpstr>
      <vt:lpstr>物理实验易耗品</vt:lpstr>
      <vt:lpstr>物理仪器</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DingTalk</dc:creator>
  <cp:lastModifiedBy>俊俊</cp:lastModifiedBy>
  <dcterms:created xsi:type="dcterms:W3CDTF">2006-09-16T00:00:00Z</dcterms:created>
  <dcterms:modified xsi:type="dcterms:W3CDTF">2025-06-16T02:44:02Z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109C9F914F0247458E6035262F131824_13</vt:lpwstr>
  </property>
  <property fmtid="{D5CDD505-2E9C-101B-9397-08002B2CF9AE}" pid="3" name="KSOProductBuildVer">
    <vt:lpwstr>2052-12.1.0.21541</vt:lpwstr>
  </property>
  <property fmtid="{D5CDD505-2E9C-101B-9397-08002B2CF9AE}" pid="4" name="KSOReadingLayout">
    <vt:bool>false</vt:bool>
  </property>
</Properties>
</file>