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62"/>
  </bookViews>
  <sheets>
    <sheet name="汇总表" sheetId="17" r:id="rId1"/>
    <sheet name="养护等级分类" sheetId="24" state="hidden" r:id="rId2"/>
    <sheet name="1标  文峰、狼山 " sheetId="1" r:id="rId3"/>
    <sheet name="狼山镇 " sheetId="19" state="hidden" r:id="rId4"/>
    <sheet name="2标城东、钟秀、和平桥" sheetId="2" r:id="rId5"/>
    <sheet name="Sheet4" sheetId="22" state="hidden" r:id="rId6"/>
    <sheet name="Sheet5" sheetId="23" state="hidden" r:id="rId7"/>
    <sheet name="3标虹桥、任港、新城桥、学田" sheetId="3" r:id="rId8"/>
    <sheet name="Sheet2" sheetId="20" state="hidden" r:id="rId9"/>
    <sheet name="Sheet3" sheetId="21" state="hidden" r:id="rId10"/>
    <sheet name="4标秦灶街道A " sheetId="6" r:id="rId11"/>
    <sheet name="5标秦灶街道B " sheetId="7" r:id="rId12"/>
    <sheet name="6标观音山A" sheetId="8" r:id="rId13"/>
    <sheet name="7标观音山B" sheetId="9" r:id="rId14"/>
    <sheet name="8标天生港" sheetId="11" r:id="rId15"/>
    <sheet name="9标唐闸A" sheetId="12" r:id="rId16"/>
    <sheet name="10标唐闸B" sheetId="13" r:id="rId17"/>
    <sheet name="11标幸福" sheetId="18" r:id="rId18"/>
    <sheet name="12标永兴" sheetId="14" r:id="rId19"/>
    <sheet name="13标陈桥A" sheetId="15" r:id="rId20"/>
    <sheet name="14标陈桥B" sheetId="16" r:id="rId21"/>
  </sheets>
  <definedNames>
    <definedName name="_xlnm._FilterDatabase" localSheetId="0" hidden="1">汇总表!$A$3:$G$27</definedName>
    <definedName name="_xlnm._FilterDatabase" localSheetId="2" hidden="1">'1标  文峰、狼山 '!$A$1:$I$175</definedName>
    <definedName name="_xlnm._FilterDatabase" localSheetId="4" hidden="1">'2标城东、钟秀、和平桥'!$A$1:$K$67</definedName>
    <definedName name="_xlnm._FilterDatabase" localSheetId="7" hidden="1">'3标虹桥、任港、新城桥、学田'!$A$2:$M$89</definedName>
    <definedName name="_xlnm._FilterDatabase" localSheetId="10" hidden="1">'4标秦灶街道A '!$A$2:$I$26</definedName>
    <definedName name="_xlnm._FilterDatabase" localSheetId="11" hidden="1">'5标秦灶街道B '!$A$2:$I$48</definedName>
    <definedName name="_xlnm._FilterDatabase" localSheetId="12" hidden="1">'6标观音山A'!$A$1:$L$40</definedName>
    <definedName name="_xlnm._FilterDatabase" localSheetId="13" hidden="1">'7标观音山B'!$A$2:$I$46</definedName>
    <definedName name="_xlnm._FilterDatabase" localSheetId="14" hidden="1">'8标天生港'!$A$2:$I$64</definedName>
    <definedName name="_xlnm._FilterDatabase" localSheetId="15" hidden="1">'9标唐闸A'!$A$2:$I$37</definedName>
    <definedName name="_xlnm._FilterDatabase" localSheetId="16" hidden="1">'10标唐闸B'!$A$2:$I$41</definedName>
    <definedName name="_xlnm._FilterDatabase" localSheetId="17" hidden="1">'11标幸福'!$A$1:$L$41</definedName>
    <definedName name="_xlnm._FilterDatabase" localSheetId="18" hidden="1">'12标永兴'!$A$2:$I$61</definedName>
    <definedName name="_xlnm._FilterDatabase" localSheetId="19" hidden="1">'13标陈桥A'!$A$2:$I$18</definedName>
    <definedName name="_xlnm._FilterDatabase" localSheetId="20" hidden="1">'14标陈桥B'!$A$2:$I$15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xb21cn</author>
  </authors>
  <commentList>
    <comment ref="H23" authorId="0">
      <text>
        <r>
          <rPr>
            <b/>
            <sz val="9"/>
            <rFont val="宋体"/>
            <charset val="134"/>
          </rPr>
          <t>xb21cn:</t>
        </r>
        <r>
          <rPr>
            <sz val="9"/>
            <rFont val="宋体"/>
            <charset val="134"/>
          </rPr>
          <t xml:space="preserve">
结算355</t>
        </r>
      </text>
    </comment>
  </commentList>
</comments>
</file>

<file path=xl/sharedStrings.xml><?xml version="1.0" encoding="utf-8"?>
<sst xmlns="http://schemas.openxmlformats.org/spreadsheetml/2006/main" count="3154" uniqueCount="1208">
  <si>
    <t>2024年崇川区在管绿地养护情况汇总表</t>
  </si>
  <si>
    <t>填报时间：2024年9月18日</t>
  </si>
  <si>
    <t>序号</t>
  </si>
  <si>
    <t>标段</t>
  </si>
  <si>
    <t>涉及街道</t>
  </si>
  <si>
    <t>绿地面积
（M2）</t>
  </si>
  <si>
    <t>草花面积
（M2）</t>
  </si>
  <si>
    <t>水面面积
（M2）</t>
  </si>
  <si>
    <t>行道树数量
(棵)</t>
  </si>
  <si>
    <t>备注</t>
  </si>
  <si>
    <t>24年招标预估费用（元）</t>
  </si>
  <si>
    <t>一标段</t>
  </si>
  <si>
    <t>文峰街道</t>
  </si>
  <si>
    <t>狼山镇街道</t>
  </si>
  <si>
    <t>二标段</t>
  </si>
  <si>
    <t>城东街道</t>
  </si>
  <si>
    <t>钟秀街道</t>
  </si>
  <si>
    <t>和平桥街道</t>
  </si>
  <si>
    <t>三标段</t>
  </si>
  <si>
    <t>虹桥街道</t>
  </si>
  <si>
    <t>任港街道</t>
  </si>
  <si>
    <t>新城桥街道</t>
  </si>
  <si>
    <t>学田街道</t>
  </si>
  <si>
    <t>四标段</t>
  </si>
  <si>
    <t>秦灶街道A</t>
  </si>
  <si>
    <t>五标段</t>
  </si>
  <si>
    <t>秦灶街道B</t>
  </si>
  <si>
    <t>六标段</t>
  </si>
  <si>
    <t>观音山街道A</t>
  </si>
  <si>
    <t>七标段</t>
  </si>
  <si>
    <t>观音山街道B</t>
  </si>
  <si>
    <t>八标段</t>
  </si>
  <si>
    <t>天生港街道</t>
  </si>
  <si>
    <t>九标段</t>
  </si>
  <si>
    <t>唐闸街道A</t>
  </si>
  <si>
    <t>十标段</t>
  </si>
  <si>
    <t>唐闸街道B</t>
  </si>
  <si>
    <t>十一标段</t>
  </si>
  <si>
    <t>幸福街道</t>
  </si>
  <si>
    <t>十二标段</t>
  </si>
  <si>
    <t>永兴街道</t>
  </si>
  <si>
    <t>十三标段</t>
  </si>
  <si>
    <t>陈桥街道A</t>
  </si>
  <si>
    <t>十四标段</t>
  </si>
  <si>
    <t>陈桥街道B</t>
  </si>
  <si>
    <t>合计</t>
  </si>
  <si>
    <t>注：1.本表中数量为截止到2024年9月中心在管绿地的实际数量，不含三大园区、河道绿化和盲区纳管等拟接管数量。</t>
  </si>
  <si>
    <t>2.绿地面积不含草花面积。</t>
  </si>
  <si>
    <t>3.本表中各街道明细表仅供参考。</t>
  </si>
  <si>
    <t>2024年9月崇川区在管绿地养护基本情况表</t>
  </si>
  <si>
    <t>填报时间：2024年9月12日</t>
  </si>
  <si>
    <t>绿地养护情况</t>
  </si>
  <si>
    <t>草花养护情况</t>
  </si>
  <si>
    <t>水面养护情况</t>
  </si>
  <si>
    <t>行道树养护情况</t>
  </si>
  <si>
    <t>公厕养护情况</t>
  </si>
  <si>
    <t>费用合计
（元）</t>
  </si>
  <si>
    <t>绿地面积
（平方米）</t>
  </si>
  <si>
    <t>其中：
三类养护面积</t>
  </si>
  <si>
    <t>养护单价
（元/平方米）</t>
  </si>
  <si>
    <t>养护费小计
（元）</t>
  </si>
  <si>
    <t>草花面积
（平方米）</t>
  </si>
  <si>
    <t>水面面积
（平方米）</t>
  </si>
  <si>
    <t>养护单价
（元/棵）</t>
  </si>
  <si>
    <t>公厕数量
（座）</t>
  </si>
  <si>
    <t>养护单价
（元/座）</t>
  </si>
  <si>
    <t>一级</t>
  </si>
  <si>
    <t>二级</t>
  </si>
  <si>
    <t>三级</t>
  </si>
  <si>
    <t>十五标段</t>
  </si>
  <si>
    <t>总计</t>
  </si>
  <si>
    <t xml:space="preserve">1标  文峰、狼山（夏宇泽） </t>
  </si>
  <si>
    <t>项目数</t>
  </si>
  <si>
    <t>项目名称</t>
  </si>
  <si>
    <t>起止范围</t>
  </si>
  <si>
    <t>终点B</t>
  </si>
  <si>
    <t>绿地养护等级（行道树按照一级）</t>
  </si>
  <si>
    <t>绿地测绘面积
(M2)</t>
  </si>
  <si>
    <t>水面面积（M2）</t>
  </si>
  <si>
    <t>草花面积（M2）</t>
  </si>
  <si>
    <t>行道树数量(棵)</t>
  </si>
  <si>
    <t>所属街道</t>
  </si>
  <si>
    <t>进场时间</t>
  </si>
  <si>
    <t>一</t>
  </si>
  <si>
    <t>公园、游园</t>
  </si>
  <si>
    <t>清源广场</t>
  </si>
  <si>
    <t>虹桥路南、城山路东</t>
  </si>
  <si>
    <t>文峰</t>
  </si>
  <si>
    <t>天宝大厦</t>
  </si>
  <si>
    <t>通京大道两侧景观带工程E标段</t>
  </si>
  <si>
    <t>通吕运河—通启路高架</t>
  </si>
  <si>
    <t>通京大道两侧景观带工程F标段</t>
  </si>
  <si>
    <t>设施</t>
  </si>
  <si>
    <t>五步口公园（绿地)</t>
  </si>
  <si>
    <t>姚港路小游园</t>
  </si>
  <si>
    <t>红星路南—姚港路东</t>
  </si>
  <si>
    <t>姚港路跨桥线</t>
  </si>
  <si>
    <t>南川园路北侧小游园工程</t>
  </si>
  <si>
    <t>南川园路北侧，中海铂悦府南门东侧</t>
  </si>
  <si>
    <t>东昇小游园西</t>
  </si>
  <si>
    <t>五步口地块绿化工程b,c标含加油站对面纳管</t>
  </si>
  <si>
    <t>狼山</t>
  </si>
  <si>
    <t>印象公馆绿地</t>
  </si>
  <si>
    <t>印象公馆南侧、海端路北侧</t>
  </si>
  <si>
    <t>园林佳苑周边绿化工程</t>
  </si>
  <si>
    <t>红星路围墙边（姚港路小游园对面）</t>
  </si>
  <si>
    <t>星光耀小游园</t>
  </si>
  <si>
    <t>花园路北永红和东（五山公寓东）</t>
  </si>
  <si>
    <t>裤子河西</t>
  </si>
  <si>
    <t>校西路（青年路-九玺台南围墙）-加油站西侧小游园</t>
  </si>
  <si>
    <t>春晖花园东侧游园</t>
  </si>
  <si>
    <t>小游园</t>
  </si>
  <si>
    <t>陆洪闸小游园</t>
  </si>
  <si>
    <t>印象城东侧小游园</t>
  </si>
  <si>
    <t>东昇小游园-东地块</t>
  </si>
  <si>
    <t>东昇小游园-西地块</t>
  </si>
  <si>
    <t>南川园口袋公园</t>
  </si>
  <si>
    <t>锦安花园绿地</t>
  </si>
  <si>
    <t>新港西路小游园（悦动公园）</t>
  </si>
  <si>
    <t>二</t>
  </si>
  <si>
    <t>道路及周边绿地</t>
  </si>
  <si>
    <t>城山路含（金茂府东围墙边纳管）</t>
  </si>
  <si>
    <t>虹桥路</t>
  </si>
  <si>
    <t>长江路</t>
  </si>
  <si>
    <t>曹公路</t>
  </si>
  <si>
    <t>跃龙路</t>
  </si>
  <si>
    <t>红星路补植行道树（12345案件新增）</t>
  </si>
  <si>
    <t>姚港路</t>
  </si>
  <si>
    <t>通启路</t>
  </si>
  <si>
    <t>梅观路</t>
  </si>
  <si>
    <t>沿河路含(人行道与小区围墙之间）</t>
  </si>
  <si>
    <t>莱茵苑西门</t>
  </si>
  <si>
    <t>通甲路两侧绿化</t>
  </si>
  <si>
    <t>通甲路两侧景观绿化带（城管三角带）</t>
  </si>
  <si>
    <t>海端路</t>
  </si>
  <si>
    <t>洪江路</t>
  </si>
  <si>
    <t>沿河路</t>
  </si>
  <si>
    <t>紫琅路</t>
  </si>
  <si>
    <t>世纪大道（长江）</t>
  </si>
  <si>
    <t>长江南路（曹公路）</t>
  </si>
  <si>
    <t>海港绿廊文秀路以西（不含城建集团办公用房及周边绿化）含最北端围墙边纳管</t>
  </si>
  <si>
    <t>印象城周边道路（门口绿地）</t>
  </si>
  <si>
    <t>校西路含铂樾花园售楼处门前纳管（校西路西侧）</t>
  </si>
  <si>
    <t>青年路-南川园路</t>
  </si>
  <si>
    <r>
      <rPr>
        <sz val="18"/>
        <color theme="1"/>
        <rFont val="宋体"/>
        <charset val="134"/>
        <scheme val="minor"/>
      </rPr>
      <t xml:space="preserve">乐居路 </t>
    </r>
    <r>
      <rPr>
        <sz val="18"/>
        <color rgb="FFFF0000"/>
        <rFont val="宋体"/>
        <charset val="134"/>
        <scheme val="minor"/>
      </rPr>
      <t xml:space="preserve"> A  B</t>
    </r>
  </si>
  <si>
    <t>红星路</t>
  </si>
  <si>
    <t>乐业路</t>
  </si>
  <si>
    <t>长江中路</t>
  </si>
  <si>
    <t>河道</t>
  </si>
  <si>
    <t>临江安置点周边道路</t>
  </si>
  <si>
    <t>红星路安置房东侧路（北段）善行路</t>
  </si>
  <si>
    <t>红星路安置房北侧路</t>
  </si>
  <si>
    <t>机关加油站安置点南侧路绿化工程</t>
  </si>
  <si>
    <t>庵前路</t>
  </si>
  <si>
    <t>红星路安置房东侧路</t>
  </si>
  <si>
    <t>红星路安置房东侧路（南）工程梅观路闸口</t>
  </si>
  <si>
    <t>红星路安置房北侧路（庵前路-东侧路）工程</t>
  </si>
  <si>
    <t>消防特勤西侧路、长航派出所西侧路</t>
  </si>
  <si>
    <t>观阳路</t>
  </si>
  <si>
    <t>星城路</t>
  </si>
  <si>
    <t>通京大道西侧（教育路南）小游园</t>
  </si>
  <si>
    <t>东至学苑大厦，西至河北围墙，南至远创樽樾，北至教育路</t>
  </si>
  <si>
    <t>永红河东侧路东围墙</t>
  </si>
  <si>
    <t>南郊路</t>
  </si>
  <si>
    <t>花园路</t>
  </si>
  <si>
    <t>新港花苑配套路（新港南路）</t>
  </si>
  <si>
    <t>新港中心路</t>
  </si>
  <si>
    <t>新港东路</t>
  </si>
  <si>
    <t>新港花苑配套路（新港西路）</t>
  </si>
  <si>
    <t>新港花苑配套路（新港中心路）</t>
  </si>
  <si>
    <t>园林路</t>
  </si>
  <si>
    <t>新港花苑配套路（新港东路）</t>
  </si>
  <si>
    <t>海霞路</t>
  </si>
  <si>
    <t>世纪大道-崇川路</t>
  </si>
  <si>
    <t>江腾路</t>
  </si>
  <si>
    <t>海云路-海霞路</t>
  </si>
  <si>
    <t>江淮路</t>
  </si>
  <si>
    <t>园林路-崇安路</t>
  </si>
  <si>
    <t>社会福利院北侧路（江玮路）</t>
  </si>
  <si>
    <t>工农路-五一路</t>
  </si>
  <si>
    <t>江秀街</t>
  </si>
  <si>
    <t>崇文路-园林路</t>
  </si>
  <si>
    <t>崇学路  A</t>
  </si>
  <si>
    <t>崇川路-桃园路</t>
  </si>
  <si>
    <t>狼山镇</t>
  </si>
  <si>
    <t>润新路</t>
  </si>
  <si>
    <t>五一路-洪江路</t>
  </si>
  <si>
    <t>海岚街</t>
  </si>
  <si>
    <t>江宁路-崇川路</t>
  </si>
  <si>
    <t>江岚街</t>
  </si>
  <si>
    <t>工农南路东侧路-崇安路</t>
  </si>
  <si>
    <t>海秀街</t>
  </si>
  <si>
    <t>海云路</t>
  </si>
  <si>
    <t>崇学路B</t>
  </si>
  <si>
    <t>崇学路C</t>
  </si>
  <si>
    <t>江岳路-世纪大道</t>
  </si>
  <si>
    <t>崇川路</t>
  </si>
  <si>
    <t>工农路</t>
  </si>
  <si>
    <t>桃园路A</t>
  </si>
  <si>
    <t>瑞远路</t>
  </si>
  <si>
    <t>崇海路</t>
  </si>
  <si>
    <t>城山路</t>
  </si>
  <si>
    <t>桃园路B</t>
  </si>
  <si>
    <t>跃龙南路以西</t>
  </si>
  <si>
    <t>民博园东区配套路</t>
  </si>
  <si>
    <t>啬园安置房配套道路工程</t>
  </si>
  <si>
    <t>同心圆路</t>
  </si>
  <si>
    <t>兴荣服饰北侧路</t>
  </si>
  <si>
    <t>聚贤公寓-紫琅路</t>
  </si>
  <si>
    <t>启印路匝道</t>
  </si>
  <si>
    <t>洪江路高架</t>
  </si>
  <si>
    <t>启印路消防站北延</t>
  </si>
  <si>
    <t xml:space="preserve">红星路消防站北延 </t>
  </si>
  <si>
    <t>静海商贸街</t>
  </si>
  <si>
    <t>工农路-城山路</t>
  </si>
  <si>
    <t>园林路-工农路</t>
  </si>
  <si>
    <t>陆洪闸小学北侧路绿化</t>
  </si>
  <si>
    <t>周坝路绿化</t>
  </si>
  <si>
    <t>南川园三四期周边道路绿化</t>
  </si>
  <si>
    <t>南通市科技配套路周边绿化</t>
  </si>
  <si>
    <t>江玮路（工农南路-尚文路）</t>
  </si>
  <si>
    <t>段家坝</t>
  </si>
  <si>
    <t>学典路（路边+河坡）</t>
  </si>
  <si>
    <t>南川园路</t>
  </si>
  <si>
    <t>果明路</t>
  </si>
  <si>
    <t>三</t>
  </si>
  <si>
    <t>河道绿化</t>
  </si>
  <si>
    <t>南川河两侧绿化</t>
  </si>
  <si>
    <t>红星二河A</t>
  </si>
  <si>
    <t>猴儿港河</t>
  </si>
  <si>
    <t>五一路</t>
  </si>
  <si>
    <t>校西路</t>
  </si>
  <si>
    <t>红星一河</t>
  </si>
  <si>
    <t>南川园一河</t>
  </si>
  <si>
    <t>南川园二河</t>
  </si>
  <si>
    <t>棉机河</t>
  </si>
  <si>
    <t>八厂河</t>
  </si>
  <si>
    <t>五一二河</t>
  </si>
  <si>
    <t>西山南河</t>
  </si>
  <si>
    <t>跃龙南路</t>
  </si>
  <si>
    <t>百家坟河</t>
  </si>
  <si>
    <t>包家坝河</t>
  </si>
  <si>
    <t>曹公祠一河</t>
  </si>
  <si>
    <t>曹公祠二河</t>
  </si>
  <si>
    <t>城山二河</t>
  </si>
  <si>
    <t>五一河</t>
  </si>
  <si>
    <t>红星二河B</t>
  </si>
  <si>
    <t>五步口中心河</t>
  </si>
  <si>
    <t>园林路通启路交界</t>
  </si>
  <si>
    <t>四</t>
  </si>
  <si>
    <t>其它</t>
  </si>
  <si>
    <t>临江安置房地块河道绿化工程</t>
  </si>
  <si>
    <t>临江河</t>
  </si>
  <si>
    <t>洪临路西侧绿地</t>
  </si>
  <si>
    <t xml:space="preserve"> </t>
  </si>
  <si>
    <t>学士府大草坪含南川园蔷薇园周边纳管（学士府大草坪与小区围墙之间）</t>
  </si>
  <si>
    <t>莲园河北侧（桥东西无主区域纳管）</t>
  </si>
  <si>
    <t>周坝路东西两侧（红星路-洪江路）</t>
  </si>
  <si>
    <t>祥生云镜售楼部门前绿地纳管</t>
  </si>
  <si>
    <t>江玮路与红星路西北角小游园（五一一号河与红星路之间）</t>
  </si>
  <si>
    <t>跃龙路与沿河路西南角</t>
  </si>
  <si>
    <t>国家电网南通供电公司纳管</t>
  </si>
  <si>
    <t>陆洪闸小镇厕所三角区纳管</t>
  </si>
  <si>
    <t>梅观路两侧绿化带</t>
  </si>
  <si>
    <t>国安局南侧绿地</t>
  </si>
  <si>
    <t>通启路南侧</t>
  </si>
  <si>
    <t>狼山街道</t>
  </si>
  <si>
    <t xml:space="preserve">
建议转1标段</t>
  </si>
  <si>
    <t>2标城东、钟秀、和平桥（白伊炀）</t>
  </si>
  <si>
    <t>项目</t>
  </si>
  <si>
    <t>实际测绘/进场绿地面积(M2)</t>
  </si>
  <si>
    <t>街道</t>
  </si>
  <si>
    <t>行知小学北小游园</t>
  </si>
  <si>
    <t>城东</t>
  </si>
  <si>
    <t>濠北路小游园</t>
  </si>
  <si>
    <t>濠北路南、城东派出所东</t>
  </si>
  <si>
    <t>康复医院北侧小游园</t>
  </si>
  <si>
    <t>康复医院北侧</t>
  </si>
  <si>
    <t>濠南路</t>
  </si>
  <si>
    <t>濠东路-工农路</t>
  </si>
  <si>
    <t>濠东路</t>
  </si>
  <si>
    <t>濠北路-钟秀路</t>
  </si>
  <si>
    <t>濠北路</t>
  </si>
  <si>
    <t>孩儿巷-濠西路、濠东路-工农路</t>
  </si>
  <si>
    <t>藕花池</t>
  </si>
  <si>
    <t>北郭北村</t>
  </si>
  <si>
    <t>小石桥小游园</t>
  </si>
  <si>
    <t>工农路北园路西南角绿地</t>
  </si>
  <si>
    <t>星光域周边路</t>
  </si>
  <si>
    <t>海河路、清波路</t>
  </si>
  <si>
    <t>钟秀</t>
  </si>
  <si>
    <t xml:space="preserve">纬一路、节制闸派出所配套路绿化 </t>
  </si>
  <si>
    <t>江海大道南</t>
  </si>
  <si>
    <t>毓秀前东西路</t>
  </si>
  <si>
    <t>云福路</t>
  </si>
  <si>
    <t>龙王桥路-钟秀路</t>
  </si>
  <si>
    <t>新和路</t>
  </si>
  <si>
    <t>校西路-通京大道</t>
  </si>
  <si>
    <t>中新二路</t>
  </si>
  <si>
    <t>五一路-通京大道</t>
  </si>
  <si>
    <t>中新一路</t>
  </si>
  <si>
    <t>新市街-通京大道</t>
  </si>
  <si>
    <t>钟秀安置点周边路</t>
  </si>
  <si>
    <t>云秀路、云秀支路、云锦路、云锦支路</t>
  </si>
  <si>
    <t>新市街路</t>
  </si>
  <si>
    <t>人民路-钟秀路</t>
  </si>
  <si>
    <t>运河物流园配套路周边景观绿化01、02</t>
  </si>
  <si>
    <t>钟秀垃圾中转站周边</t>
  </si>
  <si>
    <t>运泰路</t>
  </si>
  <si>
    <t>固盛混凝土周边</t>
  </si>
  <si>
    <t>五一路西中新一路南</t>
  </si>
  <si>
    <t>五一路中新一路西南角绿地</t>
  </si>
  <si>
    <t>花半里西</t>
  </si>
  <si>
    <t>新市街路西侧</t>
  </si>
  <si>
    <t>龙王桥北校西路东小游园</t>
  </si>
  <si>
    <t>龙王桥路校西路东北角绿地</t>
  </si>
  <si>
    <t>大寨河闸</t>
  </si>
  <si>
    <t>江海大道高架通京大道交界</t>
  </si>
  <si>
    <t>团结河西段</t>
  </si>
  <si>
    <t>通京大道钟秀中路西</t>
  </si>
  <si>
    <t>团结河东段</t>
  </si>
  <si>
    <t>通京大道钟秀中路东</t>
  </si>
  <si>
    <t>醋酸纤维周边绿化</t>
  </si>
  <si>
    <t>醋酸纤维周边</t>
  </si>
  <si>
    <t>胜利河（钟秀段）</t>
  </si>
  <si>
    <t>通京大道-海港引河</t>
  </si>
  <si>
    <t>丰收河水环境整治截污绿化</t>
  </si>
  <si>
    <t>人民路-龙王桥路</t>
  </si>
  <si>
    <r>
      <rPr>
        <sz val="18"/>
        <color theme="1"/>
        <rFont val="SimSun"/>
        <charset val="134"/>
      </rPr>
      <t>运华路（钟秀中路</t>
    </r>
    <r>
      <rPr>
        <sz val="18"/>
        <color theme="1"/>
        <rFont val="Calibri"/>
        <charset val="134"/>
      </rPr>
      <t>-</t>
    </r>
    <r>
      <rPr>
        <sz val="18"/>
        <color theme="1"/>
        <rFont val="宋体"/>
        <charset val="134"/>
      </rPr>
      <t>垃圾转运中心）</t>
    </r>
  </si>
  <si>
    <t>钟秀中路-垃圾转运中心</t>
  </si>
  <si>
    <r>
      <rPr>
        <sz val="18"/>
        <color theme="1"/>
        <rFont val="宋体"/>
        <charset val="134"/>
        <scheme val="minor"/>
      </rPr>
      <t>运安路（通京大道</t>
    </r>
    <r>
      <rPr>
        <sz val="18"/>
        <color theme="1"/>
        <rFont val="Calibri"/>
        <charset val="134"/>
      </rPr>
      <t>-</t>
    </r>
    <r>
      <rPr>
        <sz val="18"/>
        <color theme="1"/>
        <rFont val="宋体"/>
        <charset val="134"/>
      </rPr>
      <t>运华路）</t>
    </r>
  </si>
  <si>
    <t>通京大道-运华路</t>
  </si>
  <si>
    <t>秦灶西竖河</t>
  </si>
  <si>
    <t>西起西竖河、东至江海大道</t>
  </si>
  <si>
    <t>胜利河西段</t>
  </si>
  <si>
    <t>新桥公园</t>
  </si>
  <si>
    <t>新胜路</t>
  </si>
  <si>
    <t>通京大道-校西路</t>
  </si>
  <si>
    <t>钟秀路南侧绿地</t>
  </si>
  <si>
    <t>新市街西侧福桥路东侧</t>
  </si>
  <si>
    <t>人民路小游园</t>
  </si>
  <si>
    <t>通京大道以西人民路以北</t>
  </si>
  <si>
    <t>钟秀路（公墓周边）</t>
  </si>
  <si>
    <t>云锦支路西、钟秀路以北</t>
  </si>
  <si>
    <t>静海大桥南端至钟秀路路两侧绿地</t>
  </si>
  <si>
    <t>静海大桥南端两侧</t>
  </si>
  <si>
    <t>北濠桥路</t>
  </si>
  <si>
    <t>北城大桥-濠北路</t>
  </si>
  <si>
    <t>通吕运河南岸（月洲路）</t>
  </si>
  <si>
    <t>崇川大桥-通宁大桥</t>
  </si>
  <si>
    <t>崇川区支十八路、二十路绿化工程</t>
  </si>
  <si>
    <t>科电路、秀北路</t>
  </si>
  <si>
    <t xml:space="preserve">雅居乐南侧路 </t>
  </si>
  <si>
    <t>濠西路-毓秀家园西侧路</t>
  </si>
  <si>
    <t>毓秀家园西侧路（云秀路）</t>
  </si>
  <si>
    <t>钟秀路-雅居乐北侧路</t>
  </si>
  <si>
    <t>雅居乐北侧路（豆洲路）</t>
  </si>
  <si>
    <t>毓秀家园西侧路-雅居乐东区东侧路</t>
  </si>
  <si>
    <t>雅居乐东区东侧路</t>
  </si>
  <si>
    <t>雅居乐北侧路雅居乐南侧路</t>
  </si>
  <si>
    <t>云安路</t>
  </si>
  <si>
    <t>雅居乐北侧路-雅居乐南侧路</t>
  </si>
  <si>
    <t>云波路</t>
  </si>
  <si>
    <t>麦德龙北侧路-新胜路</t>
  </si>
  <si>
    <t>园林路绿廊配套支一路工程</t>
  </si>
  <si>
    <t>清源路、文秀路两侧</t>
  </si>
  <si>
    <t>起凤街</t>
  </si>
  <si>
    <t>人民路南侧</t>
  </si>
  <si>
    <t>和平桥</t>
  </si>
  <si>
    <t>万象新路</t>
  </si>
  <si>
    <t>河西街-濠西路</t>
  </si>
  <si>
    <t>濠西支路</t>
  </si>
  <si>
    <t>濠西园南北路-濠西路</t>
  </si>
  <si>
    <t>百花南苑北小游园</t>
  </si>
  <si>
    <t>百花南苑北</t>
  </si>
  <si>
    <t>钟秀路南华丰河西</t>
  </si>
  <si>
    <t>钟秀路华丰河西</t>
  </si>
  <si>
    <t>端平桥菜市场绿地</t>
  </si>
  <si>
    <t>河西街与人民西路交叉口</t>
  </si>
  <si>
    <t>濠西园西侧小游园</t>
  </si>
  <si>
    <t>濠西园西侧</t>
  </si>
  <si>
    <t>濠西园小游园</t>
  </si>
  <si>
    <t>濠西园</t>
  </si>
  <si>
    <t>龙王桥路</t>
  </si>
  <si>
    <t>工农路-通京大道</t>
  </si>
  <si>
    <t>平安路、文峰路</t>
  </si>
  <si>
    <t>人民路-濠南路-濠东路</t>
  </si>
  <si>
    <t>城东、新城桥</t>
  </si>
  <si>
    <t>百花路</t>
  </si>
  <si>
    <t>钟秀路-濠北路</t>
  </si>
  <si>
    <t>新胜路南侧、秀北路东侧</t>
  </si>
  <si>
    <t>金通河</t>
  </si>
  <si>
    <t>人民路北-新市街西</t>
  </si>
  <si>
    <t>跃进河</t>
  </si>
  <si>
    <t>钟秀安置点A、B路</t>
  </si>
  <si>
    <t>钟秀路-月洲路</t>
  </si>
  <si>
    <t>新胜路南侧</t>
  </si>
  <si>
    <t>通京大道-海港引河西</t>
  </si>
  <si>
    <t>3标虹桥、任港、新城桥、学田（白伊炀）</t>
  </si>
  <si>
    <t>绿地面积
(M2)</t>
  </si>
  <si>
    <t>丁香路</t>
  </si>
  <si>
    <t>丽茵嘉园北门</t>
  </si>
  <si>
    <t>虹桥</t>
  </si>
  <si>
    <t>虹西路</t>
  </si>
  <si>
    <t>外环西路</t>
  </si>
  <si>
    <t>朝霞路</t>
  </si>
  <si>
    <t>青年西路</t>
  </si>
  <si>
    <t>体育馆东侧路</t>
  </si>
  <si>
    <t>任港路</t>
  </si>
  <si>
    <t>姚港路支路</t>
  </si>
  <si>
    <t>光明西村西侧路</t>
  </si>
  <si>
    <t>气象局东侧路</t>
  </si>
  <si>
    <t>惠虹路</t>
  </si>
  <si>
    <t>劳护后巷</t>
  </si>
  <si>
    <t>青年中路</t>
  </si>
  <si>
    <t>丁香路支路</t>
  </si>
  <si>
    <t>新建路小游园</t>
  </si>
  <si>
    <t>新建路与战胜路交叉口</t>
  </si>
  <si>
    <t>虹桥公园</t>
  </si>
  <si>
    <t>中远路</t>
  </si>
  <si>
    <t>中远路小游园</t>
  </si>
  <si>
    <t>虹桥环河</t>
  </si>
  <si>
    <t>青年路</t>
  </si>
  <si>
    <t>姚港竖河</t>
  </si>
  <si>
    <t>任港四河</t>
  </si>
  <si>
    <t>直角河</t>
  </si>
  <si>
    <t>新建路南战胜路西</t>
  </si>
  <si>
    <t>姚港二河</t>
  </si>
  <si>
    <t>虹润路南，虹苑路西</t>
  </si>
  <si>
    <t>虹桥南竖河</t>
  </si>
  <si>
    <t>青年路-虹桥路</t>
  </si>
  <si>
    <t>光明新村南侧停车场</t>
  </si>
  <si>
    <t>虹桥路北</t>
  </si>
  <si>
    <t>任港路口</t>
  </si>
  <si>
    <t>战胜路</t>
  </si>
  <si>
    <t xml:space="preserve"> 青年路南东侧分车带</t>
  </si>
  <si>
    <t>复客公园</t>
  </si>
  <si>
    <t>复客科技园周边</t>
  </si>
  <si>
    <t>姚港路周边</t>
  </si>
  <si>
    <t>姚港路东西-虹桥路南</t>
  </si>
  <si>
    <t>虹桥小微绿地</t>
  </si>
  <si>
    <t>惠虹路虹西路交叉口</t>
  </si>
  <si>
    <t>惠虹路中分带</t>
  </si>
  <si>
    <t>桃坞路</t>
  </si>
  <si>
    <t>外滩二期西侧支路</t>
  </si>
  <si>
    <t>任港路南、长江中路东、倪红河东侧</t>
  </si>
  <si>
    <t>任港</t>
  </si>
  <si>
    <t>食品路</t>
  </si>
  <si>
    <t>孩儿巷北路</t>
  </si>
  <si>
    <t>孩儿巷北路支路</t>
  </si>
  <si>
    <t>双拥路</t>
  </si>
  <si>
    <t>崇川区双拥路绿化</t>
  </si>
  <si>
    <t>人民路</t>
  </si>
  <si>
    <t>慈航路</t>
  </si>
  <si>
    <t>钟秀路</t>
  </si>
  <si>
    <t>任港路小游园</t>
  </si>
  <si>
    <t>任港路北、长江路东</t>
  </si>
  <si>
    <t>希尔酒店东小游园</t>
  </si>
  <si>
    <t>人民路慈航路东北角绿地</t>
  </si>
  <si>
    <t>工农河绿化恢复西侧</t>
  </si>
  <si>
    <t>战胜路任港路东北角，河西侧</t>
  </si>
  <si>
    <t>倪虹河</t>
  </si>
  <si>
    <t>长江中路北</t>
  </si>
  <si>
    <t>锅炉厂河</t>
  </si>
  <si>
    <t>任港路北、外环西路西</t>
  </si>
  <si>
    <t>南通港北河</t>
  </si>
  <si>
    <t>钟秀路北外环西路西</t>
  </si>
  <si>
    <t>运料河南侧绿地</t>
  </si>
  <si>
    <t>任港路战胜路西北侧地块</t>
  </si>
  <si>
    <t>任港路战胜路西北角</t>
  </si>
  <si>
    <t>铁星桥</t>
  </si>
  <si>
    <t>北朱家园路孩儿巷路东南角</t>
  </si>
  <si>
    <t>孩儿巷路与北朱家园路交叉口东北角</t>
  </si>
  <si>
    <t>孩儿巷东侧</t>
  </si>
  <si>
    <t>北朱家园路</t>
  </si>
  <si>
    <t>柴油机场配套路绿化工程</t>
  </si>
  <si>
    <t>外滩小游园</t>
  </si>
  <si>
    <t>任港路南</t>
  </si>
  <si>
    <t>钟秀路西延</t>
  </si>
  <si>
    <t>经六路</t>
  </si>
  <si>
    <t>城港纬九路</t>
  </si>
  <si>
    <t>经七路</t>
  </si>
  <si>
    <t>经七路西延</t>
  </si>
  <si>
    <t>运料河南闸</t>
  </si>
  <si>
    <t>纬八路</t>
  </si>
  <si>
    <t>纬九路</t>
  </si>
  <si>
    <t>钟秀西路</t>
  </si>
  <si>
    <t>城南新村中心路</t>
  </si>
  <si>
    <t>青年中路-虹桥路</t>
  </si>
  <si>
    <t>新城桥</t>
  </si>
  <si>
    <t>南灵路</t>
  </si>
  <si>
    <t>跃龙路-城南新村中心路</t>
  </si>
  <si>
    <t>解放一河</t>
  </si>
  <si>
    <t>西山河</t>
  </si>
  <si>
    <t>虹桥路-沿河路</t>
  </si>
  <si>
    <t>段家坝路</t>
  </si>
  <si>
    <t>青年路-虹桥路南</t>
  </si>
  <si>
    <t>和畅路</t>
  </si>
  <si>
    <t>五一路-和爱路</t>
  </si>
  <si>
    <t>学田</t>
  </si>
  <si>
    <t>和爱路（文苑中学东侧路）</t>
  </si>
  <si>
    <t>龙王桥东路-和畅路</t>
  </si>
  <si>
    <t>学紫路</t>
  </si>
  <si>
    <t>学田公园东路-通师三附北侧路</t>
  </si>
  <si>
    <t>学田路</t>
  </si>
  <si>
    <t>工农路-学田公园东路</t>
  </si>
  <si>
    <t>学田南路</t>
  </si>
  <si>
    <t>学田东苑配套路绿化</t>
  </si>
  <si>
    <t>和实路</t>
  </si>
  <si>
    <t>学田路-南川园路</t>
  </si>
  <si>
    <t>千禧园小游园</t>
  </si>
  <si>
    <t>龙王桥路南五一路西</t>
  </si>
  <si>
    <t>崇川法院东小游园</t>
  </si>
  <si>
    <t>工农路东-法果路南</t>
  </si>
  <si>
    <t>见义勇为小游园</t>
  </si>
  <si>
    <t>青年路南-五一路东</t>
  </si>
  <si>
    <t>学田公园</t>
  </si>
  <si>
    <t>学田路学田公园东侧路西北角</t>
  </si>
  <si>
    <t>天健小游园</t>
  </si>
  <si>
    <t>学田南路北-五一路东</t>
  </si>
  <si>
    <t>学田二河</t>
  </si>
  <si>
    <t>学紫路南-学田南路北</t>
  </si>
  <si>
    <t>鲍果河A</t>
  </si>
  <si>
    <t>龙王桥路-三樽路</t>
  </si>
  <si>
    <t>学田一河</t>
  </si>
  <si>
    <t>学田公园北</t>
  </si>
  <si>
    <t>学田工字河</t>
  </si>
  <si>
    <t>学田路南学田公园东侧路西</t>
  </si>
  <si>
    <t>学田夜市河道景观工程</t>
  </si>
  <si>
    <t>学田南路-青年路</t>
  </si>
  <si>
    <t>通甲路</t>
  </si>
  <si>
    <t>校西路—教育路</t>
  </si>
  <si>
    <t>龙王桥路-学田南路</t>
  </si>
  <si>
    <t>校西路及校西路配套道路工程</t>
  </si>
  <si>
    <t>学田南路-通京大道</t>
  </si>
  <si>
    <t>远创南侧路</t>
  </si>
  <si>
    <t>远创南门</t>
  </si>
  <si>
    <t>三里墩横河</t>
  </si>
  <si>
    <t>五一路-校西路</t>
  </si>
  <si>
    <t>福利院东侧小游园</t>
  </si>
  <si>
    <t>江玮路南—红星路西</t>
  </si>
  <si>
    <t>江景苑周边道路</t>
  </si>
  <si>
    <t>长江路占领性绿地</t>
  </si>
  <si>
    <t>任港路—中远路</t>
  </si>
  <si>
    <t>文峰支路</t>
  </si>
  <si>
    <t>文峰路—工农路</t>
  </si>
  <si>
    <t>4标 秦灶A（李诗文）</t>
  </si>
  <si>
    <t>公园</t>
  </si>
  <si>
    <t>韵城公园</t>
  </si>
  <si>
    <t>工农北路西、永达路北（二号路）</t>
  </si>
  <si>
    <t>秦灶A</t>
  </si>
  <si>
    <t>桂花小镇小游园</t>
  </si>
  <si>
    <t>黑鱼桥河</t>
  </si>
  <si>
    <t>西至秦灶河、东至幸余路桥</t>
  </si>
  <si>
    <t>秦灶</t>
  </si>
  <si>
    <t>铁路沿线防护林</t>
  </si>
  <si>
    <t>火车站</t>
  </si>
  <si>
    <t>兴仁河</t>
  </si>
  <si>
    <t>景韵路</t>
  </si>
  <si>
    <t>永和路</t>
  </si>
  <si>
    <t>港盛路</t>
  </si>
  <si>
    <t>永怡路（含燃气公司地块）</t>
  </si>
  <si>
    <t>秦灶河</t>
  </si>
  <si>
    <t>江通路</t>
  </si>
  <si>
    <t>石桥路</t>
  </si>
  <si>
    <t>江海大道</t>
  </si>
  <si>
    <t>永兴大道</t>
  </si>
  <si>
    <t>石桥路北延</t>
  </si>
  <si>
    <t>站北路</t>
  </si>
  <si>
    <t>幸余路</t>
  </si>
  <si>
    <t>福临路</t>
  </si>
  <si>
    <t>顺达路</t>
  </si>
  <si>
    <t>友谊路</t>
  </si>
  <si>
    <t>永达路</t>
  </si>
  <si>
    <t>工农北路</t>
  </si>
  <si>
    <t xml:space="preserve">永和路 </t>
  </si>
  <si>
    <t>江通路东侧、静海府南侧、静海府东侧</t>
  </si>
  <si>
    <t>新体育学校周边</t>
  </si>
  <si>
    <t>东至工农路，北至永达路，西至石桥路，南至港盛路（实质只有南北没有东西）</t>
  </si>
  <si>
    <t>秦灶河绿地（开发区）</t>
  </si>
  <si>
    <t>通吕运河</t>
  </si>
  <si>
    <t>铁路线</t>
  </si>
  <si>
    <t>九里香堤周边绿化（沿海集团移交绿地）</t>
  </si>
  <si>
    <t>九里香堤周边</t>
  </si>
  <si>
    <t>九里香堤</t>
  </si>
  <si>
    <t>五</t>
  </si>
  <si>
    <t>其它绿化</t>
  </si>
  <si>
    <t>石桥路占领性绿地</t>
  </si>
  <si>
    <t>江海大道南侧、石桥路西侧</t>
  </si>
  <si>
    <t>远创周边绿地</t>
  </si>
  <si>
    <t>远创西侧及南侧绿地</t>
  </si>
  <si>
    <t>5标秦灶街道B （戴鑫）</t>
  </si>
  <si>
    <t>起点A</t>
  </si>
  <si>
    <t>火车涵洞</t>
  </si>
  <si>
    <t>通州界</t>
  </si>
  <si>
    <t xml:space="preserve">秦灶街道B </t>
  </si>
  <si>
    <t xml:space="preserve">通宁大道-                                    </t>
  </si>
  <si>
    <t xml:space="preserve">通京大道       </t>
  </si>
  <si>
    <t>长泰路</t>
  </si>
  <si>
    <t>资生路</t>
  </si>
  <si>
    <t>通宁大道</t>
  </si>
  <si>
    <t>永达路西延</t>
  </si>
  <si>
    <t>河东路</t>
  </si>
  <si>
    <t>永达路与通宁大道交叉口东北角绿地</t>
  </si>
  <si>
    <t>永达路与通宁大道交叉口东北角</t>
  </si>
  <si>
    <t>长泰路永达路东南角</t>
  </si>
  <si>
    <t>长泰路永达路东南角（港盛路—永达路）</t>
  </si>
  <si>
    <t>工农路东侧</t>
  </si>
  <si>
    <t>秦沿河</t>
  </si>
  <si>
    <t>永昌路</t>
  </si>
  <si>
    <t>国强路</t>
  </si>
  <si>
    <t>南横河</t>
  </si>
  <si>
    <t xml:space="preserve">费桥 </t>
  </si>
  <si>
    <t>南通伊柯服饰西侧绿化</t>
  </si>
  <si>
    <t>江通路南通伊柯服饰西侧</t>
  </si>
  <si>
    <t>万和路</t>
  </si>
  <si>
    <t>盐河</t>
  </si>
  <si>
    <t>凤凰地毯对面国强路桥起至英雄竖河止两侧</t>
  </si>
  <si>
    <t>盐河两侧绿化带</t>
  </si>
  <si>
    <t>盐河两侧江通路以东至国强路西</t>
  </si>
  <si>
    <t>国强路北延</t>
  </si>
  <si>
    <t>费家桥</t>
  </si>
  <si>
    <t>城北大道</t>
  </si>
  <si>
    <t>福禧路</t>
  </si>
  <si>
    <t>福星路</t>
  </si>
  <si>
    <t>铁路北侧</t>
  </si>
  <si>
    <t>江海东苑周边景观绿化工程</t>
  </si>
  <si>
    <t>江海东苑小区周边</t>
  </si>
  <si>
    <t>兴和家园周边</t>
  </si>
  <si>
    <t>永达路南，永和路北，中竖河东，纬二路西</t>
  </si>
  <si>
    <t>兴和家园南侧，东侧绿化</t>
  </si>
  <si>
    <t>经一路、纬一路、纬二路两侧绿化</t>
  </si>
  <si>
    <t>景和花苑周边</t>
  </si>
  <si>
    <t>秦灶路、顺达路、江通路东侧路两侧绿化</t>
  </si>
  <si>
    <t>顺达路南，秦灶路北，江通路东，国强路西河道两侧绿化</t>
  </si>
  <si>
    <t>国强路林荫化改造</t>
  </si>
  <si>
    <t>永达路东延</t>
  </si>
  <si>
    <t>通京大道</t>
  </si>
  <si>
    <t>站前二号路林荫化改造工程</t>
  </si>
  <si>
    <t>永达路C</t>
  </si>
  <si>
    <t>英雄竖河</t>
  </si>
  <si>
    <t>东竖河景观绿化工程</t>
  </si>
  <si>
    <t>东竖河</t>
  </si>
  <si>
    <t>秦灶路</t>
  </si>
  <si>
    <t>通京大道—通州界</t>
  </si>
  <si>
    <t>永怡路（含鸿运装饰城）</t>
  </si>
  <si>
    <t>秦和路</t>
  </si>
  <si>
    <t>袁桥港河道</t>
  </si>
  <si>
    <t>丁家港西段（越亚）配套绿化项目</t>
  </si>
  <si>
    <t>尖沟头河绿化</t>
  </si>
  <si>
    <t>顺达路B行道树</t>
  </si>
  <si>
    <t>怡居路</t>
  </si>
  <si>
    <t>北城生活广场</t>
  </si>
  <si>
    <t>福隆路</t>
  </si>
  <si>
    <t>幸福路</t>
  </si>
  <si>
    <t>顺达路B绿化带</t>
  </si>
  <si>
    <t>景明花苑小区周边</t>
  </si>
  <si>
    <t>幸余路、国强路、顺达路</t>
  </si>
  <si>
    <t>江海东苑周边行道树</t>
  </si>
  <si>
    <t>兴和家园周边行道树</t>
  </si>
  <si>
    <t>6标观音山A（秦天）</t>
  </si>
  <si>
    <t>观文路</t>
  </si>
  <si>
    <t>观新路</t>
  </si>
  <si>
    <t>世伦路</t>
  </si>
  <si>
    <t>观音山A</t>
  </si>
  <si>
    <t>盘香路东</t>
  </si>
  <si>
    <t>盘香路</t>
  </si>
  <si>
    <t>胜利路</t>
  </si>
  <si>
    <t>八一路</t>
  </si>
  <si>
    <t>观畅路</t>
  </si>
  <si>
    <t>通富路</t>
  </si>
  <si>
    <t>八一路A</t>
  </si>
  <si>
    <t>通富北路</t>
  </si>
  <si>
    <t>八一路B</t>
  </si>
  <si>
    <t>太平路</t>
  </si>
  <si>
    <t>观东街</t>
  </si>
  <si>
    <t>警民路</t>
  </si>
  <si>
    <t>观音山派出所</t>
  </si>
  <si>
    <t>世信路</t>
  </si>
  <si>
    <t>世诚路</t>
  </si>
  <si>
    <t>观同路</t>
  </si>
  <si>
    <t>世康路</t>
  </si>
  <si>
    <t>武警支队南侧路（观通路）</t>
  </si>
  <si>
    <t>西150米断头路</t>
  </si>
  <si>
    <t>世悦路</t>
  </si>
  <si>
    <t>铺港河小游园</t>
  </si>
  <si>
    <t>党校西南角（党校内岛）</t>
  </si>
  <si>
    <t>党校内西南角</t>
  </si>
  <si>
    <t>观音绿廊</t>
  </si>
  <si>
    <t>智慧社区（星城路西观畅路两侧小游园）</t>
  </si>
  <si>
    <t>星城路西观畅路两侧</t>
  </si>
  <si>
    <t>观阳路北通富北路西小游园</t>
  </si>
  <si>
    <t>翡翠华府东侧小游园</t>
  </si>
  <si>
    <t>翡翠华府东侧</t>
  </si>
  <si>
    <t>中海上林苑北侧小游园</t>
  </si>
  <si>
    <t>洪江路小游园</t>
  </si>
  <si>
    <t>盘香路北观新路东北角绿地</t>
  </si>
  <si>
    <t>横港河一期</t>
  </si>
  <si>
    <t>世伦二组横河</t>
  </si>
  <si>
    <t>观文路北</t>
  </si>
  <si>
    <t>世伦横河</t>
  </si>
  <si>
    <t>世伦七组河</t>
  </si>
  <si>
    <t>八一横河</t>
  </si>
  <si>
    <t>红星天铂区间路</t>
  </si>
  <si>
    <t>八一中学停车场地块</t>
  </si>
  <si>
    <t>观阳路太平路西北角</t>
  </si>
  <si>
    <t>中创区</t>
  </si>
  <si>
    <t>观澜街</t>
  </si>
  <si>
    <t>观南街</t>
  </si>
  <si>
    <t>鑫城南苑北东侧绿地</t>
  </si>
  <si>
    <t>鑫城南苑北东侧</t>
  </si>
  <si>
    <t>智慧社区苗圃</t>
  </si>
  <si>
    <t>八一路南星城路西</t>
  </si>
  <si>
    <t>7标观音山B（朱栋强）</t>
  </si>
  <si>
    <t>钟秀路以北</t>
  </si>
  <si>
    <t>观音山B</t>
  </si>
  <si>
    <t>东快速路</t>
  </si>
  <si>
    <t>国胜路</t>
  </si>
  <si>
    <t>柴油机厂西侧路</t>
  </si>
  <si>
    <t>钟秀东路</t>
  </si>
  <si>
    <t>打靶场</t>
  </si>
  <si>
    <t>园林路,新胜路交叉口西北角</t>
  </si>
  <si>
    <t>观顺路</t>
  </si>
  <si>
    <t>观洪路</t>
  </si>
  <si>
    <t>崇川学校西</t>
  </si>
  <si>
    <t>通欣路</t>
  </si>
  <si>
    <t>观洪路南200米</t>
  </si>
  <si>
    <t>通欣路（钟秀路-人民路）绿化工程</t>
  </si>
  <si>
    <t>观北街</t>
  </si>
  <si>
    <t>国平路</t>
  </si>
  <si>
    <t>国和路</t>
  </si>
  <si>
    <t>雁荡港路</t>
  </si>
  <si>
    <t>滨河五期围墙东侧</t>
  </si>
  <si>
    <t>环岛路</t>
  </si>
  <si>
    <t>太平支路</t>
  </si>
  <si>
    <t>铁路西侧路</t>
  </si>
  <si>
    <t>规划新胜路</t>
  </si>
  <si>
    <t>胜太路</t>
  </si>
  <si>
    <t>国安路东段</t>
  </si>
  <si>
    <t>新胜花苑区间路绿化工程</t>
  </si>
  <si>
    <t>观中街</t>
  </si>
  <si>
    <t>观中路</t>
  </si>
  <si>
    <t>雁荡港路占领性绿地</t>
  </si>
  <si>
    <t>石头街</t>
  </si>
  <si>
    <t>观洪路占领性绿地</t>
  </si>
  <si>
    <t>兴石河东侧绿地</t>
  </si>
  <si>
    <t>通甲河</t>
  </si>
  <si>
    <t>闸口</t>
  </si>
  <si>
    <t>观中观北界河</t>
  </si>
  <si>
    <t>恒盛豪庭小游园</t>
  </si>
  <si>
    <t>通富北路东小游园</t>
  </si>
  <si>
    <t>中桥名邸 同和嘉苑二期 兴石花园</t>
  </si>
  <si>
    <t>观洪路北绿地</t>
  </si>
  <si>
    <t>兴石河</t>
  </si>
  <si>
    <t>东快速</t>
  </si>
  <si>
    <t>国胜路北盘香路东 胜和路东</t>
  </si>
  <si>
    <t>世伦路东</t>
  </si>
  <si>
    <t>观洪路南占领性绿地</t>
  </si>
  <si>
    <t>国胜横河</t>
  </si>
  <si>
    <t>国胜路北侧河</t>
  </si>
  <si>
    <t>青龙横河</t>
  </si>
  <si>
    <t>新胜横河</t>
  </si>
  <si>
    <t>国胜竖河</t>
  </si>
  <si>
    <t>幸福河</t>
  </si>
  <si>
    <t>海港引河</t>
  </si>
  <si>
    <t>五圩角竖河</t>
  </si>
  <si>
    <t>8标天生港（施广鑫）</t>
  </si>
  <si>
    <t>惠工路</t>
  </si>
  <si>
    <t>厚生路</t>
  </si>
  <si>
    <t>芦泾路</t>
  </si>
  <si>
    <t>天生港</t>
  </si>
  <si>
    <t>厚生路南侧、龙潭路东侧</t>
  </si>
  <si>
    <t>龙潭路</t>
  </si>
  <si>
    <t>朝阳二河绿化分界</t>
  </si>
  <si>
    <t>深南路绿化分界线</t>
  </si>
  <si>
    <t>正生路</t>
  </si>
  <si>
    <t>大生路</t>
  </si>
  <si>
    <t>工农河</t>
  </si>
  <si>
    <t>厚生路围墙</t>
  </si>
  <si>
    <t>新华路</t>
  </si>
  <si>
    <t>深南路</t>
  </si>
  <si>
    <t>朝阳二河</t>
  </si>
  <si>
    <t>兴港路西侧</t>
  </si>
  <si>
    <t>兴港路两侧</t>
  </si>
  <si>
    <t>兴港路东侧</t>
  </si>
  <si>
    <t>幸余路绿化交界</t>
  </si>
  <si>
    <t>龙潭小学河西侧</t>
  </si>
  <si>
    <t>天生港河路</t>
  </si>
  <si>
    <t>黄海路</t>
  </si>
  <si>
    <t>江边大道</t>
  </si>
  <si>
    <t>厚生路南侧</t>
  </si>
  <si>
    <t>兴港路</t>
  </si>
  <si>
    <t>东风河</t>
  </si>
  <si>
    <t>“德法园”法制广场</t>
  </si>
  <si>
    <t>厚生路南—经十路西—团结河东，待开发地块北</t>
  </si>
  <si>
    <t>金冠立体停车支路行道树</t>
  </si>
  <si>
    <t>九圩港路</t>
  </si>
  <si>
    <t>深南路路口</t>
  </si>
  <si>
    <t>兴福路</t>
  </si>
  <si>
    <t>天生路</t>
  </si>
  <si>
    <t>城港路</t>
  </si>
  <si>
    <t>新港闸路（深南路-黄海路）绿化工程</t>
  </si>
  <si>
    <t>振港路（黄海路-深南路）绿化工程</t>
  </si>
  <si>
    <t>机械厂门口</t>
  </si>
  <si>
    <t>龙潭路北侧</t>
  </si>
  <si>
    <t>白龙湖公园</t>
  </si>
  <si>
    <t>兴港路西侧（港邻荟段）</t>
  </si>
  <si>
    <t>港闸河</t>
  </si>
  <si>
    <t>城北大道-港闸路（兴港路东侧）</t>
  </si>
  <si>
    <t>广生路</t>
  </si>
  <si>
    <t>农场河</t>
  </si>
  <si>
    <t>新港闸路-港闸路</t>
  </si>
  <si>
    <t>润成圩河</t>
  </si>
  <si>
    <t>经四路</t>
  </si>
  <si>
    <t>兴港路-城北大道</t>
  </si>
  <si>
    <t>八圩竖河景观绿化工程</t>
  </si>
  <si>
    <t>振港路东侧</t>
  </si>
  <si>
    <t>九圩河</t>
  </si>
  <si>
    <t>振港路-深南路（深南路南侧）</t>
  </si>
  <si>
    <t>新港闸路两侧绿地</t>
  </si>
  <si>
    <t>深南路-黄海路</t>
  </si>
  <si>
    <t>城闸路</t>
  </si>
  <si>
    <t>港闸路</t>
  </si>
  <si>
    <t>新华二村小游园</t>
  </si>
  <si>
    <t>德生路与厚生路西南角</t>
  </si>
  <si>
    <t>新华北苑</t>
  </si>
  <si>
    <t>新华北苑小区南侧</t>
  </si>
  <si>
    <t>大生路东侧绿化</t>
  </si>
  <si>
    <t>大生路东侧</t>
  </si>
  <si>
    <t>新华路-</t>
  </si>
  <si>
    <t>新华二村南侧路</t>
  </si>
  <si>
    <t>德生路</t>
  </si>
  <si>
    <t>新华二村南侧路厚生路</t>
  </si>
  <si>
    <t>都市绿洲南侧路</t>
  </si>
  <si>
    <t>新华路~</t>
  </si>
  <si>
    <t>惠生路</t>
  </si>
  <si>
    <t>大生路~</t>
  </si>
  <si>
    <t>西市街</t>
  </si>
  <si>
    <t>新华福里</t>
  </si>
  <si>
    <t>卢泾路北，德生路东，厚生路南，惠工路西</t>
  </si>
  <si>
    <t>新苑华庭</t>
  </si>
  <si>
    <t>白龙庙小游园</t>
  </si>
  <si>
    <t>厚生路-大生路交界处东</t>
  </si>
  <si>
    <t>芦泾路-厚生路</t>
  </si>
  <si>
    <t>唐闸小学东侧小游园和停车场</t>
  </si>
  <si>
    <t>都市绿洲路-新华路</t>
  </si>
  <si>
    <t>新华锦苑周边（大生路东、新华路北）</t>
  </si>
  <si>
    <t>大生路东、新华路北</t>
  </si>
  <si>
    <t>深南路-幸余路</t>
  </si>
  <si>
    <t>通扬运河—龙潭路</t>
  </si>
  <si>
    <t>南工房绿地</t>
  </si>
  <si>
    <t>西市街南，惠生路西，大生路东</t>
  </si>
  <si>
    <t>二院南绿地</t>
  </si>
  <si>
    <t>新华路南-惠工路-河道-围墙</t>
  </si>
  <si>
    <t>南市街</t>
  </si>
  <si>
    <t>大洋桥—杨家湾</t>
  </si>
  <si>
    <t>1895广场（含浮塑）</t>
  </si>
  <si>
    <t>西市街与北市街西北角</t>
  </si>
  <si>
    <t>兴隆街</t>
  </si>
  <si>
    <t>大洋桥—新华路</t>
  </si>
  <si>
    <t>高岸街</t>
  </si>
  <si>
    <t>北市街—西市街</t>
  </si>
  <si>
    <t>北市街</t>
  </si>
  <si>
    <t>杨家湾—木材厂</t>
  </si>
  <si>
    <t>八圩河</t>
  </si>
  <si>
    <t>振港路</t>
  </si>
  <si>
    <t>九圩河二期</t>
  </si>
  <si>
    <t>9标唐闸A（刘鹏）</t>
  </si>
  <si>
    <t>唐闸A</t>
  </si>
  <si>
    <t>永固路</t>
  </si>
  <si>
    <t>棉机路-新华路、永和路-永怡路</t>
  </si>
  <si>
    <t>永怡路</t>
  </si>
  <si>
    <t>高横路</t>
  </si>
  <si>
    <t>西市路（新西市路）</t>
  </si>
  <si>
    <t>杨家湾-城闸路、河东路-长泰路</t>
  </si>
  <si>
    <t>永怡东苑周边绿化工程</t>
  </si>
  <si>
    <t>永怡东苑周边</t>
  </si>
  <si>
    <t>高店路及两侧绿地</t>
  </si>
  <si>
    <t>长青路</t>
  </si>
  <si>
    <t>永怡邻里中心周边绿化</t>
  </si>
  <si>
    <t>永怡路南侧、高横一河东侧</t>
  </si>
  <si>
    <t>11标长康路至通生路（卫生院）工程绿化合并到10标长康路及西侧绿化</t>
  </si>
  <si>
    <t>江海大道南侧地块</t>
  </si>
  <si>
    <t>怡运路（规划路）与江海大道东南角；南憩亭南匝道南侧</t>
  </si>
  <si>
    <t>公园南苑周边绿化</t>
  </si>
  <si>
    <t>资生路—酒厂河—公闸河—永兴大道北侧绿化</t>
  </si>
  <si>
    <t>永和路北侧小游园</t>
  </si>
  <si>
    <t>长泰路—永和路—通生路—草场河</t>
  </si>
  <si>
    <t>永泰佳园周边绿化</t>
  </si>
  <si>
    <t>长泰路—港盛路—通生路—草场河</t>
  </si>
  <si>
    <t>公园路</t>
  </si>
  <si>
    <t>通扬运河</t>
  </si>
  <si>
    <t>公园一村西侧路及西侧绿化</t>
  </si>
  <si>
    <t>棉机路</t>
  </si>
  <si>
    <t>新西市路</t>
  </si>
  <si>
    <t>百运路</t>
  </si>
  <si>
    <t>百运路及南侧绿地</t>
  </si>
  <si>
    <t>通生路—怡运路（规划路）</t>
  </si>
  <si>
    <t>唐闸公园H标</t>
  </si>
  <si>
    <t>新西市街</t>
  </si>
  <si>
    <t>永怡路—高横路</t>
  </si>
  <si>
    <t>高店路小游园</t>
  </si>
  <si>
    <t>河东路与长青路西北角</t>
  </si>
  <si>
    <t>尖闸南界河</t>
  </si>
  <si>
    <t>长泰路与永和路西北角</t>
  </si>
  <si>
    <t>南通市第二中学西侧公共绿化带工程</t>
  </si>
  <si>
    <t>长泰路东侧（幸余路—文德路）</t>
  </si>
  <si>
    <t>万濠山庄周边绿化</t>
  </si>
  <si>
    <t>长青路高横路-永怡路（东）：高店路资生路西北角河边延伸；资生路高店向南-高横路；高店路-高横路（东）；资生路高店路-永怡路(西)</t>
  </si>
  <si>
    <t>唐闸派出所围墙外绿化</t>
  </si>
  <si>
    <t>永固路与长泰路西南角</t>
  </si>
  <si>
    <t>永兴大道小游园</t>
  </si>
  <si>
    <t>普贤路</t>
  </si>
  <si>
    <t>河东路（含唐闸文化宫）</t>
  </si>
  <si>
    <t>南憩亭大桥</t>
  </si>
  <si>
    <t>长泰路小游园（含长泰路加油站东侧地块）</t>
  </si>
  <si>
    <t>永怡路—高横一河—江海大道—长泰路</t>
  </si>
  <si>
    <t>长泰路香樟林</t>
  </si>
  <si>
    <t>新西市路—公园一河；永和路—永怡路</t>
  </si>
  <si>
    <t>运河北岸路</t>
  </si>
  <si>
    <t>崇川大桥（2号桥）</t>
  </si>
  <si>
    <t>万濠瑜园周边绿化</t>
  </si>
  <si>
    <t>万濠瑜园东侧与南侧</t>
  </si>
  <si>
    <t>怡运路及两侧绿化</t>
  </si>
  <si>
    <t>濠西路</t>
  </si>
  <si>
    <t>谊安路</t>
  </si>
  <si>
    <t>谊安路（支十四路）</t>
  </si>
  <si>
    <t>往北到断头</t>
  </si>
  <si>
    <t>永怡家园周边绿化</t>
  </si>
  <si>
    <t>永怡家园西侧、北侧、东侧</t>
  </si>
  <si>
    <t>10标唐闸B（杨敏）</t>
  </si>
  <si>
    <t>秦灶河桥—河东路</t>
  </si>
  <si>
    <t>唐闸B</t>
  </si>
  <si>
    <t>河东南路-江通路</t>
  </si>
  <si>
    <t>中南漫悦湾周边绿化</t>
  </si>
  <si>
    <t>永达路以北，站前东街东侧，友谊路西侧绿地</t>
  </si>
  <si>
    <t>圆融堤调周边绿化</t>
  </si>
  <si>
    <t>永怡路北—通宁大道东</t>
  </si>
  <si>
    <t>资生路—长泰路</t>
  </si>
  <si>
    <t>学贤路</t>
  </si>
  <si>
    <t>永和路—江海大道</t>
  </si>
  <si>
    <t>港融路</t>
  </si>
  <si>
    <t>通宁大道—幸福大道</t>
  </si>
  <si>
    <t>佳达广场北侧路</t>
  </si>
  <si>
    <t>花墙路—濠西路</t>
  </si>
  <si>
    <t>新秀路</t>
  </si>
  <si>
    <t>永怡路—港达路</t>
  </si>
  <si>
    <t>通生路两侧绿化</t>
  </si>
  <si>
    <t>永和路—草场河</t>
  </si>
  <si>
    <t>通生路东侧</t>
  </si>
  <si>
    <t>江海大道—运河北岸路</t>
  </si>
  <si>
    <t>永和路与通宁大道交叉口东南角绿地</t>
  </si>
  <si>
    <t>永和路与通宁大道交叉口东南角</t>
  </si>
  <si>
    <t>绿洲国际西侧规划路</t>
  </si>
  <si>
    <t>永和路—尖沟头路</t>
  </si>
  <si>
    <t>绿洲国际北侧规划路</t>
  </si>
  <si>
    <t>幸福大道—站前西街</t>
  </si>
  <si>
    <t>花墙路</t>
  </si>
  <si>
    <t>江海大道—濠西路</t>
  </si>
  <si>
    <t>北大街西</t>
  </si>
  <si>
    <t>永怡路—永和路</t>
  </si>
  <si>
    <t>北大街南侧绿地</t>
  </si>
  <si>
    <t>运河北岸路—北城大桥北侧</t>
  </si>
  <si>
    <t>站前东街</t>
  </si>
  <si>
    <t>永兴大道—永和路</t>
  </si>
  <si>
    <t>站前西街</t>
  </si>
  <si>
    <t>永和路—永兴大道</t>
  </si>
  <si>
    <t>站前西街西侧绿地</t>
  </si>
  <si>
    <t>尖沟头路—永和路</t>
  </si>
  <si>
    <t>永和路—永怡路</t>
  </si>
  <si>
    <t>幸福河西侧</t>
  </si>
  <si>
    <t xml:space="preserve">美丽华 永达路—永和路 永兴大道 </t>
  </si>
  <si>
    <t>长泰路-                                      通宁大道-新农河         秦灶河东</t>
  </si>
  <si>
    <t>港兴路</t>
  </si>
  <si>
    <t>站前东街—通宁大道</t>
  </si>
  <si>
    <t>致远路</t>
  </si>
  <si>
    <t>友谊路—学贤路</t>
  </si>
  <si>
    <t>永和公园</t>
  </si>
  <si>
    <t>永达路—幸福竖河—永和路—通宁大道</t>
  </si>
  <si>
    <t>东升国际小游园</t>
  </si>
  <si>
    <t>草场河以北，港盛路以南，北大街以东，站前东街以西</t>
  </si>
  <si>
    <t>利元大厦小游园</t>
  </si>
  <si>
    <t>利元大厦南，站前西街西侧</t>
  </si>
  <si>
    <t>通生路周边绿化带</t>
  </si>
  <si>
    <t>永兴大道--永和路，永怡路--江海大道</t>
  </si>
  <si>
    <t>万象城增加地块</t>
  </si>
  <si>
    <t>站前东街以东，永和路以南</t>
  </si>
  <si>
    <t>通生路-市北路</t>
  </si>
  <si>
    <t>怡园北村南侧绿地</t>
  </si>
  <si>
    <t>西至通生路，东至通宁大道，南至高店路，北至怡园北村围墙</t>
  </si>
  <si>
    <t>前程路</t>
  </si>
  <si>
    <t>西至通生路，东至市北路，北至启秀中学，南至幸福新城</t>
  </si>
  <si>
    <t>永怡路（龙湖南门东侧绿地）</t>
  </si>
  <si>
    <t>永怡路北，长青路西，河东路东，龙胡天宸南</t>
  </si>
  <si>
    <t>北城公园</t>
  </si>
  <si>
    <t>学贤路东、秦灶河西、江海大道北、永怡路南</t>
  </si>
  <si>
    <t>唐闸街道社区卫生服务中心</t>
  </si>
  <si>
    <t>通生路-长康路</t>
  </si>
  <si>
    <t>港盛路周边绿地</t>
  </si>
  <si>
    <t>星雨华府南北区</t>
  </si>
  <si>
    <t>长岸竖河</t>
  </si>
  <si>
    <t>港盛路-站前西街</t>
  </si>
  <si>
    <t>11标幸福（徐尤文）</t>
  </si>
  <si>
    <t>幸福</t>
  </si>
  <si>
    <t>福星路西侧绿化带</t>
  </si>
  <si>
    <t>福利路</t>
  </si>
  <si>
    <t>绿园路</t>
  </si>
  <si>
    <t>鹤涛路</t>
  </si>
  <si>
    <t>通刘路</t>
  </si>
  <si>
    <t>福远路</t>
  </si>
  <si>
    <t>福达路</t>
  </si>
  <si>
    <t>福达路西侧绿化带</t>
  </si>
  <si>
    <t xml:space="preserve">城北大道以南
</t>
  </si>
  <si>
    <t>申丞路</t>
  </si>
  <si>
    <t>福达路以东</t>
  </si>
  <si>
    <t>南通市北养老中心周边绿化带</t>
  </si>
  <si>
    <t>南通市北养老中心周边</t>
  </si>
  <si>
    <t>安达路</t>
  </si>
  <si>
    <t>火车站北侧路</t>
  </si>
  <si>
    <t>启秀星河城安置房周边绿化带</t>
  </si>
  <si>
    <t>启秀星河城安置房周边</t>
  </si>
  <si>
    <t>幸福花苑安置房小区周边绿化带</t>
  </si>
  <si>
    <t>幸福花苑安置房小区周边</t>
  </si>
  <si>
    <t>幸福锦园安置房小区周边绿化带</t>
  </si>
  <si>
    <t>幸福锦园安置房小区周边</t>
  </si>
  <si>
    <t>幸福人家安置房小区周边绿化带</t>
  </si>
  <si>
    <t>幸福人家安置房小区周边</t>
  </si>
  <si>
    <t>幸福世家安置房小区周边绿化带</t>
  </si>
  <si>
    <t>幸福世家安置房小区周边</t>
  </si>
  <si>
    <t>幸福怡居安置房小区周边绿化带</t>
  </si>
  <si>
    <t>幸福怡居安置房小区周边</t>
  </si>
  <si>
    <t>战后物流河两侧绿化带</t>
  </si>
  <si>
    <t>幸福竖河</t>
  </si>
  <si>
    <t>幸福大道</t>
  </si>
  <si>
    <t>通刘路两侧绿化带</t>
  </si>
  <si>
    <t>宁启高架</t>
  </si>
  <si>
    <t>安顺路</t>
  </si>
  <si>
    <t>幸福中心路</t>
  </si>
  <si>
    <t>文俊路</t>
  </si>
  <si>
    <t>邮政西侧小游园</t>
  </si>
  <si>
    <t>通刘路西侧幸余路北侧邮政背后</t>
  </si>
  <si>
    <t>通刘路西幸余路南小游园</t>
  </si>
  <si>
    <t>新华路与市北路东北角绿地</t>
  </si>
  <si>
    <t>新华路与市北东北角</t>
  </si>
  <si>
    <t>幸福竖河河道</t>
  </si>
  <si>
    <t>宁启线</t>
  </si>
  <si>
    <t>林森物流南围墙</t>
  </si>
  <si>
    <t>幸福公园</t>
  </si>
  <si>
    <t>幸福路南、福达路西</t>
  </si>
  <si>
    <t>幸福中心路北侧</t>
  </si>
  <si>
    <t>幸福路北、安达路西</t>
  </si>
  <si>
    <t>幸福路东延</t>
  </si>
  <si>
    <t>东约250米</t>
  </si>
  <si>
    <t>钢厂周边</t>
  </si>
  <si>
    <t>通刘路东侧辅道绿地</t>
  </si>
  <si>
    <t>奇妙农场至动物园沿线</t>
  </si>
  <si>
    <t>火车站西侧站前西街绿地</t>
  </si>
  <si>
    <t>永兴大道—锦至路</t>
  </si>
  <si>
    <t>12标永兴（孙方炜）</t>
  </si>
  <si>
    <t>江海大道-大洋桥</t>
  </si>
  <si>
    <t>永兴</t>
  </si>
  <si>
    <t>越江路</t>
  </si>
  <si>
    <t>通沙汽渡</t>
  </si>
  <si>
    <t>永盛路（黄海路-深南路北侧行道树、永进路-永盛路西侧行道树）</t>
  </si>
  <si>
    <t>黄海路-深南路北侧行道树、永进路-永盛路西侧行道树</t>
  </si>
  <si>
    <t>兴泰路</t>
  </si>
  <si>
    <t>沿江路-长江北路</t>
  </si>
  <si>
    <t>通吕绿廊</t>
  </si>
  <si>
    <t>外环西路-长兴路</t>
  </si>
  <si>
    <t>永十界河南延河道绿化</t>
  </si>
  <si>
    <t>永进路-江海大道</t>
  </si>
  <si>
    <t>通港路(越江路-兴泰路）</t>
  </si>
  <si>
    <t>越江路-兴泰路</t>
  </si>
  <si>
    <t>分水岛</t>
  </si>
  <si>
    <t>分水岛东岛</t>
  </si>
  <si>
    <t>建议转3标</t>
  </si>
  <si>
    <t>永兴河西侧绿地</t>
  </si>
  <si>
    <t>中环路</t>
  </si>
  <si>
    <t>欧尚西出口北侧绿地</t>
  </si>
  <si>
    <t>深南路北侧</t>
  </si>
  <si>
    <t>长兴路两侧绿化带</t>
  </si>
  <si>
    <t>永兴路</t>
  </si>
  <si>
    <t>长和路</t>
  </si>
  <si>
    <t>邮电路</t>
  </si>
  <si>
    <t>永兴菜市场南侧</t>
  </si>
  <si>
    <t>永盛路</t>
  </si>
  <si>
    <t>永通路</t>
  </si>
  <si>
    <t>永康路</t>
  </si>
  <si>
    <t>深南路以北</t>
  </si>
  <si>
    <t>永进路西侧</t>
  </si>
  <si>
    <t>永杨路</t>
  </si>
  <si>
    <t>曙光福里西侧小游园</t>
  </si>
  <si>
    <t>十里坊大桥西南侧</t>
  </si>
  <si>
    <t>十里坊小游园</t>
  </si>
  <si>
    <t>十里坊大桥匝道</t>
  </si>
  <si>
    <t>滨江大桥桥下地块（曙光新村内南侧零星地块绿化）</t>
  </si>
  <si>
    <t>江海大道（深南路-城港路）</t>
  </si>
  <si>
    <t>深南路-城港路</t>
  </si>
  <si>
    <t>江海大道北、黄海路东侧地块（宜家周边绿化）</t>
  </si>
  <si>
    <t>江海高架-黄海路</t>
  </si>
  <si>
    <t>江海高架-城闸大桥</t>
  </si>
  <si>
    <t>万达水街周边绿化</t>
  </si>
  <si>
    <t>江海高架-深南路北侧</t>
  </si>
  <si>
    <t>江海大道景观绿化工程（越江路南，外环西路西）</t>
  </si>
  <si>
    <t>越江路南，外环西路西</t>
  </si>
  <si>
    <t>尚美佳石驳工程</t>
  </si>
  <si>
    <t>永兴中心河北侧（江海大道-永进路）</t>
  </si>
  <si>
    <t>曙光中心河西侧绿化（永杨路-江海大道）</t>
  </si>
  <si>
    <t>永杨路-江海大道</t>
  </si>
  <si>
    <t>永兴中心河河道绿化（永昌路-船闸东路）</t>
  </si>
  <si>
    <t>永昌路-船闸东路</t>
  </si>
  <si>
    <t>曙光二河河道绿化</t>
  </si>
  <si>
    <t>纬六路-船闸东路</t>
  </si>
  <si>
    <t>永进路（长和路-中环路）</t>
  </si>
  <si>
    <t>长和路-中环路</t>
  </si>
  <si>
    <t>长兴路行道树(芦泾路-大生路）</t>
  </si>
  <si>
    <t>芦泾路-大生路</t>
  </si>
  <si>
    <t>高迪晶城广场</t>
  </si>
  <si>
    <t>城港路-越江路口</t>
  </si>
  <si>
    <t>城闸路（永盛路-新华路）</t>
  </si>
  <si>
    <t>永盛路-新华路</t>
  </si>
  <si>
    <t>深南路（城闸大桥-永和路、欧尚及南憩大桥周边）</t>
  </si>
  <si>
    <t>城闸大桥-永和路、欧尚及南憩大桥周边</t>
  </si>
  <si>
    <t>永兴家园围墙外侧绿化工程</t>
  </si>
  <si>
    <t>城闸路-永和路</t>
  </si>
  <si>
    <t>山姆深南路侧景观工程</t>
  </si>
  <si>
    <t>山姆周边</t>
  </si>
  <si>
    <t>万达华府北侧绿地</t>
  </si>
  <si>
    <t>东港华河</t>
  </si>
  <si>
    <t>东港六河</t>
  </si>
  <si>
    <t>东港一河</t>
  </si>
  <si>
    <t>永杨路行道树</t>
  </si>
  <si>
    <t>通港路以东</t>
  </si>
  <si>
    <t>长和路（永和路-城闸路）行道树</t>
  </si>
  <si>
    <t>永和路-城闸路</t>
  </si>
  <si>
    <t>中环路、永盛路、保利小区周边行道树</t>
  </si>
  <si>
    <t>长和路-深南路</t>
  </si>
  <si>
    <t>中环路、永盛路、保利小区周边行道树 (2)</t>
  </si>
  <si>
    <t>深南路-城闸路</t>
  </si>
  <si>
    <t>中环路、永盛路、保利小区周边行道树 (3)</t>
  </si>
  <si>
    <t>江海大道--船闸东路</t>
  </si>
  <si>
    <t>中环路、永盛路、保利小区周边行道树 (4)</t>
  </si>
  <si>
    <t>深南路--长兴路</t>
  </si>
  <si>
    <t>中环路、永盛路、保利小区周边行道树 (5)</t>
  </si>
  <si>
    <t>永盛路-江海大道</t>
  </si>
  <si>
    <t>江海大道（黄海路-中环路）绿化带景观工程</t>
  </si>
  <si>
    <t>绿城游园</t>
  </si>
  <si>
    <t>永兴河河道景观绿化工程</t>
  </si>
  <si>
    <t>中环路（永昌路-高架）</t>
  </si>
  <si>
    <t>东港三河绿化工程</t>
  </si>
  <si>
    <t>永兴路-长江高架</t>
  </si>
  <si>
    <t>芦泾港中心河河道绿化工程</t>
  </si>
  <si>
    <t>江曹河-长江北路</t>
  </si>
  <si>
    <t>江海大道（黄海路-中环路）
及经四路</t>
  </si>
  <si>
    <t>黄海路-中环路</t>
  </si>
  <si>
    <t>永昌路西延</t>
  </si>
  <si>
    <t>城港路-中环路</t>
  </si>
  <si>
    <t>13标陈桥A（谢鹏宾）</t>
  </si>
  <si>
    <t>五里树两侧地块</t>
  </si>
  <si>
    <t>唐树路与亭平路交叉口两侧</t>
  </si>
  <si>
    <t>陈桥A</t>
  </si>
  <si>
    <t>巴安水务西侧绿地</t>
  </si>
  <si>
    <t>西至宝钢路，东至巴安水务围墙，北至长泰路</t>
  </si>
  <si>
    <t>204辅道东侧</t>
  </si>
  <si>
    <t>集安路</t>
  </si>
  <si>
    <t>宝钢路</t>
  </si>
  <si>
    <t>远洋船舶</t>
  </si>
  <si>
    <t>集美路北侧</t>
  </si>
  <si>
    <t>荣盛路</t>
  </si>
  <si>
    <t>亭平路</t>
  </si>
  <si>
    <t>通启高速防护林</t>
  </si>
  <si>
    <t>九圩港</t>
  </si>
  <si>
    <t>树西路</t>
  </si>
  <si>
    <t>仓基坝支河</t>
  </si>
  <si>
    <t>集秀路</t>
  </si>
  <si>
    <t>大寨河）</t>
  </si>
  <si>
    <t>唐树路</t>
  </si>
  <si>
    <t>204国道</t>
  </si>
  <si>
    <t>陈桥佳苑南侧绿地</t>
  </si>
  <si>
    <t>陈桥佳苑小区南侧</t>
  </si>
  <si>
    <t>五里树公园</t>
  </si>
  <si>
    <t>集美路北陈桥路西惠民路东</t>
  </si>
  <si>
    <t>树北中心路</t>
  </si>
  <si>
    <t>树西路绿化及周边七个地块</t>
  </si>
  <si>
    <t>集慧路</t>
  </si>
  <si>
    <t>204辅道</t>
  </si>
  <si>
    <t>集宁路</t>
  </si>
  <si>
    <t>14标陈桥B（谢鹏宾）</t>
  </si>
  <si>
    <t>陈桥收费站周边地块</t>
  </si>
  <si>
    <t>陈桥收费站周边，城北大道以北</t>
  </si>
  <si>
    <t>通宁大道西</t>
  </si>
  <si>
    <t>陈桥B</t>
  </si>
  <si>
    <t>陈桥收费站周边地块（水面）</t>
  </si>
  <si>
    <t>城北大道北</t>
  </si>
  <si>
    <t>集安路东</t>
  </si>
  <si>
    <t>陈桥路</t>
  </si>
  <si>
    <t>集美路</t>
  </si>
  <si>
    <t>惠民路</t>
  </si>
  <si>
    <t>新204国道</t>
  </si>
  <si>
    <t>陈桥公墓路</t>
  </si>
  <si>
    <t>陈桥公墓南侧</t>
  </si>
  <si>
    <t>河口路</t>
  </si>
  <si>
    <t>G204辅道</t>
  </si>
  <si>
    <t>204国道沿线</t>
  </si>
  <si>
    <t>陈桥立交-九圩港大桥、唐闸钢厂周边绿化</t>
  </si>
  <si>
    <t>集美路东延</t>
  </si>
  <si>
    <t>陈桥路小区周边绿地</t>
  </si>
  <si>
    <t>陈桥路小区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</si>
</sst>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7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name val="宋体"/>
      <charset val="134"/>
    </font>
    <font>
      <sz val="18"/>
      <name val="SimSun"/>
      <charset val="134"/>
    </font>
    <font>
      <sz val="18"/>
      <color theme="1"/>
      <name val="宋体"/>
      <charset val="134"/>
    </font>
    <font>
      <sz val="18"/>
      <name val="宋体"/>
      <charset val="134"/>
      <scheme val="minor"/>
    </font>
    <font>
      <sz val="18"/>
      <name val="宋体"/>
      <charset val="134"/>
    </font>
    <font>
      <b/>
      <sz val="18"/>
      <color indexed="8"/>
      <name val="宋体"/>
      <charset val="134"/>
    </font>
    <font>
      <sz val="18"/>
      <color rgb="FFFF0000"/>
      <name val="宋体"/>
      <charset val="134"/>
    </font>
    <font>
      <sz val="18"/>
      <color theme="1"/>
      <name val="SimSun"/>
      <charset val="134"/>
    </font>
    <font>
      <sz val="18"/>
      <color indexed="8"/>
      <name val="宋体"/>
      <charset val="134"/>
    </font>
    <font>
      <sz val="18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indexed="8"/>
      <name val="宋体"/>
      <charset val="134"/>
    </font>
    <font>
      <sz val="18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indexed="8"/>
      <name val="宋体"/>
      <charset val="134"/>
      <scheme val="minor"/>
    </font>
    <font>
      <sz val="18"/>
      <color rgb="FF000000"/>
      <name val="宋体"/>
      <charset val="134"/>
      <scheme val="minor"/>
    </font>
    <font>
      <b/>
      <sz val="18"/>
      <color rgb="FFFF0000"/>
      <name val="宋体"/>
      <charset val="134"/>
    </font>
    <font>
      <sz val="16"/>
      <color rgb="FFFF0000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sz val="18"/>
      <color rgb="FFFF0000"/>
      <name val="SimSun"/>
      <charset val="134"/>
    </font>
    <font>
      <sz val="18"/>
      <color indexed="8"/>
      <name val="SimSun"/>
      <charset val="134"/>
    </font>
    <font>
      <sz val="14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6"/>
      <color rgb="FFFF0000"/>
      <name val="宋体"/>
      <charset val="134"/>
    </font>
    <font>
      <sz val="16"/>
      <name val="SimSun"/>
      <charset val="134"/>
    </font>
    <font>
      <sz val="16"/>
      <name val="宋体"/>
      <charset val="134"/>
    </font>
    <font>
      <sz val="16"/>
      <color theme="1"/>
      <name val="SimSun"/>
      <charset val="134"/>
    </font>
    <font>
      <sz val="16"/>
      <color rgb="FF000000"/>
      <name val="宋体"/>
      <charset val="134"/>
    </font>
    <font>
      <sz val="18"/>
      <color rgb="FF0070C0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20"/>
      <color indexed="8"/>
      <name val="宋体"/>
      <charset val="134"/>
    </font>
    <font>
      <sz val="22"/>
      <color theme="1"/>
      <name val="宋体"/>
      <charset val="134"/>
    </font>
    <font>
      <b/>
      <sz val="20"/>
      <color theme="1"/>
      <name val="黑体"/>
      <charset val="134"/>
    </font>
    <font>
      <b/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6" borderId="64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65" applyNumberFormat="0" applyFill="0" applyAlignment="0" applyProtection="0">
      <alignment vertical="center"/>
    </xf>
    <xf numFmtId="0" fontId="57" fillId="0" borderId="65" applyNumberFormat="0" applyFill="0" applyAlignment="0" applyProtection="0">
      <alignment vertical="center"/>
    </xf>
    <xf numFmtId="0" fontId="58" fillId="0" borderId="66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7" borderId="67" applyNumberFormat="0" applyAlignment="0" applyProtection="0">
      <alignment vertical="center"/>
    </xf>
    <xf numFmtId="0" fontId="60" fillId="8" borderId="68" applyNumberFormat="0" applyAlignment="0" applyProtection="0">
      <alignment vertical="center"/>
    </xf>
    <xf numFmtId="0" fontId="61" fillId="8" borderId="67" applyNumberFormat="0" applyAlignment="0" applyProtection="0">
      <alignment vertical="center"/>
    </xf>
    <xf numFmtId="0" fontId="62" fillId="9" borderId="69" applyNumberFormat="0" applyAlignment="0" applyProtection="0">
      <alignment vertical="center"/>
    </xf>
    <xf numFmtId="0" fontId="63" fillId="0" borderId="70" applyNumberFormat="0" applyFill="0" applyAlignment="0" applyProtection="0">
      <alignment vertical="center"/>
    </xf>
    <xf numFmtId="0" fontId="64" fillId="0" borderId="71" applyNumberFormat="0" applyFill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</cellStyleXfs>
  <cellXfs count="4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 vertical="center" wrapText="1"/>
    </xf>
    <xf numFmtId="0" fontId="9" fillId="0" borderId="17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7" fillId="2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7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11" fillId="0" borderId="15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3" xfId="0" applyNumberFormat="1" applyFont="1" applyFill="1" applyBorder="1" applyAlignment="1">
      <alignment horizontal="center" vertical="center" wrapText="1"/>
    </xf>
    <xf numFmtId="0" fontId="18" fillId="0" borderId="15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9" fillId="0" borderId="18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9" fillId="0" borderId="0" xfId="0" applyFont="1" applyFill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3" fillId="3" borderId="6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vertical="center" wrapText="1"/>
    </xf>
    <xf numFmtId="0" fontId="25" fillId="4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5" borderId="2" xfId="0" applyNumberFormat="1" applyFont="1" applyFill="1" applyBorder="1" applyAlignment="1">
      <alignment horizontal="center" vertical="center" wrapText="1"/>
    </xf>
    <xf numFmtId="0" fontId="6" fillId="5" borderId="2" xfId="0" applyNumberFormat="1" applyFont="1" applyFill="1" applyBorder="1" applyAlignment="1">
      <alignment horizontal="center" vertical="center" wrapText="1"/>
    </xf>
    <xf numFmtId="0" fontId="9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28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4" fillId="0" borderId="20" xfId="0" applyNumberFormat="1" applyFont="1" applyFill="1" applyBorder="1" applyAlignment="1">
      <alignment horizontal="center" vertical="center" wrapText="1"/>
    </xf>
    <xf numFmtId="0" fontId="29" fillId="0" borderId="21" xfId="0" applyNumberFormat="1" applyFont="1" applyFill="1" applyBorder="1" applyAlignment="1">
      <alignment horizontal="center" vertical="center" wrapText="1"/>
    </xf>
    <xf numFmtId="0" fontId="9" fillId="0" borderId="2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>
      <alignment vertical="center"/>
    </xf>
    <xf numFmtId="0" fontId="4" fillId="0" borderId="22" xfId="0" applyNumberFormat="1" applyFont="1" applyFill="1" applyBorder="1" applyAlignment="1">
      <alignment horizontal="center" vertical="center" wrapText="1"/>
    </xf>
    <xf numFmtId="0" fontId="13" fillId="0" borderId="2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9" fillId="0" borderId="2" xfId="0" applyNumberFormat="1" applyFont="1" applyFill="1" applyBorder="1" applyAlignment="1">
      <alignment horizontal="center" vertical="center" wrapText="1"/>
    </xf>
    <xf numFmtId="0" fontId="28" fillId="0" borderId="2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>
      <alignment vertical="center"/>
    </xf>
    <xf numFmtId="0" fontId="10" fillId="0" borderId="7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>
      <alignment horizontal="center" vertical="center" wrapText="1"/>
    </xf>
    <xf numFmtId="0" fontId="30" fillId="0" borderId="21" xfId="0" applyNumberFormat="1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>
      <alignment horizontal="center" vertical="center" wrapText="1"/>
    </xf>
    <xf numFmtId="0" fontId="20" fillId="0" borderId="15" xfId="0" applyNumberFormat="1" applyFont="1" applyFill="1" applyBorder="1" applyAlignment="1">
      <alignment horizontal="center" vertical="center" wrapText="1"/>
    </xf>
    <xf numFmtId="0" fontId="30" fillId="0" borderId="23" xfId="0" applyNumberFormat="1" applyFont="1" applyFill="1" applyBorder="1" applyAlignment="1">
      <alignment horizontal="center" vertical="center" wrapText="1"/>
    </xf>
    <xf numFmtId="0" fontId="30" fillId="0" borderId="24" xfId="0" applyNumberFormat="1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center" vertical="center" wrapText="1"/>
    </xf>
    <xf numFmtId="0" fontId="30" fillId="0" borderId="6" xfId="0" applyNumberFormat="1" applyFont="1" applyFill="1" applyBorder="1" applyAlignment="1">
      <alignment horizontal="center" vertical="center" wrapText="1"/>
    </xf>
    <xf numFmtId="0" fontId="30" fillId="0" borderId="25" xfId="0" applyNumberFormat="1" applyFont="1" applyFill="1" applyBorder="1" applyAlignment="1">
      <alignment horizontal="center" vertical="center" wrapText="1"/>
    </xf>
    <xf numFmtId="0" fontId="20" fillId="0" borderId="26" xfId="0" applyNumberFormat="1" applyFont="1" applyFill="1" applyBorder="1" applyAlignment="1">
      <alignment horizontal="center" vertical="center" wrapText="1"/>
    </xf>
    <xf numFmtId="0" fontId="20" fillId="0" borderId="17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30" fillId="0" borderId="27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7" fillId="0" borderId="28" xfId="0" applyNumberFormat="1" applyFont="1" applyFill="1" applyBorder="1" applyAlignment="1">
      <alignment horizontal="center" vertical="center" wrapText="1"/>
    </xf>
    <xf numFmtId="0" fontId="11" fillId="0" borderId="19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2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34" fillId="0" borderId="2" xfId="0" applyNumberFormat="1" applyFont="1" applyFill="1" applyBorder="1" applyAlignment="1">
      <alignment horizontal="center" vertical="center" wrapText="1"/>
    </xf>
    <xf numFmtId="0" fontId="34" fillId="4" borderId="2" xfId="0" applyNumberFormat="1" applyFont="1" applyFill="1" applyBorder="1" applyAlignment="1">
      <alignment horizontal="center" vertical="center" wrapText="1"/>
    </xf>
    <xf numFmtId="0" fontId="35" fillId="4" borderId="2" xfId="0" applyNumberFormat="1" applyFont="1" applyFill="1" applyBorder="1" applyAlignment="1">
      <alignment horizontal="center" vertical="center" wrapText="1"/>
    </xf>
    <xf numFmtId="0" fontId="36" fillId="4" borderId="2" xfId="0" applyNumberFormat="1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/>
    </xf>
    <xf numFmtId="0" fontId="37" fillId="4" borderId="2" xfId="0" applyNumberFormat="1" applyFont="1" applyFill="1" applyBorder="1" applyAlignment="1">
      <alignment horizontal="center" vertical="center" wrapText="1"/>
    </xf>
    <xf numFmtId="0" fontId="38" fillId="4" borderId="2" xfId="0" applyNumberFormat="1" applyFont="1" applyFill="1" applyBorder="1" applyAlignment="1">
      <alignment horizontal="center" vertical="center" wrapText="1"/>
    </xf>
    <xf numFmtId="0" fontId="39" fillId="4" borderId="2" xfId="0" applyNumberFormat="1" applyFont="1" applyFill="1" applyBorder="1" applyAlignment="1">
      <alignment horizontal="center" vertical="center" wrapText="1"/>
    </xf>
    <xf numFmtId="0" fontId="38" fillId="4" borderId="2" xfId="0" applyFont="1" applyFill="1" applyBorder="1" applyAlignment="1">
      <alignment horizontal="center" vertical="center"/>
    </xf>
    <xf numFmtId="0" fontId="40" fillId="4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14" fontId="22" fillId="4" borderId="2" xfId="0" applyNumberFormat="1" applyFont="1" applyFill="1" applyBorder="1" applyAlignment="1">
      <alignment horizontal="center" vertical="center" wrapText="1"/>
    </xf>
    <xf numFmtId="0" fontId="35" fillId="0" borderId="2" xfId="0" applyNumberFormat="1" applyFont="1" applyFill="1" applyBorder="1" applyAlignment="1">
      <alignment horizontal="center" vertical="center" wrapText="1"/>
    </xf>
    <xf numFmtId="0" fontId="38" fillId="0" borderId="2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34" fillId="0" borderId="0" xfId="0" applyNumberFormat="1" applyFont="1" applyFill="1" applyBorder="1" applyAlignment="1">
      <alignment horizontal="center" vertical="center" wrapText="1"/>
    </xf>
    <xf numFmtId="14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 wrapText="1"/>
    </xf>
    <xf numFmtId="0" fontId="12" fillId="4" borderId="2" xfId="0" applyNumberFormat="1" applyFont="1" applyFill="1" applyBorder="1" applyAlignment="1">
      <alignment horizontal="center" vertical="center" wrapText="1"/>
    </xf>
    <xf numFmtId="0" fontId="7" fillId="4" borderId="2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4" borderId="2" xfId="0" applyNumberFormat="1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 wrapText="1"/>
    </xf>
    <xf numFmtId="0" fontId="25" fillId="4" borderId="2" xfId="0" applyNumberFormat="1" applyFont="1" applyFill="1" applyBorder="1" applyAlignment="1">
      <alignment horizontal="center" vertical="center" wrapText="1"/>
    </xf>
    <xf numFmtId="0" fontId="28" fillId="4" borderId="2" xfId="0" applyNumberFormat="1" applyFont="1" applyFill="1" applyBorder="1" applyAlignment="1">
      <alignment horizontal="center" vertical="center" wrapText="1"/>
    </xf>
    <xf numFmtId="0" fontId="11" fillId="4" borderId="2" xfId="0" applyNumberFormat="1" applyFont="1" applyFill="1" applyBorder="1" applyAlignment="1">
      <alignment horizontal="center" vertical="center" wrapText="1"/>
    </xf>
    <xf numFmtId="14" fontId="8" fillId="4" borderId="2" xfId="0" applyNumberFormat="1" applyFont="1" applyFill="1" applyBorder="1" applyAlignment="1">
      <alignment horizontal="center" vertical="center" wrapText="1"/>
    </xf>
    <xf numFmtId="14" fontId="41" fillId="4" borderId="2" xfId="0" applyNumberFormat="1" applyFont="1" applyFill="1" applyBorder="1" applyAlignment="1">
      <alignment horizontal="center" vertical="center" wrapText="1"/>
    </xf>
    <xf numFmtId="0" fontId="41" fillId="4" borderId="2" xfId="0" applyFont="1" applyFill="1" applyBorder="1" applyAlignment="1">
      <alignment horizontal="center" vertical="center" wrapText="1"/>
    </xf>
    <xf numFmtId="14" fontId="14" fillId="4" borderId="2" xfId="0" applyNumberFormat="1" applyFont="1" applyFill="1" applyBorder="1" applyAlignment="1">
      <alignment horizontal="center" vertical="center" wrapText="1"/>
    </xf>
    <xf numFmtId="0" fontId="25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center" vertical="center" wrapText="1"/>
    </xf>
    <xf numFmtId="0" fontId="43" fillId="0" borderId="0" xfId="0" applyFont="1" applyFill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>
      <alignment vertical="center"/>
    </xf>
    <xf numFmtId="0" fontId="45" fillId="0" borderId="0" xfId="0" applyNumberFormat="1" applyFont="1" applyFill="1" applyBorder="1" applyAlignment="1">
      <alignment horizontal="center" vertical="center" wrapText="1"/>
    </xf>
    <xf numFmtId="0" fontId="46" fillId="0" borderId="0" xfId="0" applyNumberFormat="1" applyFont="1" applyFill="1" applyBorder="1" applyAlignment="1">
      <alignment horizontal="center" vertical="center" wrapText="1"/>
    </xf>
    <xf numFmtId="0" fontId="47" fillId="0" borderId="0" xfId="0" applyNumberFormat="1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1" fillId="0" borderId="0" xfId="0" applyFont="1" applyFill="1">
      <alignment vertical="center"/>
    </xf>
    <xf numFmtId="176" fontId="21" fillId="0" borderId="0" xfId="0" applyNumberFormat="1" applyFont="1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48" fillId="0" borderId="29" xfId="0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 vertical="center"/>
    </xf>
    <xf numFmtId="176" fontId="48" fillId="0" borderId="0" xfId="0" applyNumberFormat="1" applyFont="1" applyFill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76" fontId="19" fillId="0" borderId="0" xfId="0" applyNumberFormat="1" applyFont="1" applyFill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176" fontId="1" fillId="0" borderId="33" xfId="0" applyNumberFormat="1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49" fillId="0" borderId="34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176" fontId="1" fillId="0" borderId="37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177" fontId="21" fillId="0" borderId="39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21" fillId="0" borderId="5" xfId="0" applyNumberFormat="1" applyFont="1" applyFill="1" applyBorder="1" applyAlignment="1">
      <alignment horizontal="center" vertical="center"/>
    </xf>
    <xf numFmtId="176" fontId="21" fillId="0" borderId="40" xfId="0" applyNumberFormat="1" applyFont="1" applyFill="1" applyBorder="1" applyAlignment="1">
      <alignment horizontal="center" vertical="center"/>
    </xf>
    <xf numFmtId="177" fontId="0" fillId="0" borderId="39" xfId="0" applyNumberFormat="1" applyFill="1" applyBorder="1" applyAlignment="1">
      <alignment horizontal="center" vertical="center"/>
    </xf>
    <xf numFmtId="177" fontId="21" fillId="0" borderId="4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7" fontId="21" fillId="0" borderId="2" xfId="0" applyNumberFormat="1" applyFont="1" applyFill="1" applyBorder="1" applyAlignment="1">
      <alignment horizontal="center" vertical="center"/>
    </xf>
    <xf numFmtId="176" fontId="21" fillId="0" borderId="42" xfId="0" applyNumberFormat="1" applyFont="1" applyFill="1" applyBorder="1" applyAlignment="1">
      <alignment horizontal="center" vertical="center"/>
    </xf>
    <xf numFmtId="177" fontId="0" fillId="0" borderId="41" xfId="0" applyNumberFormat="1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77" fontId="21" fillId="0" borderId="44" xfId="0" applyNumberFormat="1" applyFont="1" applyFill="1" applyBorder="1" applyAlignment="1">
      <alignment horizontal="center" vertical="center"/>
    </xf>
    <xf numFmtId="177" fontId="21" fillId="0" borderId="38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7" fontId="21" fillId="0" borderId="6" xfId="0" applyNumberFormat="1" applyFont="1" applyFill="1" applyBorder="1" applyAlignment="1">
      <alignment horizontal="center" vertical="center"/>
    </xf>
    <xf numFmtId="176" fontId="21" fillId="0" borderId="45" xfId="0" applyNumberFormat="1" applyFont="1" applyFill="1" applyBorder="1" applyAlignment="1">
      <alignment horizontal="center" vertical="center"/>
    </xf>
    <xf numFmtId="177" fontId="0" fillId="0" borderId="44" xfId="0" applyNumberFormat="1" applyFill="1" applyBorder="1" applyAlignment="1">
      <alignment horizontal="center" vertical="center"/>
    </xf>
    <xf numFmtId="177" fontId="49" fillId="0" borderId="30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177" fontId="49" fillId="0" borderId="32" xfId="0" applyNumberFormat="1" applyFont="1" applyFill="1" applyBorder="1" applyAlignment="1">
      <alignment horizontal="center" vertical="center"/>
    </xf>
    <xf numFmtId="176" fontId="49" fillId="0" borderId="33" xfId="0" applyNumberFormat="1" applyFont="1" applyFill="1" applyBorder="1" applyAlignment="1">
      <alignment horizontal="center" vertical="center"/>
    </xf>
    <xf numFmtId="177" fontId="1" fillId="0" borderId="30" xfId="0" applyNumberFormat="1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7" fontId="49" fillId="0" borderId="41" xfId="0" applyNumberFormat="1" applyFont="1" applyFill="1" applyBorder="1" applyAlignment="1">
      <alignment horizontal="center" vertical="center"/>
    </xf>
    <xf numFmtId="177" fontId="49" fillId="0" borderId="2" xfId="0" applyNumberFormat="1" applyFont="1" applyFill="1" applyBorder="1" applyAlignment="1">
      <alignment horizontal="center" vertical="center"/>
    </xf>
    <xf numFmtId="176" fontId="49" fillId="0" borderId="42" xfId="0" applyNumberFormat="1" applyFont="1" applyFill="1" applyBorder="1" applyAlignment="1">
      <alignment horizontal="center" vertical="center"/>
    </xf>
    <xf numFmtId="177" fontId="1" fillId="0" borderId="41" xfId="0" applyNumberFormat="1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77" fontId="49" fillId="0" borderId="44" xfId="0" applyNumberFormat="1" applyFont="1" applyFill="1" applyBorder="1" applyAlignment="1">
      <alignment horizontal="center" vertical="center"/>
    </xf>
    <xf numFmtId="177" fontId="49" fillId="0" borderId="6" xfId="0" applyNumberFormat="1" applyFont="1" applyFill="1" applyBorder="1" applyAlignment="1">
      <alignment horizontal="center" vertical="center"/>
    </xf>
    <xf numFmtId="176" fontId="49" fillId="0" borderId="45" xfId="0" applyNumberFormat="1" applyFont="1" applyFill="1" applyBorder="1" applyAlignment="1">
      <alignment horizontal="center" vertical="center"/>
    </xf>
    <xf numFmtId="177" fontId="1" fillId="0" borderId="44" xfId="0" applyNumberFormat="1" applyFont="1" applyFill="1" applyBorder="1" applyAlignment="1">
      <alignment horizontal="center" vertical="center"/>
    </xf>
    <xf numFmtId="177" fontId="49" fillId="0" borderId="34" xfId="0" applyNumberFormat="1" applyFon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177" fontId="49" fillId="0" borderId="36" xfId="0" applyNumberFormat="1" applyFont="1" applyFill="1" applyBorder="1" applyAlignment="1">
      <alignment horizontal="center" vertical="center"/>
    </xf>
    <xf numFmtId="176" fontId="49" fillId="0" borderId="37" xfId="0" applyNumberFormat="1" applyFont="1" applyFill="1" applyBorder="1" applyAlignment="1">
      <alignment horizontal="center" vertical="center"/>
    </xf>
    <xf numFmtId="177" fontId="1" fillId="0" borderId="34" xfId="0" applyNumberFormat="1" applyFont="1" applyFill="1" applyBorder="1" applyAlignment="1">
      <alignment horizontal="center" vertical="center"/>
    </xf>
    <xf numFmtId="0" fontId="48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176" fontId="1" fillId="0" borderId="31" xfId="0" applyNumberFormat="1" applyFont="1" applyFill="1" applyBorder="1" applyAlignment="1">
      <alignment horizontal="center" vertical="center"/>
    </xf>
    <xf numFmtId="0" fontId="1" fillId="0" borderId="30" xfId="0" applyNumberFormat="1" applyFont="1" applyFill="1" applyBorder="1" applyAlignment="1">
      <alignment horizontal="center" vertical="center"/>
    </xf>
    <xf numFmtId="176" fontId="1" fillId="0" borderId="32" xfId="0" applyNumberFormat="1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 wrapText="1"/>
    </xf>
    <xf numFmtId="176" fontId="1" fillId="0" borderId="35" xfId="0" applyNumberFormat="1" applyFont="1" applyFill="1" applyBorder="1" applyAlignment="1">
      <alignment horizontal="center" vertical="center" wrapText="1"/>
    </xf>
    <xf numFmtId="0" fontId="1" fillId="0" borderId="34" xfId="0" applyNumberFormat="1" applyFont="1" applyFill="1" applyBorder="1" applyAlignment="1">
      <alignment horizontal="center" vertical="center" wrapText="1"/>
    </xf>
    <xf numFmtId="176" fontId="1" fillId="0" borderId="36" xfId="0" applyNumberFormat="1" applyFont="1" applyFill="1" applyBorder="1" applyAlignment="1">
      <alignment horizontal="center" vertical="center" wrapText="1"/>
    </xf>
    <xf numFmtId="177" fontId="0" fillId="0" borderId="5" xfId="0" applyNumberFormat="1" applyFill="1" applyBorder="1" applyAlignment="1">
      <alignment horizontal="center" vertical="center"/>
    </xf>
    <xf numFmtId="176" fontId="0" fillId="0" borderId="40" xfId="0" applyNumberFormat="1" applyFill="1" applyBorder="1" applyAlignment="1">
      <alignment horizontal="center" vertical="center"/>
    </xf>
    <xf numFmtId="177" fontId="0" fillId="0" borderId="48" xfId="0" applyNumberFormat="1" applyFill="1" applyBorder="1" applyAlignment="1">
      <alignment horizontal="center" vertical="center"/>
    </xf>
    <xf numFmtId="176" fontId="0" fillId="0" borderId="43" xfId="0" applyNumberFormat="1" applyFill="1" applyBorder="1" applyAlignment="1">
      <alignment horizontal="center" vertical="center"/>
    </xf>
    <xf numFmtId="0" fontId="0" fillId="0" borderId="39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176" fontId="0" fillId="0" borderId="42" xfId="0" applyNumberFormat="1" applyFill="1" applyBorder="1" applyAlignment="1">
      <alignment horizontal="center" vertical="center"/>
    </xf>
    <xf numFmtId="177" fontId="0" fillId="0" borderId="8" xfId="0" applyNumberForma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0" fontId="0" fillId="0" borderId="41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7" fontId="0" fillId="0" borderId="6" xfId="0" applyNumberFormat="1" applyFill="1" applyBorder="1" applyAlignment="1">
      <alignment horizontal="center" vertical="center"/>
    </xf>
    <xf numFmtId="176" fontId="0" fillId="0" borderId="45" xfId="0" applyNumberFormat="1" applyFill="1" applyBorder="1" applyAlignment="1">
      <alignment horizontal="center" vertical="center"/>
    </xf>
    <xf numFmtId="177" fontId="0" fillId="0" borderId="17" xfId="0" applyNumberFormat="1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/>
    </xf>
    <xf numFmtId="0" fontId="0" fillId="0" borderId="44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177" fontId="1" fillId="0" borderId="32" xfId="0" applyNumberFormat="1" applyFont="1" applyFill="1" applyBorder="1" applyAlignment="1">
      <alignment horizontal="center" vertical="center"/>
    </xf>
    <xf numFmtId="177" fontId="1" fillId="0" borderId="46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6" fontId="1" fillId="0" borderId="42" xfId="0" applyNumberFormat="1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0" fontId="1" fillId="0" borderId="4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76" fontId="1" fillId="0" borderId="45" xfId="0" applyNumberFormat="1" applyFont="1" applyFill="1" applyBorder="1" applyAlignment="1">
      <alignment horizontal="center" vertical="center"/>
    </xf>
    <xf numFmtId="177" fontId="1" fillId="0" borderId="17" xfId="0" applyNumberFormat="1" applyFont="1" applyFill="1" applyBorder="1" applyAlignment="1">
      <alignment horizontal="center" vertical="center"/>
    </xf>
    <xf numFmtId="176" fontId="1" fillId="0" borderId="10" xfId="0" applyNumberFormat="1" applyFont="1" applyFill="1" applyBorder="1" applyAlignment="1">
      <alignment horizontal="center" vertical="center"/>
    </xf>
    <xf numFmtId="0" fontId="1" fillId="0" borderId="44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7" fontId="1" fillId="0" borderId="36" xfId="0" applyNumberFormat="1" applyFont="1" applyFill="1" applyBorder="1" applyAlignment="1">
      <alignment horizontal="center" vertical="center"/>
    </xf>
    <xf numFmtId="176" fontId="1" fillId="0" borderId="37" xfId="0" applyNumberFormat="1" applyFont="1" applyFill="1" applyBorder="1" applyAlignment="1">
      <alignment horizontal="center" vertical="center"/>
    </xf>
    <xf numFmtId="177" fontId="1" fillId="0" borderId="47" xfId="0" applyNumberFormat="1" applyFont="1" applyFill="1" applyBorder="1" applyAlignment="1">
      <alignment horizontal="center" vertical="center"/>
    </xf>
    <xf numFmtId="176" fontId="1" fillId="0" borderId="35" xfId="0" applyNumberFormat="1" applyFont="1" applyFill="1" applyBorder="1" applyAlignment="1">
      <alignment horizontal="center" vertical="center"/>
    </xf>
    <xf numFmtId="0" fontId="1" fillId="0" borderId="34" xfId="0" applyNumberFormat="1" applyFont="1" applyFill="1" applyBorder="1" applyAlignment="1">
      <alignment horizontal="center" vertical="center"/>
    </xf>
    <xf numFmtId="176" fontId="1" fillId="0" borderId="36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46" xfId="0" applyNumberFormat="1" applyFont="1" applyFill="1" applyBorder="1" applyAlignment="1">
      <alignment horizontal="center" vertical="center"/>
    </xf>
    <xf numFmtId="0" fontId="1" fillId="0" borderId="32" xfId="0" applyNumberFormat="1" applyFont="1" applyFill="1" applyBorder="1" applyAlignment="1">
      <alignment horizontal="center" vertical="center"/>
    </xf>
    <xf numFmtId="0" fontId="1" fillId="0" borderId="31" xfId="0" applyNumberFormat="1" applyFont="1" applyFill="1" applyBorder="1" applyAlignment="1">
      <alignment horizontal="center" vertical="center"/>
    </xf>
    <xf numFmtId="176" fontId="1" fillId="0" borderId="49" xfId="0" applyNumberFormat="1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/>
    </xf>
    <xf numFmtId="0" fontId="1" fillId="0" borderId="47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176" fontId="1" fillId="0" borderId="51" xfId="0" applyNumberFormat="1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0" fillId="0" borderId="48" xfId="0" applyNumberForma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0" fontId="0" fillId="0" borderId="43" xfId="0" applyNumberFormat="1" applyFill="1" applyBorder="1" applyAlignment="1">
      <alignment horizontal="center" vertical="center"/>
    </xf>
    <xf numFmtId="176" fontId="0" fillId="0" borderId="53" xfId="0" applyNumberFormat="1" applyFill="1" applyBorder="1" applyAlignment="1">
      <alignment horizontal="center" vertical="center"/>
    </xf>
    <xf numFmtId="0" fontId="0" fillId="0" borderId="54" xfId="0" applyFill="1" applyBorder="1">
      <alignment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/>
    </xf>
    <xf numFmtId="0" fontId="0" fillId="0" borderId="55" xfId="0" applyFill="1" applyBorder="1">
      <alignment vertical="center"/>
    </xf>
    <xf numFmtId="176" fontId="0" fillId="0" borderId="56" xfId="0" applyNumberFormat="1" applyFill="1" applyBorder="1" applyAlignment="1">
      <alignment horizontal="center" vertical="center"/>
    </xf>
    <xf numFmtId="0" fontId="0" fillId="0" borderId="17" xfId="0" applyNumberForma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57" xfId="0" applyFill="1" applyBorder="1">
      <alignment vertical="center"/>
    </xf>
    <xf numFmtId="176" fontId="1" fillId="0" borderId="58" xfId="0" applyNumberFormat="1" applyFont="1" applyFill="1" applyBorder="1" applyAlignment="1">
      <alignment horizontal="center" vertical="center"/>
    </xf>
    <xf numFmtId="0" fontId="1" fillId="0" borderId="59" xfId="0" applyFont="1" applyFill="1" applyBorder="1">
      <alignment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176" fontId="1" fillId="0" borderId="60" xfId="0" applyNumberFormat="1" applyFont="1" applyFill="1" applyBorder="1" applyAlignment="1">
      <alignment horizontal="center" vertical="center"/>
    </xf>
    <xf numFmtId="0" fontId="1" fillId="0" borderId="55" xfId="0" applyFont="1" applyFill="1" applyBorder="1">
      <alignment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176" fontId="1" fillId="0" borderId="61" xfId="0" applyNumberFormat="1" applyFont="1" applyFill="1" applyBorder="1" applyAlignment="1">
      <alignment horizontal="center" vertical="center"/>
    </xf>
    <xf numFmtId="0" fontId="1" fillId="0" borderId="57" xfId="0" applyFont="1" applyFill="1" applyBorder="1">
      <alignment vertical="center"/>
    </xf>
    <xf numFmtId="0" fontId="1" fillId="0" borderId="47" xfId="0" applyNumberFormat="1" applyFont="1" applyFill="1" applyBorder="1" applyAlignment="1">
      <alignment horizontal="center" vertical="center"/>
    </xf>
    <xf numFmtId="0" fontId="1" fillId="0" borderId="36" xfId="0" applyNumberFormat="1" applyFont="1" applyFill="1" applyBorder="1" applyAlignment="1">
      <alignment horizontal="center" vertical="center"/>
    </xf>
    <xf numFmtId="0" fontId="1" fillId="0" borderId="35" xfId="0" applyNumberFormat="1" applyFont="1" applyFill="1" applyBorder="1" applyAlignment="1">
      <alignment horizontal="center" vertical="center"/>
    </xf>
    <xf numFmtId="176" fontId="1" fillId="0" borderId="62" xfId="0" applyNumberFormat="1" applyFont="1" applyFill="1" applyBorder="1" applyAlignment="1">
      <alignment horizontal="center" vertical="center"/>
    </xf>
    <xf numFmtId="0" fontId="1" fillId="0" borderId="63" xfId="0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50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7" fontId="31" fillId="0" borderId="2" xfId="0" applyNumberFormat="1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77" fontId="0" fillId="0" borderId="19" xfId="0" applyNumberForma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7" fontId="32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2" xfId="0" applyFill="1" applyBorder="1" applyAlignment="1">
      <alignment horizontal="center" vertical="center" wrapText="1"/>
    </xf>
    <xf numFmtId="177" fontId="1" fillId="0" borderId="19" xfId="0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N18" sqref="N18"/>
    </sheetView>
  </sheetViews>
  <sheetFormatPr defaultColWidth="9" defaultRowHeight="13.5"/>
  <cols>
    <col min="1" max="1" width="6.25" style="78" customWidth="1"/>
    <col min="2" max="2" width="11.5" style="78" customWidth="1"/>
    <col min="3" max="3" width="13.625" style="78" customWidth="1"/>
    <col min="4" max="4" width="16.5" style="262" customWidth="1"/>
    <col min="5" max="6" width="15.1333333333333" style="78" customWidth="1"/>
    <col min="7" max="7" width="16" style="78" customWidth="1"/>
    <col min="8" max="8" width="9.75" style="417" customWidth="1"/>
    <col min="9" max="9" width="18.875" style="417" customWidth="1"/>
    <col min="10" max="12" width="9" style="417"/>
    <col min="13" max="16384" width="9" style="78"/>
  </cols>
  <sheetData>
    <row r="1" ht="23" customHeight="1" spans="1:8">
      <c r="A1" s="418" t="s">
        <v>0</v>
      </c>
      <c r="B1" s="267"/>
      <c r="C1" s="267"/>
      <c r="D1" s="267"/>
      <c r="E1" s="267"/>
      <c r="F1" s="267"/>
      <c r="G1" s="267"/>
      <c r="H1" s="267"/>
    </row>
    <row r="2" ht="24" customHeight="1" spans="1:8">
      <c r="A2" s="419"/>
      <c r="B2" s="270"/>
      <c r="C2" s="270"/>
      <c r="D2" s="270"/>
      <c r="E2" s="270"/>
      <c r="F2" s="270"/>
      <c r="G2" s="420" t="s">
        <v>1</v>
      </c>
      <c r="H2" s="420"/>
    </row>
    <row r="3" ht="31" customHeight="1" spans="1:9">
      <c r="A3" s="421" t="s">
        <v>2</v>
      </c>
      <c r="B3" s="421" t="s">
        <v>3</v>
      </c>
      <c r="C3" s="421" t="s">
        <v>4</v>
      </c>
      <c r="D3" s="205" t="s">
        <v>5</v>
      </c>
      <c r="E3" s="203" t="s">
        <v>6</v>
      </c>
      <c r="F3" s="203" t="s">
        <v>7</v>
      </c>
      <c r="G3" s="203" t="s">
        <v>8</v>
      </c>
      <c r="H3" s="421" t="s">
        <v>9</v>
      </c>
      <c r="I3" s="430" t="s">
        <v>10</v>
      </c>
    </row>
    <row r="4" ht="20" customHeight="1" spans="1:9">
      <c r="A4" s="301">
        <v>1</v>
      </c>
      <c r="B4" s="301" t="s">
        <v>11</v>
      </c>
      <c r="C4" s="291" t="s">
        <v>12</v>
      </c>
      <c r="D4" s="422">
        <f>'1标  文峰、狼山 '!F118</f>
        <v>736611.14</v>
      </c>
      <c r="E4" s="349">
        <f>'1标  文峰、狼山 '!H118</f>
        <v>720.53</v>
      </c>
      <c r="F4" s="349">
        <f>'1标  文峰、狼山 '!G118</f>
        <v>9443.68</v>
      </c>
      <c r="G4" s="349">
        <f>'1标  文峰、狼山 '!I118</f>
        <v>10894</v>
      </c>
      <c r="H4" s="301"/>
      <c r="I4" s="421">
        <v>4282910.896</v>
      </c>
    </row>
    <row r="5" ht="20" customHeight="1" spans="1:9">
      <c r="A5" s="286"/>
      <c r="B5" s="286"/>
      <c r="C5" s="291" t="s">
        <v>13</v>
      </c>
      <c r="D5" s="422"/>
      <c r="E5" s="337"/>
      <c r="F5" s="337"/>
      <c r="G5" s="337"/>
      <c r="H5" s="286"/>
      <c r="I5" s="421"/>
    </row>
    <row r="6" ht="20" customHeight="1" spans="1:9">
      <c r="A6" s="301">
        <v>2</v>
      </c>
      <c r="B6" s="301" t="s">
        <v>14</v>
      </c>
      <c r="C6" s="291" t="s">
        <v>15</v>
      </c>
      <c r="D6" s="422">
        <f>'2标城东、钟秀、和平桥'!E67</f>
        <v>411236.63</v>
      </c>
      <c r="E6" s="349">
        <f>'2标城东、钟秀、和平桥'!G67</f>
        <v>627.09</v>
      </c>
      <c r="F6" s="349">
        <f>'2标城东、钟秀、和平桥'!F67</f>
        <v>485</v>
      </c>
      <c r="G6" s="349">
        <f>'2标城东、钟秀、和平桥'!H67</f>
        <v>6504</v>
      </c>
      <c r="H6" s="301"/>
      <c r="I6" s="357">
        <v>2295752.04</v>
      </c>
    </row>
    <row r="7" ht="20" customHeight="1" spans="1:9">
      <c r="A7" s="423"/>
      <c r="B7" s="423"/>
      <c r="C7" s="291" t="s">
        <v>16</v>
      </c>
      <c r="D7" s="422"/>
      <c r="E7" s="424"/>
      <c r="F7" s="424"/>
      <c r="G7" s="424"/>
      <c r="H7" s="423"/>
      <c r="I7" s="357"/>
    </row>
    <row r="8" ht="20" customHeight="1" spans="1:9">
      <c r="A8" s="286"/>
      <c r="B8" s="286"/>
      <c r="C8" s="291" t="s">
        <v>17</v>
      </c>
      <c r="D8" s="422"/>
      <c r="E8" s="337"/>
      <c r="F8" s="337"/>
      <c r="G8" s="337"/>
      <c r="H8" s="286"/>
      <c r="I8" s="357"/>
    </row>
    <row r="9" ht="20" customHeight="1" spans="1:9">
      <c r="A9" s="301">
        <v>3</v>
      </c>
      <c r="B9" s="301" t="s">
        <v>18</v>
      </c>
      <c r="C9" s="291" t="s">
        <v>19</v>
      </c>
      <c r="D9" s="422">
        <f>'3标虹桥、任港、新城桥、学田'!E91</f>
        <v>381240.18</v>
      </c>
      <c r="E9" s="349">
        <f>'3标虹桥、任港、新城桥、学田'!G91</f>
        <v>264.09</v>
      </c>
      <c r="F9" s="349">
        <f>'3标虹桥、任港、新城桥、学田'!F91</f>
        <v>2507.51</v>
      </c>
      <c r="G9" s="349">
        <f>'3标虹桥、任港、新城桥、学田'!H91</f>
        <v>7076</v>
      </c>
      <c r="H9" s="349"/>
      <c r="I9" s="363">
        <v>2204660.83</v>
      </c>
    </row>
    <row r="10" ht="20" customHeight="1" spans="1:9">
      <c r="A10" s="423"/>
      <c r="B10" s="423"/>
      <c r="C10" s="291" t="s">
        <v>20</v>
      </c>
      <c r="D10" s="422"/>
      <c r="E10" s="424"/>
      <c r="F10" s="424"/>
      <c r="G10" s="424"/>
      <c r="H10" s="424"/>
      <c r="I10" s="431"/>
    </row>
    <row r="11" ht="16" customHeight="1" spans="1:9">
      <c r="A11" s="423"/>
      <c r="B11" s="423"/>
      <c r="C11" s="291" t="s">
        <v>21</v>
      </c>
      <c r="D11" s="422"/>
      <c r="E11" s="424"/>
      <c r="F11" s="424"/>
      <c r="G11" s="424"/>
      <c r="H11" s="424"/>
      <c r="I11" s="431"/>
    </row>
    <row r="12" ht="20" hidden="1" customHeight="1" spans="1:9">
      <c r="A12" s="286"/>
      <c r="B12" s="286"/>
      <c r="C12" s="291" t="s">
        <v>22</v>
      </c>
      <c r="D12" s="422"/>
      <c r="E12" s="337"/>
      <c r="F12" s="337"/>
      <c r="G12" s="337"/>
      <c r="H12" s="337"/>
      <c r="I12" s="432"/>
    </row>
    <row r="13" ht="20" customHeight="1" spans="1:9">
      <c r="A13" s="291">
        <v>4</v>
      </c>
      <c r="B13" s="291" t="s">
        <v>23</v>
      </c>
      <c r="C13" s="425" t="s">
        <v>24</v>
      </c>
      <c r="D13" s="422">
        <f>'4标秦灶街道A '!F26</f>
        <v>385621</v>
      </c>
      <c r="E13" s="343">
        <f>'4标秦灶街道A '!H26</f>
        <v>283.31</v>
      </c>
      <c r="F13" s="343">
        <f>'4标秦灶街道A '!G26</f>
        <v>17870.42</v>
      </c>
      <c r="G13" s="343">
        <f>'4标秦灶街道A '!I26</f>
        <v>1851</v>
      </c>
      <c r="H13" s="291"/>
      <c r="I13" s="357">
        <v>2133975.12</v>
      </c>
    </row>
    <row r="14" ht="20" customHeight="1" spans="1:9">
      <c r="A14" s="291">
        <v>5</v>
      </c>
      <c r="B14" s="291" t="s">
        <v>25</v>
      </c>
      <c r="C14" s="425" t="s">
        <v>26</v>
      </c>
      <c r="D14" s="422">
        <f>'5标秦灶街道B '!F48</f>
        <v>509328.45</v>
      </c>
      <c r="E14" s="343">
        <v>0</v>
      </c>
      <c r="F14" s="343">
        <v>0</v>
      </c>
      <c r="G14" s="343">
        <f>'5标秦灶街道B '!I48</f>
        <v>6499</v>
      </c>
      <c r="H14" s="291"/>
      <c r="I14" s="357">
        <v>2878118.06</v>
      </c>
    </row>
    <row r="15" ht="20" customHeight="1" spans="1:9">
      <c r="A15" s="291">
        <v>6</v>
      </c>
      <c r="B15" s="291" t="s">
        <v>27</v>
      </c>
      <c r="C15" s="425" t="s">
        <v>28</v>
      </c>
      <c r="D15" s="422">
        <f>'6标观音山A'!F40</f>
        <v>578463.01</v>
      </c>
      <c r="E15" s="343">
        <f>'6标观音山A'!H40</f>
        <v>278.08</v>
      </c>
      <c r="F15" s="343">
        <f>'6标观音山A'!G40</f>
        <v>8286.42</v>
      </c>
      <c r="G15" s="343">
        <f>'6标观音山A'!I40</f>
        <v>6043</v>
      </c>
      <c r="H15" s="291"/>
      <c r="I15" s="357">
        <v>3411752.62</v>
      </c>
    </row>
    <row r="16" ht="20" customHeight="1" spans="1:9">
      <c r="A16" s="291">
        <v>7</v>
      </c>
      <c r="B16" s="291" t="s">
        <v>29</v>
      </c>
      <c r="C16" s="425" t="s">
        <v>30</v>
      </c>
      <c r="D16" s="422">
        <f>'7标观音山B'!F46</f>
        <v>571563.59</v>
      </c>
      <c r="E16" s="343">
        <f>'7标观音山B'!H46</f>
        <v>686.35</v>
      </c>
      <c r="F16" s="343">
        <f>'7标观音山B'!G46</f>
        <v>2930.36</v>
      </c>
      <c r="G16" s="343">
        <f>'7标观音山B'!I46</f>
        <v>8131</v>
      </c>
      <c r="H16" s="291"/>
      <c r="I16" s="357">
        <v>3255928.19</v>
      </c>
    </row>
    <row r="17" ht="20" customHeight="1" spans="1:9">
      <c r="A17" s="291">
        <v>8</v>
      </c>
      <c r="B17" s="291" t="s">
        <v>31</v>
      </c>
      <c r="C17" s="425" t="s">
        <v>32</v>
      </c>
      <c r="D17" s="422">
        <f>'8标天生港'!F64</f>
        <v>705393.13</v>
      </c>
      <c r="E17" s="343">
        <f>'8标天生港'!H64</f>
        <v>983.2</v>
      </c>
      <c r="F17" s="343">
        <f>'8标天生港'!G64</f>
        <v>140700.97</v>
      </c>
      <c r="G17" s="343">
        <f>'8标天生港'!I64</f>
        <v>7261</v>
      </c>
      <c r="H17" s="291"/>
      <c r="I17" s="357">
        <v>4413106.2</v>
      </c>
    </row>
    <row r="18" ht="20" customHeight="1" spans="1:9">
      <c r="A18" s="291">
        <v>9</v>
      </c>
      <c r="B18" s="291" t="s">
        <v>33</v>
      </c>
      <c r="C18" s="425" t="s">
        <v>34</v>
      </c>
      <c r="D18" s="422">
        <f>'9标唐闸A'!F37</f>
        <v>316800.02</v>
      </c>
      <c r="E18" s="343">
        <f>'9标唐闸A'!H37</f>
        <v>86.34</v>
      </c>
      <c r="F18" s="343">
        <f>'9标唐闸A'!G37</f>
        <v>8405.9</v>
      </c>
      <c r="G18" s="343">
        <f>'9标唐闸A'!I37</f>
        <v>4115</v>
      </c>
      <c r="H18" s="291"/>
      <c r="I18" s="357">
        <v>1877823.48</v>
      </c>
    </row>
    <row r="19" ht="20" customHeight="1" spans="1:9">
      <c r="A19" s="291">
        <v>10</v>
      </c>
      <c r="B19" s="291" t="s">
        <v>35</v>
      </c>
      <c r="C19" s="425" t="s">
        <v>36</v>
      </c>
      <c r="D19" s="422">
        <f>'10标唐闸B'!F41</f>
        <v>331952.73</v>
      </c>
      <c r="E19" s="343">
        <f>'10标唐闸B'!H41</f>
        <v>401.33</v>
      </c>
      <c r="F19" s="343">
        <f>'10标唐闸B'!G41</f>
        <v>7546.48</v>
      </c>
      <c r="G19" s="343">
        <f>'10标唐闸B'!I41</f>
        <v>3644</v>
      </c>
      <c r="H19" s="291"/>
      <c r="I19" s="357">
        <v>1991191.74</v>
      </c>
    </row>
    <row r="20" ht="20" customHeight="1" spans="1:9">
      <c r="A20" s="291">
        <v>11</v>
      </c>
      <c r="B20" s="291" t="s">
        <v>37</v>
      </c>
      <c r="C20" s="425" t="s">
        <v>38</v>
      </c>
      <c r="D20" s="422">
        <f>'11标幸福'!F41</f>
        <v>432561.34</v>
      </c>
      <c r="E20" s="343">
        <f>'11标幸福'!H41</f>
        <v>1120.65</v>
      </c>
      <c r="F20" s="343">
        <f>'11标幸福'!G41</f>
        <v>7222.4</v>
      </c>
      <c r="G20" s="343">
        <f>'11标幸福'!I41</f>
        <v>7636</v>
      </c>
      <c r="H20" s="291"/>
      <c r="I20" s="357">
        <v>2906481.5</v>
      </c>
    </row>
    <row r="21" ht="20" customHeight="1" spans="1:9">
      <c r="A21" s="291">
        <v>12</v>
      </c>
      <c r="B21" s="291" t="s">
        <v>39</v>
      </c>
      <c r="C21" s="425" t="s">
        <v>40</v>
      </c>
      <c r="D21" s="422">
        <f>'12标永兴'!F61</f>
        <v>601928.12</v>
      </c>
      <c r="E21" s="343">
        <f>'12标永兴'!H61</f>
        <v>494.13</v>
      </c>
      <c r="F21" s="343">
        <f>'12标永兴'!G61</f>
        <v>709.1</v>
      </c>
      <c r="G21" s="343">
        <f>'12标永兴'!I61</f>
        <v>5175</v>
      </c>
      <c r="H21" s="291"/>
      <c r="I21" s="357">
        <v>3906915.16</v>
      </c>
    </row>
    <row r="22" ht="20" customHeight="1" spans="1:9">
      <c r="A22" s="291">
        <v>13</v>
      </c>
      <c r="B22" s="291" t="s">
        <v>41</v>
      </c>
      <c r="C22" s="425" t="s">
        <v>42</v>
      </c>
      <c r="D22" s="422">
        <f>'13标陈桥A'!F18</f>
        <v>258786.27</v>
      </c>
      <c r="E22" s="343">
        <f>'13标陈桥A'!H18</f>
        <v>375.92</v>
      </c>
      <c r="F22" s="343">
        <f>'13标陈桥A'!G18</f>
        <v>10508.44</v>
      </c>
      <c r="G22" s="343">
        <f>'13标陈桥A'!I18</f>
        <v>2435</v>
      </c>
      <c r="H22" s="291"/>
      <c r="I22" s="357">
        <v>1503531</v>
      </c>
    </row>
    <row r="23" ht="20" customHeight="1" spans="1:9">
      <c r="A23" s="291">
        <v>14</v>
      </c>
      <c r="B23" s="291" t="s">
        <v>43</v>
      </c>
      <c r="C23" s="425" t="s">
        <v>44</v>
      </c>
      <c r="D23" s="422">
        <f>'14标陈桥B'!F15</f>
        <v>323356.23</v>
      </c>
      <c r="E23" s="343">
        <f>'14标陈桥B'!H15</f>
        <v>559</v>
      </c>
      <c r="F23" s="343">
        <f>'14标陈桥B'!G15</f>
        <v>9781</v>
      </c>
      <c r="G23" s="343">
        <f>'14标陈桥B'!I15</f>
        <v>4849</v>
      </c>
      <c r="H23" s="291"/>
      <c r="I23" s="357">
        <v>1944651.91</v>
      </c>
    </row>
    <row r="24" s="261" customFormat="1" ht="20" customHeight="1" spans="1:12">
      <c r="A24" s="311" t="s">
        <v>45</v>
      </c>
      <c r="B24" s="426"/>
      <c r="C24" s="427"/>
      <c r="D24" s="428">
        <f>SUM(D4:D23)</f>
        <v>6544841.84</v>
      </c>
      <c r="E24" s="357">
        <f>SUM(E4:E23)</f>
        <v>6880.02</v>
      </c>
      <c r="F24" s="357">
        <f>SUM(F4:F23)</f>
        <v>226397.68</v>
      </c>
      <c r="G24" s="357">
        <f>SUM(G4:G23)</f>
        <v>82113</v>
      </c>
      <c r="H24" s="421"/>
      <c r="I24" s="357">
        <v>39006978</v>
      </c>
      <c r="J24" s="433"/>
      <c r="K24" s="433"/>
      <c r="L24" s="433"/>
    </row>
    <row r="25" spans="1:7">
      <c r="A25" s="429" t="s">
        <v>46</v>
      </c>
      <c r="B25" s="429"/>
      <c r="C25" s="429"/>
      <c r="D25" s="429"/>
      <c r="E25" s="429"/>
      <c r="F25" s="429"/>
      <c r="G25" s="429"/>
    </row>
    <row r="26" spans="1:7">
      <c r="A26" s="429" t="s">
        <v>47</v>
      </c>
      <c r="B26" s="429"/>
      <c r="C26" s="429"/>
      <c r="D26" s="429"/>
      <c r="E26" s="429"/>
      <c r="F26" s="429"/>
      <c r="G26" s="429"/>
    </row>
    <row r="27" spans="1:1">
      <c r="A27" s="78" t="s">
        <v>48</v>
      </c>
    </row>
  </sheetData>
  <autoFilter xmlns:etc="http://www.wps.cn/officeDocument/2017/etCustomData" ref="A3:G27" etc:filterBottomFollowUsedRange="0">
    <extLst/>
  </autoFilter>
  <mergeCells count="29">
    <mergeCell ref="A1:H1"/>
    <mergeCell ref="G2:H2"/>
    <mergeCell ref="A24:C24"/>
    <mergeCell ref="A25:H25"/>
    <mergeCell ref="A26:H26"/>
    <mergeCell ref="A4:A5"/>
    <mergeCell ref="A6:A8"/>
    <mergeCell ref="A9:A12"/>
    <mergeCell ref="B4:B5"/>
    <mergeCell ref="B6:B8"/>
    <mergeCell ref="B9:B12"/>
    <mergeCell ref="D4:D5"/>
    <mergeCell ref="D6:D8"/>
    <mergeCell ref="D9:D12"/>
    <mergeCell ref="E4:E5"/>
    <mergeCell ref="E6:E8"/>
    <mergeCell ref="E9:E12"/>
    <mergeCell ref="F4:F5"/>
    <mergeCell ref="F6:F8"/>
    <mergeCell ref="F9:F12"/>
    <mergeCell ref="G4:G5"/>
    <mergeCell ref="G6:G8"/>
    <mergeCell ref="G9:G12"/>
    <mergeCell ref="H4:H5"/>
    <mergeCell ref="H6:H8"/>
    <mergeCell ref="H9:H12"/>
    <mergeCell ref="I4:I5"/>
    <mergeCell ref="I6:I8"/>
    <mergeCell ref="I9:I12"/>
  </mergeCells>
  <pageMargins left="0.75" right="0.75" top="1" bottom="1" header="0.5" footer="0.5"/>
  <pageSetup paperSize="9" scale="87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zoomScale="53" zoomScaleNormal="53" workbookViewId="0">
      <pane xSplit="5" ySplit="2" topLeftCell="F8" activePane="bottomRight" state="frozen"/>
      <selection/>
      <selection pane="topRight"/>
      <selection pane="bottomLeft"/>
      <selection pane="bottomRight" activeCell="A27" sqref="$A27:$XFD27"/>
    </sheetView>
  </sheetViews>
  <sheetFormatPr defaultColWidth="16.3833333333333" defaultRowHeight="13.5"/>
  <cols>
    <col min="1" max="1" width="6.25833333333333" style="1" customWidth="1"/>
    <col min="2" max="2" width="24.2666666666667" style="2" customWidth="1"/>
    <col min="3" max="3" width="34.7666666666667" style="2" customWidth="1"/>
    <col min="4" max="4" width="26.8083333333333" style="2" customWidth="1"/>
    <col min="5" max="5" width="30.9333333333333" style="2" customWidth="1"/>
    <col min="6" max="6" width="25.775" style="2" customWidth="1"/>
    <col min="7" max="7" width="22.1416666666667" style="2" customWidth="1"/>
    <col min="8" max="8" width="22.0416666666667" style="2" customWidth="1"/>
    <col min="9" max="9" width="17.725" style="2" customWidth="1"/>
    <col min="10" max="10" width="17.675" style="2" customWidth="1"/>
    <col min="11" max="12" width="16.9666666666667" style="2" customWidth="1"/>
    <col min="13" max="16384" width="16.3833333333333" style="2"/>
  </cols>
  <sheetData>
    <row r="1" ht="66" customHeight="1" spans="1:12">
      <c r="A1" s="79" t="s">
        <v>546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="1" customFormat="1" ht="59" customHeight="1" spans="1:12">
      <c r="A2" s="6" t="s">
        <v>2</v>
      </c>
      <c r="B2" s="6" t="s">
        <v>269</v>
      </c>
      <c r="C2" s="6" t="s">
        <v>74</v>
      </c>
      <c r="D2" s="6" t="s">
        <v>75</v>
      </c>
      <c r="E2" s="6" t="s">
        <v>76</v>
      </c>
      <c r="F2" s="201" t="s">
        <v>270</v>
      </c>
      <c r="G2" s="7" t="s">
        <v>78</v>
      </c>
      <c r="H2" s="7" t="s">
        <v>79</v>
      </c>
      <c r="I2" s="23" t="s">
        <v>80</v>
      </c>
      <c r="J2" s="201" t="s">
        <v>271</v>
      </c>
      <c r="K2" s="202" t="s">
        <v>82</v>
      </c>
      <c r="L2" s="179" t="s">
        <v>9</v>
      </c>
    </row>
    <row r="3" s="1" customFormat="1" ht="59" customHeight="1" spans="1:12">
      <c r="A3" s="6" t="s">
        <v>83</v>
      </c>
      <c r="B3" s="6" t="s">
        <v>547</v>
      </c>
      <c r="C3" s="6"/>
      <c r="D3" s="6"/>
      <c r="E3" s="6"/>
      <c r="F3" s="201"/>
      <c r="G3" s="201"/>
      <c r="H3" s="201"/>
      <c r="I3" s="201"/>
      <c r="J3" s="201"/>
      <c r="K3" s="179"/>
      <c r="L3" s="179"/>
    </row>
    <row r="4" s="2" customFormat="1" ht="50" customHeight="1" spans="1:12">
      <c r="A4" s="6">
        <v>1</v>
      </c>
      <c r="B4" s="17" t="s">
        <v>548</v>
      </c>
      <c r="C4" s="17" t="s">
        <v>549</v>
      </c>
      <c r="D4" s="17"/>
      <c r="E4" s="17" t="s">
        <v>67</v>
      </c>
      <c r="F4" s="17">
        <f>1114.49+45765.76</f>
        <v>46880.25</v>
      </c>
      <c r="G4" s="17">
        <v>17870.42</v>
      </c>
      <c r="H4" s="17"/>
      <c r="I4" s="17"/>
      <c r="J4" s="16" t="s">
        <v>550</v>
      </c>
      <c r="K4" s="182"/>
      <c r="L4" s="182"/>
    </row>
    <row r="5" s="1" customFormat="1" ht="50" customHeight="1" spans="1:12">
      <c r="A5" s="6" t="s">
        <v>119</v>
      </c>
      <c r="B5" s="6" t="s">
        <v>111</v>
      </c>
      <c r="C5" s="6"/>
      <c r="D5" s="6"/>
      <c r="E5" s="6"/>
      <c r="F5" s="6"/>
      <c r="G5" s="6"/>
      <c r="H5" s="6"/>
      <c r="I5" s="6"/>
      <c r="J5" s="37"/>
      <c r="K5" s="203"/>
      <c r="L5" s="203"/>
    </row>
    <row r="6" s="2" customFormat="1" ht="50" customHeight="1" spans="1:12">
      <c r="A6" s="6">
        <v>2</v>
      </c>
      <c r="B6" s="17" t="s">
        <v>551</v>
      </c>
      <c r="C6" s="17"/>
      <c r="D6" s="17"/>
      <c r="E6" s="17" t="s">
        <v>67</v>
      </c>
      <c r="F6" s="17">
        <v>26228.34</v>
      </c>
      <c r="G6" s="17"/>
      <c r="H6" s="17">
        <v>28.51</v>
      </c>
      <c r="I6" s="17"/>
      <c r="J6" s="16" t="s">
        <v>550</v>
      </c>
      <c r="K6" s="182"/>
      <c r="L6" s="182"/>
    </row>
    <row r="7" s="2" customFormat="1" ht="50" customHeight="1" spans="1:12">
      <c r="A7" s="6">
        <v>3</v>
      </c>
      <c r="B7" s="17" t="s">
        <v>552</v>
      </c>
      <c r="C7" s="17" t="s">
        <v>553</v>
      </c>
      <c r="D7" s="17"/>
      <c r="E7" s="17" t="s">
        <v>68</v>
      </c>
      <c r="F7" s="17">
        <v>6288.37</v>
      </c>
      <c r="G7" s="17"/>
      <c r="H7" s="17"/>
      <c r="I7" s="17"/>
      <c r="J7" s="16" t="s">
        <v>554</v>
      </c>
      <c r="K7" s="182"/>
      <c r="L7" s="182"/>
    </row>
    <row r="8" s="2" customFormat="1" ht="50" customHeight="1" spans="1:12">
      <c r="A8" s="6">
        <v>4</v>
      </c>
      <c r="B8" s="17" t="s">
        <v>555</v>
      </c>
      <c r="C8" s="17" t="s">
        <v>556</v>
      </c>
      <c r="D8" s="17" t="s">
        <v>557</v>
      </c>
      <c r="E8" s="17" t="s">
        <v>68</v>
      </c>
      <c r="F8" s="17">
        <v>77958.57</v>
      </c>
      <c r="G8" s="17"/>
      <c r="H8" s="17"/>
      <c r="I8" s="17"/>
      <c r="J8" s="16" t="s">
        <v>554</v>
      </c>
      <c r="K8" s="182"/>
      <c r="L8" s="182"/>
    </row>
    <row r="9" s="1" customFormat="1" ht="50" customHeight="1" spans="1:12">
      <c r="A9" s="6" t="s">
        <v>225</v>
      </c>
      <c r="B9" s="6" t="s">
        <v>120</v>
      </c>
      <c r="C9" s="6"/>
      <c r="D9" s="6"/>
      <c r="E9" s="6"/>
      <c r="F9" s="6"/>
      <c r="G9" s="6"/>
      <c r="H9" s="6"/>
      <c r="I9" s="6"/>
      <c r="J9" s="37"/>
      <c r="K9" s="203"/>
      <c r="L9" s="203"/>
    </row>
    <row r="10" s="2" customFormat="1" ht="50" customHeight="1" spans="1:12">
      <c r="A10" s="6">
        <v>5</v>
      </c>
      <c r="B10" s="17" t="s">
        <v>558</v>
      </c>
      <c r="C10" s="17" t="s">
        <v>559</v>
      </c>
      <c r="D10" s="17" t="s">
        <v>560</v>
      </c>
      <c r="E10" s="17" t="s">
        <v>67</v>
      </c>
      <c r="F10" s="17"/>
      <c r="G10" s="17"/>
      <c r="H10" s="17"/>
      <c r="I10" s="17">
        <v>228</v>
      </c>
      <c r="J10" s="16" t="s">
        <v>550</v>
      </c>
      <c r="K10" s="182"/>
      <c r="L10" s="182"/>
    </row>
    <row r="11" s="2" customFormat="1" ht="50" customHeight="1" spans="1:12">
      <c r="A11" s="6">
        <v>6</v>
      </c>
      <c r="B11" s="17" t="s">
        <v>561</v>
      </c>
      <c r="C11" s="17" t="s">
        <v>562</v>
      </c>
      <c r="D11" s="17" t="s">
        <v>563</v>
      </c>
      <c r="E11" s="17" t="s">
        <v>67</v>
      </c>
      <c r="F11" s="17">
        <v>6043.81</v>
      </c>
      <c r="G11" s="17"/>
      <c r="H11" s="17">
        <v>174.39</v>
      </c>
      <c r="I11" s="17">
        <v>48</v>
      </c>
      <c r="J11" s="16" t="s">
        <v>550</v>
      </c>
      <c r="K11" s="182"/>
      <c r="L11" s="182"/>
    </row>
    <row r="12" s="2" customFormat="1" ht="50" customHeight="1" spans="1:12">
      <c r="A12" s="6">
        <v>7</v>
      </c>
      <c r="B12" s="17" t="s">
        <v>564</v>
      </c>
      <c r="C12" s="17" t="s">
        <v>565</v>
      </c>
      <c r="D12" s="17" t="s">
        <v>566</v>
      </c>
      <c r="E12" s="17" t="s">
        <v>67</v>
      </c>
      <c r="F12" s="17">
        <v>10962.25</v>
      </c>
      <c r="G12" s="17"/>
      <c r="H12" s="17">
        <v>51.95</v>
      </c>
      <c r="I12" s="17">
        <v>479</v>
      </c>
      <c r="J12" s="16" t="s">
        <v>550</v>
      </c>
      <c r="K12" s="182"/>
      <c r="L12" s="182"/>
    </row>
    <row r="13" s="2" customFormat="1" ht="50" customHeight="1" spans="1:12">
      <c r="A13" s="6">
        <v>8</v>
      </c>
      <c r="B13" s="17" t="s">
        <v>567</v>
      </c>
      <c r="C13" s="17" t="s">
        <v>568</v>
      </c>
      <c r="D13" s="17" t="s">
        <v>569</v>
      </c>
      <c r="E13" s="17" t="s">
        <v>67</v>
      </c>
      <c r="F13" s="17">
        <v>1153.48</v>
      </c>
      <c r="G13" s="17"/>
      <c r="H13" s="17"/>
      <c r="I13" s="17">
        <v>303</v>
      </c>
      <c r="J13" s="16" t="s">
        <v>550</v>
      </c>
      <c r="K13" s="182"/>
      <c r="L13" s="182"/>
    </row>
    <row r="14" s="1" customFormat="1" ht="50" customHeight="1" spans="1:12">
      <c r="A14" s="6">
        <v>9</v>
      </c>
      <c r="B14" s="17" t="s">
        <v>570</v>
      </c>
      <c r="C14" s="17" t="s">
        <v>569</v>
      </c>
      <c r="D14" s="17" t="s">
        <v>571</v>
      </c>
      <c r="E14" s="17" t="s">
        <v>68</v>
      </c>
      <c r="F14" s="17"/>
      <c r="G14" s="17"/>
      <c r="H14" s="17"/>
      <c r="I14" s="17">
        <v>81</v>
      </c>
      <c r="J14" s="16" t="s">
        <v>554</v>
      </c>
      <c r="K14" s="203"/>
      <c r="L14" s="203"/>
    </row>
    <row r="15" s="2" customFormat="1" ht="50" customHeight="1" spans="1:12">
      <c r="A15" s="6">
        <v>10</v>
      </c>
      <c r="B15" s="17" t="s">
        <v>572</v>
      </c>
      <c r="C15" s="17" t="s">
        <v>565</v>
      </c>
      <c r="D15" s="17" t="s">
        <v>573</v>
      </c>
      <c r="E15" s="17" t="s">
        <v>68</v>
      </c>
      <c r="F15" s="17"/>
      <c r="G15" s="17"/>
      <c r="H15" s="17"/>
      <c r="I15" s="17">
        <v>412</v>
      </c>
      <c r="J15" s="16" t="s">
        <v>554</v>
      </c>
      <c r="K15" s="182"/>
      <c r="L15" s="182"/>
    </row>
    <row r="16" s="2" customFormat="1" ht="50" customHeight="1" spans="1:12">
      <c r="A16" s="6">
        <v>11</v>
      </c>
      <c r="B16" s="17" t="s">
        <v>560</v>
      </c>
      <c r="C16" s="17" t="s">
        <v>574</v>
      </c>
      <c r="D16" s="17" t="s">
        <v>572</v>
      </c>
      <c r="E16" s="17" t="s">
        <v>68</v>
      </c>
      <c r="F16" s="17"/>
      <c r="G16" s="17"/>
      <c r="H16" s="17"/>
      <c r="I16" s="17">
        <v>300</v>
      </c>
      <c r="J16" s="16" t="s">
        <v>554</v>
      </c>
      <c r="K16" s="182"/>
      <c r="L16" s="182"/>
    </row>
    <row r="17" s="1" customFormat="1" ht="50" customHeight="1" spans="1:12">
      <c r="A17" s="6" t="s">
        <v>249</v>
      </c>
      <c r="B17" s="6" t="s">
        <v>226</v>
      </c>
      <c r="C17" s="6"/>
      <c r="D17" s="6"/>
      <c r="E17" s="6"/>
      <c r="F17" s="6"/>
      <c r="G17" s="6"/>
      <c r="H17" s="6"/>
      <c r="I17" s="6"/>
      <c r="J17" s="37"/>
      <c r="K17" s="203"/>
      <c r="L17" s="203"/>
    </row>
    <row r="18" s="2" customFormat="1" ht="50" customHeight="1" spans="1:12">
      <c r="A18" s="6">
        <v>12</v>
      </c>
      <c r="B18" s="17" t="s">
        <v>575</v>
      </c>
      <c r="C18" s="17" t="s">
        <v>576</v>
      </c>
      <c r="D18" s="17"/>
      <c r="E18" s="17" t="s">
        <v>67</v>
      </c>
      <c r="F18" s="17">
        <f>1740.42+3988.93+3836.71</f>
        <v>9566.06</v>
      </c>
      <c r="G18" s="17"/>
      <c r="H18" s="17"/>
      <c r="I18" s="17"/>
      <c r="J18" s="16" t="s">
        <v>550</v>
      </c>
      <c r="K18" s="182"/>
      <c r="L18" s="182"/>
    </row>
    <row r="19" s="2" customFormat="1" ht="70" customHeight="1" spans="1:12">
      <c r="A19" s="6">
        <v>13</v>
      </c>
      <c r="B19" s="17" t="s">
        <v>577</v>
      </c>
      <c r="C19" s="17" t="s">
        <v>578</v>
      </c>
      <c r="D19" s="17"/>
      <c r="E19" s="17" t="s">
        <v>67</v>
      </c>
      <c r="F19" s="17">
        <v>8612.76</v>
      </c>
      <c r="G19" s="17"/>
      <c r="H19" s="17">
        <v>28.46</v>
      </c>
      <c r="I19" s="17"/>
      <c r="J19" s="16" t="s">
        <v>550</v>
      </c>
      <c r="K19" s="182"/>
      <c r="L19" s="182"/>
    </row>
    <row r="20" s="2" customFormat="1" ht="50" customHeight="1" spans="1:12">
      <c r="A20" s="6">
        <v>14</v>
      </c>
      <c r="B20" s="17" t="s">
        <v>579</v>
      </c>
      <c r="C20" s="17" t="s">
        <v>580</v>
      </c>
      <c r="D20" s="17" t="s">
        <v>581</v>
      </c>
      <c r="E20" s="17" t="s">
        <v>67</v>
      </c>
      <c r="F20" s="17">
        <v>111250.62</v>
      </c>
      <c r="G20" s="17"/>
      <c r="H20" s="17"/>
      <c r="I20" s="17"/>
      <c r="J20" s="16" t="s">
        <v>550</v>
      </c>
      <c r="K20" s="182"/>
      <c r="L20" s="182"/>
    </row>
    <row r="21" s="199" customFormat="1" ht="50" customHeight="1" spans="1:12">
      <c r="A21" s="6">
        <v>15</v>
      </c>
      <c r="B21" s="12" t="s">
        <v>582</v>
      </c>
      <c r="C21" s="12" t="s">
        <v>583</v>
      </c>
      <c r="D21" s="12"/>
      <c r="E21" s="12" t="s">
        <v>67</v>
      </c>
      <c r="F21" s="12">
        <v>24553.37</v>
      </c>
      <c r="G21" s="12"/>
      <c r="H21" s="12"/>
      <c r="I21" s="12"/>
      <c r="J21" s="16" t="s">
        <v>550</v>
      </c>
      <c r="K21" s="204"/>
      <c r="L21" s="204"/>
    </row>
    <row r="22" s="199" customFormat="1" ht="50" customHeight="1" spans="1:12">
      <c r="A22" s="6">
        <v>16</v>
      </c>
      <c r="B22" s="12" t="s">
        <v>584</v>
      </c>
      <c r="C22" s="12"/>
      <c r="D22" s="12"/>
      <c r="E22" s="12" t="s">
        <v>67</v>
      </c>
      <c r="F22" s="12">
        <v>38818.68</v>
      </c>
      <c r="G22" s="12"/>
      <c r="H22" s="12"/>
      <c r="I22" s="12"/>
      <c r="J22" s="16" t="s">
        <v>550</v>
      </c>
      <c r="K22" s="204"/>
      <c r="L22" s="204"/>
    </row>
    <row r="23" s="200" customFormat="1" ht="50" customHeight="1" spans="1:12">
      <c r="A23" s="6" t="s">
        <v>585</v>
      </c>
      <c r="B23" s="201" t="s">
        <v>586</v>
      </c>
      <c r="C23" s="201"/>
      <c r="D23" s="201"/>
      <c r="E23" s="201"/>
      <c r="F23" s="201"/>
      <c r="G23" s="201"/>
      <c r="H23" s="201"/>
      <c r="I23" s="201"/>
      <c r="J23" s="37"/>
      <c r="K23" s="205"/>
      <c r="L23" s="205"/>
    </row>
    <row r="24" s="199" customFormat="1" ht="50" customHeight="1" spans="1:12">
      <c r="A24" s="6">
        <v>17</v>
      </c>
      <c r="B24" s="12" t="s">
        <v>587</v>
      </c>
      <c r="C24" s="12" t="s">
        <v>588</v>
      </c>
      <c r="D24" s="12"/>
      <c r="E24" s="12" t="s">
        <v>68</v>
      </c>
      <c r="F24" s="12">
        <v>15095.04</v>
      </c>
      <c r="G24" s="12"/>
      <c r="H24" s="12"/>
      <c r="I24" s="12"/>
      <c r="J24" s="16" t="s">
        <v>550</v>
      </c>
      <c r="K24" s="204"/>
      <c r="L24" s="204"/>
    </row>
    <row r="25" s="199" customFormat="1" ht="50" customHeight="1" spans="1:12">
      <c r="A25" s="6">
        <v>18</v>
      </c>
      <c r="B25" s="12" t="s">
        <v>589</v>
      </c>
      <c r="C25" s="12" t="s">
        <v>590</v>
      </c>
      <c r="D25" s="12"/>
      <c r="E25" s="12" t="s">
        <v>67</v>
      </c>
      <c r="F25" s="12">
        <v>2209.4</v>
      </c>
      <c r="G25" s="12"/>
      <c r="H25" s="12"/>
      <c r="I25" s="12"/>
      <c r="J25" s="16" t="s">
        <v>550</v>
      </c>
      <c r="K25" s="204"/>
      <c r="L25" s="204"/>
    </row>
    <row r="26" s="2" customFormat="1" ht="50" customHeight="1" spans="1:12">
      <c r="A26" s="18" t="s">
        <v>45</v>
      </c>
      <c r="B26" s="18"/>
      <c r="C26" s="18"/>
      <c r="D26" s="18"/>
      <c r="E26" s="17"/>
      <c r="F26" s="17">
        <f>SUM(F4:F25)</f>
        <v>385621</v>
      </c>
      <c r="G26" s="17">
        <f>SUM(G4:G25)</f>
        <v>17870.42</v>
      </c>
      <c r="H26" s="17">
        <f>SUM(H4:H25)</f>
        <v>283.31</v>
      </c>
      <c r="I26" s="17">
        <f>SUM(I4:I25)</f>
        <v>1851</v>
      </c>
      <c r="J26" s="16"/>
      <c r="K26" s="182"/>
      <c r="L26" s="182"/>
    </row>
  </sheetData>
  <autoFilter xmlns:etc="http://www.wps.cn/officeDocument/2017/etCustomData" ref="A2:I26" etc:filterBottomFollowUsedRange="0">
    <extLst/>
  </autoFilter>
  <mergeCells count="5">
    <mergeCell ref="A1:L1"/>
    <mergeCell ref="C7:D7"/>
    <mergeCell ref="C18:D18"/>
    <mergeCell ref="C19:D19"/>
    <mergeCell ref="A26:D26"/>
  </mergeCells>
  <pageMargins left="0.7" right="0.7" top="0.393055555555556" bottom="0.196527777777778" header="0.3" footer="0.3"/>
  <pageSetup paperSize="9" scale="47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8"/>
  <sheetViews>
    <sheetView zoomScale="64" zoomScaleNormal="64" workbookViewId="0">
      <pane xSplit="5" ySplit="2" topLeftCell="F38" activePane="bottomRight" state="frozen"/>
      <selection/>
      <selection pane="topRight"/>
      <selection pane="bottomLeft"/>
      <selection pane="bottomRight" activeCell="I60" sqref="I60"/>
    </sheetView>
  </sheetViews>
  <sheetFormatPr defaultColWidth="16.3833333333333" defaultRowHeight="22.5"/>
  <cols>
    <col min="1" max="1" width="6.25833333333333" style="3" customWidth="1"/>
    <col min="2" max="2" width="32.2666666666667" style="4" customWidth="1"/>
    <col min="3" max="3" width="21.6083333333333" style="4" customWidth="1"/>
    <col min="4" max="4" width="18.7416666666667" style="4" customWidth="1"/>
    <col min="5" max="5" width="30.9416666666667" style="4" customWidth="1"/>
    <col min="6" max="6" width="25.775" style="4" customWidth="1"/>
    <col min="7" max="7" width="21.35" style="4" customWidth="1"/>
    <col min="8" max="8" width="18.175" style="4" customWidth="1"/>
    <col min="9" max="9" width="21.3583333333333" style="4" customWidth="1"/>
    <col min="10" max="10" width="18.625" style="4" customWidth="1"/>
    <col min="11" max="11" width="21.3583333333333" style="4" customWidth="1"/>
    <col min="12" max="12" width="19.5416666666667" style="4" customWidth="1"/>
    <col min="13" max="16384" width="16.3833333333333" style="2"/>
  </cols>
  <sheetData>
    <row r="1" ht="48" customHeight="1" spans="1:12">
      <c r="A1" s="3" t="s">
        <v>591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59" customHeight="1" spans="1:12">
      <c r="A2" s="5" t="s">
        <v>2</v>
      </c>
      <c r="B2" s="5" t="s">
        <v>269</v>
      </c>
      <c r="C2" s="5" t="s">
        <v>592</v>
      </c>
      <c r="D2" s="5" t="s">
        <v>75</v>
      </c>
      <c r="E2" s="5" t="s">
        <v>76</v>
      </c>
      <c r="F2" s="7" t="s">
        <v>270</v>
      </c>
      <c r="G2" s="7" t="s">
        <v>78</v>
      </c>
      <c r="H2" s="7" t="s">
        <v>79</v>
      </c>
      <c r="I2" s="23" t="s">
        <v>80</v>
      </c>
      <c r="J2" s="24" t="s">
        <v>271</v>
      </c>
      <c r="K2" s="24" t="s">
        <v>82</v>
      </c>
      <c r="L2" s="6" t="s">
        <v>9</v>
      </c>
    </row>
    <row r="3" s="2" customFormat="1" ht="50" customHeight="1" spans="1:12">
      <c r="A3" s="5">
        <v>1</v>
      </c>
      <c r="B3" s="10" t="s">
        <v>563</v>
      </c>
      <c r="C3" s="10" t="s">
        <v>593</v>
      </c>
      <c r="D3" s="10" t="s">
        <v>594</v>
      </c>
      <c r="E3" s="10" t="s">
        <v>68</v>
      </c>
      <c r="F3" s="10"/>
      <c r="G3" s="13"/>
      <c r="H3" s="13"/>
      <c r="I3" s="76">
        <v>282</v>
      </c>
      <c r="J3" s="25" t="s">
        <v>595</v>
      </c>
      <c r="K3" s="25"/>
      <c r="L3" s="16"/>
    </row>
    <row r="4" s="2" customFormat="1" ht="50" customHeight="1" spans="1:12">
      <c r="A4" s="5">
        <v>2</v>
      </c>
      <c r="B4" s="10" t="s">
        <v>573</v>
      </c>
      <c r="C4" s="13" t="s">
        <v>596</v>
      </c>
      <c r="D4" s="13" t="s">
        <v>597</v>
      </c>
      <c r="E4" s="69" t="s">
        <v>67</v>
      </c>
      <c r="F4" s="187">
        <v>108451.44</v>
      </c>
      <c r="G4" s="17"/>
      <c r="H4" s="17"/>
      <c r="I4" s="76">
        <v>99</v>
      </c>
      <c r="J4" s="25" t="s">
        <v>595</v>
      </c>
      <c r="K4" s="25"/>
      <c r="L4" s="16"/>
    </row>
    <row r="5" s="2" customFormat="1" ht="50" customHeight="1" spans="1:12">
      <c r="A5" s="5">
        <v>3</v>
      </c>
      <c r="B5" s="10" t="s">
        <v>573</v>
      </c>
      <c r="C5" s="10" t="s">
        <v>598</v>
      </c>
      <c r="D5" s="10" t="s">
        <v>599</v>
      </c>
      <c r="E5" s="188"/>
      <c r="F5" s="189"/>
      <c r="G5" s="17"/>
      <c r="H5" s="17"/>
      <c r="I5" s="197"/>
      <c r="J5" s="25" t="s">
        <v>595</v>
      </c>
      <c r="K5" s="25"/>
      <c r="L5" s="16"/>
    </row>
    <row r="6" s="2" customFormat="1" ht="50" customHeight="1" spans="1:12">
      <c r="A6" s="5">
        <v>4</v>
      </c>
      <c r="B6" s="17" t="s">
        <v>573</v>
      </c>
      <c r="C6" s="17" t="s">
        <v>600</v>
      </c>
      <c r="D6" s="17" t="s">
        <v>598</v>
      </c>
      <c r="E6" s="17" t="s">
        <v>67</v>
      </c>
      <c r="F6" s="17">
        <v>31998.85</v>
      </c>
      <c r="G6" s="17"/>
      <c r="H6" s="17"/>
      <c r="I6" s="21">
        <v>216</v>
      </c>
      <c r="J6" s="25" t="s">
        <v>595</v>
      </c>
      <c r="K6" s="25"/>
      <c r="L6" s="16"/>
    </row>
    <row r="7" s="2" customFormat="1" ht="50" customHeight="1" spans="1:12">
      <c r="A7" s="5">
        <v>5</v>
      </c>
      <c r="B7" s="17" t="s">
        <v>601</v>
      </c>
      <c r="C7" s="17" t="s">
        <v>599</v>
      </c>
      <c r="D7" s="17" t="s">
        <v>602</v>
      </c>
      <c r="E7" s="17" t="s">
        <v>67</v>
      </c>
      <c r="F7" s="17">
        <v>2689.25</v>
      </c>
      <c r="G7" s="17"/>
      <c r="H7" s="17"/>
      <c r="I7" s="21">
        <v>162</v>
      </c>
      <c r="J7" s="25" t="s">
        <v>595</v>
      </c>
      <c r="K7" s="25"/>
      <c r="L7" s="16"/>
    </row>
    <row r="8" s="2" customFormat="1" ht="50" customHeight="1" spans="1:12">
      <c r="A8" s="5">
        <v>6</v>
      </c>
      <c r="B8" s="13" t="s">
        <v>603</v>
      </c>
      <c r="C8" s="190" t="s">
        <v>604</v>
      </c>
      <c r="D8" s="191"/>
      <c r="E8" s="12" t="s">
        <v>67</v>
      </c>
      <c r="F8" s="192">
        <v>8983.62</v>
      </c>
      <c r="G8" s="17"/>
      <c r="H8" s="17"/>
      <c r="I8" s="21"/>
      <c r="J8" s="25" t="s">
        <v>595</v>
      </c>
      <c r="K8" s="25"/>
      <c r="L8" s="16"/>
    </row>
    <row r="9" s="2" customFormat="1" ht="50" customHeight="1" spans="1:12">
      <c r="A9" s="5">
        <v>7</v>
      </c>
      <c r="B9" s="17" t="s">
        <v>605</v>
      </c>
      <c r="C9" s="39" t="s">
        <v>606</v>
      </c>
      <c r="D9" s="193"/>
      <c r="E9" s="12" t="s">
        <v>67</v>
      </c>
      <c r="F9" s="192">
        <v>6492.16</v>
      </c>
      <c r="G9" s="17"/>
      <c r="H9" s="17"/>
      <c r="I9" s="21"/>
      <c r="J9" s="25" t="s">
        <v>595</v>
      </c>
      <c r="K9" s="25"/>
      <c r="L9" s="16"/>
    </row>
    <row r="10" s="2" customFormat="1" ht="50" customHeight="1" spans="1:12">
      <c r="A10" s="5">
        <v>8</v>
      </c>
      <c r="B10" s="17" t="s">
        <v>607</v>
      </c>
      <c r="C10" s="17" t="s">
        <v>608</v>
      </c>
      <c r="D10" s="17" t="s">
        <v>573</v>
      </c>
      <c r="E10" s="17" t="s">
        <v>67</v>
      </c>
      <c r="F10" s="17">
        <v>4058.47</v>
      </c>
      <c r="G10" s="17"/>
      <c r="H10" s="17"/>
      <c r="I10" s="21">
        <v>25</v>
      </c>
      <c r="J10" s="25" t="s">
        <v>595</v>
      </c>
      <c r="K10" s="25"/>
      <c r="L10" s="16"/>
    </row>
    <row r="11" s="2" customFormat="1" ht="50" customHeight="1" spans="1:12">
      <c r="A11" s="5">
        <v>9</v>
      </c>
      <c r="B11" s="12" t="s">
        <v>609</v>
      </c>
      <c r="C11" s="13" t="s">
        <v>610</v>
      </c>
      <c r="D11" s="13" t="s">
        <v>611</v>
      </c>
      <c r="E11" s="13" t="s">
        <v>67</v>
      </c>
      <c r="F11" s="17"/>
      <c r="G11" s="17"/>
      <c r="H11" s="17"/>
      <c r="I11" s="21">
        <v>43</v>
      </c>
      <c r="J11" s="25" t="s">
        <v>595</v>
      </c>
      <c r="K11" s="25"/>
      <c r="L11" s="16"/>
    </row>
    <row r="12" s="2" customFormat="1" ht="50" customHeight="1" spans="1:12">
      <c r="A12" s="5">
        <v>10</v>
      </c>
      <c r="B12" s="12" t="s">
        <v>610</v>
      </c>
      <c r="C12" s="12" t="s">
        <v>565</v>
      </c>
      <c r="D12" s="12" t="s">
        <v>612</v>
      </c>
      <c r="E12" s="13" t="s">
        <v>67</v>
      </c>
      <c r="F12" s="192">
        <v>16876.41</v>
      </c>
      <c r="G12" s="17"/>
      <c r="H12" s="17"/>
      <c r="I12" s="21">
        <v>562</v>
      </c>
      <c r="J12" s="25" t="s">
        <v>595</v>
      </c>
      <c r="K12" s="25"/>
      <c r="L12" s="16"/>
    </row>
    <row r="13" s="2" customFormat="1" ht="50" customHeight="1" spans="1:12">
      <c r="A13" s="5">
        <v>11</v>
      </c>
      <c r="B13" s="12" t="s">
        <v>613</v>
      </c>
      <c r="C13" s="194" t="s">
        <v>614</v>
      </c>
      <c r="D13" s="195"/>
      <c r="E13" s="12" t="s">
        <v>67</v>
      </c>
      <c r="F13" s="192">
        <v>131.88</v>
      </c>
      <c r="G13" s="17"/>
      <c r="H13" s="17"/>
      <c r="I13" s="21"/>
      <c r="J13" s="25" t="s">
        <v>595</v>
      </c>
      <c r="K13" s="25"/>
      <c r="L13" s="16"/>
    </row>
    <row r="14" s="2" customFormat="1" ht="50" customHeight="1" spans="1:12">
      <c r="A14" s="5">
        <v>12</v>
      </c>
      <c r="B14" s="17" t="s">
        <v>615</v>
      </c>
      <c r="C14" s="17" t="s">
        <v>197</v>
      </c>
      <c r="D14" s="17" t="s">
        <v>563</v>
      </c>
      <c r="E14" s="12" t="s">
        <v>67</v>
      </c>
      <c r="F14" s="192">
        <v>2643.98</v>
      </c>
      <c r="G14" s="17"/>
      <c r="H14" s="17"/>
      <c r="I14" s="21"/>
      <c r="J14" s="25" t="s">
        <v>595</v>
      </c>
      <c r="K14" s="25"/>
      <c r="L14" s="16"/>
    </row>
    <row r="15" s="2" customFormat="1" ht="50" customHeight="1" spans="1:12">
      <c r="A15" s="5">
        <v>13</v>
      </c>
      <c r="B15" s="12" t="s">
        <v>616</v>
      </c>
      <c r="C15" s="194" t="s">
        <v>617</v>
      </c>
      <c r="D15" s="195"/>
      <c r="E15" s="12" t="s">
        <v>67</v>
      </c>
      <c r="F15" s="192">
        <v>6721.89</v>
      </c>
      <c r="G15" s="17"/>
      <c r="H15" s="17"/>
      <c r="I15" s="21"/>
      <c r="J15" s="25" t="s">
        <v>595</v>
      </c>
      <c r="K15" s="25"/>
      <c r="L15" s="16"/>
    </row>
    <row r="16" s="2" customFormat="1" ht="50" customHeight="1" spans="1:12">
      <c r="A16" s="5">
        <v>14</v>
      </c>
      <c r="B16" s="17" t="s">
        <v>618</v>
      </c>
      <c r="C16" s="17" t="s">
        <v>619</v>
      </c>
      <c r="D16" s="17"/>
      <c r="E16" s="17" t="s">
        <v>67</v>
      </c>
      <c r="F16" s="17">
        <v>19280.51</v>
      </c>
      <c r="G16" s="17"/>
      <c r="H16" s="17"/>
      <c r="I16" s="21"/>
      <c r="J16" s="25" t="s">
        <v>595</v>
      </c>
      <c r="K16" s="25"/>
      <c r="L16" s="16"/>
    </row>
    <row r="17" s="2" customFormat="1" ht="50" customHeight="1" spans="1:12">
      <c r="A17" s="5">
        <v>15</v>
      </c>
      <c r="B17" s="12" t="s">
        <v>620</v>
      </c>
      <c r="C17" s="12" t="s">
        <v>621</v>
      </c>
      <c r="D17" s="12" t="s">
        <v>622</v>
      </c>
      <c r="E17" s="12" t="s">
        <v>68</v>
      </c>
      <c r="F17" s="12">
        <v>11595.55</v>
      </c>
      <c r="G17" s="17"/>
      <c r="H17" s="17"/>
      <c r="I17" s="21">
        <v>311</v>
      </c>
      <c r="J17" s="25" t="s">
        <v>595</v>
      </c>
      <c r="K17" s="25"/>
      <c r="L17" s="16"/>
    </row>
    <row r="18" s="2" customFormat="1" ht="50" customHeight="1" spans="1:12">
      <c r="A18" s="5">
        <v>16</v>
      </c>
      <c r="B18" s="12" t="s">
        <v>563</v>
      </c>
      <c r="C18" s="12" t="s">
        <v>565</v>
      </c>
      <c r="D18" s="12" t="s">
        <v>622</v>
      </c>
      <c r="E18" s="12" t="s">
        <v>68</v>
      </c>
      <c r="F18" s="12">
        <v>447.7</v>
      </c>
      <c r="G18" s="17"/>
      <c r="H18" s="17"/>
      <c r="I18" s="21">
        <v>971</v>
      </c>
      <c r="J18" s="25" t="s">
        <v>595</v>
      </c>
      <c r="K18" s="25"/>
      <c r="L18" s="16"/>
    </row>
    <row r="19" s="2" customFormat="1" ht="50" customHeight="1" spans="1:12">
      <c r="A19" s="5">
        <v>17</v>
      </c>
      <c r="B19" s="12" t="s">
        <v>623</v>
      </c>
      <c r="C19" s="12" t="s">
        <v>624</v>
      </c>
      <c r="D19" s="12" t="s">
        <v>625</v>
      </c>
      <c r="E19" s="12" t="s">
        <v>67</v>
      </c>
      <c r="F19" s="12">
        <v>55929.24</v>
      </c>
      <c r="G19" s="17"/>
      <c r="H19" s="17"/>
      <c r="I19" s="21">
        <v>620</v>
      </c>
      <c r="J19" s="25" t="s">
        <v>595</v>
      </c>
      <c r="K19" s="25"/>
      <c r="L19" s="16"/>
    </row>
    <row r="20" s="2" customFormat="1" ht="50" customHeight="1" spans="1:12">
      <c r="A20" s="5">
        <v>18</v>
      </c>
      <c r="B20" s="12" t="s">
        <v>626</v>
      </c>
      <c r="C20" s="12" t="s">
        <v>627</v>
      </c>
      <c r="D20" s="12"/>
      <c r="E20" s="12" t="s">
        <v>67</v>
      </c>
      <c r="F20" s="12">
        <v>17842.16</v>
      </c>
      <c r="G20" s="17"/>
      <c r="H20" s="17"/>
      <c r="I20" s="21"/>
      <c r="J20" s="25" t="s">
        <v>595</v>
      </c>
      <c r="K20" s="25"/>
      <c r="L20" s="16"/>
    </row>
    <row r="21" s="2" customFormat="1" ht="50" customHeight="1" spans="1:12">
      <c r="A21" s="5">
        <v>19</v>
      </c>
      <c r="B21" s="12" t="s">
        <v>628</v>
      </c>
      <c r="C21" s="12" t="s">
        <v>629</v>
      </c>
      <c r="D21" s="12"/>
      <c r="E21" s="12" t="s">
        <v>67</v>
      </c>
      <c r="F21" s="12">
        <v>39943.49</v>
      </c>
      <c r="G21" s="17"/>
      <c r="H21" s="17"/>
      <c r="I21" s="21"/>
      <c r="J21" s="25" t="s">
        <v>595</v>
      </c>
      <c r="K21" s="25"/>
      <c r="L21" s="16"/>
    </row>
    <row r="22" s="2" customFormat="1" ht="50" customHeight="1" spans="1:12">
      <c r="A22" s="5">
        <v>20</v>
      </c>
      <c r="B22" s="12" t="s">
        <v>628</v>
      </c>
      <c r="C22" s="12" t="s">
        <v>630</v>
      </c>
      <c r="D22" s="12"/>
      <c r="E22" s="12" t="s">
        <v>67</v>
      </c>
      <c r="F22" s="12"/>
      <c r="G22" s="17"/>
      <c r="H22" s="17"/>
      <c r="I22" s="21"/>
      <c r="J22" s="25" t="s">
        <v>595</v>
      </c>
      <c r="K22" s="25"/>
      <c r="L22" s="16"/>
    </row>
    <row r="23" s="2" customFormat="1" ht="50" customHeight="1" spans="1:12">
      <c r="A23" s="5">
        <v>21</v>
      </c>
      <c r="B23" s="12" t="s">
        <v>628</v>
      </c>
      <c r="C23" s="12" t="s">
        <v>631</v>
      </c>
      <c r="D23" s="12"/>
      <c r="E23" s="12" t="s">
        <v>67</v>
      </c>
      <c r="F23" s="12"/>
      <c r="G23" s="17"/>
      <c r="H23" s="17"/>
      <c r="I23" s="21"/>
      <c r="J23" s="25" t="s">
        <v>595</v>
      </c>
      <c r="K23" s="25"/>
      <c r="L23" s="16"/>
    </row>
    <row r="24" s="2" customFormat="1" ht="50" customHeight="1" spans="1:12">
      <c r="A24" s="5">
        <v>22</v>
      </c>
      <c r="B24" s="68" t="s">
        <v>632</v>
      </c>
      <c r="C24" s="68" t="s">
        <v>633</v>
      </c>
      <c r="D24" s="68"/>
      <c r="E24" s="12" t="s">
        <v>67</v>
      </c>
      <c r="F24" s="17">
        <v>29347.32</v>
      </c>
      <c r="G24" s="17"/>
      <c r="H24" s="17"/>
      <c r="I24" s="21"/>
      <c r="J24" s="25" t="s">
        <v>595</v>
      </c>
      <c r="K24" s="25"/>
      <c r="L24" s="16"/>
    </row>
    <row r="25" s="2" customFormat="1" ht="50" customHeight="1" spans="1:12">
      <c r="A25" s="5">
        <v>23</v>
      </c>
      <c r="B25" s="68" t="s">
        <v>632</v>
      </c>
      <c r="C25" s="68" t="s">
        <v>634</v>
      </c>
      <c r="D25" s="68"/>
      <c r="E25" s="12"/>
      <c r="F25" s="17"/>
      <c r="G25" s="17"/>
      <c r="H25" s="17"/>
      <c r="I25" s="21"/>
      <c r="J25" s="25" t="s">
        <v>595</v>
      </c>
      <c r="K25" s="25"/>
      <c r="L25" s="16"/>
    </row>
    <row r="26" s="2" customFormat="1" ht="50" customHeight="1" spans="1:12">
      <c r="A26" s="5">
        <v>24</v>
      </c>
      <c r="B26" s="12" t="s">
        <v>635</v>
      </c>
      <c r="C26" s="12" t="s">
        <v>573</v>
      </c>
      <c r="D26" s="12" t="s">
        <v>484</v>
      </c>
      <c r="E26" s="12" t="s">
        <v>67</v>
      </c>
      <c r="F26" s="12">
        <v>4460.83</v>
      </c>
      <c r="G26" s="17"/>
      <c r="H26" s="17"/>
      <c r="I26" s="21"/>
      <c r="J26" s="25" t="s">
        <v>595</v>
      </c>
      <c r="K26" s="25"/>
      <c r="L26" s="16"/>
    </row>
    <row r="27" s="2" customFormat="1" ht="50" customHeight="1" spans="1:12">
      <c r="A27" s="5">
        <v>25</v>
      </c>
      <c r="B27" s="12" t="s">
        <v>636</v>
      </c>
      <c r="C27" s="12" t="s">
        <v>637</v>
      </c>
      <c r="D27" s="12" t="s">
        <v>594</v>
      </c>
      <c r="E27" s="12" t="s">
        <v>67</v>
      </c>
      <c r="F27" s="12">
        <v>2008.08</v>
      </c>
      <c r="G27" s="17"/>
      <c r="H27" s="17"/>
      <c r="I27" s="21"/>
      <c r="J27" s="25" t="s">
        <v>595</v>
      </c>
      <c r="K27" s="25"/>
      <c r="L27" s="16"/>
    </row>
    <row r="28" s="2" customFormat="1" ht="50" customHeight="1" spans="1:12">
      <c r="A28" s="5">
        <v>26</v>
      </c>
      <c r="B28" s="12" t="s">
        <v>638</v>
      </c>
      <c r="C28" s="12" t="s">
        <v>600</v>
      </c>
      <c r="D28" s="12" t="s">
        <v>637</v>
      </c>
      <c r="E28" s="12" t="s">
        <v>67</v>
      </c>
      <c r="F28" s="12">
        <v>10919.3</v>
      </c>
      <c r="G28" s="17"/>
      <c r="H28" s="17"/>
      <c r="I28" s="21">
        <v>1323</v>
      </c>
      <c r="J28" s="25" t="s">
        <v>595</v>
      </c>
      <c r="K28" s="25"/>
      <c r="L28" s="16"/>
    </row>
    <row r="29" s="2" customFormat="1" ht="50" customHeight="1" spans="1:12">
      <c r="A29" s="5">
        <v>27</v>
      </c>
      <c r="B29" s="12" t="s">
        <v>639</v>
      </c>
      <c r="C29" s="12" t="s">
        <v>610</v>
      </c>
      <c r="D29" s="12" t="s">
        <v>640</v>
      </c>
      <c r="E29" s="12" t="s">
        <v>67</v>
      </c>
      <c r="F29" s="192">
        <v>638.5</v>
      </c>
      <c r="G29" s="17"/>
      <c r="H29" s="17"/>
      <c r="I29" s="21"/>
      <c r="J29" s="25" t="s">
        <v>595</v>
      </c>
      <c r="K29" s="25"/>
      <c r="L29" s="16"/>
    </row>
    <row r="30" s="2" customFormat="1" ht="50" customHeight="1" spans="1:12">
      <c r="A30" s="5">
        <v>28</v>
      </c>
      <c r="B30" s="54" t="s">
        <v>641</v>
      </c>
      <c r="C30" s="129" t="s">
        <v>642</v>
      </c>
      <c r="D30" s="129"/>
      <c r="E30" s="129" t="s">
        <v>68</v>
      </c>
      <c r="F30" s="129">
        <v>10152.86</v>
      </c>
      <c r="G30" s="17"/>
      <c r="H30" s="17"/>
      <c r="I30" s="138"/>
      <c r="J30" s="25" t="s">
        <v>595</v>
      </c>
      <c r="K30" s="25"/>
      <c r="L30" s="16"/>
    </row>
    <row r="31" s="2" customFormat="1" ht="50" customHeight="1" spans="1:12">
      <c r="A31" s="5">
        <v>29</v>
      </c>
      <c r="B31" s="12" t="s">
        <v>643</v>
      </c>
      <c r="C31" s="12" t="s">
        <v>644</v>
      </c>
      <c r="D31" s="12"/>
      <c r="E31" s="12" t="s">
        <v>67</v>
      </c>
      <c r="F31" s="12">
        <v>5501.02</v>
      </c>
      <c r="G31" s="17"/>
      <c r="H31" s="17"/>
      <c r="I31" s="21">
        <v>346</v>
      </c>
      <c r="J31" s="25" t="s">
        <v>595</v>
      </c>
      <c r="K31" s="25"/>
      <c r="L31" s="16"/>
    </row>
    <row r="32" s="2" customFormat="1" ht="50" customHeight="1" spans="1:12">
      <c r="A32" s="5">
        <v>30</v>
      </c>
      <c r="B32" s="12" t="s">
        <v>640</v>
      </c>
      <c r="C32" s="12"/>
      <c r="D32" s="12"/>
      <c r="E32" s="12" t="s">
        <v>67</v>
      </c>
      <c r="F32" s="12">
        <v>16826.95</v>
      </c>
      <c r="G32" s="17"/>
      <c r="H32" s="17"/>
      <c r="I32" s="21"/>
      <c r="J32" s="25" t="s">
        <v>595</v>
      </c>
      <c r="K32" s="25"/>
      <c r="L32" s="16"/>
    </row>
    <row r="33" s="2" customFormat="1" ht="50" customHeight="1" spans="1:13">
      <c r="A33" s="5">
        <v>31</v>
      </c>
      <c r="B33" s="108" t="s">
        <v>645</v>
      </c>
      <c r="C33" s="108" t="s">
        <v>197</v>
      </c>
      <c r="D33" s="108" t="s">
        <v>637</v>
      </c>
      <c r="E33" s="196" t="s">
        <v>67</v>
      </c>
      <c r="F33" s="196">
        <v>8257.53</v>
      </c>
      <c r="G33" s="17"/>
      <c r="H33" s="17"/>
      <c r="I33" s="138">
        <v>419</v>
      </c>
      <c r="J33" s="25" t="s">
        <v>595</v>
      </c>
      <c r="K33" s="25"/>
      <c r="L33" s="16"/>
      <c r="M33" s="198"/>
    </row>
    <row r="34" s="2" customFormat="1" ht="50" customHeight="1" spans="1:12">
      <c r="A34" s="5">
        <v>32</v>
      </c>
      <c r="B34" s="12" t="s">
        <v>646</v>
      </c>
      <c r="C34" s="12" t="s">
        <v>559</v>
      </c>
      <c r="D34" s="12" t="s">
        <v>573</v>
      </c>
      <c r="E34" s="196" t="s">
        <v>68</v>
      </c>
      <c r="F34" s="196"/>
      <c r="G34" s="17"/>
      <c r="H34" s="17"/>
      <c r="I34" s="138">
        <v>122</v>
      </c>
      <c r="J34" s="25" t="s">
        <v>595</v>
      </c>
      <c r="K34" s="25"/>
      <c r="L34" s="16"/>
    </row>
    <row r="35" s="2" customFormat="1" ht="50" customHeight="1" spans="1:12">
      <c r="A35" s="5">
        <v>33</v>
      </c>
      <c r="B35" s="12" t="s">
        <v>647</v>
      </c>
      <c r="C35" s="12"/>
      <c r="D35" s="12"/>
      <c r="E35" s="12" t="s">
        <v>68</v>
      </c>
      <c r="F35" s="196">
        <v>8484.1</v>
      </c>
      <c r="G35" s="17"/>
      <c r="H35" s="17"/>
      <c r="I35" s="138"/>
      <c r="J35" s="25" t="s">
        <v>595</v>
      </c>
      <c r="K35" s="25"/>
      <c r="L35" s="16"/>
    </row>
    <row r="36" s="2" customFormat="1" ht="50" customHeight="1" spans="1:12">
      <c r="A36" s="5">
        <v>34</v>
      </c>
      <c r="B36" s="12" t="s">
        <v>648</v>
      </c>
      <c r="C36" s="12"/>
      <c r="D36" s="12"/>
      <c r="E36" s="12" t="s">
        <v>68</v>
      </c>
      <c r="F36" s="196">
        <v>21974.87</v>
      </c>
      <c r="G36" s="17"/>
      <c r="H36" s="17"/>
      <c r="I36" s="138"/>
      <c r="J36" s="25" t="s">
        <v>595</v>
      </c>
      <c r="K36" s="25"/>
      <c r="L36" s="16"/>
    </row>
    <row r="37" s="2" customFormat="1" ht="50" customHeight="1" spans="1:12">
      <c r="A37" s="5">
        <v>35</v>
      </c>
      <c r="B37" s="12" t="s">
        <v>649</v>
      </c>
      <c r="C37" s="12"/>
      <c r="D37" s="12"/>
      <c r="E37" s="12" t="s">
        <v>68</v>
      </c>
      <c r="F37" s="196">
        <v>768.07</v>
      </c>
      <c r="G37" s="17"/>
      <c r="H37" s="17"/>
      <c r="I37" s="138"/>
      <c r="J37" s="25" t="s">
        <v>595</v>
      </c>
      <c r="K37" s="25"/>
      <c r="L37" s="16"/>
    </row>
    <row r="38" s="2" customFormat="1" ht="50" customHeight="1" spans="1:12">
      <c r="A38" s="5">
        <v>36</v>
      </c>
      <c r="B38" s="12" t="s">
        <v>650</v>
      </c>
      <c r="C38" s="12" t="s">
        <v>637</v>
      </c>
      <c r="D38" s="12" t="s">
        <v>623</v>
      </c>
      <c r="E38" s="12" t="s">
        <v>68</v>
      </c>
      <c r="F38" s="196"/>
      <c r="G38" s="17"/>
      <c r="H38" s="17"/>
      <c r="I38" s="138">
        <v>156</v>
      </c>
      <c r="J38" s="25" t="s">
        <v>595</v>
      </c>
      <c r="K38" s="25"/>
      <c r="L38" s="16"/>
    </row>
    <row r="39" s="2" customFormat="1" ht="50" customHeight="1" spans="1:12">
      <c r="A39" s="5">
        <v>37</v>
      </c>
      <c r="B39" s="12" t="s">
        <v>571</v>
      </c>
      <c r="C39" s="12" t="s">
        <v>563</v>
      </c>
      <c r="D39" s="12" t="s">
        <v>610</v>
      </c>
      <c r="E39" s="12" t="s">
        <v>68</v>
      </c>
      <c r="F39" s="196">
        <v>1528.72</v>
      </c>
      <c r="G39" s="17"/>
      <c r="H39" s="17"/>
      <c r="I39" s="138">
        <v>226</v>
      </c>
      <c r="J39" s="25" t="s">
        <v>595</v>
      </c>
      <c r="K39" s="25"/>
      <c r="L39" s="16"/>
    </row>
    <row r="40" s="2" customFormat="1" ht="50" customHeight="1" spans="1:12">
      <c r="A40" s="5">
        <v>38</v>
      </c>
      <c r="B40" s="12" t="s">
        <v>643</v>
      </c>
      <c r="C40" s="12" t="s">
        <v>563</v>
      </c>
      <c r="D40" s="12" t="s">
        <v>610</v>
      </c>
      <c r="E40" s="12" t="s">
        <v>68</v>
      </c>
      <c r="F40" s="196">
        <v>15564.56</v>
      </c>
      <c r="G40" s="17"/>
      <c r="H40" s="17"/>
      <c r="I40" s="138">
        <v>101</v>
      </c>
      <c r="J40" s="25" t="s">
        <v>595</v>
      </c>
      <c r="K40" s="25"/>
      <c r="L40" s="16"/>
    </row>
    <row r="41" s="2" customFormat="1" ht="50" customHeight="1" spans="1:12">
      <c r="A41" s="5">
        <v>39</v>
      </c>
      <c r="B41" s="12" t="s">
        <v>651</v>
      </c>
      <c r="C41" s="12" t="s">
        <v>643</v>
      </c>
      <c r="D41" s="12" t="s">
        <v>571</v>
      </c>
      <c r="E41" s="12" t="s">
        <v>68</v>
      </c>
      <c r="F41" s="192"/>
      <c r="G41" s="17"/>
      <c r="H41" s="17"/>
      <c r="I41" s="138">
        <v>112</v>
      </c>
      <c r="J41" s="25" t="s">
        <v>595</v>
      </c>
      <c r="K41" s="25"/>
      <c r="L41" s="16"/>
    </row>
    <row r="42" s="2" customFormat="1" ht="50" customHeight="1" spans="1:12">
      <c r="A42" s="5">
        <v>40</v>
      </c>
      <c r="B42" s="12" t="s">
        <v>652</v>
      </c>
      <c r="C42" s="12"/>
      <c r="D42" s="12"/>
      <c r="E42" s="12" t="s">
        <v>67</v>
      </c>
      <c r="F42" s="192">
        <v>9044.23</v>
      </c>
      <c r="G42" s="17"/>
      <c r="H42" s="17"/>
      <c r="I42" s="138"/>
      <c r="J42" s="25" t="s">
        <v>595</v>
      </c>
      <c r="K42" s="25"/>
      <c r="L42" s="16"/>
    </row>
    <row r="43" s="2" customFormat="1" ht="50" customHeight="1" spans="1:12">
      <c r="A43" s="5">
        <v>41</v>
      </c>
      <c r="B43" s="12" t="s">
        <v>653</v>
      </c>
      <c r="C43" s="12" t="s">
        <v>654</v>
      </c>
      <c r="D43" s="12" t="s">
        <v>569</v>
      </c>
      <c r="E43" s="12" t="s">
        <v>67</v>
      </c>
      <c r="F43" s="192">
        <v>10360.35</v>
      </c>
      <c r="G43" s="17"/>
      <c r="H43" s="17"/>
      <c r="I43" s="138"/>
      <c r="J43" s="25" t="s">
        <v>595</v>
      </c>
      <c r="K43" s="25"/>
      <c r="L43" s="16"/>
    </row>
    <row r="44" s="2" customFormat="1" ht="50" customHeight="1" spans="1:12">
      <c r="A44" s="5">
        <v>42</v>
      </c>
      <c r="B44" s="12" t="s">
        <v>655</v>
      </c>
      <c r="C44" s="12" t="s">
        <v>637</v>
      </c>
      <c r="D44" s="12" t="s">
        <v>623</v>
      </c>
      <c r="E44" s="12" t="s">
        <v>68</v>
      </c>
      <c r="F44" s="192">
        <v>5546.12</v>
      </c>
      <c r="G44" s="17"/>
      <c r="H44" s="17"/>
      <c r="I44" s="138"/>
      <c r="J44" s="25" t="s">
        <v>595</v>
      </c>
      <c r="K44" s="25"/>
      <c r="L44" s="16"/>
    </row>
    <row r="45" s="2" customFormat="1" ht="50" customHeight="1" spans="1:12">
      <c r="A45" s="5">
        <v>43</v>
      </c>
      <c r="B45" s="12" t="s">
        <v>656</v>
      </c>
      <c r="C45" s="194" t="s">
        <v>657</v>
      </c>
      <c r="D45" s="195"/>
      <c r="E45" s="12" t="s">
        <v>67</v>
      </c>
      <c r="F45" s="192">
        <v>13858.44</v>
      </c>
      <c r="G45" s="17"/>
      <c r="H45" s="17"/>
      <c r="I45" s="138"/>
      <c r="J45" s="25" t="s">
        <v>595</v>
      </c>
      <c r="K45" s="25"/>
      <c r="L45" s="16"/>
    </row>
    <row r="46" s="2" customFormat="1" ht="50" customHeight="1" spans="1:12">
      <c r="A46" s="5">
        <v>44</v>
      </c>
      <c r="B46" s="12" t="s">
        <v>658</v>
      </c>
      <c r="C46" s="12"/>
      <c r="D46" s="12"/>
      <c r="E46" s="12" t="s">
        <v>67</v>
      </c>
      <c r="F46" s="192"/>
      <c r="G46" s="17"/>
      <c r="H46" s="17"/>
      <c r="I46" s="129">
        <v>66</v>
      </c>
      <c r="J46" s="25" t="s">
        <v>595</v>
      </c>
      <c r="K46" s="25"/>
      <c r="L46" s="16"/>
    </row>
    <row r="47" s="2" customFormat="1" ht="50" customHeight="1" spans="1:12">
      <c r="A47" s="5">
        <v>45</v>
      </c>
      <c r="B47" s="12" t="s">
        <v>659</v>
      </c>
      <c r="C47" s="12"/>
      <c r="D47" s="12"/>
      <c r="E47" s="12" t="s">
        <v>67</v>
      </c>
      <c r="F47" s="192"/>
      <c r="G47" s="17"/>
      <c r="H47" s="17"/>
      <c r="I47" s="129">
        <v>337</v>
      </c>
      <c r="J47" s="25" t="s">
        <v>595</v>
      </c>
      <c r="K47" s="25"/>
      <c r="L47" s="16"/>
    </row>
    <row r="48" s="2" customFormat="1" ht="50" customHeight="1" spans="1:12">
      <c r="A48" s="18" t="s">
        <v>45</v>
      </c>
      <c r="B48" s="18"/>
      <c r="C48" s="18"/>
      <c r="D48" s="18"/>
      <c r="E48" s="17"/>
      <c r="F48" s="17">
        <f>SUM(F3:F47)</f>
        <v>509328.45</v>
      </c>
      <c r="G48" s="17">
        <f>SUM(G3:G47)</f>
        <v>0</v>
      </c>
      <c r="H48" s="17">
        <f>SUM(H3:H47)</f>
        <v>0</v>
      </c>
      <c r="I48" s="17">
        <f>SUM(I3:I47)</f>
        <v>6499</v>
      </c>
      <c r="J48" s="25"/>
      <c r="K48" s="25"/>
      <c r="L48" s="16"/>
    </row>
  </sheetData>
  <autoFilter xmlns:etc="http://www.wps.cn/officeDocument/2017/etCustomData" ref="A2:I48" etc:filterBottomFollowUsedRange="0">
    <extLst/>
  </autoFilter>
  <mergeCells count="20">
    <mergeCell ref="A1:L1"/>
    <mergeCell ref="C8:D8"/>
    <mergeCell ref="C9:D9"/>
    <mergeCell ref="C13:D13"/>
    <mergeCell ref="C15:D15"/>
    <mergeCell ref="C16:D16"/>
    <mergeCell ref="C20:D20"/>
    <mergeCell ref="C21:D21"/>
    <mergeCell ref="C22:D22"/>
    <mergeCell ref="C23:D23"/>
    <mergeCell ref="C24:D24"/>
    <mergeCell ref="C25:D25"/>
    <mergeCell ref="C45:D45"/>
    <mergeCell ref="A48:D48"/>
    <mergeCell ref="E4:E5"/>
    <mergeCell ref="E24:E25"/>
    <mergeCell ref="F4:F5"/>
    <mergeCell ref="F21:F23"/>
    <mergeCell ref="F24:F25"/>
    <mergeCell ref="I4:I5"/>
  </mergeCells>
  <pageMargins left="0.7" right="0.7" top="0.393055555555556" bottom="0.196527777777778" header="0.3" footer="0.3"/>
  <pageSetup paperSize="9" scale="47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zoomScale="59" zoomScaleNormal="59" workbookViewId="0">
      <pane xSplit="5" ySplit="2" topLeftCell="F36" activePane="bottomRight" state="frozen"/>
      <selection/>
      <selection pane="topRight"/>
      <selection pane="bottomLeft"/>
      <selection pane="bottomRight" activeCell="G39" sqref="G39"/>
    </sheetView>
  </sheetViews>
  <sheetFormatPr defaultColWidth="9" defaultRowHeight="13.5"/>
  <cols>
    <col min="1" max="1" width="6.375" style="78" customWidth="1"/>
    <col min="2" max="2" width="18.125" style="78" customWidth="1"/>
    <col min="3" max="3" width="17.25" style="78" customWidth="1"/>
    <col min="4" max="4" width="11.75" style="78" customWidth="1"/>
    <col min="5" max="5" width="27.9583333333333" style="78" customWidth="1"/>
    <col min="6" max="6" width="22.5" style="78" customWidth="1"/>
    <col min="7" max="7" width="14.125" style="78" customWidth="1"/>
    <col min="8" max="8" width="16.5916666666667" style="78" customWidth="1"/>
    <col min="9" max="9" width="19.5416666666667" style="78" customWidth="1"/>
    <col min="10" max="10" width="10.25" style="78" customWidth="1"/>
    <col min="11" max="11" width="14.75" style="78" customWidth="1"/>
    <col min="12" max="12" width="14.375" style="78" customWidth="1"/>
    <col min="13" max="16384" width="9" style="78"/>
  </cols>
  <sheetData>
    <row r="1" s="78" customFormat="1" ht="68.1" customHeight="1" spans="1:11">
      <c r="A1" s="79" t="s">
        <v>660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="163" customFormat="1" ht="60" customHeight="1" spans="1:12">
      <c r="A2" s="5" t="s">
        <v>2</v>
      </c>
      <c r="B2" s="5" t="s">
        <v>269</v>
      </c>
      <c r="C2" s="5" t="s">
        <v>592</v>
      </c>
      <c r="D2" s="5" t="s">
        <v>75</v>
      </c>
      <c r="E2" s="5" t="s">
        <v>76</v>
      </c>
      <c r="F2" s="7" t="s">
        <v>399</v>
      </c>
      <c r="G2" s="7" t="s">
        <v>78</v>
      </c>
      <c r="H2" s="7" t="s">
        <v>79</v>
      </c>
      <c r="I2" s="23" t="s">
        <v>80</v>
      </c>
      <c r="J2" s="24" t="s">
        <v>271</v>
      </c>
      <c r="K2" s="24" t="s">
        <v>82</v>
      </c>
      <c r="L2" s="181" t="s">
        <v>9</v>
      </c>
    </row>
    <row r="3" ht="48.75" customHeight="1" spans="1:12">
      <c r="A3" s="42">
        <v>1</v>
      </c>
      <c r="B3" s="164" t="s">
        <v>661</v>
      </c>
      <c r="C3" s="165" t="s">
        <v>662</v>
      </c>
      <c r="D3" s="165" t="s">
        <v>663</v>
      </c>
      <c r="E3" s="164" t="s">
        <v>67</v>
      </c>
      <c r="F3" s="164">
        <v>5935.46</v>
      </c>
      <c r="G3" s="166"/>
      <c r="H3" s="166"/>
      <c r="I3" s="166">
        <v>126</v>
      </c>
      <c r="J3" s="172" t="s">
        <v>664</v>
      </c>
      <c r="K3" s="182"/>
      <c r="L3" s="183"/>
    </row>
    <row r="4" ht="50.1" customHeight="1" spans="1:12">
      <c r="A4" s="42">
        <v>2</v>
      </c>
      <c r="B4" s="167" t="s">
        <v>662</v>
      </c>
      <c r="C4" s="168" t="s">
        <v>665</v>
      </c>
      <c r="D4" s="168" t="s">
        <v>170</v>
      </c>
      <c r="E4" s="169" t="s">
        <v>67</v>
      </c>
      <c r="F4" s="164">
        <v>10242.34</v>
      </c>
      <c r="G4" s="166"/>
      <c r="H4" s="166"/>
      <c r="I4" s="166">
        <f>433+215</f>
        <v>648</v>
      </c>
      <c r="J4" s="172" t="s">
        <v>664</v>
      </c>
      <c r="K4" s="182"/>
      <c r="L4" s="183"/>
    </row>
    <row r="5" ht="50.1" customHeight="1" spans="1:12">
      <c r="A5" s="42">
        <v>3</v>
      </c>
      <c r="B5" s="167" t="s">
        <v>159</v>
      </c>
      <c r="C5" s="168" t="s">
        <v>452</v>
      </c>
      <c r="D5" s="168" t="s">
        <v>196</v>
      </c>
      <c r="E5" s="169" t="s">
        <v>67</v>
      </c>
      <c r="F5" s="164">
        <v>12618.88</v>
      </c>
      <c r="G5" s="166"/>
      <c r="H5" s="166">
        <v>17.23</v>
      </c>
      <c r="I5" s="166">
        <f>1053-36</f>
        <v>1017</v>
      </c>
      <c r="J5" s="172" t="s">
        <v>664</v>
      </c>
      <c r="K5" s="182"/>
      <c r="L5" s="183"/>
    </row>
    <row r="6" ht="50.1" customHeight="1" spans="1:12">
      <c r="A6" s="42">
        <v>4</v>
      </c>
      <c r="B6" s="167" t="s">
        <v>666</v>
      </c>
      <c r="C6" s="168" t="s">
        <v>336</v>
      </c>
      <c r="D6" s="168" t="s">
        <v>196</v>
      </c>
      <c r="E6" s="169" t="s">
        <v>67</v>
      </c>
      <c r="F6" s="164">
        <v>89348.74</v>
      </c>
      <c r="G6" s="166"/>
      <c r="H6" s="166">
        <v>100.27</v>
      </c>
      <c r="I6" s="166">
        <v>1168</v>
      </c>
      <c r="J6" s="172" t="s">
        <v>664</v>
      </c>
      <c r="K6" s="182"/>
      <c r="L6" s="183"/>
    </row>
    <row r="7" ht="50.1" customHeight="1" spans="1:12">
      <c r="A7" s="42">
        <v>5</v>
      </c>
      <c r="B7" s="167" t="s">
        <v>667</v>
      </c>
      <c r="C7" s="168" t="s">
        <v>422</v>
      </c>
      <c r="D7" s="168" t="s">
        <v>668</v>
      </c>
      <c r="E7" s="169" t="s">
        <v>67</v>
      </c>
      <c r="F7" s="164">
        <v>32688.1</v>
      </c>
      <c r="G7" s="166"/>
      <c r="H7" s="166"/>
      <c r="I7" s="166">
        <v>159</v>
      </c>
      <c r="J7" s="172" t="s">
        <v>664</v>
      </c>
      <c r="K7" s="182"/>
      <c r="L7" s="183"/>
    </row>
    <row r="8" ht="50.1" customHeight="1" spans="1:12">
      <c r="A8" s="42">
        <v>6</v>
      </c>
      <c r="B8" s="167" t="s">
        <v>669</v>
      </c>
      <c r="C8" s="168" t="s">
        <v>159</v>
      </c>
      <c r="D8" s="168" t="s">
        <v>670</v>
      </c>
      <c r="E8" s="169" t="s">
        <v>67</v>
      </c>
      <c r="F8" s="164">
        <v>32957.7</v>
      </c>
      <c r="G8" s="166"/>
      <c r="H8" s="166"/>
      <c r="I8" s="166">
        <v>212</v>
      </c>
      <c r="J8" s="172" t="s">
        <v>664</v>
      </c>
      <c r="K8" s="182"/>
      <c r="L8" s="183"/>
    </row>
    <row r="9" ht="50.1" customHeight="1" spans="1:12">
      <c r="A9" s="42">
        <v>7</v>
      </c>
      <c r="B9" s="167" t="s">
        <v>158</v>
      </c>
      <c r="C9" s="168" t="s">
        <v>170</v>
      </c>
      <c r="D9" s="168" t="s">
        <v>670</v>
      </c>
      <c r="E9" s="169" t="s">
        <v>67</v>
      </c>
      <c r="F9" s="164">
        <v>35199.72</v>
      </c>
      <c r="G9" s="166"/>
      <c r="H9" s="166">
        <v>160.58</v>
      </c>
      <c r="I9" s="166">
        <v>550</v>
      </c>
      <c r="J9" s="172" t="s">
        <v>664</v>
      </c>
      <c r="K9" s="182"/>
      <c r="L9" s="183"/>
    </row>
    <row r="10" ht="50.1" customHeight="1" spans="1:12">
      <c r="A10" s="42">
        <v>8</v>
      </c>
      <c r="B10" s="167" t="s">
        <v>671</v>
      </c>
      <c r="C10" s="168" t="s">
        <v>672</v>
      </c>
      <c r="D10" s="168" t="s">
        <v>170</v>
      </c>
      <c r="E10" s="169" t="s">
        <v>67</v>
      </c>
      <c r="F10" s="164">
        <v>6134.73</v>
      </c>
      <c r="G10" s="166"/>
      <c r="H10" s="166"/>
      <c r="I10" s="166"/>
      <c r="J10" s="172" t="s">
        <v>664</v>
      </c>
      <c r="K10" s="182"/>
      <c r="L10" s="183"/>
    </row>
    <row r="11" ht="50.1" customHeight="1" spans="1:12">
      <c r="A11" s="42">
        <v>9</v>
      </c>
      <c r="B11" s="167" t="s">
        <v>673</v>
      </c>
      <c r="C11" s="168" t="s">
        <v>674</v>
      </c>
      <c r="D11" s="168" t="s">
        <v>675</v>
      </c>
      <c r="E11" s="169" t="s">
        <v>67</v>
      </c>
      <c r="F11" s="164">
        <v>950.52</v>
      </c>
      <c r="G11" s="166"/>
      <c r="H11" s="166"/>
      <c r="I11" s="166">
        <v>235</v>
      </c>
      <c r="J11" s="172" t="s">
        <v>664</v>
      </c>
      <c r="K11" s="182"/>
      <c r="L11" s="183"/>
    </row>
    <row r="12" ht="50.1" customHeight="1" spans="1:12">
      <c r="A12" s="42">
        <v>10</v>
      </c>
      <c r="B12" s="167" t="s">
        <v>676</v>
      </c>
      <c r="C12" s="168" t="s">
        <v>668</v>
      </c>
      <c r="D12" s="168" t="s">
        <v>677</v>
      </c>
      <c r="E12" s="169" t="s">
        <v>67</v>
      </c>
      <c r="F12" s="164"/>
      <c r="G12" s="166"/>
      <c r="H12" s="166"/>
      <c r="I12" s="166">
        <v>25</v>
      </c>
      <c r="J12" s="172" t="s">
        <v>664</v>
      </c>
      <c r="K12" s="182"/>
      <c r="L12" s="183"/>
    </row>
    <row r="13" ht="50.1" customHeight="1" spans="1:12">
      <c r="A13" s="42">
        <v>11</v>
      </c>
      <c r="B13" s="167" t="s">
        <v>678</v>
      </c>
      <c r="C13" s="168" t="s">
        <v>666</v>
      </c>
      <c r="D13" s="168" t="s">
        <v>159</v>
      </c>
      <c r="E13" s="169" t="s">
        <v>67</v>
      </c>
      <c r="F13" s="164"/>
      <c r="G13" s="166"/>
      <c r="H13" s="166"/>
      <c r="I13" s="166">
        <v>332</v>
      </c>
      <c r="J13" s="172" t="s">
        <v>664</v>
      </c>
      <c r="K13" s="182"/>
      <c r="L13" s="183"/>
    </row>
    <row r="14" ht="50.1" customHeight="1" spans="1:12">
      <c r="A14" s="42">
        <v>12</v>
      </c>
      <c r="B14" s="167" t="s">
        <v>679</v>
      </c>
      <c r="C14" s="168" t="s">
        <v>666</v>
      </c>
      <c r="D14" s="168" t="s">
        <v>159</v>
      </c>
      <c r="E14" s="169" t="s">
        <v>67</v>
      </c>
      <c r="F14" s="164"/>
      <c r="G14" s="166"/>
      <c r="H14" s="166"/>
      <c r="I14" s="166">
        <v>293</v>
      </c>
      <c r="J14" s="172" t="s">
        <v>664</v>
      </c>
      <c r="K14" s="182"/>
      <c r="L14" s="183"/>
    </row>
    <row r="15" ht="50.1" customHeight="1" spans="1:12">
      <c r="A15" s="42">
        <v>13</v>
      </c>
      <c r="B15" s="167" t="s">
        <v>680</v>
      </c>
      <c r="C15" s="168" t="s">
        <v>666</v>
      </c>
      <c r="D15" s="168" t="s">
        <v>663</v>
      </c>
      <c r="E15" s="169" t="s">
        <v>67</v>
      </c>
      <c r="F15" s="164"/>
      <c r="G15" s="166"/>
      <c r="H15" s="166"/>
      <c r="I15" s="166">
        <v>142</v>
      </c>
      <c r="J15" s="172" t="s">
        <v>664</v>
      </c>
      <c r="K15" s="182"/>
      <c r="L15" s="183"/>
    </row>
    <row r="16" ht="50.1" customHeight="1" spans="1:12">
      <c r="A16" s="42">
        <v>14</v>
      </c>
      <c r="B16" s="167" t="s">
        <v>681</v>
      </c>
      <c r="C16" s="168" t="s">
        <v>663</v>
      </c>
      <c r="D16" s="168" t="s">
        <v>159</v>
      </c>
      <c r="E16" s="169" t="s">
        <v>67</v>
      </c>
      <c r="F16" s="164">
        <f>13789.68+4644.09</f>
        <v>18433.77</v>
      </c>
      <c r="G16" s="166"/>
      <c r="H16" s="166"/>
      <c r="I16" s="166">
        <v>144</v>
      </c>
      <c r="J16" s="172" t="s">
        <v>664</v>
      </c>
      <c r="K16" s="182"/>
      <c r="L16" s="183"/>
    </row>
    <row r="17" ht="50.1" customHeight="1" spans="1:12">
      <c r="A17" s="42">
        <v>15</v>
      </c>
      <c r="B17" s="167" t="s">
        <v>682</v>
      </c>
      <c r="C17" s="168" t="s">
        <v>159</v>
      </c>
      <c r="D17" s="168" t="s">
        <v>683</v>
      </c>
      <c r="E17" s="169" t="s">
        <v>67</v>
      </c>
      <c r="F17" s="164"/>
      <c r="G17" s="166"/>
      <c r="H17" s="166"/>
      <c r="I17" s="166">
        <v>118</v>
      </c>
      <c r="J17" s="172" t="s">
        <v>664</v>
      </c>
      <c r="K17" s="182"/>
      <c r="L17" s="183"/>
    </row>
    <row r="18" ht="50.1" customHeight="1" spans="1:12">
      <c r="A18" s="42">
        <v>16</v>
      </c>
      <c r="B18" s="167" t="s">
        <v>684</v>
      </c>
      <c r="C18" s="168" t="s">
        <v>158</v>
      </c>
      <c r="D18" s="168" t="s">
        <v>669</v>
      </c>
      <c r="E18" s="169" t="s">
        <v>67</v>
      </c>
      <c r="F18" s="164"/>
      <c r="G18" s="166"/>
      <c r="H18" s="166"/>
      <c r="I18" s="166">
        <f>102+55</f>
        <v>157</v>
      </c>
      <c r="J18" s="172" t="s">
        <v>664</v>
      </c>
      <c r="K18" s="182"/>
      <c r="L18" s="183"/>
    </row>
    <row r="19" ht="50.1" customHeight="1" spans="1:12">
      <c r="A19" s="42">
        <v>17</v>
      </c>
      <c r="B19" s="167" t="s">
        <v>685</v>
      </c>
      <c r="C19" s="168" t="s">
        <v>678</v>
      </c>
      <c r="D19" s="168" t="s">
        <v>681</v>
      </c>
      <c r="E19" s="169" t="s">
        <v>67</v>
      </c>
      <c r="F19" s="164">
        <f>55449.73-1632.93</f>
        <v>53816.8</v>
      </c>
      <c r="G19" s="166"/>
      <c r="H19" s="166"/>
      <c r="I19" s="166"/>
      <c r="J19" s="172" t="s">
        <v>664</v>
      </c>
      <c r="K19" s="182"/>
      <c r="L19" s="183"/>
    </row>
    <row r="20" ht="50.1" customHeight="1" spans="1:12">
      <c r="A20" s="42">
        <v>18</v>
      </c>
      <c r="B20" s="167" t="s">
        <v>686</v>
      </c>
      <c r="C20" s="168" t="s">
        <v>687</v>
      </c>
      <c r="D20" s="168"/>
      <c r="E20" s="169" t="s">
        <v>67</v>
      </c>
      <c r="F20" s="164">
        <v>36838.03</v>
      </c>
      <c r="G20" s="166"/>
      <c r="H20" s="166"/>
      <c r="I20" s="166"/>
      <c r="J20" s="172" t="s">
        <v>664</v>
      </c>
      <c r="K20" s="182"/>
      <c r="L20" s="183"/>
    </row>
    <row r="21" ht="50.1" customHeight="1" spans="1:12">
      <c r="A21" s="42">
        <v>19</v>
      </c>
      <c r="B21" s="167" t="s">
        <v>688</v>
      </c>
      <c r="C21" s="168" t="s">
        <v>159</v>
      </c>
      <c r="D21" s="168" t="s">
        <v>670</v>
      </c>
      <c r="E21" s="169" t="s">
        <v>67</v>
      </c>
      <c r="F21" s="164">
        <v>47032.73</v>
      </c>
      <c r="G21" s="166">
        <v>2194.67</v>
      </c>
      <c r="H21" s="166"/>
      <c r="I21" s="166"/>
      <c r="J21" s="172" t="s">
        <v>664</v>
      </c>
      <c r="K21" s="182"/>
      <c r="L21" s="183"/>
    </row>
    <row r="22" ht="60" customHeight="1" spans="1:12">
      <c r="A22" s="42">
        <v>20</v>
      </c>
      <c r="B22" s="167" t="s">
        <v>689</v>
      </c>
      <c r="C22" s="168" t="s">
        <v>690</v>
      </c>
      <c r="D22" s="168"/>
      <c r="E22" s="169" t="s">
        <v>67</v>
      </c>
      <c r="F22" s="164">
        <v>80310.72</v>
      </c>
      <c r="G22" s="166"/>
      <c r="H22" s="166"/>
      <c r="I22" s="166"/>
      <c r="J22" s="172" t="s">
        <v>664</v>
      </c>
      <c r="K22" s="182"/>
      <c r="L22" s="183"/>
    </row>
    <row r="23" ht="50.1" customHeight="1" spans="1:12">
      <c r="A23" s="42">
        <v>21</v>
      </c>
      <c r="B23" s="167" t="s">
        <v>691</v>
      </c>
      <c r="C23" s="168" t="s">
        <v>666</v>
      </c>
      <c r="D23" s="168" t="s">
        <v>670</v>
      </c>
      <c r="E23" s="169" t="s">
        <v>67</v>
      </c>
      <c r="F23" s="164">
        <f>30169.92-2313.01</f>
        <v>27856.91</v>
      </c>
      <c r="G23" s="166">
        <v>1706.17</v>
      </c>
      <c r="H23" s="166"/>
      <c r="I23" s="166"/>
      <c r="J23" s="172" t="s">
        <v>664</v>
      </c>
      <c r="K23" s="182"/>
      <c r="L23" s="183"/>
    </row>
    <row r="24" ht="50.1" customHeight="1" spans="1:12">
      <c r="A24" s="42">
        <v>22</v>
      </c>
      <c r="B24" s="167" t="s">
        <v>692</v>
      </c>
      <c r="C24" s="168" t="s">
        <v>693</v>
      </c>
      <c r="D24" s="168"/>
      <c r="E24" s="169" t="s">
        <v>67</v>
      </c>
      <c r="F24" s="164">
        <v>10132.2</v>
      </c>
      <c r="G24" s="166"/>
      <c r="H24" s="166"/>
      <c r="I24" s="166"/>
      <c r="J24" s="172" t="s">
        <v>664</v>
      </c>
      <c r="K24" s="182"/>
      <c r="L24" s="183"/>
    </row>
    <row r="25" ht="50.1" customHeight="1" spans="1:12">
      <c r="A25" s="42">
        <v>23</v>
      </c>
      <c r="B25" s="167" t="s">
        <v>694</v>
      </c>
      <c r="C25" s="168" t="s">
        <v>666</v>
      </c>
      <c r="D25" s="168" t="s">
        <v>670</v>
      </c>
      <c r="E25" s="169" t="s">
        <v>67</v>
      </c>
      <c r="F25" s="164">
        <v>8058.97</v>
      </c>
      <c r="G25" s="166"/>
      <c r="H25" s="166"/>
      <c r="I25" s="166"/>
      <c r="J25" s="172" t="s">
        <v>664</v>
      </c>
      <c r="K25" s="182"/>
      <c r="L25" s="183"/>
    </row>
    <row r="26" ht="50.1" customHeight="1" spans="1:12">
      <c r="A26" s="42">
        <v>24</v>
      </c>
      <c r="B26" s="167" t="s">
        <v>695</v>
      </c>
      <c r="C26" s="168" t="s">
        <v>696</v>
      </c>
      <c r="D26" s="168"/>
      <c r="E26" s="169" t="s">
        <v>67</v>
      </c>
      <c r="F26" s="164">
        <f>25155.28-563.85</f>
        <v>24591.43</v>
      </c>
      <c r="G26" s="166">
        <v>4385.58</v>
      </c>
      <c r="H26" s="166"/>
      <c r="I26" s="166"/>
      <c r="J26" s="172" t="s">
        <v>664</v>
      </c>
      <c r="K26" s="182"/>
      <c r="L26" s="183"/>
    </row>
    <row r="27" ht="50.1" customHeight="1" spans="1:12">
      <c r="A27" s="42">
        <v>25</v>
      </c>
      <c r="B27" s="167" t="s">
        <v>697</v>
      </c>
      <c r="C27" s="168" t="s">
        <v>666</v>
      </c>
      <c r="D27" s="168" t="s">
        <v>662</v>
      </c>
      <c r="E27" s="169" t="s">
        <v>68</v>
      </c>
      <c r="F27" s="164">
        <v>3381.55</v>
      </c>
      <c r="G27" s="166"/>
      <c r="H27" s="166"/>
      <c r="I27" s="166"/>
      <c r="J27" s="172" t="s">
        <v>664</v>
      </c>
      <c r="K27" s="182"/>
      <c r="L27" s="183"/>
    </row>
    <row r="28" ht="50.1" customHeight="1" spans="1:12">
      <c r="A28" s="42">
        <v>26</v>
      </c>
      <c r="B28" s="167" t="s">
        <v>698</v>
      </c>
      <c r="C28" s="168" t="s">
        <v>699</v>
      </c>
      <c r="D28" s="168" t="s">
        <v>662</v>
      </c>
      <c r="E28" s="169" t="s">
        <v>68</v>
      </c>
      <c r="F28" s="164">
        <v>9548.2</v>
      </c>
      <c r="G28" s="166"/>
      <c r="H28" s="166"/>
      <c r="I28" s="166"/>
      <c r="J28" s="172" t="s">
        <v>664</v>
      </c>
      <c r="K28" s="182"/>
      <c r="L28" s="183"/>
    </row>
    <row r="29" ht="50.1" customHeight="1" spans="1:12">
      <c r="A29" s="42">
        <v>27</v>
      </c>
      <c r="B29" s="167" t="s">
        <v>700</v>
      </c>
      <c r="C29" s="168" t="s">
        <v>663</v>
      </c>
      <c r="D29" s="168" t="s">
        <v>670</v>
      </c>
      <c r="E29" s="169" t="s">
        <v>68</v>
      </c>
      <c r="F29" s="164">
        <v>4271.1</v>
      </c>
      <c r="G29" s="166"/>
      <c r="H29" s="166"/>
      <c r="I29" s="166"/>
      <c r="J29" s="172" t="s">
        <v>664</v>
      </c>
      <c r="K29" s="182"/>
      <c r="L29" s="183"/>
    </row>
    <row r="30" ht="50.1" customHeight="1" spans="1:12">
      <c r="A30" s="42">
        <v>28</v>
      </c>
      <c r="B30" s="167" t="s">
        <v>701</v>
      </c>
      <c r="C30" s="168" t="s">
        <v>158</v>
      </c>
      <c r="D30" s="168" t="s">
        <v>135</v>
      </c>
      <c r="E30" s="169" t="s">
        <v>68</v>
      </c>
      <c r="F30" s="164">
        <v>1723.24</v>
      </c>
      <c r="G30" s="166"/>
      <c r="H30" s="166"/>
      <c r="I30" s="166"/>
      <c r="J30" s="172" t="s">
        <v>664</v>
      </c>
      <c r="K30" s="182"/>
      <c r="L30" s="183"/>
    </row>
    <row r="31" ht="50.1" customHeight="1" spans="1:12">
      <c r="A31" s="42">
        <v>29</v>
      </c>
      <c r="B31" s="167" t="s">
        <v>702</v>
      </c>
      <c r="C31" s="168" t="s">
        <v>670</v>
      </c>
      <c r="D31" s="168" t="s">
        <v>674</v>
      </c>
      <c r="E31" s="169" t="s">
        <v>68</v>
      </c>
      <c r="F31" s="167">
        <v>7021.87</v>
      </c>
      <c r="G31" s="170"/>
      <c r="H31" s="171"/>
      <c r="I31" s="166"/>
      <c r="J31" s="172" t="s">
        <v>664</v>
      </c>
      <c r="K31" s="182"/>
      <c r="L31" s="183"/>
    </row>
    <row r="32" ht="50.1" customHeight="1" spans="1:12">
      <c r="A32" s="42">
        <v>30</v>
      </c>
      <c r="B32" s="167" t="s">
        <v>703</v>
      </c>
      <c r="C32" s="168" t="s">
        <v>669</v>
      </c>
      <c r="D32" s="168" t="s">
        <v>422</v>
      </c>
      <c r="E32" s="169" t="s">
        <v>67</v>
      </c>
      <c r="F32" s="167">
        <v>1330.1</v>
      </c>
      <c r="G32" s="172"/>
      <c r="H32" s="171"/>
      <c r="I32" s="166">
        <v>125</v>
      </c>
      <c r="J32" s="172" t="s">
        <v>664</v>
      </c>
      <c r="K32" s="182"/>
      <c r="L32" s="183"/>
    </row>
    <row r="33" ht="43.5" customHeight="1" spans="1:12">
      <c r="A33" s="42">
        <v>31</v>
      </c>
      <c r="B33" s="167" t="s">
        <v>704</v>
      </c>
      <c r="C33" s="168" t="s">
        <v>705</v>
      </c>
      <c r="D33" s="168"/>
      <c r="E33" s="169" t="s">
        <v>67</v>
      </c>
      <c r="F33" s="167">
        <f>3584.66-1758.16</f>
        <v>1826.5</v>
      </c>
      <c r="G33" s="172"/>
      <c r="H33" s="171"/>
      <c r="I33" s="166"/>
      <c r="J33" s="172" t="s">
        <v>706</v>
      </c>
      <c r="K33" s="182"/>
      <c r="L33" s="183"/>
    </row>
    <row r="34" ht="50.1" customHeight="1" spans="1:12">
      <c r="A34" s="42">
        <v>32</v>
      </c>
      <c r="B34" s="167" t="s">
        <v>675</v>
      </c>
      <c r="C34" s="168" t="s">
        <v>668</v>
      </c>
      <c r="D34" s="168" t="s">
        <v>422</v>
      </c>
      <c r="E34" s="169" t="s">
        <v>67</v>
      </c>
      <c r="F34" s="167">
        <v>951.47</v>
      </c>
      <c r="G34" s="172"/>
      <c r="H34" s="171"/>
      <c r="I34" s="166">
        <v>110</v>
      </c>
      <c r="J34" s="172" t="s">
        <v>664</v>
      </c>
      <c r="K34" s="182"/>
      <c r="L34" s="183"/>
    </row>
    <row r="35" ht="50.1" customHeight="1" spans="1:12">
      <c r="A35" s="42">
        <v>33</v>
      </c>
      <c r="B35" s="167" t="s">
        <v>707</v>
      </c>
      <c r="C35" s="168" t="s">
        <v>708</v>
      </c>
      <c r="D35" s="168" t="s">
        <v>668</v>
      </c>
      <c r="E35" s="169" t="s">
        <v>67</v>
      </c>
      <c r="F35" s="167"/>
      <c r="G35" s="172"/>
      <c r="H35" s="171"/>
      <c r="I35" s="166">
        <v>122</v>
      </c>
      <c r="J35" s="172" t="s">
        <v>664</v>
      </c>
      <c r="K35" s="182"/>
      <c r="L35" s="183"/>
    </row>
    <row r="36" ht="50.1" customHeight="1" spans="1:12">
      <c r="A36" s="42">
        <v>34</v>
      </c>
      <c r="B36" s="167" t="s">
        <v>708</v>
      </c>
      <c r="C36" s="168" t="s">
        <v>674</v>
      </c>
      <c r="D36" s="168" t="s">
        <v>675</v>
      </c>
      <c r="E36" s="169" t="s">
        <v>67</v>
      </c>
      <c r="F36" s="167"/>
      <c r="G36" s="172"/>
      <c r="H36" s="171"/>
      <c r="I36" s="166">
        <v>125</v>
      </c>
      <c r="J36" s="172" t="s">
        <v>664</v>
      </c>
      <c r="K36" s="182"/>
      <c r="L36" s="183"/>
    </row>
    <row r="37" ht="50.1" customHeight="1" spans="1:12">
      <c r="A37" s="42">
        <v>35</v>
      </c>
      <c r="B37" s="167" t="s">
        <v>674</v>
      </c>
      <c r="C37" s="168" t="s">
        <v>422</v>
      </c>
      <c r="D37" s="168" t="s">
        <v>668</v>
      </c>
      <c r="E37" s="169" t="s">
        <v>67</v>
      </c>
      <c r="F37" s="173">
        <v>2212</v>
      </c>
      <c r="G37" s="174"/>
      <c r="H37" s="175"/>
      <c r="I37" s="184">
        <v>235</v>
      </c>
      <c r="J37" s="174" t="s">
        <v>664</v>
      </c>
      <c r="K37" s="185"/>
      <c r="L37" s="186"/>
    </row>
    <row r="38" ht="50.1" customHeight="1" spans="1:12">
      <c r="A38" s="42">
        <v>36</v>
      </c>
      <c r="B38" s="167" t="s">
        <v>709</v>
      </c>
      <c r="C38" s="168" t="s">
        <v>710</v>
      </c>
      <c r="D38" s="168"/>
      <c r="E38" s="176" t="s">
        <v>67</v>
      </c>
      <c r="F38" s="94">
        <v>7676.89</v>
      </c>
      <c r="G38" s="172"/>
      <c r="H38" s="94"/>
      <c r="I38" s="172"/>
      <c r="J38" s="172" t="s">
        <v>664</v>
      </c>
      <c r="K38" s="182"/>
      <c r="L38" s="183"/>
    </row>
    <row r="39" ht="50.1" customHeight="1" spans="1:12">
      <c r="A39" s="42">
        <v>37</v>
      </c>
      <c r="B39" s="164" t="s">
        <v>711</v>
      </c>
      <c r="C39" s="177" t="s">
        <v>712</v>
      </c>
      <c r="D39" s="168"/>
      <c r="E39" s="169" t="s">
        <v>68</v>
      </c>
      <c r="F39" s="94">
        <v>5372.34</v>
      </c>
      <c r="G39" s="172"/>
      <c r="H39" s="94"/>
      <c r="I39" s="172"/>
      <c r="J39" s="172" t="s">
        <v>664</v>
      </c>
      <c r="K39" s="182"/>
      <c r="L39" s="183"/>
    </row>
    <row r="40" ht="50.1" customHeight="1" spans="1:12">
      <c r="A40" s="178" t="s">
        <v>45</v>
      </c>
      <c r="B40" s="178"/>
      <c r="C40" s="179"/>
      <c r="D40" s="179"/>
      <c r="E40" s="180"/>
      <c r="F40" s="94">
        <f>SUM(F3:F39)</f>
        <v>578463.01</v>
      </c>
      <c r="G40" s="94">
        <f>SUM(G3:G39)</f>
        <v>8286.42</v>
      </c>
      <c r="H40" s="94">
        <f>SUM(H3:H39)</f>
        <v>278.08</v>
      </c>
      <c r="I40" s="94">
        <f>SUM(I3:I39)</f>
        <v>6043</v>
      </c>
      <c r="J40" s="172"/>
      <c r="K40" s="182"/>
      <c r="L40" s="183"/>
    </row>
  </sheetData>
  <autoFilter xmlns:etc="http://www.wps.cn/officeDocument/2017/etCustomData" ref="A1:L40" etc:filterBottomFollowUsedRange="0">
    <extLst/>
  </autoFilter>
  <mergeCells count="2">
    <mergeCell ref="A1:K1"/>
    <mergeCell ref="A40:E40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6"/>
  <sheetViews>
    <sheetView zoomScale="46" zoomScaleNormal="46" workbookViewId="0">
      <pane xSplit="5" ySplit="2" topLeftCell="F29" activePane="bottomRight" state="frozen"/>
      <selection/>
      <selection pane="topRight"/>
      <selection pane="bottomLeft"/>
      <selection pane="bottomRight" activeCell="A47" sqref="$A47:$XFD47"/>
    </sheetView>
  </sheetViews>
  <sheetFormatPr defaultColWidth="16.3833333333333" defaultRowHeight="13.5"/>
  <cols>
    <col min="1" max="1" width="6.25833333333333" style="1" customWidth="1"/>
    <col min="2" max="2" width="20.8833333333333" style="2" customWidth="1"/>
    <col min="3" max="3" width="20.7166666666667" style="2" customWidth="1"/>
    <col min="4" max="4" width="18.5666666666667" style="2" customWidth="1"/>
    <col min="5" max="5" width="24.6416666666667" style="2" customWidth="1"/>
    <col min="6" max="6" width="25.775" style="2" customWidth="1"/>
    <col min="7" max="7" width="21.9583333333333" style="2" customWidth="1"/>
    <col min="8" max="8" width="15.8833333333333" style="2" customWidth="1"/>
    <col min="9" max="9" width="21.9583333333333" style="2" customWidth="1"/>
    <col min="10" max="10" width="20.7083333333333" style="2" customWidth="1"/>
    <col min="11" max="11" width="18.75" style="2" customWidth="1"/>
    <col min="12" max="12" width="14.6416666666667" style="2" customWidth="1"/>
    <col min="13" max="16384" width="16.3833333333333" style="2"/>
  </cols>
  <sheetData>
    <row r="1" ht="66" customHeight="1" spans="1:12">
      <c r="A1" s="79" t="s">
        <v>713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="1" customFormat="1" ht="59" customHeight="1" spans="1:12">
      <c r="A2" s="5" t="s">
        <v>2</v>
      </c>
      <c r="B2" s="5" t="s">
        <v>269</v>
      </c>
      <c r="C2" s="5" t="s">
        <v>592</v>
      </c>
      <c r="D2" s="5" t="s">
        <v>75</v>
      </c>
      <c r="E2" s="5" t="s">
        <v>76</v>
      </c>
      <c r="F2" s="7" t="s">
        <v>270</v>
      </c>
      <c r="G2" s="7" t="s">
        <v>78</v>
      </c>
      <c r="H2" s="7" t="s">
        <v>79</v>
      </c>
      <c r="I2" s="23" t="s">
        <v>80</v>
      </c>
      <c r="J2" s="24" t="s">
        <v>271</v>
      </c>
      <c r="K2" s="24" t="s">
        <v>82</v>
      </c>
      <c r="L2" s="6" t="s">
        <v>9</v>
      </c>
    </row>
    <row r="3" s="2" customFormat="1" ht="50" customHeight="1" spans="1:12">
      <c r="A3" s="5">
        <v>1</v>
      </c>
      <c r="B3" s="143" t="s">
        <v>663</v>
      </c>
      <c r="C3" s="143" t="s">
        <v>714</v>
      </c>
      <c r="D3" s="144" t="s">
        <v>196</v>
      </c>
      <c r="E3" s="145" t="s">
        <v>67</v>
      </c>
      <c r="F3" s="145">
        <v>160569.72</v>
      </c>
      <c r="G3" s="146"/>
      <c r="H3" s="145">
        <v>686.35</v>
      </c>
      <c r="I3" s="145">
        <v>2066</v>
      </c>
      <c r="J3" s="25" t="s">
        <v>715</v>
      </c>
      <c r="K3" s="25"/>
      <c r="L3" s="16"/>
    </row>
    <row r="4" s="2" customFormat="1" ht="50" customHeight="1" spans="1:12">
      <c r="A4" s="5">
        <v>2</v>
      </c>
      <c r="B4" s="143" t="s">
        <v>336</v>
      </c>
      <c r="C4" s="143" t="s">
        <v>170</v>
      </c>
      <c r="D4" s="144" t="s">
        <v>716</v>
      </c>
      <c r="E4" s="145" t="s">
        <v>67</v>
      </c>
      <c r="F4" s="145">
        <v>47591.09</v>
      </c>
      <c r="G4" s="146"/>
      <c r="H4" s="146"/>
      <c r="I4" s="145">
        <v>1001</v>
      </c>
      <c r="J4" s="25" t="s">
        <v>715</v>
      </c>
      <c r="K4" s="25"/>
      <c r="L4" s="16"/>
    </row>
    <row r="5" s="2" customFormat="1" ht="50" customHeight="1" spans="1:12">
      <c r="A5" s="80">
        <v>3</v>
      </c>
      <c r="B5" s="143" t="s">
        <v>717</v>
      </c>
      <c r="C5" s="143" t="s">
        <v>170</v>
      </c>
      <c r="D5" s="144" t="s">
        <v>674</v>
      </c>
      <c r="E5" s="145" t="s">
        <v>67</v>
      </c>
      <c r="F5" s="145">
        <v>4293.98</v>
      </c>
      <c r="G5" s="146"/>
      <c r="H5" s="146"/>
      <c r="I5" s="145">
        <v>853</v>
      </c>
      <c r="J5" s="25" t="s">
        <v>715</v>
      </c>
      <c r="K5" s="25"/>
      <c r="L5" s="16"/>
    </row>
    <row r="6" s="2" customFormat="1" ht="50" customHeight="1" spans="1:12">
      <c r="A6" s="147"/>
      <c r="B6" s="148" t="s">
        <v>717</v>
      </c>
      <c r="C6" s="148" t="s">
        <v>674</v>
      </c>
      <c r="D6" s="148" t="s">
        <v>716</v>
      </c>
      <c r="E6" s="149" t="s">
        <v>67</v>
      </c>
      <c r="F6" s="148">
        <v>325</v>
      </c>
      <c r="G6" s="150"/>
      <c r="H6" s="150"/>
      <c r="I6" s="154"/>
      <c r="J6" s="25" t="s">
        <v>715</v>
      </c>
      <c r="K6" s="25"/>
      <c r="L6" s="16"/>
    </row>
    <row r="7" s="2" customFormat="1" ht="50" customHeight="1" spans="1:12">
      <c r="A7" s="5">
        <v>4</v>
      </c>
      <c r="B7" s="143" t="s">
        <v>667</v>
      </c>
      <c r="C7" s="143" t="s">
        <v>454</v>
      </c>
      <c r="D7" s="144" t="s">
        <v>530</v>
      </c>
      <c r="E7" s="145" t="s">
        <v>67</v>
      </c>
      <c r="F7" s="145">
        <v>15400.86</v>
      </c>
      <c r="G7" s="146"/>
      <c r="H7" s="146"/>
      <c r="I7" s="145">
        <v>937</v>
      </c>
      <c r="J7" s="25" t="s">
        <v>715</v>
      </c>
      <c r="K7" s="25"/>
      <c r="L7" s="16"/>
    </row>
    <row r="8" s="2" customFormat="1" ht="50" customHeight="1" spans="1:12">
      <c r="A8" s="5">
        <v>5</v>
      </c>
      <c r="B8" s="143" t="s">
        <v>718</v>
      </c>
      <c r="C8" s="143" t="s">
        <v>719</v>
      </c>
      <c r="D8" s="144" t="s">
        <v>580</v>
      </c>
      <c r="E8" s="145" t="s">
        <v>67</v>
      </c>
      <c r="F8" s="145"/>
      <c r="G8" s="146"/>
      <c r="H8" s="146"/>
      <c r="I8" s="145">
        <v>162</v>
      </c>
      <c r="J8" s="25" t="s">
        <v>715</v>
      </c>
      <c r="K8" s="25"/>
      <c r="L8" s="16"/>
    </row>
    <row r="9" s="2" customFormat="1" ht="50" customHeight="1" spans="1:12">
      <c r="A9" s="5">
        <v>6</v>
      </c>
      <c r="B9" s="143" t="s">
        <v>720</v>
      </c>
      <c r="C9" s="143" t="s">
        <v>721</v>
      </c>
      <c r="D9" s="144"/>
      <c r="E9" s="145" t="s">
        <v>68</v>
      </c>
      <c r="F9" s="145">
        <v>5002.06</v>
      </c>
      <c r="G9" s="146"/>
      <c r="H9" s="146"/>
      <c r="I9" s="145"/>
      <c r="J9" s="25" t="s">
        <v>715</v>
      </c>
      <c r="K9" s="25"/>
      <c r="L9" s="16"/>
    </row>
    <row r="10" s="2" customFormat="1" ht="50" customHeight="1" spans="1:12">
      <c r="A10" s="5">
        <v>7</v>
      </c>
      <c r="B10" s="143" t="s">
        <v>530</v>
      </c>
      <c r="C10" s="143" t="s">
        <v>170</v>
      </c>
      <c r="D10" s="144" t="s">
        <v>663</v>
      </c>
      <c r="E10" s="145" t="s">
        <v>67</v>
      </c>
      <c r="F10" s="145">
        <v>26689.85</v>
      </c>
      <c r="G10" s="146"/>
      <c r="H10" s="146"/>
      <c r="I10" s="145">
        <v>249</v>
      </c>
      <c r="J10" s="25" t="s">
        <v>715</v>
      </c>
      <c r="K10" s="25"/>
      <c r="L10" s="16"/>
    </row>
    <row r="11" s="2" customFormat="1" ht="50" customHeight="1" spans="1:12">
      <c r="A11" s="5">
        <v>8</v>
      </c>
      <c r="B11" s="143" t="s">
        <v>722</v>
      </c>
      <c r="C11" s="143" t="s">
        <v>170</v>
      </c>
      <c r="D11" s="144" t="s">
        <v>666</v>
      </c>
      <c r="E11" s="145" t="s">
        <v>68</v>
      </c>
      <c r="F11" s="145"/>
      <c r="G11" s="146"/>
      <c r="H11" s="146"/>
      <c r="I11" s="145">
        <v>169</v>
      </c>
      <c r="J11" s="25" t="s">
        <v>715</v>
      </c>
      <c r="K11" s="25"/>
      <c r="L11" s="16"/>
    </row>
    <row r="12" s="2" customFormat="1" ht="50" customHeight="1" spans="1:12">
      <c r="A12" s="80">
        <v>9</v>
      </c>
      <c r="B12" s="143" t="s">
        <v>723</v>
      </c>
      <c r="C12" s="143" t="s">
        <v>674</v>
      </c>
      <c r="D12" s="144" t="s">
        <v>716</v>
      </c>
      <c r="E12" s="145" t="s">
        <v>67</v>
      </c>
      <c r="F12" s="145">
        <v>12178.67</v>
      </c>
      <c r="G12" s="146"/>
      <c r="H12" s="146"/>
      <c r="I12" s="145">
        <v>223</v>
      </c>
      <c r="J12" s="25" t="s">
        <v>715</v>
      </c>
      <c r="K12" s="25"/>
      <c r="L12" s="16"/>
    </row>
    <row r="13" s="2" customFormat="1" ht="50" customHeight="1" spans="1:12">
      <c r="A13" s="151"/>
      <c r="B13" s="143" t="s">
        <v>723</v>
      </c>
      <c r="C13" s="143" t="s">
        <v>724</v>
      </c>
      <c r="D13" s="144"/>
      <c r="E13" s="145" t="s">
        <v>68</v>
      </c>
      <c r="F13" s="145">
        <v>3552.02</v>
      </c>
      <c r="G13" s="146"/>
      <c r="H13" s="146"/>
      <c r="I13" s="145">
        <v>107</v>
      </c>
      <c r="J13" s="25" t="s">
        <v>715</v>
      </c>
      <c r="K13" s="25"/>
      <c r="L13" s="16"/>
    </row>
    <row r="14" s="2" customFormat="1" ht="50" customHeight="1" spans="1:12">
      <c r="A14" s="147"/>
      <c r="B14" s="145" t="s">
        <v>723</v>
      </c>
      <c r="C14" s="145" t="s">
        <v>667</v>
      </c>
      <c r="D14" s="144" t="s">
        <v>674</v>
      </c>
      <c r="E14" s="145" t="s">
        <v>68</v>
      </c>
      <c r="F14" s="145">
        <v>1947.82</v>
      </c>
      <c r="G14" s="146"/>
      <c r="H14" s="146"/>
      <c r="I14" s="145"/>
      <c r="J14" s="25" t="s">
        <v>715</v>
      </c>
      <c r="K14" s="25"/>
      <c r="L14" s="16"/>
    </row>
    <row r="15" s="2" customFormat="1" ht="50" customHeight="1" spans="1:12">
      <c r="A15" s="80">
        <v>10</v>
      </c>
      <c r="B15" s="145" t="s">
        <v>725</v>
      </c>
      <c r="C15" s="145" t="s">
        <v>452</v>
      </c>
      <c r="D15" s="101" t="s">
        <v>726</v>
      </c>
      <c r="E15" s="145" t="s">
        <v>67</v>
      </c>
      <c r="F15" s="145">
        <v>3257.2</v>
      </c>
      <c r="G15" s="146"/>
      <c r="H15" s="146"/>
      <c r="I15" s="145">
        <v>235</v>
      </c>
      <c r="J15" s="25" t="s">
        <v>715</v>
      </c>
      <c r="K15" s="25"/>
      <c r="L15" s="16"/>
    </row>
    <row r="16" s="2" customFormat="1" ht="50" customHeight="1" spans="1:12">
      <c r="A16" s="147"/>
      <c r="B16" s="152" t="s">
        <v>727</v>
      </c>
      <c r="C16" s="152" t="s">
        <v>454</v>
      </c>
      <c r="D16" s="152" t="s">
        <v>452</v>
      </c>
      <c r="E16" s="152" t="s">
        <v>68</v>
      </c>
      <c r="F16" s="152">
        <v>12949</v>
      </c>
      <c r="G16" s="150"/>
      <c r="H16" s="150"/>
      <c r="I16" s="148">
        <v>380</v>
      </c>
      <c r="J16" s="25" t="s">
        <v>715</v>
      </c>
      <c r="K16" s="25"/>
      <c r="L16" s="16"/>
    </row>
    <row r="17" s="2" customFormat="1" ht="50" customHeight="1" spans="1:12">
      <c r="A17" s="5">
        <v>11</v>
      </c>
      <c r="B17" s="145" t="s">
        <v>728</v>
      </c>
      <c r="C17" s="145" t="s">
        <v>667</v>
      </c>
      <c r="D17" s="144" t="s">
        <v>674</v>
      </c>
      <c r="E17" s="145" t="s">
        <v>68</v>
      </c>
      <c r="F17" s="145"/>
      <c r="G17" s="146"/>
      <c r="H17" s="146"/>
      <c r="I17" s="145">
        <v>89</v>
      </c>
      <c r="J17" s="25" t="s">
        <v>715</v>
      </c>
      <c r="K17" s="25"/>
      <c r="L17" s="16"/>
    </row>
    <row r="18" s="2" customFormat="1" ht="50" customHeight="1" spans="1:12">
      <c r="A18" s="5">
        <v>12</v>
      </c>
      <c r="B18" s="145" t="s">
        <v>729</v>
      </c>
      <c r="C18" s="145" t="s">
        <v>666</v>
      </c>
      <c r="D18" s="144" t="s">
        <v>663</v>
      </c>
      <c r="E18" s="145" t="s">
        <v>68</v>
      </c>
      <c r="F18" s="145"/>
      <c r="G18" s="146"/>
      <c r="H18" s="146"/>
      <c r="I18" s="145">
        <v>118</v>
      </c>
      <c r="J18" s="25" t="s">
        <v>715</v>
      </c>
      <c r="K18" s="25"/>
      <c r="L18" s="16"/>
    </row>
    <row r="19" s="2" customFormat="1" ht="50" customHeight="1" spans="1:12">
      <c r="A19" s="5">
        <v>13</v>
      </c>
      <c r="B19" s="145" t="s">
        <v>730</v>
      </c>
      <c r="C19" s="145" t="s">
        <v>717</v>
      </c>
      <c r="D19" s="144" t="s">
        <v>729</v>
      </c>
      <c r="E19" s="145" t="s">
        <v>68</v>
      </c>
      <c r="F19" s="145"/>
      <c r="G19" s="146"/>
      <c r="H19" s="146"/>
      <c r="I19" s="145">
        <v>76</v>
      </c>
      <c r="J19" s="25" t="s">
        <v>715</v>
      </c>
      <c r="K19" s="25"/>
      <c r="L19" s="16"/>
    </row>
    <row r="20" s="2" customFormat="1" ht="50" customHeight="1" spans="1:12">
      <c r="A20" s="5">
        <v>14</v>
      </c>
      <c r="B20" s="145" t="s">
        <v>731</v>
      </c>
      <c r="C20" s="145" t="s">
        <v>723</v>
      </c>
      <c r="D20" s="144" t="s">
        <v>717</v>
      </c>
      <c r="E20" s="145" t="s">
        <v>68</v>
      </c>
      <c r="F20" s="145"/>
      <c r="G20" s="146"/>
      <c r="H20" s="146"/>
      <c r="I20" s="145">
        <v>100</v>
      </c>
      <c r="J20" s="25" t="s">
        <v>715</v>
      </c>
      <c r="K20" s="25"/>
      <c r="L20" s="16"/>
    </row>
    <row r="21" s="2" customFormat="1" ht="50" customHeight="1" spans="1:12">
      <c r="A21" s="5">
        <v>15</v>
      </c>
      <c r="B21" s="145" t="s">
        <v>732</v>
      </c>
      <c r="C21" s="145" t="s">
        <v>732</v>
      </c>
      <c r="D21" s="144"/>
      <c r="E21" s="145" t="s">
        <v>67</v>
      </c>
      <c r="F21" s="145">
        <v>14436.93</v>
      </c>
      <c r="G21" s="146"/>
      <c r="H21" s="146"/>
      <c r="I21" s="145"/>
      <c r="J21" s="25" t="s">
        <v>715</v>
      </c>
      <c r="K21" s="25"/>
      <c r="L21" s="16"/>
    </row>
    <row r="22" s="2" customFormat="1" ht="50" customHeight="1" spans="1:12">
      <c r="A22" s="5">
        <v>16</v>
      </c>
      <c r="B22" s="145" t="s">
        <v>733</v>
      </c>
      <c r="C22" s="145" t="s">
        <v>670</v>
      </c>
      <c r="D22" s="144" t="s">
        <v>734</v>
      </c>
      <c r="E22" s="145" t="s">
        <v>68</v>
      </c>
      <c r="F22" s="145">
        <v>4565.17</v>
      </c>
      <c r="G22" s="146"/>
      <c r="H22" s="146"/>
      <c r="I22" s="145">
        <v>766</v>
      </c>
      <c r="J22" s="25" t="s">
        <v>715</v>
      </c>
      <c r="K22" s="25"/>
      <c r="L22" s="16"/>
    </row>
    <row r="23" s="2" customFormat="1" ht="50" customHeight="1" spans="1:12">
      <c r="A23" s="5">
        <v>17</v>
      </c>
      <c r="B23" s="145" t="s">
        <v>735</v>
      </c>
      <c r="C23" s="145" t="s">
        <v>454</v>
      </c>
      <c r="D23" s="101" t="s">
        <v>736</v>
      </c>
      <c r="E23" s="145" t="s">
        <v>68</v>
      </c>
      <c r="F23" s="145">
        <v>11473.91</v>
      </c>
      <c r="G23" s="146"/>
      <c r="H23" s="146"/>
      <c r="I23" s="145">
        <v>226</v>
      </c>
      <c r="J23" s="25" t="s">
        <v>715</v>
      </c>
      <c r="K23" s="25"/>
      <c r="L23" s="16"/>
    </row>
    <row r="24" s="2" customFormat="1" ht="50" customHeight="1" spans="1:12">
      <c r="A24" s="5">
        <v>18</v>
      </c>
      <c r="B24" s="145" t="s">
        <v>737</v>
      </c>
      <c r="C24" s="145" t="s">
        <v>667</v>
      </c>
      <c r="D24" s="144" t="s">
        <v>674</v>
      </c>
      <c r="E24" s="145" t="s">
        <v>68</v>
      </c>
      <c r="F24" s="145">
        <v>5352.62</v>
      </c>
      <c r="G24" s="146"/>
      <c r="H24" s="146"/>
      <c r="I24" s="145">
        <v>161</v>
      </c>
      <c r="J24" s="25" t="s">
        <v>715</v>
      </c>
      <c r="K24" s="25"/>
      <c r="L24" s="16"/>
    </row>
    <row r="25" s="2" customFormat="1" ht="50" customHeight="1" spans="1:12">
      <c r="A25" s="5">
        <v>19</v>
      </c>
      <c r="B25" s="145" t="s">
        <v>738</v>
      </c>
      <c r="C25" s="145" t="s">
        <v>666</v>
      </c>
      <c r="D25" s="144" t="s">
        <v>670</v>
      </c>
      <c r="E25" s="145" t="s">
        <v>68</v>
      </c>
      <c r="F25" s="145"/>
      <c r="G25" s="146"/>
      <c r="H25" s="146"/>
      <c r="I25" s="145">
        <v>89</v>
      </c>
      <c r="J25" s="25" t="s">
        <v>715</v>
      </c>
      <c r="K25" s="25"/>
      <c r="L25" s="16"/>
    </row>
    <row r="26" s="2" customFormat="1" ht="50" customHeight="1" spans="1:12">
      <c r="A26" s="5">
        <v>20</v>
      </c>
      <c r="B26" s="145" t="s">
        <v>739</v>
      </c>
      <c r="C26" s="145" t="s">
        <v>728</v>
      </c>
      <c r="D26" s="144" t="s">
        <v>740</v>
      </c>
      <c r="E26" s="145" t="s">
        <v>68</v>
      </c>
      <c r="F26" s="145">
        <v>1827.16</v>
      </c>
      <c r="G26" s="146"/>
      <c r="H26" s="146"/>
      <c r="I26" s="145"/>
      <c r="J26" s="25" t="s">
        <v>715</v>
      </c>
      <c r="K26" s="25"/>
      <c r="L26" s="16"/>
    </row>
    <row r="27" s="2" customFormat="1" ht="50" customHeight="1" spans="1:12">
      <c r="A27" s="5">
        <v>21</v>
      </c>
      <c r="B27" s="145" t="s">
        <v>741</v>
      </c>
      <c r="C27" s="145" t="s">
        <v>667</v>
      </c>
      <c r="D27" s="144" t="s">
        <v>674</v>
      </c>
      <c r="E27" s="145" t="s">
        <v>68</v>
      </c>
      <c r="F27" s="145"/>
      <c r="G27" s="146"/>
      <c r="H27" s="146"/>
      <c r="I27" s="145">
        <v>124</v>
      </c>
      <c r="J27" s="25" t="s">
        <v>715</v>
      </c>
      <c r="K27" s="25"/>
      <c r="L27" s="16"/>
    </row>
    <row r="28" s="2" customFormat="1" ht="50" customHeight="1" spans="1:12">
      <c r="A28" s="5">
        <v>22</v>
      </c>
      <c r="B28" s="145" t="s">
        <v>742</v>
      </c>
      <c r="C28" s="145" t="s">
        <v>723</v>
      </c>
      <c r="D28" s="144" t="s">
        <v>743</v>
      </c>
      <c r="E28" s="145" t="s">
        <v>68</v>
      </c>
      <c r="F28" s="145">
        <v>13935.85</v>
      </c>
      <c r="G28" s="146"/>
      <c r="H28" s="146"/>
      <c r="I28" s="145"/>
      <c r="J28" s="25" t="s">
        <v>715</v>
      </c>
      <c r="K28" s="25"/>
      <c r="L28" s="16"/>
    </row>
    <row r="29" s="2" customFormat="1" ht="50" customHeight="1" spans="1:12">
      <c r="A29" s="5">
        <v>23</v>
      </c>
      <c r="B29" s="145" t="s">
        <v>744</v>
      </c>
      <c r="C29" s="145" t="s">
        <v>745</v>
      </c>
      <c r="D29" s="144"/>
      <c r="E29" s="145" t="s">
        <v>68</v>
      </c>
      <c r="F29" s="145">
        <v>5589.25</v>
      </c>
      <c r="G29" s="146"/>
      <c r="H29" s="146"/>
      <c r="I29" s="145"/>
      <c r="J29" s="25" t="s">
        <v>715</v>
      </c>
      <c r="K29" s="25"/>
      <c r="L29" s="16"/>
    </row>
    <row r="30" s="2" customFormat="1" ht="50" customHeight="1" spans="1:12">
      <c r="A30" s="5">
        <v>24</v>
      </c>
      <c r="B30" s="145" t="s">
        <v>746</v>
      </c>
      <c r="C30" s="145" t="s">
        <v>747</v>
      </c>
      <c r="D30" s="144" t="s">
        <v>716</v>
      </c>
      <c r="E30" s="145" t="s">
        <v>68</v>
      </c>
      <c r="F30" s="145">
        <v>42595.19</v>
      </c>
      <c r="G30" s="146"/>
      <c r="H30" s="146"/>
      <c r="I30" s="145"/>
      <c r="J30" s="25" t="s">
        <v>715</v>
      </c>
      <c r="K30" s="25"/>
      <c r="L30" s="16"/>
    </row>
    <row r="31" s="2" customFormat="1" ht="50" customHeight="1" spans="1:12">
      <c r="A31" s="5">
        <v>25</v>
      </c>
      <c r="B31" s="145" t="s">
        <v>748</v>
      </c>
      <c r="C31" s="145" t="s">
        <v>723</v>
      </c>
      <c r="D31" s="144" t="s">
        <v>746</v>
      </c>
      <c r="E31" s="145" t="s">
        <v>68</v>
      </c>
      <c r="F31" s="145">
        <v>9535.87</v>
      </c>
      <c r="G31" s="146"/>
      <c r="H31" s="146"/>
      <c r="I31" s="145"/>
      <c r="J31" s="25" t="s">
        <v>715</v>
      </c>
      <c r="K31" s="25"/>
      <c r="L31" s="16"/>
    </row>
    <row r="32" s="2" customFormat="1" ht="50" customHeight="1" spans="1:12">
      <c r="A32" s="5">
        <v>26</v>
      </c>
      <c r="B32" s="145" t="s">
        <v>749</v>
      </c>
      <c r="C32" s="145" t="s">
        <v>749</v>
      </c>
      <c r="D32" s="144"/>
      <c r="E32" s="145" t="s">
        <v>67</v>
      </c>
      <c r="F32" s="153">
        <v>18502.28</v>
      </c>
      <c r="G32" s="145">
        <v>2637.5</v>
      </c>
      <c r="H32" s="146"/>
      <c r="I32" s="145"/>
      <c r="J32" s="25" t="s">
        <v>715</v>
      </c>
      <c r="K32" s="25"/>
      <c r="L32" s="16"/>
    </row>
    <row r="33" s="2" customFormat="1" ht="50" customHeight="1" spans="1:12">
      <c r="A33" s="5">
        <v>27</v>
      </c>
      <c r="B33" s="145" t="s">
        <v>750</v>
      </c>
      <c r="C33" s="145" t="s">
        <v>750</v>
      </c>
      <c r="D33" s="144"/>
      <c r="E33" s="145" t="s">
        <v>67</v>
      </c>
      <c r="F33" s="145">
        <v>18228.9</v>
      </c>
      <c r="G33" s="145"/>
      <c r="H33" s="146"/>
      <c r="I33" s="145"/>
      <c r="J33" s="25" t="s">
        <v>715</v>
      </c>
      <c r="K33" s="25"/>
      <c r="L33" s="16"/>
    </row>
    <row r="34" s="2" customFormat="1" ht="50" customHeight="1" spans="1:12">
      <c r="A34" s="5">
        <v>28</v>
      </c>
      <c r="B34" s="145" t="s">
        <v>751</v>
      </c>
      <c r="C34" s="145" t="s">
        <v>751</v>
      </c>
      <c r="D34" s="144"/>
      <c r="E34" s="145" t="s">
        <v>67</v>
      </c>
      <c r="F34" s="145">
        <v>23139.62</v>
      </c>
      <c r="G34" s="145"/>
      <c r="H34" s="146"/>
      <c r="I34" s="145"/>
      <c r="J34" s="25" t="s">
        <v>715</v>
      </c>
      <c r="K34" s="25"/>
      <c r="L34" s="16"/>
    </row>
    <row r="35" s="2" customFormat="1" ht="50" customHeight="1" spans="1:12">
      <c r="A35" s="5">
        <v>29</v>
      </c>
      <c r="B35" s="145" t="s">
        <v>752</v>
      </c>
      <c r="C35" s="145" t="s">
        <v>753</v>
      </c>
      <c r="D35" s="144" t="s">
        <v>754</v>
      </c>
      <c r="E35" s="145" t="s">
        <v>67</v>
      </c>
      <c r="F35" s="145">
        <v>11539.1</v>
      </c>
      <c r="G35" s="145"/>
      <c r="H35" s="146"/>
      <c r="I35" s="145"/>
      <c r="J35" s="25" t="s">
        <v>715</v>
      </c>
      <c r="K35" s="25"/>
      <c r="L35" s="16"/>
    </row>
    <row r="36" s="2" customFormat="1" ht="50" customHeight="1" spans="1:12">
      <c r="A36" s="5">
        <v>30</v>
      </c>
      <c r="B36" s="145" t="s">
        <v>755</v>
      </c>
      <c r="C36" s="145" t="s">
        <v>755</v>
      </c>
      <c r="D36" s="144"/>
      <c r="E36" s="145" t="s">
        <v>68</v>
      </c>
      <c r="F36" s="145">
        <v>13073.29</v>
      </c>
      <c r="G36" s="146"/>
      <c r="H36" s="146"/>
      <c r="I36" s="145"/>
      <c r="J36" s="25" t="s">
        <v>715</v>
      </c>
      <c r="K36" s="25"/>
      <c r="L36" s="16"/>
    </row>
    <row r="37" s="2" customFormat="1" ht="50" customHeight="1" spans="1:12">
      <c r="A37" s="5">
        <v>31</v>
      </c>
      <c r="B37" s="145" t="s">
        <v>680</v>
      </c>
      <c r="C37" s="145" t="s">
        <v>756</v>
      </c>
      <c r="D37" s="144"/>
      <c r="E37" s="145" t="s">
        <v>68</v>
      </c>
      <c r="F37" s="145">
        <v>1577.99</v>
      </c>
      <c r="G37" s="146"/>
      <c r="H37" s="146"/>
      <c r="I37" s="145"/>
      <c r="J37" s="25" t="s">
        <v>715</v>
      </c>
      <c r="K37" s="25"/>
      <c r="L37" s="16"/>
    </row>
    <row r="38" s="2" customFormat="1" ht="50" customHeight="1" spans="1:12">
      <c r="A38" s="5">
        <v>32</v>
      </c>
      <c r="B38" s="154" t="s">
        <v>757</v>
      </c>
      <c r="C38" s="154" t="s">
        <v>753</v>
      </c>
      <c r="D38" s="127" t="s">
        <v>725</v>
      </c>
      <c r="E38" s="154" t="s">
        <v>68</v>
      </c>
      <c r="F38" s="154">
        <v>8670.9</v>
      </c>
      <c r="G38" s="150"/>
      <c r="H38" s="150"/>
      <c r="I38" s="154"/>
      <c r="J38" s="25" t="s">
        <v>715</v>
      </c>
      <c r="K38" s="25"/>
      <c r="L38" s="16"/>
    </row>
    <row r="39" s="2" customFormat="1" ht="50" customHeight="1" spans="1:12">
      <c r="A39" s="5">
        <v>33</v>
      </c>
      <c r="B39" s="145" t="s">
        <v>758</v>
      </c>
      <c r="C39" s="145" t="s">
        <v>663</v>
      </c>
      <c r="D39" s="144" t="s">
        <v>666</v>
      </c>
      <c r="E39" s="145" t="s">
        <v>68</v>
      </c>
      <c r="F39" s="145">
        <v>7954.32</v>
      </c>
      <c r="G39" s="145">
        <v>292.86</v>
      </c>
      <c r="H39" s="146"/>
      <c r="I39" s="145"/>
      <c r="J39" s="25" t="s">
        <v>715</v>
      </c>
      <c r="K39" s="25"/>
      <c r="L39" s="16"/>
    </row>
    <row r="40" s="2" customFormat="1" ht="50" customHeight="1" spans="1:12">
      <c r="A40" s="5">
        <v>34</v>
      </c>
      <c r="B40" s="145" t="s">
        <v>759</v>
      </c>
      <c r="C40" s="145" t="s">
        <v>454</v>
      </c>
      <c r="D40" s="144" t="s">
        <v>530</v>
      </c>
      <c r="E40" s="145" t="s">
        <v>68</v>
      </c>
      <c r="F40" s="145">
        <v>3262.5</v>
      </c>
      <c r="G40" s="145"/>
      <c r="H40" s="146"/>
      <c r="I40" s="145"/>
      <c r="J40" s="25" t="s">
        <v>715</v>
      </c>
      <c r="K40" s="25"/>
      <c r="L40" s="16"/>
    </row>
    <row r="41" s="2" customFormat="1" ht="50" customHeight="1" spans="1:12">
      <c r="A41" s="5">
        <v>35</v>
      </c>
      <c r="B41" s="145" t="s">
        <v>760</v>
      </c>
      <c r="C41" s="145" t="s">
        <v>760</v>
      </c>
      <c r="D41" s="144"/>
      <c r="E41" s="145" t="s">
        <v>68</v>
      </c>
      <c r="F41" s="145">
        <v>13802.35</v>
      </c>
      <c r="G41" s="146"/>
      <c r="H41" s="146"/>
      <c r="I41" s="145"/>
      <c r="J41" s="25" t="s">
        <v>715</v>
      </c>
      <c r="K41" s="25"/>
      <c r="L41" s="16"/>
    </row>
    <row r="42" s="2" customFormat="1" ht="50" customHeight="1" spans="1:12">
      <c r="A42" s="5">
        <v>36</v>
      </c>
      <c r="B42" s="145" t="s">
        <v>761</v>
      </c>
      <c r="C42" s="145" t="s">
        <v>761</v>
      </c>
      <c r="D42" s="144"/>
      <c r="E42" s="145" t="s">
        <v>68</v>
      </c>
      <c r="F42" s="145">
        <v>7443.12</v>
      </c>
      <c r="G42" s="146"/>
      <c r="H42" s="146"/>
      <c r="I42" s="145"/>
      <c r="J42" s="25" t="s">
        <v>715</v>
      </c>
      <c r="K42" s="25"/>
      <c r="L42" s="16"/>
    </row>
    <row r="43" s="2" customFormat="1" ht="50" customHeight="1" spans="1:12">
      <c r="A43" s="5">
        <v>37</v>
      </c>
      <c r="B43" s="155" t="s">
        <v>762</v>
      </c>
      <c r="C43" s="156" t="s">
        <v>746</v>
      </c>
      <c r="D43" s="156" t="s">
        <v>763</v>
      </c>
      <c r="E43" s="148" t="s">
        <v>68</v>
      </c>
      <c r="F43" s="156">
        <v>1300</v>
      </c>
      <c r="G43" s="150"/>
      <c r="H43" s="150"/>
      <c r="I43" s="154"/>
      <c r="J43" s="25" t="s">
        <v>715</v>
      </c>
      <c r="K43" s="25"/>
      <c r="L43" s="16"/>
    </row>
    <row r="44" s="98" customFormat="1" ht="50" customHeight="1" spans="1:12">
      <c r="A44" s="5">
        <v>38</v>
      </c>
      <c r="B44" s="38" t="s">
        <v>753</v>
      </c>
      <c r="C44" s="142" t="s">
        <v>746</v>
      </c>
      <c r="D44" s="142" t="s">
        <v>580</v>
      </c>
      <c r="E44" s="157" t="s">
        <v>68</v>
      </c>
      <c r="F44" s="142">
        <v>20000</v>
      </c>
      <c r="G44" s="158"/>
      <c r="H44" s="158"/>
      <c r="I44" s="162"/>
      <c r="J44" s="124" t="s">
        <v>715</v>
      </c>
      <c r="K44" s="124"/>
      <c r="L44" s="38"/>
    </row>
    <row r="45" s="2" customFormat="1" ht="50" customHeight="1" spans="1:12">
      <c r="A45" s="5">
        <v>39</v>
      </c>
      <c r="B45" s="155" t="s">
        <v>760</v>
      </c>
      <c r="C45" s="156" t="s">
        <v>764</v>
      </c>
      <c r="D45" s="156" t="s">
        <v>765</v>
      </c>
      <c r="E45" s="148" t="s">
        <v>68</v>
      </c>
      <c r="F45" s="156">
        <v>20000</v>
      </c>
      <c r="G45" s="150"/>
      <c r="H45" s="150"/>
      <c r="I45" s="154"/>
      <c r="J45" s="25" t="s">
        <v>715</v>
      </c>
      <c r="K45" s="25"/>
      <c r="L45" s="16"/>
    </row>
    <row r="46" s="2" customFormat="1" ht="50" customHeight="1" spans="1:12">
      <c r="A46" s="18"/>
      <c r="B46" s="159" t="s">
        <v>45</v>
      </c>
      <c r="C46" s="160"/>
      <c r="D46" s="160"/>
      <c r="E46" s="161"/>
      <c r="F46" s="17">
        <f>SUM(F3:F45)</f>
        <v>571563.59</v>
      </c>
      <c r="G46" s="17">
        <f>SUM(G3:G45)</f>
        <v>2930.36</v>
      </c>
      <c r="H46" s="17">
        <f>SUM(H3:H45)</f>
        <v>686.35</v>
      </c>
      <c r="I46" s="17">
        <f>SUM(I3:I45)</f>
        <v>8131</v>
      </c>
      <c r="J46" s="25"/>
      <c r="K46" s="25"/>
      <c r="L46" s="16"/>
    </row>
  </sheetData>
  <autoFilter xmlns:etc="http://www.wps.cn/officeDocument/2017/etCustomData" ref="A2:I46" etc:filterBottomFollowUsedRange="0">
    <extLst/>
  </autoFilter>
  <mergeCells count="5">
    <mergeCell ref="A1:L1"/>
    <mergeCell ref="B46:E46"/>
    <mergeCell ref="A5:A6"/>
    <mergeCell ref="A12:A14"/>
    <mergeCell ref="A15:A16"/>
  </mergeCells>
  <pageMargins left="0.7" right="0.7" top="0.393055555555556" bottom="0.196527777777778" header="0.3" footer="0.3"/>
  <pageSetup paperSize="9" scale="47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4"/>
  <sheetViews>
    <sheetView zoomScale="60" zoomScaleNormal="60" workbookViewId="0">
      <pane xSplit="5" ySplit="2" topLeftCell="F50" activePane="bottomRight" state="frozen"/>
      <selection/>
      <selection pane="topRight"/>
      <selection pane="bottomLeft"/>
      <selection pane="bottomRight" activeCell="O56" sqref="O56"/>
    </sheetView>
  </sheetViews>
  <sheetFormatPr defaultColWidth="16.3833333333333" defaultRowHeight="22.5"/>
  <cols>
    <col min="1" max="1" width="6.25833333333333" style="3" customWidth="1"/>
    <col min="2" max="2" width="27.6666666666667" style="4" customWidth="1"/>
    <col min="3" max="4" width="25.775" style="4" customWidth="1"/>
    <col min="5" max="5" width="25.4166666666667" style="4" customWidth="1"/>
    <col min="6" max="6" width="25.775" style="4" customWidth="1"/>
    <col min="7" max="7" width="18.75" style="4" customWidth="1"/>
    <col min="8" max="8" width="16.9583333333333" style="4" customWidth="1"/>
    <col min="9" max="9" width="19.1" style="4" customWidth="1"/>
    <col min="10" max="10" width="18.2083333333333" style="4" customWidth="1"/>
    <col min="11" max="11" width="15.5333333333333" style="4" customWidth="1"/>
    <col min="12" max="12" width="13.5666666666667" style="4" customWidth="1"/>
    <col min="13" max="16384" width="16.3833333333333" style="2"/>
  </cols>
  <sheetData>
    <row r="1" ht="58" customHeight="1" spans="1:12">
      <c r="A1" s="3" t="s">
        <v>766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72" customHeight="1" spans="1:12">
      <c r="A2" s="5" t="s">
        <v>2</v>
      </c>
      <c r="B2" s="5" t="s">
        <v>269</v>
      </c>
      <c r="C2" s="5" t="s">
        <v>592</v>
      </c>
      <c r="D2" s="5" t="s">
        <v>75</v>
      </c>
      <c r="E2" s="5" t="s">
        <v>76</v>
      </c>
      <c r="F2" s="7" t="s">
        <v>270</v>
      </c>
      <c r="G2" s="7" t="s">
        <v>78</v>
      </c>
      <c r="H2" s="7" t="s">
        <v>79</v>
      </c>
      <c r="I2" s="23" t="s">
        <v>80</v>
      </c>
      <c r="J2" s="24" t="s">
        <v>271</v>
      </c>
      <c r="K2" s="24" t="s">
        <v>82</v>
      </c>
      <c r="L2" s="6" t="s">
        <v>9</v>
      </c>
    </row>
    <row r="3" s="2" customFormat="1" ht="50" customHeight="1" spans="1:12">
      <c r="A3" s="5">
        <v>1</v>
      </c>
      <c r="B3" s="9" t="s">
        <v>767</v>
      </c>
      <c r="C3" s="9" t="s">
        <v>768</v>
      </c>
      <c r="D3" s="9" t="s">
        <v>769</v>
      </c>
      <c r="E3" s="9" t="s">
        <v>67</v>
      </c>
      <c r="F3" s="9">
        <v>1393.11</v>
      </c>
      <c r="G3" s="9"/>
      <c r="H3" s="9"/>
      <c r="I3" s="9">
        <v>105</v>
      </c>
      <c r="J3" s="9" t="s">
        <v>770</v>
      </c>
      <c r="K3" s="16"/>
      <c r="L3" s="16"/>
    </row>
    <row r="4" s="2" customFormat="1" ht="50" customHeight="1" spans="1:12">
      <c r="A4" s="18">
        <v>2</v>
      </c>
      <c r="B4" s="140" t="s">
        <v>771</v>
      </c>
      <c r="C4" s="9" t="s">
        <v>772</v>
      </c>
      <c r="D4" s="9" t="s">
        <v>773</v>
      </c>
      <c r="E4" s="9" t="s">
        <v>67</v>
      </c>
      <c r="F4" s="9">
        <v>11139.11</v>
      </c>
      <c r="G4" s="9"/>
      <c r="H4" s="9"/>
      <c r="I4" s="9"/>
      <c r="J4" s="9" t="s">
        <v>770</v>
      </c>
      <c r="K4" s="16"/>
      <c r="L4" s="16"/>
    </row>
    <row r="5" s="2" customFormat="1" ht="50" customHeight="1" spans="1:12">
      <c r="A5" s="5">
        <v>3</v>
      </c>
      <c r="B5" s="141"/>
      <c r="C5" s="9" t="s">
        <v>768</v>
      </c>
      <c r="D5" s="9" t="s">
        <v>774</v>
      </c>
      <c r="E5" s="9" t="s">
        <v>67</v>
      </c>
      <c r="F5" s="9"/>
      <c r="G5" s="9"/>
      <c r="H5" s="9"/>
      <c r="I5" s="9"/>
      <c r="J5" s="9" t="s">
        <v>770</v>
      </c>
      <c r="K5" s="16"/>
      <c r="L5" s="16"/>
    </row>
    <row r="6" s="2" customFormat="1" ht="50" customHeight="1" spans="1:12">
      <c r="A6" s="18">
        <v>4</v>
      </c>
      <c r="B6" s="9" t="s">
        <v>775</v>
      </c>
      <c r="C6" s="9" t="s">
        <v>776</v>
      </c>
      <c r="D6" s="9" t="s">
        <v>772</v>
      </c>
      <c r="E6" s="9" t="s">
        <v>68</v>
      </c>
      <c r="F6" s="9">
        <v>0</v>
      </c>
      <c r="G6" s="9"/>
      <c r="H6" s="9"/>
      <c r="I6" s="9">
        <v>98</v>
      </c>
      <c r="J6" s="9" t="s">
        <v>770</v>
      </c>
      <c r="K6" s="16"/>
      <c r="L6" s="16"/>
    </row>
    <row r="7" s="2" customFormat="1" ht="50" customHeight="1" spans="1:12">
      <c r="A7" s="5">
        <v>5</v>
      </c>
      <c r="B7" s="9" t="s">
        <v>777</v>
      </c>
      <c r="C7" s="9" t="s">
        <v>569</v>
      </c>
      <c r="D7" s="9" t="s">
        <v>778</v>
      </c>
      <c r="E7" s="9" t="s">
        <v>67</v>
      </c>
      <c r="F7" s="9">
        <v>12237.46</v>
      </c>
      <c r="G7" s="9"/>
      <c r="H7" s="9"/>
      <c r="I7" s="9"/>
      <c r="J7" s="9" t="s">
        <v>770</v>
      </c>
      <c r="K7" s="16"/>
      <c r="L7" s="16"/>
    </row>
    <row r="8" s="2" customFormat="1" ht="50" customHeight="1" spans="1:12">
      <c r="A8" s="18">
        <v>6</v>
      </c>
      <c r="B8" s="9" t="s">
        <v>779</v>
      </c>
      <c r="C8" s="9" t="s">
        <v>780</v>
      </c>
      <c r="D8" s="9" t="s">
        <v>777</v>
      </c>
      <c r="E8" s="9" t="s">
        <v>67</v>
      </c>
      <c r="F8" s="9">
        <v>9449.92</v>
      </c>
      <c r="G8" s="9"/>
      <c r="H8" s="9"/>
      <c r="I8" s="9"/>
      <c r="J8" s="9" t="s">
        <v>770</v>
      </c>
      <c r="K8" s="16"/>
      <c r="L8" s="16"/>
    </row>
    <row r="9" s="2" customFormat="1" ht="50" customHeight="1" spans="1:12">
      <c r="A9" s="5">
        <v>7</v>
      </c>
      <c r="B9" s="9" t="s">
        <v>781</v>
      </c>
      <c r="C9" s="9" t="s">
        <v>768</v>
      </c>
      <c r="D9" s="9" t="s">
        <v>769</v>
      </c>
      <c r="E9" s="9" t="s">
        <v>67</v>
      </c>
      <c r="F9" s="9">
        <v>14061.48</v>
      </c>
      <c r="G9" s="9"/>
      <c r="H9" s="9"/>
      <c r="I9" s="9"/>
      <c r="J9" s="9" t="s">
        <v>770</v>
      </c>
      <c r="K9" s="16"/>
      <c r="L9" s="16"/>
    </row>
    <row r="10" s="2" customFormat="1" ht="50" customHeight="1" spans="1:12">
      <c r="A10" s="18">
        <v>8</v>
      </c>
      <c r="B10" s="9" t="s">
        <v>782</v>
      </c>
      <c r="C10" s="9" t="s">
        <v>779</v>
      </c>
      <c r="D10" s="9" t="s">
        <v>768</v>
      </c>
      <c r="E10" s="9" t="s">
        <v>67</v>
      </c>
      <c r="F10" s="9">
        <v>2519.28</v>
      </c>
      <c r="G10" s="9"/>
      <c r="H10" s="9"/>
      <c r="I10" s="9"/>
      <c r="J10" s="9" t="s">
        <v>770</v>
      </c>
      <c r="K10" s="16"/>
      <c r="L10" s="16"/>
    </row>
    <row r="11" s="2" customFormat="1" ht="50" customHeight="1" spans="1:12">
      <c r="A11" s="5">
        <v>9</v>
      </c>
      <c r="B11" s="9" t="s">
        <v>783</v>
      </c>
      <c r="C11" s="9" t="s">
        <v>768</v>
      </c>
      <c r="D11" s="9" t="s">
        <v>772</v>
      </c>
      <c r="E11" s="9" t="s">
        <v>67</v>
      </c>
      <c r="F11" s="9">
        <v>5471.57</v>
      </c>
      <c r="G11" s="9"/>
      <c r="H11" s="9"/>
      <c r="I11" s="9"/>
      <c r="J11" s="9" t="s">
        <v>770</v>
      </c>
      <c r="K11" s="16"/>
      <c r="L11" s="16"/>
    </row>
    <row r="12" s="2" customFormat="1" ht="50" customHeight="1" spans="1:12">
      <c r="A12" s="18">
        <v>10</v>
      </c>
      <c r="B12" s="9" t="s">
        <v>784</v>
      </c>
      <c r="C12" s="9" t="s">
        <v>779</v>
      </c>
      <c r="D12" s="9" t="s">
        <v>785</v>
      </c>
      <c r="E12" s="9" t="s">
        <v>67</v>
      </c>
      <c r="F12" s="9">
        <v>6630.69</v>
      </c>
      <c r="G12" s="9"/>
      <c r="H12" s="9"/>
      <c r="I12" s="9"/>
      <c r="J12" s="9" t="s">
        <v>770</v>
      </c>
      <c r="K12" s="16"/>
      <c r="L12" s="16"/>
    </row>
    <row r="13" s="2" customFormat="1" ht="50" customHeight="1" spans="1:12">
      <c r="A13" s="5">
        <v>11</v>
      </c>
      <c r="B13" s="9" t="s">
        <v>786</v>
      </c>
      <c r="C13" s="9" t="s">
        <v>787</v>
      </c>
      <c r="D13" s="9" t="s">
        <v>785</v>
      </c>
      <c r="E13" s="9" t="s">
        <v>67</v>
      </c>
      <c r="F13" s="9">
        <v>7601.41</v>
      </c>
      <c r="G13" s="9"/>
      <c r="H13" s="9"/>
      <c r="I13" s="9"/>
      <c r="J13" s="9" t="s">
        <v>770</v>
      </c>
      <c r="K13" s="16"/>
      <c r="L13" s="16"/>
    </row>
    <row r="14" s="2" customFormat="1" ht="50" customHeight="1" spans="1:12">
      <c r="A14" s="18">
        <v>12</v>
      </c>
      <c r="B14" s="9" t="s">
        <v>787</v>
      </c>
      <c r="C14" s="9" t="s">
        <v>788</v>
      </c>
      <c r="D14" s="9" t="s">
        <v>789</v>
      </c>
      <c r="E14" s="9" t="s">
        <v>68</v>
      </c>
      <c r="F14" s="9">
        <v>0</v>
      </c>
      <c r="G14" s="9"/>
      <c r="H14" s="9"/>
      <c r="I14" s="9">
        <v>93</v>
      </c>
      <c r="J14" s="9" t="s">
        <v>770</v>
      </c>
      <c r="K14" s="16"/>
      <c r="L14" s="16"/>
    </row>
    <row r="15" s="2" customFormat="1" ht="50" customHeight="1" spans="1:12">
      <c r="A15" s="5">
        <v>13</v>
      </c>
      <c r="B15" s="9" t="s">
        <v>790</v>
      </c>
      <c r="C15" s="9" t="s">
        <v>791</v>
      </c>
      <c r="D15" s="9" t="s">
        <v>792</v>
      </c>
      <c r="E15" s="9" t="s">
        <v>67</v>
      </c>
      <c r="F15" s="9">
        <v>6988.89</v>
      </c>
      <c r="G15" s="9"/>
      <c r="H15" s="9"/>
      <c r="I15" s="9"/>
      <c r="J15" s="9" t="s">
        <v>770</v>
      </c>
      <c r="K15" s="16"/>
      <c r="L15" s="16"/>
    </row>
    <row r="16" s="2" customFormat="1" ht="72" customHeight="1" spans="1:12">
      <c r="A16" s="18">
        <v>14</v>
      </c>
      <c r="B16" s="9" t="s">
        <v>793</v>
      </c>
      <c r="C16" s="9" t="s">
        <v>794</v>
      </c>
      <c r="D16" s="9"/>
      <c r="E16" s="9" t="s">
        <v>67</v>
      </c>
      <c r="F16" s="9">
        <v>8511.55</v>
      </c>
      <c r="G16" s="9"/>
      <c r="H16" s="9"/>
      <c r="I16" s="9"/>
      <c r="J16" s="9" t="s">
        <v>770</v>
      </c>
      <c r="K16" s="16"/>
      <c r="L16" s="16"/>
    </row>
    <row r="17" s="2" customFormat="1" ht="50" customHeight="1" spans="1:12">
      <c r="A17" s="5">
        <v>15</v>
      </c>
      <c r="B17" s="9" t="s">
        <v>792</v>
      </c>
      <c r="C17" s="9" t="s">
        <v>768</v>
      </c>
      <c r="D17" s="9" t="s">
        <v>785</v>
      </c>
      <c r="E17" s="9" t="s">
        <v>67</v>
      </c>
      <c r="F17" s="9">
        <v>21772.82</v>
      </c>
      <c r="G17" s="9"/>
      <c r="H17" s="9"/>
      <c r="I17" s="9"/>
      <c r="J17" s="9" t="s">
        <v>770</v>
      </c>
      <c r="K17" s="16"/>
      <c r="L17" s="16"/>
    </row>
    <row r="18" s="2" customFormat="1" ht="50" customHeight="1" spans="1:12">
      <c r="A18" s="18">
        <v>16</v>
      </c>
      <c r="B18" s="9" t="s">
        <v>795</v>
      </c>
      <c r="C18" s="9" t="s">
        <v>796</v>
      </c>
      <c r="D18" s="9" t="s">
        <v>797</v>
      </c>
      <c r="E18" s="9" t="s">
        <v>68</v>
      </c>
      <c r="F18" s="9"/>
      <c r="G18" s="9"/>
      <c r="H18" s="9"/>
      <c r="I18" s="9">
        <v>128</v>
      </c>
      <c r="J18" s="9" t="s">
        <v>770</v>
      </c>
      <c r="K18" s="16"/>
      <c r="L18" s="16"/>
    </row>
    <row r="19" s="2" customFormat="1" ht="50" customHeight="1" spans="1:12">
      <c r="A19" s="5">
        <v>17</v>
      </c>
      <c r="B19" s="9" t="s">
        <v>796</v>
      </c>
      <c r="C19" s="9" t="s">
        <v>798</v>
      </c>
      <c r="D19" s="9" t="s">
        <v>799</v>
      </c>
      <c r="E19" s="9" t="s">
        <v>67</v>
      </c>
      <c r="F19" s="9">
        <v>6545.17</v>
      </c>
      <c r="G19" s="9"/>
      <c r="H19" s="9"/>
      <c r="I19" s="9">
        <v>658</v>
      </c>
      <c r="J19" s="9" t="s">
        <v>770</v>
      </c>
      <c r="K19" s="16"/>
      <c r="L19" s="16"/>
    </row>
    <row r="20" s="2" customFormat="1" ht="50" customHeight="1" spans="1:12">
      <c r="A20" s="18">
        <v>18</v>
      </c>
      <c r="B20" s="9" t="s">
        <v>772</v>
      </c>
      <c r="C20" s="9" t="s">
        <v>788</v>
      </c>
      <c r="D20" s="9" t="s">
        <v>780</v>
      </c>
      <c r="E20" s="9" t="s">
        <v>68</v>
      </c>
      <c r="F20" s="9"/>
      <c r="G20" s="9"/>
      <c r="H20" s="9"/>
      <c r="I20" s="9">
        <v>199</v>
      </c>
      <c r="J20" s="9" t="s">
        <v>770</v>
      </c>
      <c r="K20" s="16"/>
      <c r="L20" s="16"/>
    </row>
    <row r="21" s="2" customFormat="1" ht="50" customHeight="1" spans="1:12">
      <c r="A21" s="5">
        <v>19</v>
      </c>
      <c r="B21" s="9" t="s">
        <v>776</v>
      </c>
      <c r="C21" s="9" t="s">
        <v>622</v>
      </c>
      <c r="D21" s="9" t="s">
        <v>800</v>
      </c>
      <c r="E21" s="9" t="s">
        <v>67</v>
      </c>
      <c r="F21" s="142">
        <v>79397.7</v>
      </c>
      <c r="G21" s="9"/>
      <c r="H21" s="9"/>
      <c r="I21" s="9">
        <v>756</v>
      </c>
      <c r="J21" s="9" t="s">
        <v>770</v>
      </c>
      <c r="K21" s="16"/>
      <c r="L21" s="16"/>
    </row>
    <row r="22" s="2" customFormat="1" ht="50" customHeight="1" spans="1:12">
      <c r="A22" s="18">
        <v>20</v>
      </c>
      <c r="B22" s="9" t="s">
        <v>801</v>
      </c>
      <c r="C22" s="9" t="s">
        <v>780</v>
      </c>
      <c r="D22" s="9" t="s">
        <v>788</v>
      </c>
      <c r="E22" s="9" t="s">
        <v>67</v>
      </c>
      <c r="F22" s="9"/>
      <c r="G22" s="9"/>
      <c r="H22" s="9"/>
      <c r="I22" s="9">
        <v>340</v>
      </c>
      <c r="J22" s="9" t="s">
        <v>770</v>
      </c>
      <c r="K22" s="16"/>
      <c r="L22" s="16"/>
    </row>
    <row r="23" s="2" customFormat="1" ht="50" customHeight="1" spans="1:12">
      <c r="A23" s="5">
        <v>21</v>
      </c>
      <c r="B23" s="9" t="s">
        <v>802</v>
      </c>
      <c r="C23" s="9" t="s">
        <v>788</v>
      </c>
      <c r="D23" s="9" t="s">
        <v>780</v>
      </c>
      <c r="E23" s="9" t="s">
        <v>67</v>
      </c>
      <c r="F23" s="9">
        <v>16382.76</v>
      </c>
      <c r="G23" s="9"/>
      <c r="H23" s="9"/>
      <c r="I23" s="9">
        <v>270</v>
      </c>
      <c r="J23" s="9" t="s">
        <v>770</v>
      </c>
      <c r="K23" s="16"/>
      <c r="L23" s="16"/>
    </row>
    <row r="24" s="2" customFormat="1" ht="50" customHeight="1" spans="1:12">
      <c r="A24" s="18">
        <v>22</v>
      </c>
      <c r="B24" s="9" t="s">
        <v>798</v>
      </c>
      <c r="C24" s="9" t="s">
        <v>799</v>
      </c>
      <c r="D24" s="9" t="s">
        <v>803</v>
      </c>
      <c r="E24" s="9" t="s">
        <v>68</v>
      </c>
      <c r="F24" s="9">
        <v>5610.32</v>
      </c>
      <c r="G24" s="9"/>
      <c r="H24" s="9"/>
      <c r="I24" s="9">
        <v>218</v>
      </c>
      <c r="J24" s="9" t="s">
        <v>770</v>
      </c>
      <c r="K24" s="16"/>
      <c r="L24" s="16"/>
    </row>
    <row r="25" s="2" customFormat="1" ht="50" customHeight="1" spans="1:12">
      <c r="A25" s="5">
        <v>23</v>
      </c>
      <c r="B25" s="9" t="s">
        <v>804</v>
      </c>
      <c r="C25" s="9" t="s">
        <v>792</v>
      </c>
      <c r="D25" s="9" t="s">
        <v>788</v>
      </c>
      <c r="E25" s="9" t="s">
        <v>68</v>
      </c>
      <c r="F25" s="9">
        <v>4123.43</v>
      </c>
      <c r="G25" s="9"/>
      <c r="H25" s="9">
        <v>54.12</v>
      </c>
      <c r="I25" s="9">
        <v>0</v>
      </c>
      <c r="J25" s="9" t="s">
        <v>770</v>
      </c>
      <c r="K25" s="16"/>
      <c r="L25" s="16"/>
    </row>
    <row r="26" s="2" customFormat="1" ht="50" customHeight="1" spans="1:12">
      <c r="A26" s="18">
        <v>24</v>
      </c>
      <c r="B26" s="9" t="s">
        <v>805</v>
      </c>
      <c r="C26" s="9" t="s">
        <v>779</v>
      </c>
      <c r="D26" s="9" t="s">
        <v>780</v>
      </c>
      <c r="E26" s="9" t="s">
        <v>66</v>
      </c>
      <c r="F26" s="142">
        <v>72224.93</v>
      </c>
      <c r="G26" s="9">
        <v>137508.35</v>
      </c>
      <c r="H26" s="9"/>
      <c r="I26" s="9">
        <v>0</v>
      </c>
      <c r="J26" s="9" t="s">
        <v>770</v>
      </c>
      <c r="K26" s="16"/>
      <c r="L26" s="16"/>
    </row>
    <row r="27" s="2" customFormat="1" ht="50" customHeight="1" spans="1:12">
      <c r="A27" s="5">
        <v>25</v>
      </c>
      <c r="B27" s="9" t="s">
        <v>806</v>
      </c>
      <c r="C27" s="9" t="s">
        <v>779</v>
      </c>
      <c r="D27" s="9" t="s">
        <v>785</v>
      </c>
      <c r="E27" s="9" t="s">
        <v>68</v>
      </c>
      <c r="F27" s="9">
        <v>2446.8</v>
      </c>
      <c r="G27" s="9"/>
      <c r="H27" s="9"/>
      <c r="I27" s="9">
        <v>0</v>
      </c>
      <c r="J27" s="9" t="s">
        <v>770</v>
      </c>
      <c r="K27" s="16"/>
      <c r="L27" s="16"/>
    </row>
    <row r="28" s="2" customFormat="1" ht="50" customHeight="1" spans="1:12">
      <c r="A28" s="18">
        <v>26</v>
      </c>
      <c r="B28" s="9" t="s">
        <v>807</v>
      </c>
      <c r="C28" s="9" t="s">
        <v>808</v>
      </c>
      <c r="D28" s="9"/>
      <c r="E28" s="9" t="s">
        <v>68</v>
      </c>
      <c r="F28" s="9">
        <v>12014.52</v>
      </c>
      <c r="G28" s="9"/>
      <c r="H28" s="9"/>
      <c r="I28" s="9"/>
      <c r="J28" s="9" t="s">
        <v>770</v>
      </c>
      <c r="K28" s="16"/>
      <c r="L28" s="16"/>
    </row>
    <row r="29" s="2" customFormat="1" ht="50" customHeight="1" spans="1:12">
      <c r="A29" s="5">
        <v>27</v>
      </c>
      <c r="B29" s="9" t="s">
        <v>798</v>
      </c>
      <c r="C29" s="9" t="s">
        <v>799</v>
      </c>
      <c r="D29" s="9" t="s">
        <v>622</v>
      </c>
      <c r="E29" s="9" t="s">
        <v>67</v>
      </c>
      <c r="F29" s="9">
        <v>8665.82</v>
      </c>
      <c r="G29" s="9"/>
      <c r="H29" s="9"/>
      <c r="I29" s="9">
        <v>469</v>
      </c>
      <c r="J29" s="9" t="s">
        <v>770</v>
      </c>
      <c r="K29" s="16"/>
      <c r="L29" s="16"/>
    </row>
    <row r="30" s="2" customFormat="1" ht="50" customHeight="1" spans="1:12">
      <c r="A30" s="18">
        <v>28</v>
      </c>
      <c r="B30" s="9" t="s">
        <v>772</v>
      </c>
      <c r="C30" s="9" t="s">
        <v>800</v>
      </c>
      <c r="D30" s="9" t="s">
        <v>809</v>
      </c>
      <c r="E30" s="9" t="s">
        <v>67</v>
      </c>
      <c r="F30" s="9">
        <v>12368.04</v>
      </c>
      <c r="G30" s="9"/>
      <c r="H30" s="9">
        <v>46.74</v>
      </c>
      <c r="I30" s="9">
        <v>435</v>
      </c>
      <c r="J30" s="9" t="s">
        <v>770</v>
      </c>
      <c r="K30" s="16"/>
      <c r="L30" s="16"/>
    </row>
    <row r="31" s="2" customFormat="1" ht="50" customHeight="1" spans="1:12">
      <c r="A31" s="5">
        <v>29</v>
      </c>
      <c r="B31" s="9" t="s">
        <v>810</v>
      </c>
      <c r="C31" s="9" t="s">
        <v>811</v>
      </c>
      <c r="D31" s="9"/>
      <c r="E31" s="9" t="s">
        <v>68</v>
      </c>
      <c r="F31" s="9">
        <v>2422.49</v>
      </c>
      <c r="G31" s="9"/>
      <c r="H31" s="9"/>
      <c r="I31" s="9"/>
      <c r="J31" s="9" t="s">
        <v>770</v>
      </c>
      <c r="K31" s="16"/>
      <c r="L31" s="16"/>
    </row>
    <row r="32" s="2" customFormat="1" ht="50" customHeight="1" spans="1:12">
      <c r="A32" s="18">
        <v>30</v>
      </c>
      <c r="B32" s="9" t="s">
        <v>812</v>
      </c>
      <c r="C32" s="9" t="s">
        <v>811</v>
      </c>
      <c r="D32" s="9"/>
      <c r="E32" s="9" t="s">
        <v>68</v>
      </c>
      <c r="F32" s="9">
        <v>5143.94</v>
      </c>
      <c r="G32" s="9"/>
      <c r="H32" s="9"/>
      <c r="I32" s="9"/>
      <c r="J32" s="9" t="s">
        <v>770</v>
      </c>
      <c r="K32" s="16"/>
      <c r="L32" s="16"/>
    </row>
    <row r="33" s="2" customFormat="1" ht="50" customHeight="1" spans="1:12">
      <c r="A33" s="5">
        <v>31</v>
      </c>
      <c r="B33" s="9" t="s">
        <v>813</v>
      </c>
      <c r="C33" s="9" t="s">
        <v>814</v>
      </c>
      <c r="D33" s="9"/>
      <c r="E33" s="9" t="s">
        <v>68</v>
      </c>
      <c r="F33" s="9"/>
      <c r="G33" s="9"/>
      <c r="H33" s="9"/>
      <c r="I33" s="9">
        <v>232</v>
      </c>
      <c r="J33" s="9" t="s">
        <v>770</v>
      </c>
      <c r="K33" s="16"/>
      <c r="L33" s="16"/>
    </row>
    <row r="34" s="2" customFormat="1" ht="50" customHeight="1" spans="1:12">
      <c r="A34" s="18">
        <v>32</v>
      </c>
      <c r="B34" s="9" t="s">
        <v>815</v>
      </c>
      <c r="C34" s="9" t="s">
        <v>816</v>
      </c>
      <c r="D34" s="9"/>
      <c r="E34" s="9" t="s">
        <v>68</v>
      </c>
      <c r="F34" s="9">
        <v>55484.38</v>
      </c>
      <c r="G34" s="9"/>
      <c r="H34" s="9"/>
      <c r="I34" s="9"/>
      <c r="J34" s="9" t="s">
        <v>770</v>
      </c>
      <c r="K34" s="16"/>
      <c r="L34" s="16"/>
    </row>
    <row r="35" s="2" customFormat="1" ht="50" customHeight="1" spans="1:12">
      <c r="A35" s="5">
        <v>33</v>
      </c>
      <c r="B35" s="9" t="s">
        <v>817</v>
      </c>
      <c r="C35" s="9" t="s">
        <v>818</v>
      </c>
      <c r="D35" s="9"/>
      <c r="E35" s="9" t="s">
        <v>68</v>
      </c>
      <c r="F35" s="9">
        <v>19685.73</v>
      </c>
      <c r="G35" s="9"/>
      <c r="H35" s="9"/>
      <c r="I35" s="9"/>
      <c r="J35" s="9" t="s">
        <v>770</v>
      </c>
      <c r="K35" s="16"/>
      <c r="L35" s="16"/>
    </row>
    <row r="36" s="2" customFormat="1" ht="50" customHeight="1" spans="1:12">
      <c r="A36" s="18">
        <v>34</v>
      </c>
      <c r="B36" s="9" t="s">
        <v>819</v>
      </c>
      <c r="C36" s="9" t="s">
        <v>820</v>
      </c>
      <c r="D36" s="9"/>
      <c r="E36" s="9" t="s">
        <v>67</v>
      </c>
      <c r="F36" s="9">
        <v>64040.85</v>
      </c>
      <c r="G36" s="9"/>
      <c r="H36" s="9"/>
      <c r="I36" s="9"/>
      <c r="J36" s="9" t="s">
        <v>770</v>
      </c>
      <c r="K36" s="16"/>
      <c r="L36" s="16"/>
    </row>
    <row r="37" s="2" customFormat="1" ht="50" customHeight="1" spans="1:12">
      <c r="A37" s="5">
        <v>35</v>
      </c>
      <c r="B37" s="9" t="s">
        <v>768</v>
      </c>
      <c r="C37" s="9" t="s">
        <v>800</v>
      </c>
      <c r="D37" s="9" t="s">
        <v>821</v>
      </c>
      <c r="E37" s="9" t="s">
        <v>67</v>
      </c>
      <c r="F37" s="9">
        <v>22455.8</v>
      </c>
      <c r="G37" s="9"/>
      <c r="H37" s="9"/>
      <c r="I37" s="9">
        <v>1120</v>
      </c>
      <c r="J37" s="9" t="s">
        <v>770</v>
      </c>
      <c r="K37" s="16"/>
      <c r="L37" s="16"/>
    </row>
    <row r="38" s="2" customFormat="1" ht="50" customHeight="1" spans="1:12">
      <c r="A38" s="18">
        <v>36</v>
      </c>
      <c r="B38" s="9" t="s">
        <v>791</v>
      </c>
      <c r="C38" s="9" t="s">
        <v>768</v>
      </c>
      <c r="D38" s="9" t="s">
        <v>622</v>
      </c>
      <c r="E38" s="9" t="s">
        <v>67</v>
      </c>
      <c r="F38" s="9">
        <v>0</v>
      </c>
      <c r="G38" s="9"/>
      <c r="H38" s="9"/>
      <c r="I38" s="9">
        <v>360</v>
      </c>
      <c r="J38" s="9" t="s">
        <v>770</v>
      </c>
      <c r="K38" s="16"/>
      <c r="L38" s="16"/>
    </row>
    <row r="39" s="2" customFormat="1" ht="50" customHeight="1" spans="1:12">
      <c r="A39" s="5">
        <v>37</v>
      </c>
      <c r="B39" s="9" t="s">
        <v>822</v>
      </c>
      <c r="C39" s="9" t="s">
        <v>776</v>
      </c>
      <c r="D39" s="9" t="s">
        <v>800</v>
      </c>
      <c r="E39" s="9" t="s">
        <v>68</v>
      </c>
      <c r="F39" s="9">
        <v>16860.98</v>
      </c>
      <c r="G39" s="9"/>
      <c r="H39" s="9"/>
      <c r="I39" s="9">
        <v>517</v>
      </c>
      <c r="J39" s="9" t="s">
        <v>770</v>
      </c>
      <c r="K39" s="16"/>
      <c r="L39" s="16"/>
    </row>
    <row r="40" s="2" customFormat="1" ht="50" customHeight="1" spans="1:12">
      <c r="A40" s="18">
        <v>38</v>
      </c>
      <c r="B40" s="9" t="s">
        <v>823</v>
      </c>
      <c r="C40" s="9" t="s">
        <v>824</v>
      </c>
      <c r="D40" s="9"/>
      <c r="E40" s="9" t="s">
        <v>67</v>
      </c>
      <c r="F40" s="9">
        <v>22577.4</v>
      </c>
      <c r="G40" s="9">
        <v>1577.68</v>
      </c>
      <c r="H40" s="9">
        <v>311.21</v>
      </c>
      <c r="I40" s="9">
        <v>0</v>
      </c>
      <c r="J40" s="9" t="s">
        <v>770</v>
      </c>
      <c r="K40" s="16"/>
      <c r="L40" s="16"/>
    </row>
    <row r="41" s="2" customFormat="1" ht="50" customHeight="1" spans="1:12">
      <c r="A41" s="5">
        <v>39</v>
      </c>
      <c r="B41" s="9" t="s">
        <v>825</v>
      </c>
      <c r="C41" s="9" t="s">
        <v>826</v>
      </c>
      <c r="D41" s="9"/>
      <c r="E41" s="9" t="s">
        <v>67</v>
      </c>
      <c r="F41" s="9">
        <v>8019.91</v>
      </c>
      <c r="G41" s="9"/>
      <c r="H41" s="9"/>
      <c r="I41" s="9">
        <v>0</v>
      </c>
      <c r="J41" s="9" t="s">
        <v>770</v>
      </c>
      <c r="K41" s="16"/>
      <c r="L41" s="16"/>
    </row>
    <row r="42" s="2" customFormat="1" ht="50" customHeight="1" spans="1:12">
      <c r="A42" s="18">
        <v>40</v>
      </c>
      <c r="B42" s="9" t="s">
        <v>827</v>
      </c>
      <c r="C42" s="9" t="s">
        <v>828</v>
      </c>
      <c r="D42" s="9"/>
      <c r="E42" s="9" t="s">
        <v>68</v>
      </c>
      <c r="F42" s="9">
        <v>345.52</v>
      </c>
      <c r="G42" s="9"/>
      <c r="H42" s="9"/>
      <c r="I42" s="9">
        <v>0</v>
      </c>
      <c r="J42" s="9" t="s">
        <v>770</v>
      </c>
      <c r="K42" s="16"/>
      <c r="L42" s="16"/>
    </row>
    <row r="43" s="2" customFormat="1" ht="50" customHeight="1" spans="1:12">
      <c r="A43" s="5">
        <v>41</v>
      </c>
      <c r="B43" s="9" t="s">
        <v>767</v>
      </c>
      <c r="C43" s="9" t="s">
        <v>829</v>
      </c>
      <c r="D43" s="9" t="s">
        <v>830</v>
      </c>
      <c r="E43" s="9" t="s">
        <v>67</v>
      </c>
      <c r="F43" s="9">
        <v>0</v>
      </c>
      <c r="G43" s="9"/>
      <c r="H43" s="9"/>
      <c r="I43" s="9">
        <v>101</v>
      </c>
      <c r="J43" s="9" t="s">
        <v>770</v>
      </c>
      <c r="K43" s="16"/>
      <c r="L43" s="16"/>
    </row>
    <row r="44" s="2" customFormat="1" ht="50" customHeight="1" spans="1:12">
      <c r="A44" s="18">
        <v>42</v>
      </c>
      <c r="B44" s="9" t="s">
        <v>831</v>
      </c>
      <c r="C44" s="9" t="s">
        <v>829</v>
      </c>
      <c r="D44" s="9" t="s">
        <v>832</v>
      </c>
      <c r="E44" s="9" t="s">
        <v>67</v>
      </c>
      <c r="F44" s="9">
        <v>0</v>
      </c>
      <c r="G44" s="9"/>
      <c r="H44" s="9"/>
      <c r="I44" s="9">
        <v>109</v>
      </c>
      <c r="J44" s="9" t="s">
        <v>770</v>
      </c>
      <c r="K44" s="16"/>
      <c r="L44" s="16"/>
    </row>
    <row r="45" s="2" customFormat="1" ht="50" customHeight="1" spans="1:12">
      <c r="A45" s="5">
        <v>43</v>
      </c>
      <c r="B45" s="9" t="s">
        <v>833</v>
      </c>
      <c r="C45" s="9" t="s">
        <v>834</v>
      </c>
      <c r="D45" s="9" t="s">
        <v>835</v>
      </c>
      <c r="E45" s="9" t="s">
        <v>67</v>
      </c>
      <c r="F45" s="9">
        <v>0</v>
      </c>
      <c r="G45" s="9"/>
      <c r="H45" s="9"/>
      <c r="I45" s="9">
        <v>112</v>
      </c>
      <c r="J45" s="9" t="s">
        <v>770</v>
      </c>
      <c r="K45" s="16"/>
      <c r="L45" s="16"/>
    </row>
    <row r="46" s="2" customFormat="1" ht="50" customHeight="1" spans="1:12">
      <c r="A46" s="18">
        <v>44</v>
      </c>
      <c r="B46" s="9" t="s">
        <v>835</v>
      </c>
      <c r="C46" s="9" t="s">
        <v>836</v>
      </c>
      <c r="D46" s="9" t="s">
        <v>837</v>
      </c>
      <c r="E46" s="9" t="s">
        <v>67</v>
      </c>
      <c r="F46" s="9">
        <v>0</v>
      </c>
      <c r="G46" s="9"/>
      <c r="H46" s="9"/>
      <c r="I46" s="9">
        <v>122</v>
      </c>
      <c r="J46" s="9" t="s">
        <v>770</v>
      </c>
      <c r="K46" s="16"/>
      <c r="L46" s="16"/>
    </row>
    <row r="47" s="2" customFormat="1" ht="71" customHeight="1" spans="1:12">
      <c r="A47" s="5">
        <v>45</v>
      </c>
      <c r="B47" s="9" t="s">
        <v>838</v>
      </c>
      <c r="C47" s="9" t="s">
        <v>839</v>
      </c>
      <c r="D47" s="9"/>
      <c r="E47" s="9" t="s">
        <v>67</v>
      </c>
      <c r="F47" s="9">
        <v>12899.08</v>
      </c>
      <c r="G47" s="9"/>
      <c r="H47" s="9"/>
      <c r="I47" s="9">
        <v>0</v>
      </c>
      <c r="J47" s="9" t="s">
        <v>770</v>
      </c>
      <c r="K47" s="16"/>
      <c r="L47" s="16"/>
    </row>
    <row r="48" s="2" customFormat="1" ht="50" customHeight="1" spans="1:12">
      <c r="A48" s="18">
        <v>46</v>
      </c>
      <c r="B48" s="9" t="s">
        <v>840</v>
      </c>
      <c r="C48" s="9" t="s">
        <v>790</v>
      </c>
      <c r="D48" s="9"/>
      <c r="E48" s="9" t="s">
        <v>68</v>
      </c>
      <c r="F48" s="9">
        <v>5787.39</v>
      </c>
      <c r="G48" s="9"/>
      <c r="H48" s="9"/>
      <c r="I48" s="9">
        <v>0</v>
      </c>
      <c r="J48" s="9" t="s">
        <v>770</v>
      </c>
      <c r="K48" s="16"/>
      <c r="L48" s="16"/>
    </row>
    <row r="49" s="2" customFormat="1" ht="50" customHeight="1" spans="1:12">
      <c r="A49" s="5">
        <v>47</v>
      </c>
      <c r="B49" s="9" t="s">
        <v>841</v>
      </c>
      <c r="C49" s="9" t="s">
        <v>842</v>
      </c>
      <c r="D49" s="9"/>
      <c r="E49" s="9" t="s">
        <v>67</v>
      </c>
      <c r="F49" s="9">
        <v>19947.97</v>
      </c>
      <c r="G49" s="9"/>
      <c r="H49" s="9"/>
      <c r="I49" s="9">
        <v>0</v>
      </c>
      <c r="J49" s="9" t="s">
        <v>770</v>
      </c>
      <c r="K49" s="16"/>
      <c r="L49" s="16"/>
    </row>
    <row r="50" s="2" customFormat="1" ht="50" customHeight="1" spans="1:12">
      <c r="A50" s="18">
        <v>48</v>
      </c>
      <c r="B50" s="9" t="s">
        <v>831</v>
      </c>
      <c r="C50" s="9" t="s">
        <v>843</v>
      </c>
      <c r="D50" s="9"/>
      <c r="E50" s="9" t="s">
        <v>67</v>
      </c>
      <c r="F50" s="9">
        <v>1068.2</v>
      </c>
      <c r="G50" s="9"/>
      <c r="H50" s="9"/>
      <c r="I50" s="9">
        <v>64</v>
      </c>
      <c r="J50" s="9" t="s">
        <v>770</v>
      </c>
      <c r="K50" s="16"/>
      <c r="L50" s="16"/>
    </row>
    <row r="51" s="2" customFormat="1" ht="50" customHeight="1" spans="1:12">
      <c r="A51" s="5">
        <v>49</v>
      </c>
      <c r="B51" s="9" t="s">
        <v>844</v>
      </c>
      <c r="C51" s="9" t="s">
        <v>845</v>
      </c>
      <c r="D51" s="9"/>
      <c r="E51" s="9" t="s">
        <v>67</v>
      </c>
      <c r="F51" s="9">
        <v>6132.51</v>
      </c>
      <c r="G51" s="9"/>
      <c r="H51" s="9"/>
      <c r="I51" s="9">
        <v>0</v>
      </c>
      <c r="J51" s="9" t="s">
        <v>770</v>
      </c>
      <c r="K51" s="16"/>
      <c r="L51" s="16"/>
    </row>
    <row r="52" s="2" customFormat="1" ht="50" customHeight="1" spans="1:12">
      <c r="A52" s="18">
        <v>50</v>
      </c>
      <c r="B52" s="9" t="s">
        <v>846</v>
      </c>
      <c r="C52" s="9" t="s">
        <v>847</v>
      </c>
      <c r="D52" s="9"/>
      <c r="E52" s="9" t="s">
        <v>67</v>
      </c>
      <c r="F52" s="9">
        <v>8036.71</v>
      </c>
      <c r="G52" s="9"/>
      <c r="H52" s="9"/>
      <c r="I52" s="9">
        <v>0</v>
      </c>
      <c r="J52" s="9" t="s">
        <v>770</v>
      </c>
      <c r="K52" s="16"/>
      <c r="L52" s="16"/>
    </row>
    <row r="53" s="2" customFormat="1" ht="50" customHeight="1" spans="1:12">
      <c r="A53" s="5">
        <v>51</v>
      </c>
      <c r="B53" s="9" t="s">
        <v>779</v>
      </c>
      <c r="C53" s="9" t="s">
        <v>848</v>
      </c>
      <c r="D53" s="9"/>
      <c r="E53" s="9" t="s">
        <v>67</v>
      </c>
      <c r="F53" s="9">
        <v>43413.29</v>
      </c>
      <c r="G53" s="9">
        <v>1614.94</v>
      </c>
      <c r="H53" s="9">
        <v>191.57</v>
      </c>
      <c r="I53" s="9">
        <v>125</v>
      </c>
      <c r="J53" s="9" t="s">
        <v>770</v>
      </c>
      <c r="K53" s="16"/>
      <c r="L53" s="16"/>
    </row>
    <row r="54" s="2" customFormat="1" ht="50" customHeight="1" spans="1:12">
      <c r="A54" s="18">
        <v>52</v>
      </c>
      <c r="B54" s="9" t="s">
        <v>779</v>
      </c>
      <c r="C54" s="9" t="s">
        <v>849</v>
      </c>
      <c r="D54" s="9"/>
      <c r="E54" s="9" t="s">
        <v>68</v>
      </c>
      <c r="F54" s="9">
        <v>6331.87</v>
      </c>
      <c r="G54" s="9"/>
      <c r="H54" s="9"/>
      <c r="I54" s="9">
        <v>450</v>
      </c>
      <c r="J54" s="9" t="s">
        <v>770</v>
      </c>
      <c r="K54" s="16"/>
      <c r="L54" s="16"/>
    </row>
    <row r="55" s="2" customFormat="1" ht="50" customHeight="1" spans="1:12">
      <c r="A55" s="5">
        <v>53</v>
      </c>
      <c r="B55" s="9" t="s">
        <v>850</v>
      </c>
      <c r="C55" s="9" t="s">
        <v>851</v>
      </c>
      <c r="D55" s="9"/>
      <c r="E55" s="9" t="s">
        <v>67</v>
      </c>
      <c r="F55" s="9">
        <v>15059.74</v>
      </c>
      <c r="G55" s="9"/>
      <c r="H55" s="9">
        <v>196.51</v>
      </c>
      <c r="I55" s="9"/>
      <c r="J55" s="9" t="s">
        <v>770</v>
      </c>
      <c r="K55" s="16"/>
      <c r="L55" s="16"/>
    </row>
    <row r="56" s="2" customFormat="1" ht="50" customHeight="1" spans="1:12">
      <c r="A56" s="18">
        <v>54</v>
      </c>
      <c r="B56" s="9" t="s">
        <v>852</v>
      </c>
      <c r="C56" s="9" t="s">
        <v>853</v>
      </c>
      <c r="D56" s="9"/>
      <c r="E56" s="9" t="s">
        <v>67</v>
      </c>
      <c r="F56" s="9">
        <v>4033.31</v>
      </c>
      <c r="G56" s="9"/>
      <c r="H56" s="9"/>
      <c r="I56" s="9"/>
      <c r="J56" s="9" t="s">
        <v>770</v>
      </c>
      <c r="K56" s="16"/>
      <c r="L56" s="16"/>
    </row>
    <row r="57" s="2" customFormat="1" ht="50" customHeight="1" spans="1:12">
      <c r="A57" s="5">
        <v>55</v>
      </c>
      <c r="B57" s="9" t="s">
        <v>854</v>
      </c>
      <c r="C57" s="9" t="s">
        <v>855</v>
      </c>
      <c r="D57" s="9"/>
      <c r="E57" s="9" t="s">
        <v>67</v>
      </c>
      <c r="F57" s="9">
        <v>1863.96</v>
      </c>
      <c r="G57" s="9"/>
      <c r="H57" s="9">
        <v>47.43</v>
      </c>
      <c r="I57" s="9">
        <v>21</v>
      </c>
      <c r="J57" s="9" t="s">
        <v>770</v>
      </c>
      <c r="K57" s="16"/>
      <c r="L57" s="16"/>
    </row>
    <row r="58" s="2" customFormat="1" ht="50" customHeight="1" spans="1:12">
      <c r="A58" s="18">
        <v>56</v>
      </c>
      <c r="B58" s="9" t="s">
        <v>856</v>
      </c>
      <c r="C58" s="9" t="s">
        <v>857</v>
      </c>
      <c r="D58" s="9"/>
      <c r="E58" s="9" t="s">
        <v>67</v>
      </c>
      <c r="F58" s="9">
        <v>4115.22</v>
      </c>
      <c r="G58" s="9"/>
      <c r="H58" s="9">
        <v>135.62</v>
      </c>
      <c r="I58" s="9">
        <v>17</v>
      </c>
      <c r="J58" s="9" t="s">
        <v>770</v>
      </c>
      <c r="K58" s="16"/>
      <c r="L58" s="16"/>
    </row>
    <row r="59" s="2" customFormat="1" ht="50" customHeight="1" spans="1:12">
      <c r="A59" s="5">
        <v>57</v>
      </c>
      <c r="B59" s="9" t="s">
        <v>858</v>
      </c>
      <c r="C59" s="9" t="s">
        <v>859</v>
      </c>
      <c r="D59" s="9"/>
      <c r="E59" s="9" t="s">
        <v>68</v>
      </c>
      <c r="F59" s="9"/>
      <c r="G59" s="9"/>
      <c r="H59" s="9"/>
      <c r="I59" s="9">
        <v>25</v>
      </c>
      <c r="J59" s="9" t="s">
        <v>770</v>
      </c>
      <c r="K59" s="16"/>
      <c r="L59" s="16"/>
    </row>
    <row r="60" s="2" customFormat="1" ht="50" customHeight="1" spans="1:12">
      <c r="A60" s="18">
        <v>58</v>
      </c>
      <c r="B60" s="9" t="s">
        <v>860</v>
      </c>
      <c r="C60" s="9" t="s">
        <v>861</v>
      </c>
      <c r="D60" s="9"/>
      <c r="E60" s="9" t="s">
        <v>68</v>
      </c>
      <c r="F60" s="9"/>
      <c r="G60" s="9"/>
      <c r="H60" s="9"/>
      <c r="I60" s="9">
        <v>15</v>
      </c>
      <c r="J60" s="9" t="s">
        <v>770</v>
      </c>
      <c r="K60" s="16"/>
      <c r="L60" s="16"/>
    </row>
    <row r="61" s="2" customFormat="1" ht="50" customHeight="1" spans="1:12">
      <c r="A61" s="5">
        <v>59</v>
      </c>
      <c r="B61" s="9" t="s">
        <v>862</v>
      </c>
      <c r="C61" s="9" t="s">
        <v>863</v>
      </c>
      <c r="D61" s="9"/>
      <c r="E61" s="9" t="s">
        <v>68</v>
      </c>
      <c r="F61" s="9"/>
      <c r="G61" s="9"/>
      <c r="H61" s="9"/>
      <c r="I61" s="9">
        <v>52</v>
      </c>
      <c r="J61" s="9" t="s">
        <v>770</v>
      </c>
      <c r="K61" s="16"/>
      <c r="L61" s="16"/>
    </row>
    <row r="62" s="2" customFormat="1" ht="50" customHeight="1" spans="1:12">
      <c r="A62" s="18">
        <v>60</v>
      </c>
      <c r="B62" s="9" t="s">
        <v>864</v>
      </c>
      <c r="C62" s="9" t="s">
        <v>865</v>
      </c>
      <c r="D62" s="9" t="s">
        <v>796</v>
      </c>
      <c r="E62" s="9" t="s">
        <v>68</v>
      </c>
      <c r="F62" s="142">
        <v>14056.35</v>
      </c>
      <c r="G62" s="9"/>
      <c r="H62" s="9"/>
      <c r="I62" s="9">
        <v>50</v>
      </c>
      <c r="J62" s="9" t="s">
        <v>770</v>
      </c>
      <c r="K62" s="16"/>
      <c r="L62" s="16"/>
    </row>
    <row r="63" s="2" customFormat="1" ht="50" customHeight="1" spans="1:12">
      <c r="A63" s="5">
        <v>61</v>
      </c>
      <c r="B63" s="9" t="s">
        <v>866</v>
      </c>
      <c r="C63" s="9" t="s">
        <v>796</v>
      </c>
      <c r="D63" s="9" t="s">
        <v>799</v>
      </c>
      <c r="E63" s="9" t="s">
        <v>68</v>
      </c>
      <c r="F63" s="142">
        <v>18053.75</v>
      </c>
      <c r="G63" s="9"/>
      <c r="H63" s="9"/>
      <c r="I63" s="9"/>
      <c r="J63" s="9" t="s">
        <v>770</v>
      </c>
      <c r="K63" s="16"/>
      <c r="L63" s="16"/>
    </row>
    <row r="64" s="2" customFormat="1" ht="48" customHeight="1" spans="1:12">
      <c r="A64" s="108" t="s">
        <v>45</v>
      </c>
      <c r="B64" s="108"/>
      <c r="C64" s="108"/>
      <c r="D64" s="108"/>
      <c r="E64" s="17"/>
      <c r="F64" s="17">
        <f>SUM(F3:F63)</f>
        <v>705393.13</v>
      </c>
      <c r="G64" s="17">
        <f>SUM(G3:G63)</f>
        <v>140700.97</v>
      </c>
      <c r="H64" s="17">
        <f>SUM(H3:H63)</f>
        <v>983.2</v>
      </c>
      <c r="I64" s="17">
        <f>SUM(I3:I63)</f>
        <v>7261</v>
      </c>
      <c r="J64" s="9"/>
      <c r="K64" s="16"/>
      <c r="L64" s="16"/>
    </row>
  </sheetData>
  <autoFilter xmlns:etc="http://www.wps.cn/officeDocument/2017/etCustomData" ref="A2:I64" etc:filterBottomFollowUsedRange="0">
    <extLst/>
  </autoFilter>
  <mergeCells count="4">
    <mergeCell ref="A1:L1"/>
    <mergeCell ref="A64:D64"/>
    <mergeCell ref="B4:B5"/>
    <mergeCell ref="F9:F10"/>
  </mergeCells>
  <pageMargins left="0.7" right="0.7" top="0.393055555555556" bottom="0.196527777777778" header="0.3" footer="0.3"/>
  <pageSetup paperSize="9" scale="47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zoomScale="40" zoomScaleNormal="40" workbookViewId="0">
      <pane xSplit="5" ySplit="2" topLeftCell="F13" activePane="bottomRight" state="frozen"/>
      <selection/>
      <selection pane="topRight"/>
      <selection pane="bottomLeft"/>
      <selection pane="bottomRight" activeCell="Q30" sqref="Q30"/>
    </sheetView>
  </sheetViews>
  <sheetFormatPr defaultColWidth="16.3833333333333" defaultRowHeight="22.5"/>
  <cols>
    <col min="1" max="1" width="6.25833333333333" style="3" customWidth="1"/>
    <col min="2" max="2" width="29.4583333333333" style="4" customWidth="1"/>
    <col min="3" max="3" width="32.675" style="4" customWidth="1"/>
    <col min="4" max="4" width="24.8166666666667" style="4" customWidth="1"/>
    <col min="5" max="6" width="25.775" style="4" customWidth="1"/>
    <col min="7" max="7" width="18.3916666666667" style="4" customWidth="1"/>
    <col min="8" max="8" width="16.9583333333333" style="4" customWidth="1"/>
    <col min="9" max="9" width="20" style="4" customWidth="1"/>
    <col min="10" max="10" width="15.8833333333333" style="4" customWidth="1"/>
    <col min="11" max="11" width="17.4916666666667" style="4" customWidth="1"/>
    <col min="12" max="12" width="33.3916666666667" style="4" customWidth="1"/>
    <col min="13" max="16384" width="16.3833333333333" style="2"/>
  </cols>
  <sheetData>
    <row r="1" ht="51" customHeight="1" spans="1:12">
      <c r="A1" s="126" t="s">
        <v>867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="1" customFormat="1" ht="59" customHeight="1" spans="1:12">
      <c r="A2" s="5" t="s">
        <v>2</v>
      </c>
      <c r="B2" s="5" t="s">
        <v>269</v>
      </c>
      <c r="C2" s="5" t="s">
        <v>592</v>
      </c>
      <c r="D2" s="5" t="s">
        <v>75</v>
      </c>
      <c r="E2" s="5" t="s">
        <v>76</v>
      </c>
      <c r="F2" s="7" t="s">
        <v>270</v>
      </c>
      <c r="G2" s="7" t="s">
        <v>78</v>
      </c>
      <c r="H2" s="7" t="s">
        <v>79</v>
      </c>
      <c r="I2" s="23" t="s">
        <v>80</v>
      </c>
      <c r="J2" s="24" t="s">
        <v>271</v>
      </c>
      <c r="K2" s="24" t="s">
        <v>82</v>
      </c>
      <c r="L2" s="6" t="s">
        <v>9</v>
      </c>
    </row>
    <row r="3" s="2" customFormat="1" ht="50" customHeight="1" spans="1:12">
      <c r="A3" s="5">
        <v>1</v>
      </c>
      <c r="B3" s="9" t="s">
        <v>779</v>
      </c>
      <c r="C3" s="12" t="s">
        <v>602</v>
      </c>
      <c r="D3" s="12" t="s">
        <v>598</v>
      </c>
      <c r="E3" s="127" t="s">
        <v>68</v>
      </c>
      <c r="F3" s="128">
        <v>2860.75</v>
      </c>
      <c r="G3" s="128">
        <v>0</v>
      </c>
      <c r="H3" s="129">
        <v>0</v>
      </c>
      <c r="I3" s="54">
        <v>574</v>
      </c>
      <c r="J3" s="129" t="s">
        <v>868</v>
      </c>
      <c r="K3" s="129"/>
      <c r="L3" s="129"/>
    </row>
    <row r="4" s="2" customFormat="1" ht="50" customHeight="1" spans="1:12">
      <c r="A4" s="18">
        <v>2</v>
      </c>
      <c r="B4" s="9" t="s">
        <v>869</v>
      </c>
      <c r="C4" s="12" t="s">
        <v>599</v>
      </c>
      <c r="D4" s="12" t="s">
        <v>602</v>
      </c>
      <c r="E4" s="127" t="s">
        <v>68</v>
      </c>
      <c r="F4" s="128">
        <v>0</v>
      </c>
      <c r="G4" s="128">
        <v>0</v>
      </c>
      <c r="H4" s="129">
        <v>20.36</v>
      </c>
      <c r="I4" s="129">
        <v>172</v>
      </c>
      <c r="J4" s="129" t="s">
        <v>868</v>
      </c>
      <c r="K4" s="129"/>
      <c r="L4" s="129"/>
    </row>
    <row r="5" s="2" customFormat="1" ht="50" customHeight="1" spans="1:12">
      <c r="A5" s="18">
        <v>3</v>
      </c>
      <c r="B5" s="9" t="s">
        <v>599</v>
      </c>
      <c r="C5" s="12" t="s">
        <v>870</v>
      </c>
      <c r="D5" s="12"/>
      <c r="E5" s="127" t="s">
        <v>68</v>
      </c>
      <c r="F5" s="128">
        <v>2106.23</v>
      </c>
      <c r="G5" s="128">
        <v>0</v>
      </c>
      <c r="H5" s="129">
        <v>0</v>
      </c>
      <c r="I5" s="129">
        <v>373</v>
      </c>
      <c r="J5" s="129" t="s">
        <v>868</v>
      </c>
      <c r="K5" s="129"/>
      <c r="L5" s="129"/>
    </row>
    <row r="6" s="2" customFormat="1" ht="50" customHeight="1" spans="1:12">
      <c r="A6" s="18">
        <v>4</v>
      </c>
      <c r="B6" s="9" t="s">
        <v>599</v>
      </c>
      <c r="C6" s="12" t="s">
        <v>779</v>
      </c>
      <c r="D6" s="12" t="s">
        <v>559</v>
      </c>
      <c r="E6" s="127" t="s">
        <v>67</v>
      </c>
      <c r="F6" s="128">
        <v>5817.56</v>
      </c>
      <c r="G6" s="128">
        <v>0</v>
      </c>
      <c r="H6" s="129">
        <v>0</v>
      </c>
      <c r="I6" s="138">
        <v>424</v>
      </c>
      <c r="J6" s="129" t="s">
        <v>868</v>
      </c>
      <c r="K6" s="129"/>
      <c r="L6" s="129"/>
    </row>
    <row r="7" s="2" customFormat="1" ht="50" customHeight="1" spans="1:12">
      <c r="A7" s="18">
        <v>5</v>
      </c>
      <c r="B7" s="9" t="s">
        <v>599</v>
      </c>
      <c r="C7" s="12" t="s">
        <v>871</v>
      </c>
      <c r="D7" s="12" t="s">
        <v>872</v>
      </c>
      <c r="E7" s="127" t="s">
        <v>67</v>
      </c>
      <c r="F7" s="128">
        <v>1886.31</v>
      </c>
      <c r="G7" s="128">
        <v>0</v>
      </c>
      <c r="H7" s="129">
        <v>0</v>
      </c>
      <c r="I7" s="129">
        <v>112</v>
      </c>
      <c r="J7" s="129" t="s">
        <v>868</v>
      </c>
      <c r="K7" s="129"/>
      <c r="L7" s="129"/>
    </row>
    <row r="8" s="2" customFormat="1" ht="50" customHeight="1" spans="1:12">
      <c r="A8" s="18">
        <v>6</v>
      </c>
      <c r="B8" s="9" t="s">
        <v>873</v>
      </c>
      <c r="C8" s="12" t="s">
        <v>874</v>
      </c>
      <c r="D8" s="12"/>
      <c r="E8" s="127" t="s">
        <v>68</v>
      </c>
      <c r="F8" s="128">
        <v>345.56</v>
      </c>
      <c r="G8" s="128">
        <v>0</v>
      </c>
      <c r="H8" s="129">
        <v>0</v>
      </c>
      <c r="I8" s="129">
        <v>219</v>
      </c>
      <c r="J8" s="129" t="s">
        <v>868</v>
      </c>
      <c r="K8" s="129"/>
      <c r="L8" s="129"/>
    </row>
    <row r="9" s="2" customFormat="1" ht="50" customHeight="1" spans="1:12">
      <c r="A9" s="18">
        <v>7</v>
      </c>
      <c r="B9" s="9" t="s">
        <v>875</v>
      </c>
      <c r="C9" s="12" t="s">
        <v>876</v>
      </c>
      <c r="D9" s="12"/>
      <c r="E9" s="127" t="s">
        <v>67</v>
      </c>
      <c r="F9" s="128">
        <v>5659.51</v>
      </c>
      <c r="G9" s="128">
        <v>0</v>
      </c>
      <c r="H9" s="129">
        <v>0</v>
      </c>
      <c r="I9" s="129">
        <v>178</v>
      </c>
      <c r="J9" s="129" t="s">
        <v>868</v>
      </c>
      <c r="K9" s="129"/>
      <c r="L9" s="129"/>
    </row>
    <row r="10" s="2" customFormat="1" ht="50" customHeight="1" spans="1:12">
      <c r="A10" s="18">
        <v>8</v>
      </c>
      <c r="B10" s="9" t="s">
        <v>877</v>
      </c>
      <c r="C10" s="12" t="s">
        <v>598</v>
      </c>
      <c r="D10" s="12" t="s">
        <v>878</v>
      </c>
      <c r="E10" s="127" t="s">
        <v>67</v>
      </c>
      <c r="F10" s="128">
        <v>3750.09</v>
      </c>
      <c r="G10" s="128">
        <v>0</v>
      </c>
      <c r="H10" s="129">
        <v>15.4</v>
      </c>
      <c r="I10" s="129">
        <v>197</v>
      </c>
      <c r="J10" s="129" t="s">
        <v>868</v>
      </c>
      <c r="K10" s="129"/>
      <c r="L10" s="129"/>
    </row>
    <row r="11" s="2" customFormat="1" ht="73" customHeight="1" spans="1:12">
      <c r="A11" s="130">
        <v>9</v>
      </c>
      <c r="B11" s="131" t="s">
        <v>879</v>
      </c>
      <c r="C11" s="132" t="s">
        <v>880</v>
      </c>
      <c r="D11" s="132"/>
      <c r="E11" s="133" t="s">
        <v>67</v>
      </c>
      <c r="F11" s="133">
        <v>6056.88</v>
      </c>
      <c r="G11" s="133">
        <v>0</v>
      </c>
      <c r="H11" s="134">
        <v>0</v>
      </c>
      <c r="I11" s="134">
        <v>18</v>
      </c>
      <c r="J11" s="134" t="s">
        <v>868</v>
      </c>
      <c r="K11" s="134"/>
      <c r="L11" s="139" t="s">
        <v>881</v>
      </c>
    </row>
    <row r="12" s="2" customFormat="1" ht="70" customHeight="1" spans="1:12">
      <c r="A12" s="18">
        <v>10</v>
      </c>
      <c r="B12" s="17" t="s">
        <v>882</v>
      </c>
      <c r="C12" s="17" t="s">
        <v>883</v>
      </c>
      <c r="D12" s="17"/>
      <c r="E12" s="17" t="s">
        <v>68</v>
      </c>
      <c r="F12" s="17">
        <v>1865.8</v>
      </c>
      <c r="G12" s="17">
        <v>0</v>
      </c>
      <c r="H12" s="129">
        <v>0</v>
      </c>
      <c r="I12" s="129">
        <v>9</v>
      </c>
      <c r="J12" s="129" t="s">
        <v>868</v>
      </c>
      <c r="K12" s="129"/>
      <c r="L12" s="129"/>
    </row>
    <row r="13" s="2" customFormat="1" ht="50" customHeight="1" spans="1:12">
      <c r="A13" s="18">
        <v>11</v>
      </c>
      <c r="B13" s="16" t="s">
        <v>884</v>
      </c>
      <c r="C13" s="16" t="s">
        <v>885</v>
      </c>
      <c r="D13" s="16"/>
      <c r="E13" s="127" t="s">
        <v>67</v>
      </c>
      <c r="F13" s="127">
        <v>14382.23</v>
      </c>
      <c r="G13" s="127">
        <v>0</v>
      </c>
      <c r="H13" s="129">
        <v>0</v>
      </c>
      <c r="I13" s="129">
        <v>123</v>
      </c>
      <c r="J13" s="129" t="s">
        <v>868</v>
      </c>
      <c r="K13" s="129"/>
      <c r="L13" s="129"/>
    </row>
    <row r="14" s="2" customFormat="1" ht="50" customHeight="1" spans="1:12">
      <c r="A14" s="18">
        <v>12</v>
      </c>
      <c r="B14" s="135" t="s">
        <v>886</v>
      </c>
      <c r="C14" s="135" t="s">
        <v>887</v>
      </c>
      <c r="D14" s="135"/>
      <c r="E14" s="127" t="s">
        <v>67</v>
      </c>
      <c r="F14" s="128">
        <v>30926.7</v>
      </c>
      <c r="G14" s="128">
        <v>4938.57</v>
      </c>
      <c r="H14" s="129">
        <v>0</v>
      </c>
      <c r="I14" s="129">
        <v>0</v>
      </c>
      <c r="J14" s="129" t="s">
        <v>868</v>
      </c>
      <c r="K14" s="129"/>
      <c r="L14" s="129"/>
    </row>
    <row r="15" s="2" customFormat="1" ht="50" customHeight="1" spans="1:12">
      <c r="A15" s="18">
        <v>13</v>
      </c>
      <c r="B15" s="9" t="s">
        <v>888</v>
      </c>
      <c r="C15" s="12" t="s">
        <v>889</v>
      </c>
      <c r="D15" s="12"/>
      <c r="E15" s="128" t="s">
        <v>67</v>
      </c>
      <c r="F15" s="128">
        <v>27829.64</v>
      </c>
      <c r="G15" s="128">
        <v>0</v>
      </c>
      <c r="H15" s="129">
        <v>0</v>
      </c>
      <c r="I15" s="129">
        <v>157</v>
      </c>
      <c r="J15" s="129" t="s">
        <v>868</v>
      </c>
      <c r="K15" s="129"/>
      <c r="L15" s="129"/>
    </row>
    <row r="16" s="2" customFormat="1" ht="50" customHeight="1" spans="1:12">
      <c r="A16" s="18">
        <v>14</v>
      </c>
      <c r="B16" s="135" t="s">
        <v>890</v>
      </c>
      <c r="C16" s="135" t="s">
        <v>878</v>
      </c>
      <c r="D16" s="135" t="s">
        <v>891</v>
      </c>
      <c r="E16" s="128" t="s">
        <v>67</v>
      </c>
      <c r="F16" s="128">
        <v>51</v>
      </c>
      <c r="G16" s="128">
        <v>0</v>
      </c>
      <c r="H16" s="129">
        <v>0</v>
      </c>
      <c r="I16" s="129">
        <v>0</v>
      </c>
      <c r="J16" s="129" t="s">
        <v>868</v>
      </c>
      <c r="K16" s="129"/>
      <c r="L16" s="54"/>
    </row>
    <row r="17" s="2" customFormat="1" ht="50" customHeight="1" spans="1:12">
      <c r="A17" s="18">
        <v>15</v>
      </c>
      <c r="B17" s="12" t="s">
        <v>892</v>
      </c>
      <c r="C17" s="12" t="s">
        <v>893</v>
      </c>
      <c r="D17" s="12" t="s">
        <v>894</v>
      </c>
      <c r="E17" s="12" t="s">
        <v>68</v>
      </c>
      <c r="F17" s="12">
        <v>385.24</v>
      </c>
      <c r="G17" s="12">
        <v>0</v>
      </c>
      <c r="H17" s="129">
        <v>0</v>
      </c>
      <c r="I17" s="129">
        <v>29</v>
      </c>
      <c r="J17" s="129" t="s">
        <v>868</v>
      </c>
      <c r="K17" s="129"/>
      <c r="L17" s="129"/>
    </row>
    <row r="18" s="2" customFormat="1" ht="50" customHeight="1" spans="1:12">
      <c r="A18" s="18">
        <v>16</v>
      </c>
      <c r="B18" s="12" t="s">
        <v>598</v>
      </c>
      <c r="C18" s="12" t="s">
        <v>895</v>
      </c>
      <c r="D18" s="12"/>
      <c r="E18" s="12" t="s">
        <v>67</v>
      </c>
      <c r="F18" s="12">
        <v>0</v>
      </c>
      <c r="G18" s="12">
        <v>0</v>
      </c>
      <c r="H18" s="129">
        <v>0</v>
      </c>
      <c r="I18" s="129">
        <v>83</v>
      </c>
      <c r="J18" s="129" t="s">
        <v>868</v>
      </c>
      <c r="K18" s="129"/>
      <c r="L18" s="129"/>
    </row>
    <row r="19" s="2" customFormat="1" ht="50" customHeight="1" spans="1:12">
      <c r="A19" s="18">
        <v>17</v>
      </c>
      <c r="B19" s="68" t="s">
        <v>896</v>
      </c>
      <c r="C19" s="68" t="s">
        <v>897</v>
      </c>
      <c r="D19" s="68"/>
      <c r="E19" s="12" t="s">
        <v>68</v>
      </c>
      <c r="F19" s="12">
        <v>918.15</v>
      </c>
      <c r="G19" s="12">
        <v>0</v>
      </c>
      <c r="H19" s="129">
        <v>0</v>
      </c>
      <c r="I19" s="129">
        <v>163</v>
      </c>
      <c r="J19" s="129" t="s">
        <v>868</v>
      </c>
      <c r="K19" s="129"/>
      <c r="L19" s="129"/>
    </row>
    <row r="20" s="2" customFormat="1" ht="50" customHeight="1" spans="1:12">
      <c r="A20" s="18">
        <v>18</v>
      </c>
      <c r="B20" s="68" t="s">
        <v>872</v>
      </c>
      <c r="C20" s="68" t="s">
        <v>878</v>
      </c>
      <c r="D20" s="68"/>
      <c r="E20" s="12" t="s">
        <v>67</v>
      </c>
      <c r="F20" s="136">
        <v>0</v>
      </c>
      <c r="G20" s="136">
        <v>0</v>
      </c>
      <c r="H20" s="129">
        <v>0</v>
      </c>
      <c r="I20" s="129">
        <v>214</v>
      </c>
      <c r="J20" s="129" t="s">
        <v>868</v>
      </c>
      <c r="K20" s="129"/>
      <c r="L20" s="129"/>
    </row>
    <row r="21" s="2" customFormat="1" ht="50" customHeight="1" spans="1:12">
      <c r="A21" s="18">
        <v>19</v>
      </c>
      <c r="B21" s="68" t="s">
        <v>898</v>
      </c>
      <c r="C21" s="68" t="s">
        <v>899</v>
      </c>
      <c r="D21" s="68"/>
      <c r="E21" s="12" t="s">
        <v>67</v>
      </c>
      <c r="F21" s="12">
        <v>4579.95</v>
      </c>
      <c r="G21" s="12">
        <v>0</v>
      </c>
      <c r="H21" s="129">
        <v>0</v>
      </c>
      <c r="I21" s="129">
        <v>101</v>
      </c>
      <c r="J21" s="129" t="s">
        <v>868</v>
      </c>
      <c r="K21" s="129"/>
      <c r="L21" s="129"/>
    </row>
    <row r="22" s="2" customFormat="1" ht="50" customHeight="1" spans="1:12">
      <c r="A22" s="18">
        <v>20</v>
      </c>
      <c r="B22" s="16" t="s">
        <v>878</v>
      </c>
      <c r="C22" s="16" t="s">
        <v>900</v>
      </c>
      <c r="D22" s="16"/>
      <c r="E22" s="127" t="s">
        <v>67</v>
      </c>
      <c r="F22" s="127">
        <v>7374.81</v>
      </c>
      <c r="G22" s="127">
        <v>0</v>
      </c>
      <c r="H22" s="129">
        <v>0</v>
      </c>
      <c r="I22" s="129">
        <v>161</v>
      </c>
      <c r="J22" s="129" t="s">
        <v>868</v>
      </c>
      <c r="K22" s="129"/>
      <c r="L22" s="129"/>
    </row>
    <row r="23" s="2" customFormat="1" ht="50" customHeight="1" spans="1:12">
      <c r="A23" s="18">
        <v>21</v>
      </c>
      <c r="B23" s="16" t="s">
        <v>901</v>
      </c>
      <c r="C23" s="16" t="s">
        <v>902</v>
      </c>
      <c r="D23" s="16"/>
      <c r="E23" s="127" t="s">
        <v>67</v>
      </c>
      <c r="F23" s="127">
        <v>8691.8</v>
      </c>
      <c r="G23" s="127">
        <v>0</v>
      </c>
      <c r="H23" s="129">
        <v>29.65</v>
      </c>
      <c r="I23" s="129">
        <v>0</v>
      </c>
      <c r="J23" s="129" t="s">
        <v>868</v>
      </c>
      <c r="K23" s="129"/>
      <c r="L23" s="129"/>
    </row>
    <row r="24" s="2" customFormat="1" ht="50" customHeight="1" spans="1:12">
      <c r="A24" s="18">
        <v>22</v>
      </c>
      <c r="B24" s="16" t="s">
        <v>903</v>
      </c>
      <c r="C24" s="16" t="s">
        <v>904</v>
      </c>
      <c r="D24" s="16"/>
      <c r="E24" s="127" t="s">
        <v>67</v>
      </c>
      <c r="F24" s="127">
        <v>3544.81</v>
      </c>
      <c r="G24" s="127">
        <v>0</v>
      </c>
      <c r="H24" s="129">
        <v>0</v>
      </c>
      <c r="I24" s="129">
        <v>0</v>
      </c>
      <c r="J24" s="129" t="s">
        <v>868</v>
      </c>
      <c r="K24" s="129"/>
      <c r="L24" s="129"/>
    </row>
    <row r="25" s="2" customFormat="1" ht="50" customHeight="1" spans="1:12">
      <c r="A25" s="18">
        <v>23</v>
      </c>
      <c r="B25" s="16" t="s">
        <v>905</v>
      </c>
      <c r="C25" s="16" t="s">
        <v>906</v>
      </c>
      <c r="D25" s="16"/>
      <c r="E25" s="127" t="s">
        <v>68</v>
      </c>
      <c r="F25" s="127">
        <v>983.03</v>
      </c>
      <c r="G25" s="127">
        <v>0</v>
      </c>
      <c r="H25" s="129">
        <v>0</v>
      </c>
      <c r="I25" s="129">
        <v>0</v>
      </c>
      <c r="J25" s="129" t="s">
        <v>868</v>
      </c>
      <c r="K25" s="129"/>
      <c r="L25" s="129"/>
    </row>
    <row r="26" s="2" customFormat="1" ht="50" customHeight="1" spans="1:12">
      <c r="A26" s="18">
        <v>24</v>
      </c>
      <c r="B26" s="16" t="s">
        <v>907</v>
      </c>
      <c r="C26" s="16" t="s">
        <v>908</v>
      </c>
      <c r="D26" s="16"/>
      <c r="E26" s="127" t="s">
        <v>67</v>
      </c>
      <c r="F26" s="127">
        <v>20677.71</v>
      </c>
      <c r="G26" s="127">
        <v>0</v>
      </c>
      <c r="H26" s="129">
        <v>0</v>
      </c>
      <c r="I26" s="129">
        <v>0</v>
      </c>
      <c r="J26" s="129" t="s">
        <v>868</v>
      </c>
      <c r="K26" s="129"/>
      <c r="L26" s="129"/>
    </row>
    <row r="27" s="2" customFormat="1" ht="50" customHeight="1" spans="1:12">
      <c r="A27" s="18">
        <v>25</v>
      </c>
      <c r="B27" s="16" t="s">
        <v>909</v>
      </c>
      <c r="C27" s="16" t="s">
        <v>910</v>
      </c>
      <c r="D27" s="16"/>
      <c r="E27" s="127" t="s">
        <v>67</v>
      </c>
      <c r="F27" s="127">
        <v>293.91</v>
      </c>
      <c r="G27" s="127">
        <v>0</v>
      </c>
      <c r="H27" s="129">
        <v>0</v>
      </c>
      <c r="I27" s="129">
        <v>0</v>
      </c>
      <c r="J27" s="129" t="s">
        <v>868</v>
      </c>
      <c r="K27" s="129"/>
      <c r="L27" s="129"/>
    </row>
    <row r="28" s="2" customFormat="1" ht="50" customHeight="1" spans="1:12">
      <c r="A28" s="18">
        <v>26</v>
      </c>
      <c r="B28" s="16" t="s">
        <v>911</v>
      </c>
      <c r="C28" s="16" t="s">
        <v>912</v>
      </c>
      <c r="D28" s="16" t="s">
        <v>566</v>
      </c>
      <c r="E28" s="127" t="s">
        <v>67</v>
      </c>
      <c r="F28" s="127">
        <v>13713.35</v>
      </c>
      <c r="G28" s="127">
        <v>0</v>
      </c>
      <c r="H28" s="129">
        <v>0</v>
      </c>
      <c r="I28" s="129">
        <v>0</v>
      </c>
      <c r="J28" s="129" t="s">
        <v>868</v>
      </c>
      <c r="K28" s="129"/>
      <c r="L28" s="129"/>
    </row>
    <row r="29" s="2" customFormat="1" ht="50" customHeight="1" spans="1:12">
      <c r="A29" s="18">
        <v>27</v>
      </c>
      <c r="B29" s="16" t="s">
        <v>913</v>
      </c>
      <c r="C29" s="16" t="s">
        <v>914</v>
      </c>
      <c r="D29" s="16"/>
      <c r="E29" s="127" t="s">
        <v>67</v>
      </c>
      <c r="F29" s="127">
        <v>29163.39</v>
      </c>
      <c r="G29" s="128">
        <v>0</v>
      </c>
      <c r="H29" s="129">
        <v>0</v>
      </c>
      <c r="I29" s="129">
        <v>0</v>
      </c>
      <c r="J29" s="129" t="s">
        <v>868</v>
      </c>
      <c r="K29" s="129"/>
      <c r="L29" s="129"/>
    </row>
    <row r="30" s="2" customFormat="1" ht="50" customHeight="1" spans="1:12">
      <c r="A30" s="18">
        <v>28</v>
      </c>
      <c r="B30" s="16" t="s">
        <v>915</v>
      </c>
      <c r="C30" s="16" t="s">
        <v>916</v>
      </c>
      <c r="D30" s="16"/>
      <c r="E30" s="127" t="s">
        <v>67</v>
      </c>
      <c r="F30" s="127">
        <v>42968.18</v>
      </c>
      <c r="G30" s="127">
        <v>3467.33</v>
      </c>
      <c r="H30" s="129">
        <v>20.93</v>
      </c>
      <c r="I30" s="129">
        <v>49</v>
      </c>
      <c r="J30" s="129" t="s">
        <v>868</v>
      </c>
      <c r="K30" s="129"/>
      <c r="L30" s="129"/>
    </row>
    <row r="31" s="2" customFormat="1" ht="50" customHeight="1" spans="1:12">
      <c r="A31" s="18">
        <v>29</v>
      </c>
      <c r="B31" s="16" t="s">
        <v>917</v>
      </c>
      <c r="C31" s="16" t="s">
        <v>918</v>
      </c>
      <c r="D31" s="16"/>
      <c r="E31" s="127" t="s">
        <v>68</v>
      </c>
      <c r="F31" s="127">
        <v>6305.96</v>
      </c>
      <c r="G31" s="127">
        <v>0</v>
      </c>
      <c r="H31" s="129">
        <v>0</v>
      </c>
      <c r="I31" s="129">
        <v>0</v>
      </c>
      <c r="J31" s="129" t="s">
        <v>868</v>
      </c>
      <c r="K31" s="129"/>
      <c r="L31" s="129"/>
    </row>
    <row r="32" s="2" customFormat="1" ht="50" customHeight="1" spans="1:12">
      <c r="A32" s="18">
        <v>30</v>
      </c>
      <c r="B32" s="16" t="s">
        <v>919</v>
      </c>
      <c r="C32" s="67" t="s">
        <v>920</v>
      </c>
      <c r="D32" s="67"/>
      <c r="E32" s="127" t="s">
        <v>67</v>
      </c>
      <c r="F32" s="137">
        <v>41459.85</v>
      </c>
      <c r="G32" s="127">
        <v>0</v>
      </c>
      <c r="H32" s="129">
        <v>0</v>
      </c>
      <c r="I32" s="129">
        <v>581</v>
      </c>
      <c r="J32" s="129" t="s">
        <v>868</v>
      </c>
      <c r="K32" s="129"/>
      <c r="L32" s="129"/>
    </row>
    <row r="33" s="2" customFormat="1" ht="50" customHeight="1" spans="1:12">
      <c r="A33" s="18">
        <v>31</v>
      </c>
      <c r="B33" s="16" t="s">
        <v>921</v>
      </c>
      <c r="C33" s="67" t="s">
        <v>922</v>
      </c>
      <c r="D33" s="67"/>
      <c r="E33" s="127" t="s">
        <v>67</v>
      </c>
      <c r="F33" s="127">
        <v>7165</v>
      </c>
      <c r="G33" s="127">
        <v>0</v>
      </c>
      <c r="H33" s="129">
        <v>0</v>
      </c>
      <c r="I33" s="129">
        <v>0</v>
      </c>
      <c r="J33" s="129" t="s">
        <v>868</v>
      </c>
      <c r="K33" s="129"/>
      <c r="L33" s="129"/>
    </row>
    <row r="34" s="2" customFormat="1" ht="50" customHeight="1" spans="1:12">
      <c r="A34" s="18">
        <v>32</v>
      </c>
      <c r="B34" s="16" t="s">
        <v>923</v>
      </c>
      <c r="C34" s="67" t="s">
        <v>924</v>
      </c>
      <c r="D34" s="67" t="s">
        <v>925</v>
      </c>
      <c r="E34" s="127" t="s">
        <v>67</v>
      </c>
      <c r="F34" s="127">
        <v>6077.12</v>
      </c>
      <c r="G34" s="127">
        <v>0</v>
      </c>
      <c r="H34" s="129">
        <v>0</v>
      </c>
      <c r="I34" s="129">
        <v>100</v>
      </c>
      <c r="J34" s="129" t="s">
        <v>868</v>
      </c>
      <c r="K34" s="129"/>
      <c r="L34" s="129"/>
    </row>
    <row r="35" s="2" customFormat="1" ht="50" customHeight="1" spans="1:12">
      <c r="A35" s="18">
        <v>33</v>
      </c>
      <c r="B35" s="16" t="s">
        <v>926</v>
      </c>
      <c r="C35" s="67" t="s">
        <v>919</v>
      </c>
      <c r="D35" s="67" t="s">
        <v>927</v>
      </c>
      <c r="E35" s="127" t="s">
        <v>67</v>
      </c>
      <c r="F35" s="127">
        <v>1301.06</v>
      </c>
      <c r="G35" s="127">
        <v>0</v>
      </c>
      <c r="H35" s="129">
        <v>0</v>
      </c>
      <c r="I35" s="129">
        <v>78</v>
      </c>
      <c r="J35" s="129" t="s">
        <v>868</v>
      </c>
      <c r="K35" s="129"/>
      <c r="L35" s="129"/>
    </row>
    <row r="36" s="2" customFormat="1" ht="50" customHeight="1" spans="1:12">
      <c r="A36" s="18">
        <v>34</v>
      </c>
      <c r="B36" s="16" t="s">
        <v>928</v>
      </c>
      <c r="C36" s="67" t="s">
        <v>929</v>
      </c>
      <c r="D36" s="67"/>
      <c r="E36" s="127" t="s">
        <v>67</v>
      </c>
      <c r="F36" s="127">
        <v>17658.44</v>
      </c>
      <c r="G36" s="127">
        <v>0</v>
      </c>
      <c r="H36" s="129">
        <v>0</v>
      </c>
      <c r="I36" s="129">
        <v>0</v>
      </c>
      <c r="J36" s="129" t="s">
        <v>868</v>
      </c>
      <c r="K36" s="129"/>
      <c r="L36" s="129"/>
    </row>
    <row r="37" s="2" customFormat="1" ht="50" customHeight="1" spans="1:12">
      <c r="A37" s="34" t="s">
        <v>45</v>
      </c>
      <c r="B37" s="35"/>
      <c r="C37" s="35"/>
      <c r="D37" s="36"/>
      <c r="E37" s="16"/>
      <c r="F37" s="16">
        <f>SUM(F3:F36)</f>
        <v>316800.02</v>
      </c>
      <c r="G37" s="16">
        <f>SUM(G3:G36)</f>
        <v>8405.9</v>
      </c>
      <c r="H37" s="16">
        <f>SUM(H3:H36)</f>
        <v>86.34</v>
      </c>
      <c r="I37" s="16">
        <f>SUM(I3:I36)</f>
        <v>4115</v>
      </c>
      <c r="J37" s="16"/>
      <c r="K37" s="16"/>
      <c r="L37" s="16"/>
    </row>
  </sheetData>
  <autoFilter xmlns:etc="http://www.wps.cn/officeDocument/2017/etCustomData" ref="A2:I37" etc:filterBottomFollowUsedRange="0">
    <extLst/>
  </autoFilter>
  <mergeCells count="16">
    <mergeCell ref="A1:L1"/>
    <mergeCell ref="C11:D11"/>
    <mergeCell ref="C14:D14"/>
    <mergeCell ref="C15:D15"/>
    <mergeCell ref="C18:D18"/>
    <mergeCell ref="C19:D19"/>
    <mergeCell ref="C20:D20"/>
    <mergeCell ref="C21:D21"/>
    <mergeCell ref="C25:D25"/>
    <mergeCell ref="C29:D29"/>
    <mergeCell ref="C30:D30"/>
    <mergeCell ref="C31:D31"/>
    <mergeCell ref="C32:D32"/>
    <mergeCell ref="C33:D33"/>
    <mergeCell ref="C36:D36"/>
    <mergeCell ref="A37:D37"/>
  </mergeCells>
  <dataValidations count="1">
    <dataValidation type="list" allowBlank="1" showInputMessage="1" showErrorMessage="1" sqref="E3:E36">
      <formula1>"三级,二级,一级"</formula1>
    </dataValidation>
  </dataValidations>
  <pageMargins left="0.7" right="0.7" top="0.393055555555556" bottom="0.196527777777778" header="0.3" footer="0.3"/>
  <pageSetup paperSize="9" scale="47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1"/>
  <sheetViews>
    <sheetView zoomScale="40" zoomScaleNormal="40" workbookViewId="0">
      <pane xSplit="5" ySplit="2" topLeftCell="F29" activePane="bottomRight" state="frozen"/>
      <selection/>
      <selection pane="topRight"/>
      <selection pane="bottomLeft"/>
      <selection pane="bottomRight" activeCell="A42" sqref="$A42:$XFD42"/>
    </sheetView>
  </sheetViews>
  <sheetFormatPr defaultColWidth="16.3333333333333" defaultRowHeight="22.5"/>
  <cols>
    <col min="1" max="1" width="8.25" style="3" customWidth="1"/>
    <col min="2" max="2" width="30" style="4" customWidth="1"/>
    <col min="3" max="3" width="36" style="4" customWidth="1"/>
    <col min="4" max="6" width="25.775" style="4" customWidth="1"/>
    <col min="7" max="7" width="19.5416666666667" style="4" customWidth="1"/>
    <col min="8" max="8" width="20.675" style="4" customWidth="1"/>
    <col min="9" max="9" width="20.225" style="4" customWidth="1"/>
    <col min="10" max="10" width="17.0416666666667" style="4" customWidth="1"/>
    <col min="11" max="11" width="19.0916666666667" style="4" customWidth="1"/>
    <col min="12" max="12" width="18.4083333333333" style="4" customWidth="1"/>
    <col min="13" max="13" width="16.3333333333333" style="99"/>
    <col min="14" max="16384" width="16.3333333333333" style="2"/>
  </cols>
  <sheetData>
    <row r="1" ht="66" customHeight="1" spans="1:12">
      <c r="A1" s="3" t="s">
        <v>930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58.95" customHeight="1" spans="1:13">
      <c r="A2" s="5" t="s">
        <v>2</v>
      </c>
      <c r="B2" s="5" t="s">
        <v>269</v>
      </c>
      <c r="C2" s="5" t="s">
        <v>74</v>
      </c>
      <c r="D2" s="5" t="s">
        <v>75</v>
      </c>
      <c r="E2" s="5" t="s">
        <v>76</v>
      </c>
      <c r="F2" s="7" t="s">
        <v>399</v>
      </c>
      <c r="G2" s="7" t="s">
        <v>78</v>
      </c>
      <c r="H2" s="7" t="s">
        <v>79</v>
      </c>
      <c r="I2" s="23" t="s">
        <v>80</v>
      </c>
      <c r="J2" s="24" t="s">
        <v>271</v>
      </c>
      <c r="K2" s="24" t="s">
        <v>82</v>
      </c>
      <c r="L2" s="6" t="s">
        <v>9</v>
      </c>
      <c r="M2" s="79"/>
    </row>
    <row r="3" ht="50" customHeight="1" spans="1:16">
      <c r="A3" s="8">
        <v>1</v>
      </c>
      <c r="B3" s="77" t="s">
        <v>871</v>
      </c>
      <c r="C3" s="100" t="s">
        <v>931</v>
      </c>
      <c r="D3" s="10"/>
      <c r="E3" s="101" t="s">
        <v>68</v>
      </c>
      <c r="F3" s="101">
        <v>2670.93</v>
      </c>
      <c r="G3" s="13"/>
      <c r="H3" s="13"/>
      <c r="I3" s="13"/>
      <c r="J3" s="25" t="s">
        <v>932</v>
      </c>
      <c r="K3" s="25"/>
      <c r="L3" s="16"/>
      <c r="P3" s="99"/>
    </row>
    <row r="4" s="2" customFormat="1" ht="50" customHeight="1" spans="1:18">
      <c r="A4" s="102"/>
      <c r="B4" s="103"/>
      <c r="C4" s="104" t="s">
        <v>933</v>
      </c>
      <c r="D4" s="71"/>
      <c r="E4" s="16" t="s">
        <v>67</v>
      </c>
      <c r="F4" s="16">
        <v>29848.37</v>
      </c>
      <c r="G4" s="17"/>
      <c r="H4" s="17"/>
      <c r="I4" s="17"/>
      <c r="J4" s="25" t="s">
        <v>932</v>
      </c>
      <c r="K4" s="25"/>
      <c r="L4" s="16"/>
      <c r="M4" s="99"/>
      <c r="N4" s="99"/>
      <c r="O4" s="99"/>
      <c r="P4" s="99"/>
      <c r="Q4" s="99"/>
      <c r="R4" s="99"/>
    </row>
    <row r="5" ht="50" customHeight="1" spans="1:16">
      <c r="A5" s="18">
        <v>2</v>
      </c>
      <c r="B5" s="16" t="s">
        <v>934</v>
      </c>
      <c r="C5" s="101" t="s">
        <v>935</v>
      </c>
      <c r="D5" s="101"/>
      <c r="E5" s="101" t="s">
        <v>67</v>
      </c>
      <c r="F5" s="105">
        <v>11510.35</v>
      </c>
      <c r="G5" s="17"/>
      <c r="H5" s="17"/>
      <c r="I5" s="17"/>
      <c r="J5" s="25" t="s">
        <v>932</v>
      </c>
      <c r="K5" s="25"/>
      <c r="L5" s="16"/>
      <c r="N5" s="99"/>
      <c r="O5" s="99"/>
      <c r="P5" s="99"/>
    </row>
    <row r="6" ht="50" customHeight="1" spans="1:16">
      <c r="A6" s="18">
        <v>3</v>
      </c>
      <c r="B6" s="106" t="s">
        <v>936</v>
      </c>
      <c r="C6" s="107" t="s">
        <v>937</v>
      </c>
      <c r="D6" s="108"/>
      <c r="E6" s="101" t="s">
        <v>67</v>
      </c>
      <c r="F6" s="105">
        <v>26402.84</v>
      </c>
      <c r="G6" s="17"/>
      <c r="H6" s="17"/>
      <c r="I6" s="17"/>
      <c r="J6" s="25" t="s">
        <v>932</v>
      </c>
      <c r="K6" s="25"/>
      <c r="L6" s="16"/>
      <c r="N6" s="99"/>
      <c r="O6" s="99"/>
      <c r="P6" s="99"/>
    </row>
    <row r="7" ht="50" customHeight="1" spans="1:16">
      <c r="A7" s="18">
        <v>4</v>
      </c>
      <c r="B7" s="106" t="s">
        <v>928</v>
      </c>
      <c r="C7" s="107" t="s">
        <v>938</v>
      </c>
      <c r="D7" s="71"/>
      <c r="E7" s="101" t="s">
        <v>67</v>
      </c>
      <c r="F7" s="109">
        <v>17658.44</v>
      </c>
      <c r="G7" s="17"/>
      <c r="H7" s="17"/>
      <c r="I7" s="17"/>
      <c r="J7" s="25" t="s">
        <v>932</v>
      </c>
      <c r="K7" s="25"/>
      <c r="L7" s="16"/>
      <c r="N7" s="99"/>
      <c r="O7" s="99"/>
      <c r="P7" s="99"/>
    </row>
    <row r="8" s="2" customFormat="1" ht="50" customHeight="1" spans="1:13">
      <c r="A8" s="18">
        <v>5</v>
      </c>
      <c r="B8" s="106" t="s">
        <v>939</v>
      </c>
      <c r="C8" s="110" t="s">
        <v>940</v>
      </c>
      <c r="D8" s="71"/>
      <c r="E8" s="16" t="s">
        <v>67</v>
      </c>
      <c r="F8" s="17"/>
      <c r="G8" s="17"/>
      <c r="H8" s="17"/>
      <c r="I8" s="17">
        <v>351</v>
      </c>
      <c r="J8" s="25" t="s">
        <v>932</v>
      </c>
      <c r="K8" s="25"/>
      <c r="L8" s="16"/>
      <c r="M8" s="99"/>
    </row>
    <row r="9" ht="50" customHeight="1" spans="1:12">
      <c r="A9" s="18">
        <v>6</v>
      </c>
      <c r="B9" s="111" t="s">
        <v>941</v>
      </c>
      <c r="C9" s="112" t="s">
        <v>942</v>
      </c>
      <c r="D9" s="71"/>
      <c r="E9" s="101" t="s">
        <v>67</v>
      </c>
      <c r="F9" s="109">
        <v>847.61</v>
      </c>
      <c r="G9" s="17"/>
      <c r="H9" s="17"/>
      <c r="I9" s="109">
        <v>43</v>
      </c>
      <c r="J9" s="25" t="s">
        <v>932</v>
      </c>
      <c r="K9" s="25"/>
      <c r="L9" s="16"/>
    </row>
    <row r="10" ht="50" customHeight="1" spans="1:12">
      <c r="A10" s="18">
        <v>7</v>
      </c>
      <c r="B10" s="113" t="s">
        <v>943</v>
      </c>
      <c r="C10" s="114" t="s">
        <v>944</v>
      </c>
      <c r="D10" s="71"/>
      <c r="E10" s="101" t="s">
        <v>67</v>
      </c>
      <c r="F10" s="17"/>
      <c r="G10" s="17"/>
      <c r="H10" s="17"/>
      <c r="I10" s="17">
        <v>43</v>
      </c>
      <c r="J10" s="25" t="s">
        <v>932</v>
      </c>
      <c r="K10" s="25"/>
      <c r="L10" s="16"/>
    </row>
    <row r="11" ht="50" customHeight="1" spans="1:12">
      <c r="A11" s="18">
        <v>8</v>
      </c>
      <c r="B11" s="111" t="s">
        <v>945</v>
      </c>
      <c r="C11" s="112" t="s">
        <v>946</v>
      </c>
      <c r="D11" s="15"/>
      <c r="E11" s="101" t="s">
        <v>67</v>
      </c>
      <c r="F11" s="109">
        <v>3352.53</v>
      </c>
      <c r="G11" s="17"/>
      <c r="H11" s="17">
        <v>36.15</v>
      </c>
      <c r="I11" s="17">
        <v>72</v>
      </c>
      <c r="J11" s="25" t="s">
        <v>932</v>
      </c>
      <c r="K11" s="25"/>
      <c r="L11" s="16"/>
    </row>
    <row r="12" ht="50" customHeight="1" spans="1:12">
      <c r="A12" s="18">
        <v>9</v>
      </c>
      <c r="B12" s="111" t="s">
        <v>947</v>
      </c>
      <c r="C12" s="112" t="s">
        <v>948</v>
      </c>
      <c r="D12" s="15"/>
      <c r="E12" s="101" t="s">
        <v>67</v>
      </c>
      <c r="F12" s="109">
        <v>3078.17</v>
      </c>
      <c r="G12" s="17"/>
      <c r="H12" s="17"/>
      <c r="I12" s="109">
        <v>1207</v>
      </c>
      <c r="J12" s="25" t="s">
        <v>932</v>
      </c>
      <c r="K12" s="25"/>
      <c r="L12" s="16"/>
    </row>
    <row r="13" ht="50" customHeight="1" spans="1:12">
      <c r="A13" s="18">
        <v>10</v>
      </c>
      <c r="B13" s="111" t="s">
        <v>949</v>
      </c>
      <c r="C13" s="112" t="s">
        <v>950</v>
      </c>
      <c r="D13" s="15"/>
      <c r="E13" s="101" t="s">
        <v>67</v>
      </c>
      <c r="F13" s="109">
        <v>12750.96</v>
      </c>
      <c r="G13" s="17"/>
      <c r="H13" s="17">
        <v>14.2</v>
      </c>
      <c r="I13" s="17"/>
      <c r="J13" s="25" t="s">
        <v>932</v>
      </c>
      <c r="K13" s="25"/>
      <c r="L13" s="16"/>
    </row>
    <row r="14" ht="50" customHeight="1" spans="1:12">
      <c r="A14" s="18">
        <v>11</v>
      </c>
      <c r="B14" s="111" t="s">
        <v>951</v>
      </c>
      <c r="C14" s="112" t="s">
        <v>952</v>
      </c>
      <c r="D14" s="15"/>
      <c r="E14" s="101" t="s">
        <v>67</v>
      </c>
      <c r="F14" s="109">
        <v>1322.15</v>
      </c>
      <c r="G14" s="17"/>
      <c r="H14" s="17"/>
      <c r="I14" s="17"/>
      <c r="J14" s="25" t="s">
        <v>932</v>
      </c>
      <c r="K14" s="25"/>
      <c r="L14" s="16"/>
    </row>
    <row r="15" ht="50" customHeight="1" spans="1:12">
      <c r="A15" s="18">
        <v>12</v>
      </c>
      <c r="B15" s="113" t="s">
        <v>953</v>
      </c>
      <c r="C15" s="114" t="s">
        <v>954</v>
      </c>
      <c r="D15" s="15"/>
      <c r="E15" s="101" t="s">
        <v>67</v>
      </c>
      <c r="F15" s="17"/>
      <c r="G15" s="17"/>
      <c r="H15" s="17"/>
      <c r="I15" s="109">
        <v>32</v>
      </c>
      <c r="J15" s="25" t="s">
        <v>932</v>
      </c>
      <c r="K15" s="25"/>
      <c r="L15" s="16"/>
    </row>
    <row r="16" ht="50" customHeight="1" spans="1:12">
      <c r="A16" s="18">
        <v>13</v>
      </c>
      <c r="B16" s="111" t="s">
        <v>955</v>
      </c>
      <c r="C16" s="112" t="s">
        <v>956</v>
      </c>
      <c r="D16" s="15"/>
      <c r="E16" s="101" t="s">
        <v>67</v>
      </c>
      <c r="F16" s="109">
        <v>2059.49</v>
      </c>
      <c r="G16" s="17"/>
      <c r="H16" s="17"/>
      <c r="I16" s="17">
        <v>57</v>
      </c>
      <c r="J16" s="25" t="s">
        <v>932</v>
      </c>
      <c r="K16" s="25"/>
      <c r="L16" s="16"/>
    </row>
    <row r="17" ht="50" customHeight="1" spans="1:12">
      <c r="A17" s="18">
        <v>14</v>
      </c>
      <c r="B17" s="113" t="s">
        <v>957</v>
      </c>
      <c r="C17" s="114" t="s">
        <v>958</v>
      </c>
      <c r="D17" s="15"/>
      <c r="E17" s="101" t="s">
        <v>67</v>
      </c>
      <c r="F17" s="17"/>
      <c r="G17" s="17"/>
      <c r="H17" s="17"/>
      <c r="I17" s="17">
        <v>179</v>
      </c>
      <c r="J17" s="25" t="s">
        <v>932</v>
      </c>
      <c r="K17" s="25"/>
      <c r="L17" s="16"/>
    </row>
    <row r="18" ht="50" customHeight="1" spans="1:12">
      <c r="A18" s="18">
        <v>15</v>
      </c>
      <c r="B18" s="111" t="s">
        <v>959</v>
      </c>
      <c r="C18" s="112" t="s">
        <v>960</v>
      </c>
      <c r="D18" s="15"/>
      <c r="E18" s="101" t="s">
        <v>67</v>
      </c>
      <c r="F18" s="109">
        <v>13398.32</v>
      </c>
      <c r="G18" s="17"/>
      <c r="H18" s="17"/>
      <c r="I18" s="17"/>
      <c r="J18" s="25" t="s">
        <v>932</v>
      </c>
      <c r="K18" s="25"/>
      <c r="L18" s="16"/>
    </row>
    <row r="19" ht="50" customHeight="1" spans="1:12">
      <c r="A19" s="18">
        <v>16</v>
      </c>
      <c r="B19" s="111" t="s">
        <v>961</v>
      </c>
      <c r="C19" s="112" t="s">
        <v>962</v>
      </c>
      <c r="D19" s="15"/>
      <c r="E19" s="101" t="s">
        <v>67</v>
      </c>
      <c r="F19" s="109">
        <v>9906.94</v>
      </c>
      <c r="G19" s="17"/>
      <c r="H19" s="17"/>
      <c r="I19" s="109">
        <v>46</v>
      </c>
      <c r="J19" s="25" t="s">
        <v>932</v>
      </c>
      <c r="K19" s="25"/>
      <c r="L19" s="16"/>
    </row>
    <row r="20" ht="50" customHeight="1" spans="1:12">
      <c r="A20" s="18">
        <v>17</v>
      </c>
      <c r="B20" s="111" t="s">
        <v>963</v>
      </c>
      <c r="C20" s="112" t="s">
        <v>964</v>
      </c>
      <c r="D20" s="15"/>
      <c r="E20" s="101" t="s">
        <v>67</v>
      </c>
      <c r="F20" s="109">
        <v>765.2</v>
      </c>
      <c r="G20" s="17"/>
      <c r="H20" s="17"/>
      <c r="I20" s="109">
        <v>293</v>
      </c>
      <c r="J20" s="25" t="s">
        <v>932</v>
      </c>
      <c r="K20" s="25"/>
      <c r="L20" s="16"/>
    </row>
    <row r="21" ht="50" customHeight="1" spans="1:12">
      <c r="A21" s="18">
        <v>18</v>
      </c>
      <c r="B21" s="113" t="s">
        <v>965</v>
      </c>
      <c r="C21" s="114" t="s">
        <v>966</v>
      </c>
      <c r="D21" s="15"/>
      <c r="E21" s="101" t="s">
        <v>67</v>
      </c>
      <c r="F21" s="17"/>
      <c r="G21" s="17"/>
      <c r="H21" s="17"/>
      <c r="I21" s="109">
        <v>252</v>
      </c>
      <c r="J21" s="25" t="s">
        <v>932</v>
      </c>
      <c r="K21" s="25"/>
      <c r="L21" s="16"/>
    </row>
    <row r="22" ht="50" customHeight="1" spans="1:12">
      <c r="A22" s="18">
        <v>19</v>
      </c>
      <c r="B22" s="113" t="s">
        <v>967</v>
      </c>
      <c r="C22" s="114" t="s">
        <v>968</v>
      </c>
      <c r="D22" s="15"/>
      <c r="E22" s="101" t="s">
        <v>67</v>
      </c>
      <c r="F22" s="109">
        <v>1440.91</v>
      </c>
      <c r="G22" s="17"/>
      <c r="H22" s="17"/>
      <c r="I22" s="17"/>
      <c r="J22" s="25" t="s">
        <v>932</v>
      </c>
      <c r="K22" s="25"/>
      <c r="L22" s="16"/>
    </row>
    <row r="23" ht="50" customHeight="1" spans="1:12">
      <c r="A23" s="18">
        <v>20</v>
      </c>
      <c r="B23" s="111" t="s">
        <v>965</v>
      </c>
      <c r="C23" s="112" t="s">
        <v>969</v>
      </c>
      <c r="D23" s="15"/>
      <c r="E23" s="101" t="s">
        <v>67</v>
      </c>
      <c r="F23" s="109">
        <v>19295.57</v>
      </c>
      <c r="G23" s="17"/>
      <c r="H23" s="17"/>
      <c r="I23" s="109">
        <v>158</v>
      </c>
      <c r="J23" s="25" t="s">
        <v>932</v>
      </c>
      <c r="K23" s="25"/>
      <c r="L23" s="16"/>
    </row>
    <row r="24" ht="50" customHeight="1" spans="1:12">
      <c r="A24" s="18">
        <v>21</v>
      </c>
      <c r="B24" s="113" t="s">
        <v>970</v>
      </c>
      <c r="C24" s="114" t="s">
        <v>971</v>
      </c>
      <c r="D24" s="15"/>
      <c r="E24" s="101" t="s">
        <v>67</v>
      </c>
      <c r="F24" s="109">
        <v>7560.3</v>
      </c>
      <c r="G24" s="17"/>
      <c r="H24" s="17"/>
      <c r="I24" s="17"/>
      <c r="J24" s="25" t="s">
        <v>932</v>
      </c>
      <c r="K24" s="25"/>
      <c r="L24" s="16"/>
    </row>
    <row r="25" ht="50" customHeight="1" spans="1:12">
      <c r="A25" s="18">
        <v>22</v>
      </c>
      <c r="B25" s="111" t="s">
        <v>560</v>
      </c>
      <c r="C25" s="112" t="s">
        <v>972</v>
      </c>
      <c r="D25" s="15"/>
      <c r="E25" s="101" t="s">
        <v>67</v>
      </c>
      <c r="F25" s="109">
        <v>5203.5</v>
      </c>
      <c r="G25" s="17"/>
      <c r="H25" s="17"/>
      <c r="I25" s="109">
        <v>392</v>
      </c>
      <c r="J25" s="25" t="s">
        <v>932</v>
      </c>
      <c r="K25" s="25"/>
      <c r="L25" s="16"/>
    </row>
    <row r="26" ht="50" customHeight="1" spans="1:12">
      <c r="A26" s="18">
        <v>23</v>
      </c>
      <c r="B26" s="113" t="s">
        <v>973</v>
      </c>
      <c r="C26" s="114" t="s">
        <v>974</v>
      </c>
      <c r="D26" s="15"/>
      <c r="E26" s="101" t="s">
        <v>67</v>
      </c>
      <c r="F26" s="17"/>
      <c r="G26" s="17"/>
      <c r="H26" s="17"/>
      <c r="I26" s="109">
        <v>332</v>
      </c>
      <c r="J26" s="25" t="s">
        <v>932</v>
      </c>
      <c r="K26" s="25"/>
      <c r="L26" s="16"/>
    </row>
    <row r="27" ht="50" customHeight="1" spans="1:12">
      <c r="A27" s="18">
        <v>24</v>
      </c>
      <c r="B27" s="111" t="s">
        <v>975</v>
      </c>
      <c r="C27" s="112" t="s">
        <v>976</v>
      </c>
      <c r="D27" s="15"/>
      <c r="E27" s="101" t="s">
        <v>67</v>
      </c>
      <c r="F27" s="109">
        <v>2480.45</v>
      </c>
      <c r="G27" s="17"/>
      <c r="H27" s="17">
        <v>29.91</v>
      </c>
      <c r="I27" s="109">
        <v>40</v>
      </c>
      <c r="J27" s="25" t="s">
        <v>932</v>
      </c>
      <c r="K27" s="25"/>
      <c r="L27" s="16"/>
    </row>
    <row r="28" ht="50" customHeight="1" spans="1:12">
      <c r="A28" s="18">
        <v>25</v>
      </c>
      <c r="B28" s="111" t="s">
        <v>977</v>
      </c>
      <c r="C28" s="112" t="s">
        <v>978</v>
      </c>
      <c r="D28" s="15"/>
      <c r="E28" s="101" t="s">
        <v>67</v>
      </c>
      <c r="F28" s="109">
        <v>46046.4</v>
      </c>
      <c r="G28" s="109">
        <v>7546.48</v>
      </c>
      <c r="H28" s="17"/>
      <c r="I28" s="17"/>
      <c r="J28" s="25" t="s">
        <v>932</v>
      </c>
      <c r="K28" s="25"/>
      <c r="L28" s="16"/>
    </row>
    <row r="29" ht="50" customHeight="1" spans="1:12">
      <c r="A29" s="18">
        <v>26</v>
      </c>
      <c r="B29" s="113" t="s">
        <v>979</v>
      </c>
      <c r="C29" s="114" t="s">
        <v>980</v>
      </c>
      <c r="D29" s="15"/>
      <c r="E29" s="101" t="s">
        <v>67</v>
      </c>
      <c r="F29" s="109">
        <v>10412.4</v>
      </c>
      <c r="G29" s="17"/>
      <c r="H29" s="17"/>
      <c r="I29" s="17"/>
      <c r="J29" s="25" t="s">
        <v>932</v>
      </c>
      <c r="K29" s="25"/>
      <c r="L29" s="16"/>
    </row>
    <row r="30" ht="50" customHeight="1" spans="1:12">
      <c r="A30" s="18">
        <v>27</v>
      </c>
      <c r="B30" s="113" t="s">
        <v>981</v>
      </c>
      <c r="C30" s="114" t="s">
        <v>982</v>
      </c>
      <c r="D30" s="15"/>
      <c r="E30" s="101" t="s">
        <v>67</v>
      </c>
      <c r="F30" s="109">
        <v>9827.54</v>
      </c>
      <c r="G30" s="17"/>
      <c r="H30" s="17"/>
      <c r="I30" s="17"/>
      <c r="J30" s="25" t="s">
        <v>932</v>
      </c>
      <c r="K30" s="25"/>
      <c r="L30" s="16"/>
    </row>
    <row r="31" ht="50" customHeight="1" spans="1:12">
      <c r="A31" s="18">
        <v>28</v>
      </c>
      <c r="B31" s="111" t="s">
        <v>983</v>
      </c>
      <c r="C31" s="112" t="s">
        <v>984</v>
      </c>
      <c r="D31" s="15"/>
      <c r="E31" s="101" t="s">
        <v>67</v>
      </c>
      <c r="F31" s="109">
        <v>44375.58</v>
      </c>
      <c r="G31" s="17"/>
      <c r="H31" s="17">
        <v>321.07</v>
      </c>
      <c r="I31" s="17"/>
      <c r="J31" s="25" t="s">
        <v>932</v>
      </c>
      <c r="K31" s="25"/>
      <c r="L31" s="16"/>
    </row>
    <row r="32" ht="50" customHeight="1" spans="1:12">
      <c r="A32" s="18">
        <v>29</v>
      </c>
      <c r="B32" s="113" t="s">
        <v>985</v>
      </c>
      <c r="C32" s="114" t="s">
        <v>986</v>
      </c>
      <c r="D32" s="15"/>
      <c r="E32" s="101" t="s">
        <v>67</v>
      </c>
      <c r="F32" s="109">
        <v>241.28</v>
      </c>
      <c r="G32" s="17"/>
      <c r="H32" s="17"/>
      <c r="I32" s="17"/>
      <c r="J32" s="25" t="s">
        <v>932</v>
      </c>
      <c r="K32" s="25"/>
      <c r="L32" s="16"/>
    </row>
    <row r="33" ht="50" customHeight="1" spans="1:12">
      <c r="A33" s="18">
        <v>30</v>
      </c>
      <c r="B33" s="115" t="s">
        <v>779</v>
      </c>
      <c r="C33" s="116" t="s">
        <v>987</v>
      </c>
      <c r="D33" s="15"/>
      <c r="E33" s="101" t="s">
        <v>68</v>
      </c>
      <c r="F33" s="109">
        <v>2551.43</v>
      </c>
      <c r="G33" s="17"/>
      <c r="H33" s="17"/>
      <c r="I33" s="109">
        <v>27</v>
      </c>
      <c r="J33" s="25" t="s">
        <v>932</v>
      </c>
      <c r="K33" s="25"/>
      <c r="L33" s="16"/>
    </row>
    <row r="34" ht="50" customHeight="1" spans="1:12">
      <c r="A34" s="18">
        <v>31</v>
      </c>
      <c r="B34" s="115" t="s">
        <v>988</v>
      </c>
      <c r="C34" s="116" t="s">
        <v>989</v>
      </c>
      <c r="D34" s="15"/>
      <c r="E34" s="101" t="s">
        <v>68</v>
      </c>
      <c r="F34" s="105">
        <v>820.26</v>
      </c>
      <c r="G34" s="17"/>
      <c r="H34" s="17"/>
      <c r="I34" s="17"/>
      <c r="J34" s="25" t="s">
        <v>932</v>
      </c>
      <c r="K34" s="25"/>
      <c r="L34" s="16"/>
    </row>
    <row r="35" ht="50" customHeight="1" spans="1:12">
      <c r="A35" s="18">
        <v>32</v>
      </c>
      <c r="B35" s="117" t="s">
        <v>990</v>
      </c>
      <c r="C35" s="118" t="s">
        <v>991</v>
      </c>
      <c r="D35" s="15"/>
      <c r="E35" s="101" t="s">
        <v>68</v>
      </c>
      <c r="F35" s="109">
        <v>592.31</v>
      </c>
      <c r="G35" s="17"/>
      <c r="H35" s="17"/>
      <c r="I35" s="109">
        <v>120</v>
      </c>
      <c r="J35" s="25" t="s">
        <v>932</v>
      </c>
      <c r="K35" s="25"/>
      <c r="L35" s="16"/>
    </row>
    <row r="36" ht="50" customHeight="1" spans="1:12">
      <c r="A36" s="18">
        <v>33</v>
      </c>
      <c r="B36" s="119" t="s">
        <v>992</v>
      </c>
      <c r="C36" s="120" t="s">
        <v>993</v>
      </c>
      <c r="D36" s="15"/>
      <c r="E36" s="101" t="s">
        <v>68</v>
      </c>
      <c r="F36" s="109">
        <v>1926.83</v>
      </c>
      <c r="G36" s="17"/>
      <c r="H36" s="17"/>
      <c r="I36" s="17"/>
      <c r="J36" s="25" t="s">
        <v>932</v>
      </c>
      <c r="K36" s="25"/>
      <c r="L36" s="16"/>
    </row>
    <row r="37" ht="50" customHeight="1" spans="1:12">
      <c r="A37" s="18">
        <v>34</v>
      </c>
      <c r="B37" s="113" t="s">
        <v>994</v>
      </c>
      <c r="C37" s="114" t="s">
        <v>995</v>
      </c>
      <c r="D37" s="15"/>
      <c r="E37" s="101" t="s">
        <v>68</v>
      </c>
      <c r="F37" s="114">
        <v>30511.24</v>
      </c>
      <c r="G37" s="17"/>
      <c r="H37" s="17"/>
      <c r="I37" s="17"/>
      <c r="J37" s="25" t="s">
        <v>932</v>
      </c>
      <c r="K37" s="25"/>
      <c r="L37" s="16"/>
    </row>
    <row r="38" ht="50" customHeight="1" spans="1:12">
      <c r="A38" s="18">
        <v>35</v>
      </c>
      <c r="B38" s="113" t="s">
        <v>996</v>
      </c>
      <c r="C38" s="114" t="s">
        <v>997</v>
      </c>
      <c r="D38" s="15"/>
      <c r="E38" s="101" t="s">
        <v>67</v>
      </c>
      <c r="F38" s="114">
        <v>4418.05</v>
      </c>
      <c r="G38" s="17"/>
      <c r="H38" s="17"/>
      <c r="I38" s="17"/>
      <c r="J38" s="25" t="s">
        <v>932</v>
      </c>
      <c r="K38" s="25"/>
      <c r="L38" s="16"/>
    </row>
    <row r="39" s="98" customFormat="1" ht="50" customHeight="1" spans="1:13">
      <c r="A39" s="18">
        <v>36</v>
      </c>
      <c r="B39" s="121" t="s">
        <v>998</v>
      </c>
      <c r="C39" s="122" t="s">
        <v>999</v>
      </c>
      <c r="D39" s="123"/>
      <c r="E39" s="121" t="s">
        <v>68</v>
      </c>
      <c r="F39" s="21">
        <v>2655.69</v>
      </c>
      <c r="G39" s="21"/>
      <c r="H39" s="21"/>
      <c r="I39" s="21"/>
      <c r="J39" s="124" t="s">
        <v>932</v>
      </c>
      <c r="K39" s="124">
        <v>2024.05</v>
      </c>
      <c r="L39" s="38"/>
      <c r="M39" s="125"/>
    </row>
    <row r="40" s="98" customFormat="1" ht="50" customHeight="1" spans="1:13">
      <c r="A40" s="18">
        <v>37</v>
      </c>
      <c r="B40" s="121" t="s">
        <v>1000</v>
      </c>
      <c r="C40" s="122" t="s">
        <v>1001</v>
      </c>
      <c r="D40" s="123"/>
      <c r="E40" s="121" t="s">
        <v>68</v>
      </c>
      <c r="F40" s="21">
        <v>6020.69</v>
      </c>
      <c r="G40" s="21"/>
      <c r="H40" s="21"/>
      <c r="I40" s="21"/>
      <c r="J40" s="124" t="s">
        <v>932</v>
      </c>
      <c r="K40" s="124">
        <v>2024.05</v>
      </c>
      <c r="L40" s="38"/>
      <c r="M40" s="125"/>
    </row>
    <row r="41" ht="50" customHeight="1" spans="1:12">
      <c r="A41" s="108" t="s">
        <v>45</v>
      </c>
      <c r="B41" s="108"/>
      <c r="C41" s="108"/>
      <c r="D41" s="108"/>
      <c r="E41" s="17"/>
      <c r="F41" s="17">
        <f>SUM(F3:F40)</f>
        <v>331952.73</v>
      </c>
      <c r="G41" s="17">
        <f>SUM(G3:G40)</f>
        <v>7546.48</v>
      </c>
      <c r="H41" s="17">
        <f>SUM(H3:H40)</f>
        <v>401.33</v>
      </c>
      <c r="I41" s="17">
        <f>SUM(I3:I40)</f>
        <v>3644</v>
      </c>
      <c r="J41" s="16"/>
      <c r="K41" s="16"/>
      <c r="L41" s="16"/>
    </row>
  </sheetData>
  <autoFilter xmlns:etc="http://www.wps.cn/officeDocument/2017/etCustomData" ref="A2:I41" etc:filterBottomFollowUsedRange="0">
    <extLst/>
  </autoFilter>
  <mergeCells count="5">
    <mergeCell ref="A1:L1"/>
    <mergeCell ref="C5:D5"/>
    <mergeCell ref="A41:D41"/>
    <mergeCell ref="A3:A4"/>
    <mergeCell ref="B3:B4"/>
  </mergeCells>
  <dataValidations count="1">
    <dataValidation type="list" allowBlank="1" showInputMessage="1" showErrorMessage="1" sqref="E7:E40">
      <formula1>"三级,二级,一级"</formula1>
    </dataValidation>
  </dataValidations>
  <pageMargins left="0.7" right="0.7" top="0.393055555555556" bottom="0.196527777777778" header="0.3" footer="0.3"/>
  <pageSetup paperSize="9" scale="47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zoomScale="55" zoomScaleNormal="55" workbookViewId="0">
      <pane xSplit="5" ySplit="2" topLeftCell="F25" activePane="bottomRight" state="frozen"/>
      <selection/>
      <selection pane="topRight"/>
      <selection pane="bottomLeft"/>
      <selection pane="bottomRight" activeCell="U36" sqref="U36"/>
    </sheetView>
  </sheetViews>
  <sheetFormatPr defaultColWidth="9" defaultRowHeight="13.5"/>
  <cols>
    <col min="1" max="1" width="5.875" customWidth="1"/>
    <col min="2" max="2" width="25.7083333333333" customWidth="1"/>
    <col min="3" max="3" width="17.2" customWidth="1"/>
    <col min="4" max="4" width="15.725" customWidth="1"/>
    <col min="5" max="5" width="25.7083333333333" customWidth="1"/>
    <col min="6" max="6" width="23.2083333333333" customWidth="1"/>
    <col min="7" max="7" width="16.6" customWidth="1"/>
    <col min="8" max="8" width="18.5666666666667" customWidth="1"/>
    <col min="9" max="9" width="17.675" customWidth="1"/>
    <col min="10" max="10" width="11.6083333333333" customWidth="1"/>
    <col min="11" max="11" width="14.825" customWidth="1"/>
    <col min="12" max="12" width="13.75" customWidth="1"/>
  </cols>
  <sheetData>
    <row r="1" ht="70" customHeight="1" spans="1:12">
      <c r="A1" s="79" t="s">
        <v>1002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ht="70" customHeight="1" spans="1:12">
      <c r="A2" s="5" t="s">
        <v>2</v>
      </c>
      <c r="B2" s="80" t="s">
        <v>269</v>
      </c>
      <c r="C2" s="80" t="s">
        <v>592</v>
      </c>
      <c r="D2" s="80" t="s">
        <v>75</v>
      </c>
      <c r="E2" s="80" t="s">
        <v>76</v>
      </c>
      <c r="F2" s="7" t="s">
        <v>270</v>
      </c>
      <c r="G2" s="7" t="s">
        <v>78</v>
      </c>
      <c r="H2" s="7" t="s">
        <v>79</v>
      </c>
      <c r="I2" s="23" t="s">
        <v>80</v>
      </c>
      <c r="J2" s="24" t="s">
        <v>271</v>
      </c>
      <c r="K2" s="24" t="s">
        <v>82</v>
      </c>
      <c r="L2" s="6" t="s">
        <v>9</v>
      </c>
    </row>
    <row r="3" ht="50" customHeight="1" spans="1:12">
      <c r="A3" s="7">
        <v>1</v>
      </c>
      <c r="B3" s="49" t="s">
        <v>624</v>
      </c>
      <c r="C3" s="43" t="s">
        <v>622</v>
      </c>
      <c r="D3" s="43" t="s">
        <v>571</v>
      </c>
      <c r="E3" s="49" t="s">
        <v>67</v>
      </c>
      <c r="F3" s="49">
        <v>16447.37</v>
      </c>
      <c r="G3" s="49"/>
      <c r="H3" s="49"/>
      <c r="I3" s="49">
        <v>514</v>
      </c>
      <c r="J3" s="92" t="s">
        <v>1003</v>
      </c>
      <c r="K3" s="92"/>
      <c r="L3" s="93"/>
    </row>
    <row r="4" ht="50" customHeight="1" spans="1:12">
      <c r="A4" s="7">
        <v>2</v>
      </c>
      <c r="B4" s="12" t="s">
        <v>1004</v>
      </c>
      <c r="C4" s="53" t="s">
        <v>622</v>
      </c>
      <c r="D4" s="53" t="s">
        <v>654</v>
      </c>
      <c r="E4" s="49" t="s">
        <v>67</v>
      </c>
      <c r="F4" s="12">
        <v>5391.42</v>
      </c>
      <c r="G4" s="12"/>
      <c r="H4" s="12"/>
      <c r="I4" s="12"/>
      <c r="J4" s="92" t="s">
        <v>1003</v>
      </c>
      <c r="K4" s="92"/>
      <c r="L4" s="93"/>
    </row>
    <row r="5" ht="50" customHeight="1" spans="1:12">
      <c r="A5" s="7">
        <v>3</v>
      </c>
      <c r="B5" s="12" t="s">
        <v>1005</v>
      </c>
      <c r="C5" s="53" t="s">
        <v>1006</v>
      </c>
      <c r="D5" s="53" t="s">
        <v>624</v>
      </c>
      <c r="E5" s="49" t="s">
        <v>67</v>
      </c>
      <c r="F5" s="12"/>
      <c r="G5" s="12"/>
      <c r="H5" s="12"/>
      <c r="I5" s="12">
        <v>578</v>
      </c>
      <c r="J5" s="92" t="s">
        <v>1003</v>
      </c>
      <c r="K5" s="92"/>
      <c r="L5" s="93"/>
    </row>
    <row r="6" ht="50" customHeight="1" spans="1:12">
      <c r="A6" s="7">
        <v>4</v>
      </c>
      <c r="B6" s="12" t="s">
        <v>1007</v>
      </c>
      <c r="C6" s="53" t="s">
        <v>1008</v>
      </c>
      <c r="D6" s="53" t="s">
        <v>1009</v>
      </c>
      <c r="E6" s="49" t="s">
        <v>67</v>
      </c>
      <c r="F6" s="12"/>
      <c r="G6" s="12"/>
      <c r="H6" s="12"/>
      <c r="I6" s="12">
        <v>362</v>
      </c>
      <c r="J6" s="92" t="s">
        <v>1003</v>
      </c>
      <c r="K6" s="92"/>
      <c r="L6" s="93"/>
    </row>
    <row r="7" ht="50" customHeight="1" spans="1:12">
      <c r="A7" s="7">
        <v>5</v>
      </c>
      <c r="B7" s="12" t="s">
        <v>1010</v>
      </c>
      <c r="C7" s="53" t="s">
        <v>1007</v>
      </c>
      <c r="D7" s="53" t="s">
        <v>569</v>
      </c>
      <c r="E7" s="49" t="s">
        <v>67</v>
      </c>
      <c r="F7" s="12"/>
      <c r="G7" s="12"/>
      <c r="H7" s="12"/>
      <c r="I7" s="12">
        <v>209</v>
      </c>
      <c r="J7" s="92" t="s">
        <v>1003</v>
      </c>
      <c r="K7" s="92"/>
      <c r="L7" s="93"/>
    </row>
    <row r="8" ht="50" customHeight="1" spans="1:12">
      <c r="A8" s="7">
        <v>6</v>
      </c>
      <c r="B8" s="12" t="s">
        <v>1011</v>
      </c>
      <c r="C8" s="53" t="s">
        <v>654</v>
      </c>
      <c r="D8" s="53" t="s">
        <v>1005</v>
      </c>
      <c r="E8" s="49" t="s">
        <v>67</v>
      </c>
      <c r="F8" s="12">
        <v>3603.7</v>
      </c>
      <c r="G8" s="12"/>
      <c r="H8" s="12"/>
      <c r="I8" s="12"/>
      <c r="J8" s="92" t="s">
        <v>1003</v>
      </c>
      <c r="K8" s="92"/>
      <c r="L8" s="93"/>
    </row>
    <row r="9" ht="50" customHeight="1" spans="1:12">
      <c r="A9" s="7">
        <v>7</v>
      </c>
      <c r="B9" s="12" t="s">
        <v>1006</v>
      </c>
      <c r="C9" s="81" t="s">
        <v>1012</v>
      </c>
      <c r="D9" s="52"/>
      <c r="E9" s="49" t="s">
        <v>67</v>
      </c>
      <c r="F9" s="12">
        <f>4096.03+5582.25</f>
        <v>9678.28</v>
      </c>
      <c r="G9" s="12"/>
      <c r="H9" s="12"/>
      <c r="I9" s="12">
        <v>264</v>
      </c>
      <c r="J9" s="92" t="s">
        <v>1003</v>
      </c>
      <c r="K9" s="92"/>
      <c r="L9" s="93"/>
    </row>
    <row r="10" ht="50" customHeight="1" spans="1:12">
      <c r="A10" s="7">
        <v>8</v>
      </c>
      <c r="B10" s="12" t="s">
        <v>1013</v>
      </c>
      <c r="C10" s="81" t="s">
        <v>1014</v>
      </c>
      <c r="D10" s="52"/>
      <c r="E10" s="49" t="s">
        <v>67</v>
      </c>
      <c r="F10" s="12"/>
      <c r="G10" s="12"/>
      <c r="H10" s="12"/>
      <c r="I10" s="12">
        <v>73</v>
      </c>
      <c r="J10" s="92" t="s">
        <v>1003</v>
      </c>
      <c r="K10" s="92"/>
      <c r="L10" s="93"/>
    </row>
    <row r="11" ht="50" customHeight="1" spans="1:12">
      <c r="A11" s="7">
        <v>9</v>
      </c>
      <c r="B11" s="12" t="s">
        <v>1015</v>
      </c>
      <c r="C11" s="81" t="s">
        <v>1016</v>
      </c>
      <c r="D11" s="52"/>
      <c r="E11" s="49" t="s">
        <v>67</v>
      </c>
      <c r="F11" s="12">
        <f>5345.98+14691.57</f>
        <v>20037.55</v>
      </c>
      <c r="G11" s="12"/>
      <c r="H11" s="12">
        <v>150.69</v>
      </c>
      <c r="I11" s="12">
        <v>0</v>
      </c>
      <c r="J11" s="92" t="s">
        <v>1003</v>
      </c>
      <c r="K11" s="92"/>
      <c r="L11" s="93"/>
    </row>
    <row r="12" ht="50" customHeight="1" spans="1:12">
      <c r="A12" s="7">
        <v>10</v>
      </c>
      <c r="B12" s="12" t="s">
        <v>1017</v>
      </c>
      <c r="C12" s="53" t="s">
        <v>1018</v>
      </c>
      <c r="D12" s="53" t="s">
        <v>1005</v>
      </c>
      <c r="E12" s="49" t="s">
        <v>67</v>
      </c>
      <c r="F12" s="12">
        <v>819.03</v>
      </c>
      <c r="G12" s="12"/>
      <c r="H12" s="12"/>
      <c r="I12" s="12">
        <f>61+348</f>
        <v>409</v>
      </c>
      <c r="J12" s="92" t="s">
        <v>1003</v>
      </c>
      <c r="K12" s="92"/>
      <c r="L12" s="93"/>
    </row>
    <row r="13" ht="50" customHeight="1" spans="1:12">
      <c r="A13" s="7">
        <v>11</v>
      </c>
      <c r="B13" s="12" t="s">
        <v>1019</v>
      </c>
      <c r="C13" s="81" t="s">
        <v>1020</v>
      </c>
      <c r="D13" s="52"/>
      <c r="E13" s="49" t="s">
        <v>67</v>
      </c>
      <c r="F13" s="12">
        <v>591.94</v>
      </c>
      <c r="G13" s="12"/>
      <c r="H13" s="12"/>
      <c r="I13" s="12"/>
      <c r="J13" s="92" t="s">
        <v>1003</v>
      </c>
      <c r="K13" s="92"/>
      <c r="L13" s="93"/>
    </row>
    <row r="14" ht="50" customHeight="1" spans="1:12">
      <c r="A14" s="7">
        <v>12</v>
      </c>
      <c r="B14" s="12" t="s">
        <v>1021</v>
      </c>
      <c r="C14" s="81" t="s">
        <v>1022</v>
      </c>
      <c r="D14" s="52"/>
      <c r="E14" s="49" t="s">
        <v>67</v>
      </c>
      <c r="F14" s="12">
        <v>1662.52</v>
      </c>
      <c r="G14" s="12"/>
      <c r="H14" s="12"/>
      <c r="I14" s="12"/>
      <c r="J14" s="92" t="s">
        <v>1003</v>
      </c>
      <c r="K14" s="92"/>
      <c r="L14" s="93"/>
    </row>
    <row r="15" ht="50" customHeight="1" spans="1:12">
      <c r="A15" s="7">
        <v>13</v>
      </c>
      <c r="B15" s="12" t="s">
        <v>1023</v>
      </c>
      <c r="C15" s="81" t="s">
        <v>1024</v>
      </c>
      <c r="D15" s="52"/>
      <c r="E15" s="49" t="s">
        <v>67</v>
      </c>
      <c r="F15" s="12">
        <v>1244.12</v>
      </c>
      <c r="G15" s="12"/>
      <c r="H15" s="12"/>
      <c r="I15" s="12"/>
      <c r="J15" s="92" t="s">
        <v>1003</v>
      </c>
      <c r="K15" s="92"/>
      <c r="L15" s="93"/>
    </row>
    <row r="16" ht="50" customHeight="1" spans="1:12">
      <c r="A16" s="7">
        <v>14</v>
      </c>
      <c r="B16" s="12" t="s">
        <v>1025</v>
      </c>
      <c r="C16" s="81" t="s">
        <v>1026</v>
      </c>
      <c r="D16" s="52"/>
      <c r="E16" s="49" t="s">
        <v>67</v>
      </c>
      <c r="F16" s="12">
        <v>3344.5</v>
      </c>
      <c r="G16" s="12"/>
      <c r="H16" s="12"/>
      <c r="I16" s="12"/>
      <c r="J16" s="92" t="s">
        <v>1003</v>
      </c>
      <c r="K16" s="92"/>
      <c r="L16" s="93"/>
    </row>
    <row r="17" ht="50" customHeight="1" spans="1:12">
      <c r="A17" s="7">
        <v>15</v>
      </c>
      <c r="B17" s="12" t="s">
        <v>1027</v>
      </c>
      <c r="C17" s="81" t="s">
        <v>1028</v>
      </c>
      <c r="D17" s="52"/>
      <c r="E17" s="49" t="s">
        <v>67</v>
      </c>
      <c r="F17" s="12">
        <v>3351.51</v>
      </c>
      <c r="G17" s="12"/>
      <c r="H17" s="12"/>
      <c r="I17" s="12"/>
      <c r="J17" s="92" t="s">
        <v>1003</v>
      </c>
      <c r="K17" s="92"/>
      <c r="L17" s="93"/>
    </row>
    <row r="18" ht="50" customHeight="1" spans="1:12">
      <c r="A18" s="7">
        <v>16</v>
      </c>
      <c r="B18" s="12" t="s">
        <v>1029</v>
      </c>
      <c r="C18" s="81" t="s">
        <v>1030</v>
      </c>
      <c r="D18" s="52"/>
      <c r="E18" s="49" t="s">
        <v>67</v>
      </c>
      <c r="F18" s="12">
        <v>16370.28</v>
      </c>
      <c r="G18" s="12"/>
      <c r="H18" s="12"/>
      <c r="I18" s="12"/>
      <c r="J18" s="92" t="s">
        <v>1003</v>
      </c>
      <c r="K18" s="92"/>
      <c r="L18" s="93"/>
    </row>
    <row r="19" ht="50" customHeight="1" spans="1:12">
      <c r="A19" s="7">
        <v>17</v>
      </c>
      <c r="B19" s="12" t="s">
        <v>1031</v>
      </c>
      <c r="C19" s="53" t="s">
        <v>1032</v>
      </c>
      <c r="D19" s="53" t="s">
        <v>1033</v>
      </c>
      <c r="E19" s="49" t="s">
        <v>68</v>
      </c>
      <c r="F19" s="21">
        <v>12829.38</v>
      </c>
      <c r="G19" s="12"/>
      <c r="H19" s="12"/>
      <c r="I19" s="12"/>
      <c r="J19" s="92" t="s">
        <v>1003</v>
      </c>
      <c r="K19" s="92"/>
      <c r="L19" s="93"/>
    </row>
    <row r="20" ht="50" customHeight="1" spans="1:12">
      <c r="A20" s="7">
        <v>18</v>
      </c>
      <c r="B20" s="12" t="s">
        <v>1008</v>
      </c>
      <c r="C20" s="53" t="s">
        <v>622</v>
      </c>
      <c r="D20" s="53" t="s">
        <v>594</v>
      </c>
      <c r="E20" s="49" t="s">
        <v>67</v>
      </c>
      <c r="F20" s="12">
        <v>18886.51</v>
      </c>
      <c r="G20" s="12"/>
      <c r="H20" s="12"/>
      <c r="I20" s="12">
        <v>762</v>
      </c>
      <c r="J20" s="92" t="s">
        <v>1003</v>
      </c>
      <c r="K20" s="92"/>
      <c r="L20" s="93"/>
    </row>
    <row r="21" ht="50" customHeight="1" spans="1:12">
      <c r="A21" s="7">
        <v>19</v>
      </c>
      <c r="B21" s="12" t="s">
        <v>1034</v>
      </c>
      <c r="C21" s="53" t="s">
        <v>622</v>
      </c>
      <c r="D21" s="53" t="s">
        <v>1035</v>
      </c>
      <c r="E21" s="49" t="s">
        <v>67</v>
      </c>
      <c r="F21" s="12">
        <v>9204.45</v>
      </c>
      <c r="G21" s="12"/>
      <c r="H21" s="12"/>
      <c r="I21" s="12"/>
      <c r="J21" s="92" t="s">
        <v>1003</v>
      </c>
      <c r="K21" s="92"/>
      <c r="L21" s="93"/>
    </row>
    <row r="22" ht="50" customHeight="1" spans="1:12">
      <c r="A22" s="7">
        <v>20</v>
      </c>
      <c r="B22" s="12" t="s">
        <v>1036</v>
      </c>
      <c r="C22" s="53" t="s">
        <v>1018</v>
      </c>
      <c r="D22" s="53" t="s">
        <v>1037</v>
      </c>
      <c r="E22" s="49" t="s">
        <v>67</v>
      </c>
      <c r="F22" s="12">
        <v>0</v>
      </c>
      <c r="G22" s="12"/>
      <c r="H22" s="12"/>
      <c r="I22" s="21">
        <v>493</v>
      </c>
      <c r="J22" s="92" t="s">
        <v>1003</v>
      </c>
      <c r="K22" s="92"/>
      <c r="L22" s="93"/>
    </row>
    <row r="23" ht="50" customHeight="1" spans="1:12">
      <c r="A23" s="7">
        <v>21</v>
      </c>
      <c r="B23" s="12" t="s">
        <v>893</v>
      </c>
      <c r="C23" s="53" t="s">
        <v>602</v>
      </c>
      <c r="D23" s="53" t="s">
        <v>598</v>
      </c>
      <c r="E23" s="49" t="s">
        <v>67</v>
      </c>
      <c r="F23" s="12">
        <v>4301.51</v>
      </c>
      <c r="G23" s="12"/>
      <c r="H23" s="12"/>
      <c r="I23" s="12">
        <v>212</v>
      </c>
      <c r="J23" s="92" t="s">
        <v>1003</v>
      </c>
      <c r="K23" s="92"/>
      <c r="L23" s="93"/>
    </row>
    <row r="24" ht="50" customHeight="1" spans="1:12">
      <c r="A24" s="7">
        <v>22</v>
      </c>
      <c r="B24" s="12" t="s">
        <v>1038</v>
      </c>
      <c r="C24" s="53" t="s">
        <v>1008</v>
      </c>
      <c r="D24" s="53" t="s">
        <v>1033</v>
      </c>
      <c r="E24" s="49" t="s">
        <v>67</v>
      </c>
      <c r="F24" s="12">
        <f>5235.35+1573.48</f>
        <v>6808.83</v>
      </c>
      <c r="G24" s="12"/>
      <c r="H24" s="12"/>
      <c r="I24" s="12">
        <v>186</v>
      </c>
      <c r="J24" s="92" t="s">
        <v>1003</v>
      </c>
      <c r="K24" s="92"/>
      <c r="L24" s="93"/>
    </row>
    <row r="25" ht="50" customHeight="1" spans="1:12">
      <c r="A25" s="7">
        <v>23</v>
      </c>
      <c r="B25" s="12" t="s">
        <v>1039</v>
      </c>
      <c r="C25" s="81" t="s">
        <v>1040</v>
      </c>
      <c r="D25" s="52"/>
      <c r="E25" s="49" t="s">
        <v>67</v>
      </c>
      <c r="F25" s="21">
        <f>11555.76-2575.4</f>
        <v>8980.36</v>
      </c>
      <c r="G25" s="12">
        <v>863.61</v>
      </c>
      <c r="H25" s="12"/>
      <c r="I25" s="12"/>
      <c r="J25" s="92" t="s">
        <v>1003</v>
      </c>
      <c r="K25" s="92"/>
      <c r="L25" s="93"/>
    </row>
    <row r="26" ht="50" customHeight="1" spans="1:12">
      <c r="A26" s="7">
        <v>24</v>
      </c>
      <c r="B26" s="12" t="s">
        <v>1041</v>
      </c>
      <c r="C26" s="53" t="s">
        <v>1008</v>
      </c>
      <c r="D26" s="53" t="s">
        <v>1033</v>
      </c>
      <c r="E26" s="49" t="s">
        <v>67</v>
      </c>
      <c r="F26" s="21">
        <f>7633.38+585.5-1604.18</f>
        <v>6614.7</v>
      </c>
      <c r="G26" s="12"/>
      <c r="H26" s="12"/>
      <c r="I26" s="12">
        <v>6</v>
      </c>
      <c r="J26" s="92" t="s">
        <v>1003</v>
      </c>
      <c r="K26" s="92"/>
      <c r="L26" s="93"/>
    </row>
    <row r="27" ht="50" customHeight="1" spans="1:12">
      <c r="A27" s="7">
        <v>25</v>
      </c>
      <c r="B27" s="12" t="s">
        <v>1009</v>
      </c>
      <c r="C27" s="53" t="s">
        <v>569</v>
      </c>
      <c r="D27" s="53" t="s">
        <v>622</v>
      </c>
      <c r="E27" s="49" t="s">
        <v>67</v>
      </c>
      <c r="F27" s="21">
        <f>4640.13</f>
        <v>4640.13</v>
      </c>
      <c r="G27" s="12"/>
      <c r="H27" s="12"/>
      <c r="I27" s="12">
        <v>423</v>
      </c>
      <c r="J27" s="92" t="s">
        <v>1003</v>
      </c>
      <c r="K27" s="92"/>
      <c r="L27" s="93"/>
    </row>
    <row r="28" ht="50" customHeight="1" spans="1:12">
      <c r="A28" s="7">
        <v>26</v>
      </c>
      <c r="B28" s="12" t="s">
        <v>1042</v>
      </c>
      <c r="C28" s="81" t="s">
        <v>1043</v>
      </c>
      <c r="D28" s="52"/>
      <c r="E28" s="49" t="s">
        <v>67</v>
      </c>
      <c r="F28" s="12">
        <v>1917.63</v>
      </c>
      <c r="G28" s="12"/>
      <c r="H28" s="12"/>
      <c r="I28" s="12"/>
      <c r="J28" s="92" t="s">
        <v>1003</v>
      </c>
      <c r="K28" s="92"/>
      <c r="L28" s="93"/>
    </row>
    <row r="29" ht="50" customHeight="1" spans="1:12">
      <c r="A29" s="7">
        <v>27</v>
      </c>
      <c r="B29" s="12" t="s">
        <v>1033</v>
      </c>
      <c r="C29" s="53" t="s">
        <v>622</v>
      </c>
      <c r="D29" s="53" t="s">
        <v>871</v>
      </c>
      <c r="E29" s="49" t="s">
        <v>67</v>
      </c>
      <c r="F29" s="21">
        <f>97510.36+2151.52</f>
        <v>99661.88</v>
      </c>
      <c r="G29" s="12"/>
      <c r="H29" s="12">
        <f>574.73+190.83</f>
        <v>765.56</v>
      </c>
      <c r="I29" s="12">
        <v>716</v>
      </c>
      <c r="J29" s="92" t="s">
        <v>1003</v>
      </c>
      <c r="K29" s="92"/>
      <c r="L29" s="93"/>
    </row>
    <row r="30" ht="50" customHeight="1" spans="1:12">
      <c r="A30" s="7">
        <v>28</v>
      </c>
      <c r="B30" s="12" t="s">
        <v>654</v>
      </c>
      <c r="C30" s="53" t="s">
        <v>197</v>
      </c>
      <c r="D30" s="53" t="s">
        <v>637</v>
      </c>
      <c r="E30" s="49" t="s">
        <v>67</v>
      </c>
      <c r="F30" s="12">
        <f>5256.46-28.96</f>
        <v>5227.5</v>
      </c>
      <c r="G30" s="12"/>
      <c r="H30" s="12">
        <v>102.32</v>
      </c>
      <c r="I30" s="12">
        <f>748-4</f>
        <v>744</v>
      </c>
      <c r="J30" s="92" t="s">
        <v>1003</v>
      </c>
      <c r="K30" s="92"/>
      <c r="L30" s="93"/>
    </row>
    <row r="31" ht="50" customHeight="1" spans="1:12">
      <c r="A31" s="7">
        <v>29</v>
      </c>
      <c r="B31" s="12" t="s">
        <v>654</v>
      </c>
      <c r="C31" s="53" t="s">
        <v>197</v>
      </c>
      <c r="D31" s="53" t="s">
        <v>1008</v>
      </c>
      <c r="E31" s="49" t="s">
        <v>67</v>
      </c>
      <c r="F31" s="21">
        <f>73265.76-631.63</f>
        <v>72634.13</v>
      </c>
      <c r="G31" s="12"/>
      <c r="H31" s="12"/>
      <c r="I31" s="12">
        <v>863</v>
      </c>
      <c r="J31" s="92" t="s">
        <v>1003</v>
      </c>
      <c r="K31" s="92"/>
      <c r="L31" s="93"/>
    </row>
    <row r="32" ht="50" customHeight="1" spans="1:12">
      <c r="A32" s="7">
        <v>30</v>
      </c>
      <c r="B32" s="12" t="s">
        <v>1044</v>
      </c>
      <c r="C32" s="53" t="s">
        <v>622</v>
      </c>
      <c r="D32" s="53" t="s">
        <v>1045</v>
      </c>
      <c r="E32" s="49" t="s">
        <v>67</v>
      </c>
      <c r="F32" s="12">
        <v>16550.95</v>
      </c>
      <c r="G32" s="12"/>
      <c r="H32" s="12"/>
      <c r="I32" s="12"/>
      <c r="J32" s="92" t="s">
        <v>1003</v>
      </c>
      <c r="K32" s="92"/>
      <c r="L32" s="93"/>
    </row>
    <row r="33" ht="50" customHeight="1" spans="1:12">
      <c r="A33" s="7">
        <v>31</v>
      </c>
      <c r="B33" s="12" t="s">
        <v>1046</v>
      </c>
      <c r="C33" s="53" t="s">
        <v>1033</v>
      </c>
      <c r="D33" s="53" t="s">
        <v>1017</v>
      </c>
      <c r="E33" s="49" t="s">
        <v>67</v>
      </c>
      <c r="F33" s="12">
        <v>685.44</v>
      </c>
      <c r="G33" s="12"/>
      <c r="H33" s="12"/>
      <c r="I33" s="12"/>
      <c r="J33" s="92" t="s">
        <v>1003</v>
      </c>
      <c r="K33" s="92"/>
      <c r="L33" s="93"/>
    </row>
    <row r="34" ht="50" customHeight="1" spans="1:12">
      <c r="A34" s="7">
        <v>32</v>
      </c>
      <c r="B34" s="12" t="s">
        <v>571</v>
      </c>
      <c r="C34" s="53" t="s">
        <v>1033</v>
      </c>
      <c r="D34" s="53" t="s">
        <v>574</v>
      </c>
      <c r="E34" s="49" t="s">
        <v>67</v>
      </c>
      <c r="F34" s="12"/>
      <c r="G34" s="12"/>
      <c r="H34" s="12"/>
      <c r="I34" s="21">
        <v>689</v>
      </c>
      <c r="J34" s="92" t="s">
        <v>1003</v>
      </c>
      <c r="K34" s="92"/>
      <c r="L34" s="93"/>
    </row>
    <row r="35" ht="50" customHeight="1" spans="1:12">
      <c r="A35" s="7">
        <v>33</v>
      </c>
      <c r="B35" s="12" t="s">
        <v>1047</v>
      </c>
      <c r="C35" s="81" t="s">
        <v>1048</v>
      </c>
      <c r="D35" s="52"/>
      <c r="E35" s="49" t="s">
        <v>67</v>
      </c>
      <c r="F35" s="12">
        <v>35724.19</v>
      </c>
      <c r="G35" s="12">
        <v>5919.4</v>
      </c>
      <c r="H35" s="12">
        <v>102.08</v>
      </c>
      <c r="I35" s="12"/>
      <c r="J35" s="92" t="s">
        <v>1003</v>
      </c>
      <c r="K35" s="92"/>
      <c r="L35" s="93"/>
    </row>
    <row r="36" ht="50" customHeight="1" spans="1:12">
      <c r="A36" s="7">
        <v>34</v>
      </c>
      <c r="B36" s="12" t="s">
        <v>1049</v>
      </c>
      <c r="C36" s="81" t="s">
        <v>1050</v>
      </c>
      <c r="D36" s="52"/>
      <c r="E36" s="49" t="s">
        <v>67</v>
      </c>
      <c r="F36" s="12">
        <f>17960.56</f>
        <v>17960.56</v>
      </c>
      <c r="G36" s="12">
        <v>439.39</v>
      </c>
      <c r="H36" s="12"/>
      <c r="I36" s="12"/>
      <c r="J36" s="92" t="s">
        <v>1003</v>
      </c>
      <c r="K36" s="92"/>
      <c r="L36" s="93"/>
    </row>
    <row r="37" s="78" customFormat="1" ht="39" customHeight="1" spans="1:12">
      <c r="A37" s="7">
        <v>35</v>
      </c>
      <c r="B37" s="17" t="s">
        <v>1051</v>
      </c>
      <c r="C37" s="17" t="s">
        <v>637</v>
      </c>
      <c r="D37" s="17" t="s">
        <v>1052</v>
      </c>
      <c r="E37" s="17" t="s">
        <v>67</v>
      </c>
      <c r="F37" s="17">
        <v>2656.83</v>
      </c>
      <c r="G37" s="17"/>
      <c r="H37" s="17"/>
      <c r="I37" s="17">
        <v>133</v>
      </c>
      <c r="J37" s="92" t="s">
        <v>1003</v>
      </c>
      <c r="K37" s="94"/>
      <c r="L37" s="16"/>
    </row>
    <row r="38" s="78" customFormat="1" ht="39" customHeight="1" spans="1:12">
      <c r="A38" s="7">
        <v>36</v>
      </c>
      <c r="B38" s="82" t="s">
        <v>1053</v>
      </c>
      <c r="C38" s="82" t="s">
        <v>598</v>
      </c>
      <c r="D38" s="82" t="s">
        <v>1053</v>
      </c>
      <c r="E38" s="83" t="s">
        <v>68</v>
      </c>
      <c r="F38" s="83">
        <v>13726.45</v>
      </c>
      <c r="G38" s="84"/>
      <c r="H38" s="84"/>
      <c r="I38" s="57"/>
      <c r="J38" s="92" t="s">
        <v>1003</v>
      </c>
      <c r="K38" s="95"/>
      <c r="L38" s="75"/>
    </row>
    <row r="39" s="78" customFormat="1" ht="39" customHeight="1" spans="1:12">
      <c r="A39" s="7">
        <v>37</v>
      </c>
      <c r="B39" s="82" t="s">
        <v>1054</v>
      </c>
      <c r="C39" s="82" t="s">
        <v>1055</v>
      </c>
      <c r="D39" s="82"/>
      <c r="E39" s="82" t="s">
        <v>67</v>
      </c>
      <c r="F39" s="85">
        <v>7904.16</v>
      </c>
      <c r="G39" s="57"/>
      <c r="H39" s="57"/>
      <c r="I39" s="57"/>
      <c r="J39" s="92" t="s">
        <v>1003</v>
      </c>
      <c r="K39" s="57"/>
      <c r="L39" s="96"/>
    </row>
    <row r="40" customFormat="1" ht="39" customHeight="1" spans="1:12">
      <c r="A40" s="7">
        <v>38</v>
      </c>
      <c r="B40" s="86" t="s">
        <v>1056</v>
      </c>
      <c r="C40" s="87" t="s">
        <v>1057</v>
      </c>
      <c r="D40" s="88"/>
      <c r="E40" s="89" t="s">
        <v>67</v>
      </c>
      <c r="F40" s="90">
        <v>3103.53</v>
      </c>
      <c r="G40" s="91"/>
      <c r="H40" s="91"/>
      <c r="I40" s="91"/>
      <c r="J40" s="92" t="s">
        <v>1003</v>
      </c>
      <c r="K40" s="97"/>
      <c r="L40" s="89"/>
    </row>
    <row r="41" ht="39" customHeight="1" spans="1:12">
      <c r="A41" s="18" t="s">
        <v>45</v>
      </c>
      <c r="B41" s="18"/>
      <c r="C41" s="18"/>
      <c r="D41" s="18"/>
      <c r="E41" s="17"/>
      <c r="F41" s="17">
        <f>SUM(F3:F40)</f>
        <v>432561.34</v>
      </c>
      <c r="G41" s="17">
        <f>SUM(G3:G40)</f>
        <v>7222.4</v>
      </c>
      <c r="H41" s="17">
        <f>SUM(H3:H40)</f>
        <v>1120.65</v>
      </c>
      <c r="I41" s="17">
        <f>SUM(I3:I40)</f>
        <v>7636</v>
      </c>
      <c r="J41" s="25"/>
      <c r="K41" s="25"/>
      <c r="L41" s="16"/>
    </row>
  </sheetData>
  <autoFilter xmlns:etc="http://www.wps.cn/officeDocument/2017/etCustomData" ref="A1:L41" etc:filterBottomFollowUsedRange="0">
    <extLst/>
  </autoFilter>
  <mergeCells count="16">
    <mergeCell ref="A1:L1"/>
    <mergeCell ref="C9:D9"/>
    <mergeCell ref="C10:D10"/>
    <mergeCell ref="C11:D11"/>
    <mergeCell ref="C13:D13"/>
    <mergeCell ref="C14:D14"/>
    <mergeCell ref="C15:D15"/>
    <mergeCell ref="C16:D16"/>
    <mergeCell ref="C17:D17"/>
    <mergeCell ref="C18:D18"/>
    <mergeCell ref="C25:D25"/>
    <mergeCell ref="C28:D28"/>
    <mergeCell ref="C35:D35"/>
    <mergeCell ref="C36:D36"/>
    <mergeCell ref="C39:D39"/>
    <mergeCell ref="A41:D41"/>
  </mergeCells>
  <dataValidations count="1">
    <dataValidation type="list" allowBlank="1" showInputMessage="1" showErrorMessage="1" sqref="E38 E40">
      <formula1>"三级,二级,一级"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1"/>
  <sheetViews>
    <sheetView zoomScale="40" zoomScaleNormal="40" workbookViewId="0">
      <pane xSplit="5" ySplit="2" topLeftCell="F41" activePane="bottomRight" state="frozen"/>
      <selection/>
      <selection pane="topRight"/>
      <selection pane="bottomLeft"/>
      <selection pane="bottomRight" activeCell="L68" sqref="L68"/>
    </sheetView>
  </sheetViews>
  <sheetFormatPr defaultColWidth="16.3833333333333" defaultRowHeight="22.5"/>
  <cols>
    <col min="1" max="1" width="6.25833333333333" style="1" customWidth="1"/>
    <col min="2" max="2" width="39.4583333333333" style="4" customWidth="1"/>
    <col min="3" max="3" width="22.325" style="4" customWidth="1"/>
    <col min="4" max="4" width="17.675" style="4" customWidth="1"/>
    <col min="5" max="6" width="25.775" style="4" customWidth="1"/>
    <col min="7" max="7" width="18.8583333333333" style="4" customWidth="1"/>
    <col min="8" max="8" width="18.6333333333333" style="4" customWidth="1"/>
    <col min="9" max="9" width="20" style="4" customWidth="1"/>
    <col min="10" max="10" width="14.7583333333333" style="4" customWidth="1"/>
    <col min="11" max="11" width="15" style="4" customWidth="1"/>
    <col min="12" max="12" width="17.5" style="4" customWidth="1"/>
    <col min="13" max="16384" width="16.3833333333333" style="2"/>
  </cols>
  <sheetData>
    <row r="1" ht="66" customHeight="1" spans="1:12">
      <c r="A1" s="41" t="s">
        <v>1058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="1" customFormat="1" ht="59" customHeight="1" spans="1:12">
      <c r="A2" s="42" t="s">
        <v>2</v>
      </c>
      <c r="B2" s="5" t="s">
        <v>269</v>
      </c>
      <c r="C2" s="5" t="s">
        <v>592</v>
      </c>
      <c r="D2" s="5" t="s">
        <v>75</v>
      </c>
      <c r="E2" s="5" t="s">
        <v>76</v>
      </c>
      <c r="F2" s="7" t="s">
        <v>270</v>
      </c>
      <c r="G2" s="7" t="s">
        <v>78</v>
      </c>
      <c r="H2" s="7" t="s">
        <v>79</v>
      </c>
      <c r="I2" s="23" t="s">
        <v>80</v>
      </c>
      <c r="J2" s="24" t="s">
        <v>271</v>
      </c>
      <c r="K2" s="24" t="s">
        <v>82</v>
      </c>
      <c r="L2" s="6" t="s">
        <v>9</v>
      </c>
    </row>
    <row r="3" s="2" customFormat="1" ht="50" customHeight="1" spans="1:12">
      <c r="A3" s="42">
        <v>1</v>
      </c>
      <c r="B3" s="43" t="s">
        <v>821</v>
      </c>
      <c r="C3" s="44" t="s">
        <v>1059</v>
      </c>
      <c r="D3" s="45"/>
      <c r="E3" s="46" t="s">
        <v>67</v>
      </c>
      <c r="F3" s="47">
        <v>7916.62</v>
      </c>
      <c r="G3" s="45"/>
      <c r="H3" s="43"/>
      <c r="I3" s="43">
        <v>354</v>
      </c>
      <c r="J3" s="39" t="s">
        <v>1060</v>
      </c>
      <c r="K3" s="39"/>
      <c r="L3" s="16"/>
    </row>
    <row r="4" s="2" customFormat="1" ht="50" customHeight="1" spans="1:12">
      <c r="A4" s="48">
        <v>2</v>
      </c>
      <c r="B4" s="49" t="s">
        <v>1061</v>
      </c>
      <c r="C4" s="49" t="s">
        <v>891</v>
      </c>
      <c r="D4" s="49" t="s">
        <v>1062</v>
      </c>
      <c r="E4" s="46" t="s">
        <v>67</v>
      </c>
      <c r="F4" s="21">
        <v>40055.41</v>
      </c>
      <c r="G4" s="50"/>
      <c r="H4" s="49"/>
      <c r="I4" s="63">
        <v>132</v>
      </c>
      <c r="J4" s="39" t="s">
        <v>1060</v>
      </c>
      <c r="K4" s="39"/>
      <c r="L4" s="16"/>
    </row>
    <row r="5" s="2" customFormat="1" ht="75" customHeight="1" spans="1:12">
      <c r="A5" s="42">
        <v>3</v>
      </c>
      <c r="B5" s="49" t="s">
        <v>1063</v>
      </c>
      <c r="C5" s="46" t="s">
        <v>1064</v>
      </c>
      <c r="D5" s="50"/>
      <c r="E5" s="46" t="s">
        <v>68</v>
      </c>
      <c r="F5" s="12">
        <v>0</v>
      </c>
      <c r="G5" s="50"/>
      <c r="H5" s="49"/>
      <c r="I5" s="49">
        <v>95</v>
      </c>
      <c r="J5" s="39" t="s">
        <v>1060</v>
      </c>
      <c r="K5" s="39"/>
      <c r="L5" s="16"/>
    </row>
    <row r="6" s="2" customFormat="1" ht="50" customHeight="1" spans="1:12">
      <c r="A6" s="48">
        <v>4</v>
      </c>
      <c r="B6" s="12" t="s">
        <v>1065</v>
      </c>
      <c r="C6" s="12" t="s">
        <v>1066</v>
      </c>
      <c r="D6" s="12"/>
      <c r="E6" s="51" t="s">
        <v>68</v>
      </c>
      <c r="F6" s="12">
        <v>2686.89</v>
      </c>
      <c r="G6" s="52"/>
      <c r="H6" s="53"/>
      <c r="I6" s="53">
        <v>221</v>
      </c>
      <c r="J6" s="39" t="s">
        <v>1060</v>
      </c>
      <c r="K6" s="39"/>
      <c r="L6" s="16"/>
    </row>
    <row r="7" s="2" customFormat="1" ht="50" customHeight="1" spans="1:12">
      <c r="A7" s="42">
        <v>5</v>
      </c>
      <c r="B7" s="12" t="s">
        <v>1067</v>
      </c>
      <c r="C7" s="54" t="s">
        <v>1068</v>
      </c>
      <c r="D7" s="54"/>
      <c r="E7" s="55" t="s">
        <v>66</v>
      </c>
      <c r="F7" s="12">
        <v>88661.21</v>
      </c>
      <c r="G7" s="52"/>
      <c r="H7" s="53"/>
      <c r="I7" s="53">
        <v>128</v>
      </c>
      <c r="J7" s="39" t="s">
        <v>1060</v>
      </c>
      <c r="K7" s="39"/>
      <c r="L7" s="16"/>
    </row>
    <row r="8" s="2" customFormat="1" ht="50" customHeight="1" spans="1:12">
      <c r="A8" s="48">
        <v>6</v>
      </c>
      <c r="B8" s="12" t="s">
        <v>1069</v>
      </c>
      <c r="C8" s="54" t="s">
        <v>1070</v>
      </c>
      <c r="D8" s="54"/>
      <c r="E8" s="55" t="s">
        <v>68</v>
      </c>
      <c r="F8" s="12">
        <v>2248.37</v>
      </c>
      <c r="G8" s="52"/>
      <c r="H8" s="53"/>
      <c r="I8" s="53"/>
      <c r="J8" s="39" t="s">
        <v>1060</v>
      </c>
      <c r="K8" s="39"/>
      <c r="L8" s="16"/>
    </row>
    <row r="9" s="2" customFormat="1" ht="50" customHeight="1" spans="1:12">
      <c r="A9" s="42">
        <v>7</v>
      </c>
      <c r="B9" s="12" t="s">
        <v>1071</v>
      </c>
      <c r="C9" s="54" t="s">
        <v>1072</v>
      </c>
      <c r="D9" s="54"/>
      <c r="E9" s="55" t="s">
        <v>68</v>
      </c>
      <c r="F9" s="12">
        <v>1673.13</v>
      </c>
      <c r="G9" s="52"/>
      <c r="H9" s="53"/>
      <c r="I9" s="53">
        <v>111</v>
      </c>
      <c r="J9" s="39" t="s">
        <v>1060</v>
      </c>
      <c r="K9" s="39"/>
      <c r="L9" s="16"/>
    </row>
    <row r="10" s="40" customFormat="1" ht="50" customHeight="1" spans="1:12">
      <c r="A10" s="56">
        <v>8</v>
      </c>
      <c r="B10" s="57" t="s">
        <v>1073</v>
      </c>
      <c r="C10" s="58" t="s">
        <v>1074</v>
      </c>
      <c r="D10" s="58"/>
      <c r="E10" s="59" t="s">
        <v>66</v>
      </c>
      <c r="F10" s="57">
        <v>97715.33</v>
      </c>
      <c r="G10" s="60"/>
      <c r="H10" s="61"/>
      <c r="I10" s="61"/>
      <c r="J10" s="74" t="s">
        <v>1060</v>
      </c>
      <c r="K10" s="74"/>
      <c r="L10" s="75" t="s">
        <v>1075</v>
      </c>
    </row>
    <row r="11" s="2" customFormat="1" ht="50" customHeight="1" spans="1:12">
      <c r="A11" s="42">
        <v>9</v>
      </c>
      <c r="B11" s="43" t="s">
        <v>1076</v>
      </c>
      <c r="C11" s="44" t="s">
        <v>1077</v>
      </c>
      <c r="D11" s="45"/>
      <c r="E11" s="46" t="s">
        <v>67</v>
      </c>
      <c r="F11" s="12">
        <v>15287.85</v>
      </c>
      <c r="G11" s="45"/>
      <c r="H11" s="43">
        <v>20.26</v>
      </c>
      <c r="I11" s="43">
        <v>0</v>
      </c>
      <c r="J11" s="39" t="s">
        <v>1060</v>
      </c>
      <c r="K11" s="39"/>
      <c r="L11" s="16"/>
    </row>
    <row r="12" s="2" customFormat="1" ht="50" customHeight="1" spans="1:12">
      <c r="A12" s="48">
        <v>10</v>
      </c>
      <c r="B12" s="49" t="s">
        <v>609</v>
      </c>
      <c r="C12" s="49" t="s">
        <v>1077</v>
      </c>
      <c r="D12" s="49" t="s">
        <v>780</v>
      </c>
      <c r="E12" s="46" t="s">
        <v>67</v>
      </c>
      <c r="F12" s="21">
        <v>19689.63</v>
      </c>
      <c r="G12" s="50"/>
      <c r="H12" s="49">
        <v>141.77</v>
      </c>
      <c r="I12" s="49">
        <v>146</v>
      </c>
      <c r="J12" s="39" t="s">
        <v>1060</v>
      </c>
      <c r="K12" s="39"/>
      <c r="L12" s="16"/>
    </row>
    <row r="13" s="2" customFormat="1" ht="50" customHeight="1" spans="1:12">
      <c r="A13" s="42">
        <v>11</v>
      </c>
      <c r="B13" s="49" t="s">
        <v>1078</v>
      </c>
      <c r="C13" s="46" t="s">
        <v>1079</v>
      </c>
      <c r="D13" s="50"/>
      <c r="E13" s="46" t="s">
        <v>67</v>
      </c>
      <c r="F13" s="12">
        <v>2315.8</v>
      </c>
      <c r="G13" s="50"/>
      <c r="H13" s="49"/>
      <c r="I13" s="49">
        <v>0</v>
      </c>
      <c r="J13" s="39" t="s">
        <v>1060</v>
      </c>
      <c r="K13" s="39"/>
      <c r="L13" s="16"/>
    </row>
    <row r="14" s="2" customFormat="1" ht="50" customHeight="1" spans="1:12">
      <c r="A14" s="48">
        <v>12</v>
      </c>
      <c r="B14" s="12" t="s">
        <v>1077</v>
      </c>
      <c r="C14" s="12" t="s">
        <v>565</v>
      </c>
      <c r="D14" s="12"/>
      <c r="E14" s="51" t="s">
        <v>67</v>
      </c>
      <c r="F14" s="21">
        <v>25119.15</v>
      </c>
      <c r="G14" s="52"/>
      <c r="H14" s="53"/>
      <c r="I14" s="53">
        <v>681</v>
      </c>
      <c r="J14" s="39" t="s">
        <v>1060</v>
      </c>
      <c r="K14" s="39"/>
      <c r="L14" s="16"/>
    </row>
    <row r="15" s="2" customFormat="1" ht="50" customHeight="1" spans="1:12">
      <c r="A15" s="42">
        <v>13</v>
      </c>
      <c r="B15" s="12" t="s">
        <v>1080</v>
      </c>
      <c r="C15" s="54" t="s">
        <v>1081</v>
      </c>
      <c r="D15" s="54"/>
      <c r="E15" s="55" t="s">
        <v>67</v>
      </c>
      <c r="F15" s="12">
        <v>1659.99</v>
      </c>
      <c r="G15" s="52"/>
      <c r="H15" s="53"/>
      <c r="I15" s="53">
        <v>302</v>
      </c>
      <c r="J15" s="39" t="s">
        <v>1060</v>
      </c>
      <c r="K15" s="39"/>
      <c r="L15" s="16"/>
    </row>
    <row r="16" s="2" customFormat="1" ht="50" customHeight="1" spans="1:12">
      <c r="A16" s="48">
        <v>14</v>
      </c>
      <c r="B16" s="12" t="s">
        <v>1082</v>
      </c>
      <c r="C16" s="54" t="s">
        <v>559</v>
      </c>
      <c r="D16" s="54"/>
      <c r="E16" s="55" t="s">
        <v>67</v>
      </c>
      <c r="F16" s="12">
        <v>13100.67</v>
      </c>
      <c r="G16" s="52"/>
      <c r="H16" s="53"/>
      <c r="I16" s="53">
        <v>0</v>
      </c>
      <c r="J16" s="39" t="s">
        <v>1060</v>
      </c>
      <c r="K16" s="39"/>
      <c r="L16" s="16"/>
    </row>
    <row r="17" s="2" customFormat="1" ht="50" customHeight="1" spans="1:12">
      <c r="A17" s="42">
        <v>15</v>
      </c>
      <c r="B17" s="12" t="s">
        <v>1083</v>
      </c>
      <c r="C17" s="54" t="s">
        <v>800</v>
      </c>
      <c r="D17" s="54"/>
      <c r="E17" s="55" t="s">
        <v>67</v>
      </c>
      <c r="F17" s="12">
        <v>966.05</v>
      </c>
      <c r="G17" s="52"/>
      <c r="H17" s="53"/>
      <c r="I17" s="53">
        <v>53</v>
      </c>
      <c r="J17" s="39" t="s">
        <v>1060</v>
      </c>
      <c r="K17" s="39"/>
      <c r="L17" s="16"/>
    </row>
    <row r="18" s="2" customFormat="1" ht="50" customHeight="1" spans="1:12">
      <c r="A18" s="48">
        <v>16</v>
      </c>
      <c r="B18" s="12" t="s">
        <v>1084</v>
      </c>
      <c r="C18" s="54" t="s">
        <v>1085</v>
      </c>
      <c r="D18" s="54"/>
      <c r="E18" s="55" t="s">
        <v>67</v>
      </c>
      <c r="F18" s="12">
        <v>5106.56</v>
      </c>
      <c r="G18" s="52"/>
      <c r="H18" s="53"/>
      <c r="I18" s="53">
        <v>0</v>
      </c>
      <c r="J18" s="39" t="s">
        <v>1060</v>
      </c>
      <c r="K18" s="39"/>
      <c r="L18" s="16"/>
    </row>
    <row r="19" s="2" customFormat="1" ht="50" customHeight="1" spans="1:12">
      <c r="A19" s="42">
        <v>17</v>
      </c>
      <c r="B19" s="43" t="s">
        <v>1086</v>
      </c>
      <c r="C19" s="44" t="s">
        <v>800</v>
      </c>
      <c r="D19" s="45"/>
      <c r="E19" s="46" t="s">
        <v>67</v>
      </c>
      <c r="F19" s="21">
        <v>15712.99</v>
      </c>
      <c r="G19" s="45"/>
      <c r="H19" s="43"/>
      <c r="I19" s="76">
        <v>544</v>
      </c>
      <c r="J19" s="39" t="s">
        <v>1060</v>
      </c>
      <c r="K19" s="39"/>
      <c r="L19" s="16"/>
    </row>
    <row r="20" s="2" customFormat="1" ht="50" customHeight="1" spans="1:12">
      <c r="A20" s="48">
        <v>18</v>
      </c>
      <c r="B20" s="49" t="s">
        <v>1087</v>
      </c>
      <c r="C20" s="46" t="s">
        <v>1088</v>
      </c>
      <c r="D20" s="50"/>
      <c r="E20" s="46" t="s">
        <v>67</v>
      </c>
      <c r="F20" s="21">
        <v>5182.47</v>
      </c>
      <c r="G20" s="62"/>
      <c r="H20" s="63"/>
      <c r="I20" s="63">
        <v>106</v>
      </c>
      <c r="J20" s="39" t="s">
        <v>1060</v>
      </c>
      <c r="K20" s="39"/>
      <c r="L20" s="16"/>
    </row>
    <row r="21" s="2" customFormat="1" ht="50" customHeight="1" spans="1:12">
      <c r="A21" s="42">
        <v>19</v>
      </c>
      <c r="B21" s="49" t="s">
        <v>1089</v>
      </c>
      <c r="C21" s="46" t="s">
        <v>1082</v>
      </c>
      <c r="D21" s="50"/>
      <c r="E21" s="46" t="s">
        <v>67</v>
      </c>
      <c r="F21" s="12">
        <v>1491.88</v>
      </c>
      <c r="G21" s="50"/>
      <c r="H21" s="49"/>
      <c r="I21" s="49">
        <v>49</v>
      </c>
      <c r="J21" s="39" t="s">
        <v>1060</v>
      </c>
      <c r="K21" s="39"/>
      <c r="L21" s="16"/>
    </row>
    <row r="22" s="2" customFormat="1" ht="50" customHeight="1" spans="1:12">
      <c r="A22" s="48">
        <v>20</v>
      </c>
      <c r="B22" s="12" t="s">
        <v>780</v>
      </c>
      <c r="C22" s="12" t="s">
        <v>1086</v>
      </c>
      <c r="D22" s="12"/>
      <c r="E22" s="51" t="s">
        <v>67</v>
      </c>
      <c r="F22" s="21">
        <v>4324.84</v>
      </c>
      <c r="G22" s="52"/>
      <c r="H22" s="53"/>
      <c r="I22" s="53">
        <v>50</v>
      </c>
      <c r="J22" s="39" t="s">
        <v>1060</v>
      </c>
      <c r="K22" s="39"/>
      <c r="L22" s="16"/>
    </row>
    <row r="23" s="2" customFormat="1" ht="50" customHeight="1" spans="1:12">
      <c r="A23" s="42">
        <v>21</v>
      </c>
      <c r="B23" s="12" t="s">
        <v>1090</v>
      </c>
      <c r="C23" s="54" t="s">
        <v>800</v>
      </c>
      <c r="D23" s="54"/>
      <c r="E23" s="55" t="s">
        <v>67</v>
      </c>
      <c r="F23" s="12">
        <v>0</v>
      </c>
      <c r="G23" s="52"/>
      <c r="H23" s="53"/>
      <c r="I23" s="53">
        <v>280</v>
      </c>
      <c r="J23" s="39" t="s">
        <v>1060</v>
      </c>
      <c r="K23" s="39"/>
      <c r="L23" s="16"/>
    </row>
    <row r="24" s="2" customFormat="1" ht="50" customHeight="1" spans="1:12">
      <c r="A24" s="48">
        <v>22</v>
      </c>
      <c r="B24" s="12" t="s">
        <v>1091</v>
      </c>
      <c r="C24" s="54"/>
      <c r="D24" s="54"/>
      <c r="E24" s="55" t="s">
        <v>67</v>
      </c>
      <c r="F24" s="12">
        <v>12762.29</v>
      </c>
      <c r="G24" s="52"/>
      <c r="H24" s="53"/>
      <c r="I24" s="53">
        <v>0</v>
      </c>
      <c r="J24" s="39" t="s">
        <v>1060</v>
      </c>
      <c r="K24" s="39"/>
      <c r="L24" s="16"/>
    </row>
    <row r="25" s="2" customFormat="1" ht="50" customHeight="1" spans="1:12">
      <c r="A25" s="42">
        <v>23</v>
      </c>
      <c r="B25" s="12" t="s">
        <v>1092</v>
      </c>
      <c r="C25" s="54" t="s">
        <v>1093</v>
      </c>
      <c r="D25" s="54"/>
      <c r="E25" s="55" t="s">
        <v>67</v>
      </c>
      <c r="F25" s="12">
        <v>18004.34</v>
      </c>
      <c r="G25" s="52">
        <v>709.1</v>
      </c>
      <c r="H25" s="53"/>
      <c r="I25" s="53">
        <v>0</v>
      </c>
      <c r="J25" s="39" t="s">
        <v>1060</v>
      </c>
      <c r="K25" s="39"/>
      <c r="L25" s="16"/>
    </row>
    <row r="26" s="2" customFormat="1" ht="50" customHeight="1" spans="1:12">
      <c r="A26" s="48">
        <v>24</v>
      </c>
      <c r="B26" s="12" t="s">
        <v>1094</v>
      </c>
      <c r="C26" s="54"/>
      <c r="D26" s="54"/>
      <c r="E26" s="55" t="s">
        <v>67</v>
      </c>
      <c r="F26" s="12">
        <v>0</v>
      </c>
      <c r="G26" s="52"/>
      <c r="H26" s="53"/>
      <c r="I26" s="53">
        <v>357</v>
      </c>
      <c r="J26" s="39" t="s">
        <v>1060</v>
      </c>
      <c r="K26" s="39"/>
      <c r="L26" s="16"/>
    </row>
    <row r="27" s="2" customFormat="1" ht="70" customHeight="1" spans="1:12">
      <c r="A27" s="42">
        <v>25</v>
      </c>
      <c r="B27" s="43" t="s">
        <v>1095</v>
      </c>
      <c r="C27" s="44"/>
      <c r="D27" s="45"/>
      <c r="E27" s="46" t="s">
        <v>67</v>
      </c>
      <c r="F27" s="12">
        <v>5872.54</v>
      </c>
      <c r="G27" s="45"/>
      <c r="H27" s="43"/>
      <c r="I27" s="43">
        <v>0</v>
      </c>
      <c r="J27" s="39" t="s">
        <v>1060</v>
      </c>
      <c r="K27" s="39"/>
      <c r="L27" s="16"/>
    </row>
    <row r="28" s="2" customFormat="1" ht="50" customHeight="1" spans="1:12">
      <c r="A28" s="48">
        <v>26</v>
      </c>
      <c r="B28" s="64" t="s">
        <v>1096</v>
      </c>
      <c r="C28" s="65" t="s">
        <v>1097</v>
      </c>
      <c r="D28" s="66"/>
      <c r="E28" s="46" t="s">
        <v>67</v>
      </c>
      <c r="F28" s="12">
        <v>17428.02</v>
      </c>
      <c r="G28" s="50"/>
      <c r="H28" s="49"/>
      <c r="I28" s="49">
        <v>298</v>
      </c>
      <c r="J28" s="39" t="s">
        <v>1060</v>
      </c>
      <c r="K28" s="39"/>
      <c r="L28" s="16"/>
    </row>
    <row r="29" s="2" customFormat="1" ht="50" customHeight="1" spans="1:12">
      <c r="A29" s="42">
        <v>27</v>
      </c>
      <c r="B29" s="64" t="s">
        <v>1098</v>
      </c>
      <c r="C29" s="46" t="s">
        <v>1099</v>
      </c>
      <c r="D29" s="50"/>
      <c r="E29" s="46" t="s">
        <v>67</v>
      </c>
      <c r="F29" s="12">
        <v>9057.9</v>
      </c>
      <c r="G29" s="50"/>
      <c r="H29" s="49"/>
      <c r="I29" s="49">
        <v>0</v>
      </c>
      <c r="J29" s="39" t="s">
        <v>1060</v>
      </c>
      <c r="K29" s="39"/>
      <c r="L29" s="16"/>
    </row>
    <row r="30" s="2" customFormat="1" ht="50" customHeight="1" spans="1:12">
      <c r="A30" s="48">
        <v>28</v>
      </c>
      <c r="B30" s="17" t="s">
        <v>404</v>
      </c>
      <c r="C30" s="12" t="s">
        <v>1100</v>
      </c>
      <c r="D30" s="12"/>
      <c r="E30" s="51" t="s">
        <v>67</v>
      </c>
      <c r="F30" s="12">
        <v>21153.57</v>
      </c>
      <c r="G30" s="52"/>
      <c r="H30" s="53">
        <v>332.1</v>
      </c>
      <c r="I30" s="53">
        <v>85</v>
      </c>
      <c r="J30" s="39" t="s">
        <v>1060</v>
      </c>
      <c r="K30" s="39"/>
      <c r="L30" s="16"/>
    </row>
    <row r="31" s="2" customFormat="1" ht="50" customHeight="1" spans="1:12">
      <c r="A31" s="42">
        <v>29</v>
      </c>
      <c r="B31" s="17" t="s">
        <v>1101</v>
      </c>
      <c r="C31" s="54" t="s">
        <v>1102</v>
      </c>
      <c r="D31" s="54"/>
      <c r="E31" s="55" t="s">
        <v>67</v>
      </c>
      <c r="F31" s="12">
        <v>720.9</v>
      </c>
      <c r="G31" s="52"/>
      <c r="H31" s="53"/>
      <c r="I31" s="53">
        <v>0</v>
      </c>
      <c r="J31" s="39" t="s">
        <v>1060</v>
      </c>
      <c r="K31" s="39"/>
      <c r="L31" s="16"/>
    </row>
    <row r="32" s="2" customFormat="1" ht="69" customHeight="1" spans="1:12">
      <c r="A32" s="48">
        <v>30</v>
      </c>
      <c r="B32" s="17" t="s">
        <v>1103</v>
      </c>
      <c r="C32" s="67" t="s">
        <v>1104</v>
      </c>
      <c r="D32" s="54"/>
      <c r="E32" s="55" t="s">
        <v>67</v>
      </c>
      <c r="F32" s="12">
        <v>1940.44</v>
      </c>
      <c r="G32" s="52"/>
      <c r="H32" s="53"/>
      <c r="I32" s="53">
        <v>0</v>
      </c>
      <c r="J32" s="39" t="s">
        <v>1060</v>
      </c>
      <c r="K32" s="39"/>
      <c r="L32" s="16"/>
    </row>
    <row r="33" s="2" customFormat="1" ht="50" customHeight="1" spans="1:12">
      <c r="A33" s="42">
        <v>31</v>
      </c>
      <c r="B33" s="12" t="s">
        <v>1105</v>
      </c>
      <c r="C33" s="54" t="s">
        <v>1106</v>
      </c>
      <c r="D33" s="54"/>
      <c r="E33" s="55" t="s">
        <v>67</v>
      </c>
      <c r="F33" s="12">
        <v>1995.79</v>
      </c>
      <c r="G33" s="52"/>
      <c r="H33" s="53"/>
      <c r="I33" s="53">
        <v>0</v>
      </c>
      <c r="J33" s="39" t="s">
        <v>1060</v>
      </c>
      <c r="K33" s="39"/>
      <c r="L33" s="16"/>
    </row>
    <row r="34" s="2" customFormat="1" ht="50" customHeight="1" spans="1:12">
      <c r="A34" s="48">
        <v>32</v>
      </c>
      <c r="B34" s="68" t="s">
        <v>1107</v>
      </c>
      <c r="C34" s="67" t="s">
        <v>1108</v>
      </c>
      <c r="D34" s="54"/>
      <c r="E34" s="55" t="s">
        <v>67</v>
      </c>
      <c r="F34" s="12">
        <v>3008.72</v>
      </c>
      <c r="G34" s="52"/>
      <c r="H34" s="53"/>
      <c r="I34" s="53">
        <v>0</v>
      </c>
      <c r="J34" s="39" t="s">
        <v>1060</v>
      </c>
      <c r="K34" s="39"/>
      <c r="L34" s="16"/>
    </row>
    <row r="35" s="2" customFormat="1" ht="50" customHeight="1" spans="1:12">
      <c r="A35" s="42">
        <v>33</v>
      </c>
      <c r="B35" s="10" t="s">
        <v>1109</v>
      </c>
      <c r="C35" s="69" t="s">
        <v>1110</v>
      </c>
      <c r="D35" s="45"/>
      <c r="E35" s="46" t="s">
        <v>67</v>
      </c>
      <c r="F35" s="12">
        <v>2859.33</v>
      </c>
      <c r="G35" s="45"/>
      <c r="H35" s="43"/>
      <c r="I35" s="43">
        <v>0</v>
      </c>
      <c r="J35" s="39" t="s">
        <v>1060</v>
      </c>
      <c r="K35" s="39"/>
      <c r="L35" s="16"/>
    </row>
    <row r="36" s="2" customFormat="1" ht="50" customHeight="1" spans="1:12">
      <c r="A36" s="48">
        <v>34</v>
      </c>
      <c r="B36" s="13" t="s">
        <v>1111</v>
      </c>
      <c r="C36" s="49" t="s">
        <v>1112</v>
      </c>
      <c r="D36" s="49"/>
      <c r="E36" s="46" t="s">
        <v>67</v>
      </c>
      <c r="F36" s="12">
        <v>7730.12</v>
      </c>
      <c r="G36" s="50"/>
      <c r="H36" s="49"/>
      <c r="I36" s="49">
        <v>0</v>
      </c>
      <c r="J36" s="39" t="s">
        <v>1060</v>
      </c>
      <c r="K36" s="39"/>
      <c r="L36" s="16"/>
    </row>
    <row r="37" s="2" customFormat="1" ht="50" customHeight="1" spans="1:12">
      <c r="A37" s="42">
        <v>35</v>
      </c>
      <c r="B37" s="64" t="s">
        <v>1113</v>
      </c>
      <c r="C37" s="65" t="s">
        <v>1114</v>
      </c>
      <c r="D37" s="50"/>
      <c r="E37" s="46" t="s">
        <v>67</v>
      </c>
      <c r="F37" s="12">
        <v>12450.54</v>
      </c>
      <c r="G37" s="50"/>
      <c r="H37" s="49"/>
      <c r="I37" s="49">
        <v>212</v>
      </c>
      <c r="J37" s="39" t="s">
        <v>1060</v>
      </c>
      <c r="K37" s="39"/>
      <c r="L37" s="16"/>
    </row>
    <row r="38" s="2" customFormat="1" ht="50" customHeight="1" spans="1:12">
      <c r="A38" s="48">
        <v>36</v>
      </c>
      <c r="B38" s="17" t="s">
        <v>1115</v>
      </c>
      <c r="C38" s="17" t="s">
        <v>1116</v>
      </c>
      <c r="D38" s="12"/>
      <c r="E38" s="51" t="s">
        <v>67</v>
      </c>
      <c r="F38" s="12"/>
      <c r="G38" s="52"/>
      <c r="H38" s="53"/>
      <c r="I38" s="53">
        <v>149</v>
      </c>
      <c r="J38" s="39" t="s">
        <v>1060</v>
      </c>
      <c r="K38" s="39"/>
      <c r="L38" s="16"/>
    </row>
    <row r="39" s="2" customFormat="1" ht="50" customHeight="1" spans="1:12">
      <c r="A39" s="42">
        <v>37</v>
      </c>
      <c r="B39" s="68" t="s">
        <v>1117</v>
      </c>
      <c r="C39" s="54" t="s">
        <v>1118</v>
      </c>
      <c r="D39" s="54"/>
      <c r="E39" s="55" t="s">
        <v>67</v>
      </c>
      <c r="F39" s="12">
        <v>2115.47</v>
      </c>
      <c r="G39" s="52"/>
      <c r="H39" s="53"/>
      <c r="I39" s="53">
        <v>0</v>
      </c>
      <c r="J39" s="39" t="s">
        <v>1060</v>
      </c>
      <c r="K39" s="39"/>
      <c r="L39" s="16"/>
    </row>
    <row r="40" s="2" customFormat="1" ht="50" customHeight="1" spans="1:12">
      <c r="A40" s="48">
        <v>38</v>
      </c>
      <c r="B40" s="17" t="s">
        <v>1119</v>
      </c>
      <c r="C40" s="67" t="s">
        <v>1120</v>
      </c>
      <c r="D40" s="54"/>
      <c r="E40" s="55" t="s">
        <v>67</v>
      </c>
      <c r="F40" s="12">
        <v>27402.27</v>
      </c>
      <c r="G40" s="52"/>
      <c r="H40" s="53"/>
      <c r="I40" s="53">
        <v>37</v>
      </c>
      <c r="J40" s="39" t="s">
        <v>1060</v>
      </c>
      <c r="K40" s="39"/>
      <c r="L40" s="16"/>
    </row>
    <row r="41" s="2" customFormat="1" ht="50" customHeight="1" spans="1:12">
      <c r="A41" s="42">
        <v>39</v>
      </c>
      <c r="B41" s="17" t="s">
        <v>1121</v>
      </c>
      <c r="C41" s="67" t="s">
        <v>1122</v>
      </c>
      <c r="D41" s="54"/>
      <c r="E41" s="55" t="s">
        <v>67</v>
      </c>
      <c r="F41" s="12">
        <v>33573.04</v>
      </c>
      <c r="G41" s="52"/>
      <c r="H41" s="53"/>
      <c r="I41" s="53">
        <v>65</v>
      </c>
      <c r="J41" s="39" t="s">
        <v>1060</v>
      </c>
      <c r="K41" s="39"/>
      <c r="L41" s="16"/>
    </row>
    <row r="42" s="2" customFormat="1" ht="50" customHeight="1" spans="1:12">
      <c r="A42" s="48">
        <v>40</v>
      </c>
      <c r="B42" s="17" t="s">
        <v>1123</v>
      </c>
      <c r="C42" s="54" t="s">
        <v>1124</v>
      </c>
      <c r="D42" s="54"/>
      <c r="E42" s="55" t="s">
        <v>67</v>
      </c>
      <c r="F42" s="12">
        <v>1214.95</v>
      </c>
      <c r="G42" s="52"/>
      <c r="H42" s="53"/>
      <c r="I42" s="53">
        <v>0</v>
      </c>
      <c r="J42" s="39" t="s">
        <v>1060</v>
      </c>
      <c r="K42" s="39"/>
      <c r="L42" s="16"/>
    </row>
    <row r="43" s="2" customFormat="1" ht="50" customHeight="1" spans="1:12">
      <c r="A43" s="42">
        <v>41</v>
      </c>
      <c r="B43" s="10" t="s">
        <v>1125</v>
      </c>
      <c r="C43" s="44" t="s">
        <v>1126</v>
      </c>
      <c r="D43" s="45"/>
      <c r="E43" s="46" t="s">
        <v>67</v>
      </c>
      <c r="F43" s="70">
        <v>7905.13</v>
      </c>
      <c r="G43" s="45"/>
      <c r="H43" s="43"/>
      <c r="I43" s="43">
        <v>0</v>
      </c>
      <c r="J43" s="39" t="s">
        <v>1060</v>
      </c>
      <c r="K43" s="39"/>
      <c r="L43" s="16"/>
    </row>
    <row r="44" s="2" customFormat="1" ht="50" customHeight="1" spans="1:12">
      <c r="A44" s="48">
        <v>42</v>
      </c>
      <c r="B44" s="13" t="s">
        <v>1127</v>
      </c>
      <c r="C44" s="49" t="s">
        <v>820</v>
      </c>
      <c r="D44" s="49"/>
      <c r="E44" s="49" t="s">
        <v>67</v>
      </c>
      <c r="F44" s="49">
        <v>11664.45</v>
      </c>
      <c r="G44" s="49"/>
      <c r="H44" s="49"/>
      <c r="I44" s="49">
        <v>0</v>
      </c>
      <c r="J44" s="39" t="s">
        <v>1060</v>
      </c>
      <c r="K44" s="39"/>
      <c r="L44" s="16"/>
    </row>
    <row r="45" s="2" customFormat="1" ht="50" customHeight="1" spans="1:12">
      <c r="A45" s="42">
        <v>43</v>
      </c>
      <c r="B45" s="49" t="s">
        <v>1128</v>
      </c>
      <c r="C45" s="46" t="s">
        <v>1062</v>
      </c>
      <c r="D45" s="50"/>
      <c r="E45" s="49" t="s">
        <v>67</v>
      </c>
      <c r="F45" s="49">
        <v>8226.67</v>
      </c>
      <c r="G45" s="49"/>
      <c r="H45" s="49"/>
      <c r="I45" s="49">
        <v>0</v>
      </c>
      <c r="J45" s="39" t="s">
        <v>1060</v>
      </c>
      <c r="K45" s="39"/>
      <c r="L45" s="16"/>
    </row>
    <row r="46" s="2" customFormat="1" ht="50" customHeight="1" spans="1:12">
      <c r="A46" s="48">
        <v>44</v>
      </c>
      <c r="B46" s="12" t="s">
        <v>1129</v>
      </c>
      <c r="C46" s="12" t="s">
        <v>1062</v>
      </c>
      <c r="D46" s="12"/>
      <c r="E46" s="52" t="s">
        <v>67</v>
      </c>
      <c r="F46" s="53">
        <v>2902.79</v>
      </c>
      <c r="G46" s="53"/>
      <c r="H46" s="53"/>
      <c r="I46" s="53">
        <v>0</v>
      </c>
      <c r="J46" s="39" t="s">
        <v>1060</v>
      </c>
      <c r="K46" s="39"/>
      <c r="L46" s="16"/>
    </row>
    <row r="47" s="2" customFormat="1" ht="50" customHeight="1" spans="1:12">
      <c r="A47" s="42">
        <v>45</v>
      </c>
      <c r="B47" s="12" t="s">
        <v>1130</v>
      </c>
      <c r="C47" s="54" t="s">
        <v>1062</v>
      </c>
      <c r="D47" s="54"/>
      <c r="E47" s="54" t="s">
        <v>67</v>
      </c>
      <c r="F47" s="53">
        <v>3829.14</v>
      </c>
      <c r="G47" s="53"/>
      <c r="H47" s="53"/>
      <c r="I47" s="53">
        <v>0</v>
      </c>
      <c r="J47" s="39" t="s">
        <v>1060</v>
      </c>
      <c r="K47" s="39"/>
      <c r="L47" s="16"/>
    </row>
    <row r="48" s="2" customFormat="1" ht="50" customHeight="1" spans="1:12">
      <c r="A48" s="48">
        <v>46</v>
      </c>
      <c r="B48" s="17" t="s">
        <v>1131</v>
      </c>
      <c r="C48" s="67" t="s">
        <v>1132</v>
      </c>
      <c r="D48" s="54"/>
      <c r="E48" s="55" t="s">
        <v>67</v>
      </c>
      <c r="F48" s="12"/>
      <c r="G48" s="52"/>
      <c r="H48" s="53"/>
      <c r="I48" s="53">
        <v>46</v>
      </c>
      <c r="J48" s="39" t="s">
        <v>1060</v>
      </c>
      <c r="K48" s="39"/>
      <c r="L48" s="16"/>
    </row>
    <row r="49" s="2" customFormat="1" ht="50" customHeight="1" spans="1:12">
      <c r="A49" s="42">
        <v>47</v>
      </c>
      <c r="B49" s="12" t="s">
        <v>1133</v>
      </c>
      <c r="C49" s="67" t="s">
        <v>1134</v>
      </c>
      <c r="D49" s="54"/>
      <c r="E49" s="55" t="s">
        <v>67</v>
      </c>
      <c r="F49" s="12"/>
      <c r="G49" s="52"/>
      <c r="H49" s="53"/>
      <c r="I49" s="53">
        <v>139</v>
      </c>
      <c r="J49" s="39" t="s">
        <v>1060</v>
      </c>
      <c r="K49" s="39"/>
      <c r="L49" s="16"/>
    </row>
    <row r="50" s="2" customFormat="1" ht="50" customHeight="1" spans="1:12">
      <c r="A50" s="48">
        <v>48</v>
      </c>
      <c r="B50" s="17" t="s">
        <v>1135</v>
      </c>
      <c r="C50" s="67" t="s">
        <v>1136</v>
      </c>
      <c r="D50" s="54"/>
      <c r="E50" s="55" t="s">
        <v>67</v>
      </c>
      <c r="F50" s="12"/>
      <c r="G50" s="52"/>
      <c r="H50" s="53"/>
      <c r="I50" s="53">
        <v>58</v>
      </c>
      <c r="J50" s="39" t="s">
        <v>1060</v>
      </c>
      <c r="K50" s="39"/>
      <c r="L50" s="16"/>
    </row>
    <row r="51" s="2" customFormat="1" ht="50" customHeight="1" spans="1:12">
      <c r="A51" s="42">
        <v>49</v>
      </c>
      <c r="B51" s="10" t="s">
        <v>1137</v>
      </c>
      <c r="C51" s="69" t="s">
        <v>1138</v>
      </c>
      <c r="D51" s="45"/>
      <c r="E51" s="46" t="s">
        <v>67</v>
      </c>
      <c r="F51" s="12"/>
      <c r="G51" s="45"/>
      <c r="H51" s="43"/>
      <c r="I51" s="43">
        <v>71</v>
      </c>
      <c r="J51" s="39" t="s">
        <v>1060</v>
      </c>
      <c r="K51" s="39"/>
      <c r="L51" s="16"/>
    </row>
    <row r="52" s="2" customFormat="1" ht="50" customHeight="1" spans="1:12">
      <c r="A52" s="48">
        <v>50</v>
      </c>
      <c r="B52" s="64" t="s">
        <v>1139</v>
      </c>
      <c r="C52" s="65" t="s">
        <v>1140</v>
      </c>
      <c r="D52" s="66"/>
      <c r="E52" s="46" t="s">
        <v>67</v>
      </c>
      <c r="F52" s="12"/>
      <c r="G52" s="50"/>
      <c r="H52" s="49"/>
      <c r="I52" s="63">
        <v>155</v>
      </c>
      <c r="J52" s="39" t="s">
        <v>1060</v>
      </c>
      <c r="K52" s="39"/>
      <c r="L52" s="16"/>
    </row>
    <row r="53" s="2" customFormat="1" ht="50" customHeight="1" spans="1:12">
      <c r="A53" s="42">
        <v>51</v>
      </c>
      <c r="B53" s="64" t="s">
        <v>1141</v>
      </c>
      <c r="C53" s="65" t="s">
        <v>1142</v>
      </c>
      <c r="D53" s="50"/>
      <c r="E53" s="46" t="s">
        <v>67</v>
      </c>
      <c r="F53" s="12"/>
      <c r="G53" s="50"/>
      <c r="H53" s="49"/>
      <c r="I53" s="49">
        <v>32</v>
      </c>
      <c r="J53" s="39" t="s">
        <v>1060</v>
      </c>
      <c r="K53" s="39"/>
      <c r="L53" s="16"/>
    </row>
    <row r="54" s="2" customFormat="1" ht="50" customHeight="1" spans="1:12">
      <c r="A54" s="48">
        <v>52</v>
      </c>
      <c r="B54" s="17" t="s">
        <v>1143</v>
      </c>
      <c r="C54" s="17" t="s">
        <v>1144</v>
      </c>
      <c r="D54" s="12"/>
      <c r="E54" s="51" t="s">
        <v>67</v>
      </c>
      <c r="F54" s="12"/>
      <c r="G54" s="52"/>
      <c r="H54" s="53"/>
      <c r="I54" s="53">
        <v>26</v>
      </c>
      <c r="J54" s="39" t="s">
        <v>1060</v>
      </c>
      <c r="K54" s="39"/>
      <c r="L54" s="16"/>
    </row>
    <row r="55" s="2" customFormat="1" ht="50" customHeight="1" spans="1:12">
      <c r="A55" s="42">
        <v>53</v>
      </c>
      <c r="B55" s="12" t="s">
        <v>1145</v>
      </c>
      <c r="C55" s="54" t="s">
        <v>1146</v>
      </c>
      <c r="D55" s="54"/>
      <c r="E55" s="55" t="s">
        <v>67</v>
      </c>
      <c r="F55" s="12">
        <v>12674.21</v>
      </c>
      <c r="G55" s="52"/>
      <c r="H55" s="53"/>
      <c r="I55" s="53">
        <v>0</v>
      </c>
      <c r="J55" s="39" t="s">
        <v>1060</v>
      </c>
      <c r="K55" s="39"/>
      <c r="L55" s="16"/>
    </row>
    <row r="56" s="2" customFormat="1" ht="50" customHeight="1" spans="1:12">
      <c r="A56" s="48">
        <v>54</v>
      </c>
      <c r="B56" s="12" t="s">
        <v>1147</v>
      </c>
      <c r="C56" s="54" t="s">
        <v>1148</v>
      </c>
      <c r="D56" s="54"/>
      <c r="E56" s="54" t="s">
        <v>67</v>
      </c>
      <c r="F56" s="53">
        <v>7878.85</v>
      </c>
      <c r="G56" s="53"/>
      <c r="H56" s="53"/>
      <c r="I56" s="53">
        <v>0</v>
      </c>
      <c r="J56" s="39" t="s">
        <v>1060</v>
      </c>
      <c r="K56" s="39"/>
      <c r="L56" s="16"/>
    </row>
    <row r="57" s="2" customFormat="1" ht="50" customHeight="1" spans="1:12">
      <c r="A57" s="42">
        <v>55</v>
      </c>
      <c r="B57" s="12" t="s">
        <v>1149</v>
      </c>
      <c r="C57" s="54" t="s">
        <v>1150</v>
      </c>
      <c r="D57" s="54"/>
      <c r="E57" s="54" t="s">
        <v>67</v>
      </c>
      <c r="F57" s="53">
        <v>1925.43</v>
      </c>
      <c r="G57" s="53"/>
      <c r="H57" s="53"/>
      <c r="I57" s="53">
        <v>0</v>
      </c>
      <c r="J57" s="39" t="s">
        <v>1060</v>
      </c>
      <c r="K57" s="39"/>
      <c r="L57" s="16"/>
    </row>
    <row r="58" s="2" customFormat="1" ht="50" customHeight="1" spans="1:12">
      <c r="A58" s="48">
        <v>56</v>
      </c>
      <c r="B58" s="12" t="s">
        <v>1151</v>
      </c>
      <c r="C58" s="54" t="s">
        <v>1152</v>
      </c>
      <c r="D58" s="54"/>
      <c r="E58" s="55" t="s">
        <v>67</v>
      </c>
      <c r="F58" s="12">
        <v>13166.57</v>
      </c>
      <c r="G58" s="52"/>
      <c r="H58" s="53"/>
      <c r="I58" s="53">
        <v>0</v>
      </c>
      <c r="J58" s="39" t="s">
        <v>1060</v>
      </c>
      <c r="K58" s="39"/>
      <c r="L58" s="16"/>
    </row>
    <row r="59" s="2" customFormat="1" ht="50" customHeight="1" spans="1:12">
      <c r="A59" s="42">
        <v>57</v>
      </c>
      <c r="B59" s="43" t="s">
        <v>1153</v>
      </c>
      <c r="C59" s="44" t="s">
        <v>1154</v>
      </c>
      <c r="D59" s="45"/>
      <c r="E59" s="46" t="s">
        <v>67</v>
      </c>
      <c r="F59" s="70"/>
      <c r="G59" s="45"/>
      <c r="H59" s="43"/>
      <c r="I59" s="43">
        <v>86</v>
      </c>
      <c r="J59" s="39" t="s">
        <v>1060</v>
      </c>
      <c r="K59" s="39"/>
      <c r="L59" s="16"/>
    </row>
    <row r="60" s="2" customFormat="1" ht="50" customHeight="1" spans="1:12">
      <c r="A60" s="48">
        <v>58</v>
      </c>
      <c r="B60" s="49" t="s">
        <v>1155</v>
      </c>
      <c r="C60" s="46" t="s">
        <v>1156</v>
      </c>
      <c r="D60" s="50"/>
      <c r="E60" s="49" t="s">
        <v>67</v>
      </c>
      <c r="F60" s="63">
        <v>1549.81</v>
      </c>
      <c r="G60" s="49"/>
      <c r="H60" s="49"/>
      <c r="I60" s="49">
        <v>107</v>
      </c>
      <c r="J60" s="39" t="s">
        <v>1060</v>
      </c>
      <c r="K60" s="39"/>
      <c r="L60" s="16"/>
    </row>
    <row r="61" s="2" customFormat="1" ht="50" customHeight="1" spans="1:12">
      <c r="A61" s="71" t="s">
        <v>45</v>
      </c>
      <c r="B61" s="71"/>
      <c r="C61" s="71"/>
      <c r="D61" s="71"/>
      <c r="E61" s="72"/>
      <c r="F61" s="73">
        <f>SUM(F3:F60)</f>
        <v>601928.12</v>
      </c>
      <c r="G61" s="73">
        <f>SUM(G3:G60)</f>
        <v>709.1</v>
      </c>
      <c r="H61" s="73">
        <f>SUM(H3:H60)</f>
        <v>494.13</v>
      </c>
      <c r="I61" s="73">
        <f>SUM(I3:I60)</f>
        <v>5175</v>
      </c>
      <c r="J61" s="72"/>
      <c r="K61" s="72"/>
      <c r="L61" s="77"/>
    </row>
  </sheetData>
  <autoFilter xmlns:etc="http://www.wps.cn/officeDocument/2017/etCustomData" ref="A2:I61" etc:filterBottomFollowUsedRange="0">
    <extLst/>
  </autoFilter>
  <mergeCells count="56">
    <mergeCell ref="A1:L1"/>
    <mergeCell ref="C3:D3"/>
    <mergeCell ref="C5:D5"/>
    <mergeCell ref="C6:D6"/>
    <mergeCell ref="C7:D7"/>
    <mergeCell ref="C8:D8"/>
    <mergeCell ref="C9:D9"/>
    <mergeCell ref="C10:D10"/>
    <mergeCell ref="C11:D11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7:D37"/>
    <mergeCell ref="C38:D38"/>
    <mergeCell ref="C39:D39"/>
    <mergeCell ref="C40:D40"/>
    <mergeCell ref="C41:D41"/>
    <mergeCell ref="C42:D42"/>
    <mergeCell ref="C43:D43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A61:D61"/>
  </mergeCells>
  <pageMargins left="0.7" right="0.7" top="0.393055555555556" bottom="0.196527777777778" header="0.3" footer="0.3"/>
  <pageSetup paperSize="9" scale="4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5"/>
  <sheetViews>
    <sheetView topLeftCell="A2" workbookViewId="0">
      <selection activeCell="Q57" sqref="Q57"/>
    </sheetView>
  </sheetViews>
  <sheetFormatPr defaultColWidth="9" defaultRowHeight="13.5"/>
  <cols>
    <col min="1" max="1" width="6.25" style="78" customWidth="1"/>
    <col min="2" max="2" width="8.875" style="78" customWidth="1"/>
    <col min="3" max="3" width="14.125" style="262" customWidth="1"/>
    <col min="4" max="4" width="7.125" style="78" customWidth="1"/>
    <col min="5" max="5" width="12.625" style="262" customWidth="1"/>
    <col min="6" max="6" width="13.75" style="262" customWidth="1"/>
    <col min="7" max="7" width="10.625" style="263" customWidth="1"/>
    <col min="8" max="8" width="10.625" style="78" customWidth="1"/>
    <col min="9" max="9" width="13.75" style="78" customWidth="1"/>
    <col min="10" max="10" width="14.125" style="264" customWidth="1"/>
    <col min="11" max="11" width="12.875" style="78" customWidth="1"/>
    <col min="12" max="12" width="13.75" style="78" customWidth="1"/>
    <col min="13" max="13" width="12.625" style="264" customWidth="1"/>
    <col min="14" max="14" width="10.625" style="265" customWidth="1"/>
    <col min="15" max="15" width="9.75" style="264" customWidth="1"/>
    <col min="16" max="16" width="14.125" style="264" customWidth="1"/>
    <col min="17" max="17" width="8.625" style="265" customWidth="1"/>
    <col min="18" max="18" width="9.75" style="265" customWidth="1"/>
    <col min="19" max="19" width="12.625" style="265" customWidth="1"/>
    <col min="20" max="20" width="12.625" style="264" customWidth="1"/>
    <col min="21" max="21" width="12.625" style="78" customWidth="1"/>
    <col min="22" max="16384" width="9" style="78"/>
  </cols>
  <sheetData>
    <row r="1" s="78" customFormat="1" ht="75" customHeight="1" spans="1:20">
      <c r="A1" s="266" t="s">
        <v>49</v>
      </c>
      <c r="B1" s="267"/>
      <c r="C1" s="267"/>
      <c r="D1" s="267"/>
      <c r="E1" s="267"/>
      <c r="F1" s="267"/>
      <c r="G1" s="268"/>
      <c r="H1" s="267"/>
      <c r="I1" s="267"/>
      <c r="J1" s="268"/>
      <c r="K1" s="267"/>
      <c r="L1" s="267"/>
      <c r="M1" s="268"/>
      <c r="N1" s="327"/>
      <c r="O1" s="268"/>
      <c r="P1" s="268"/>
      <c r="Q1" s="327"/>
      <c r="R1" s="328"/>
      <c r="S1" s="328"/>
      <c r="T1" s="271"/>
    </row>
    <row r="2" s="78" customFormat="1" ht="25" customHeight="1" spans="1:21">
      <c r="A2" s="269"/>
      <c r="B2" s="270"/>
      <c r="C2" s="270"/>
      <c r="D2" s="270"/>
      <c r="E2" s="270"/>
      <c r="F2" s="270"/>
      <c r="G2" s="271"/>
      <c r="H2" s="270"/>
      <c r="I2" s="270"/>
      <c r="J2" s="271"/>
      <c r="K2" s="270"/>
      <c r="L2" s="270"/>
      <c r="M2" s="271"/>
      <c r="N2" s="328"/>
      <c r="O2" s="271"/>
      <c r="P2" s="271"/>
      <c r="Q2" s="328"/>
      <c r="R2" s="375" t="s">
        <v>50</v>
      </c>
      <c r="S2" s="375"/>
      <c r="T2" s="376"/>
      <c r="U2" s="375"/>
    </row>
    <row r="3" s="260" customFormat="1" ht="36" customHeight="1" spans="1:21">
      <c r="A3" s="272" t="s">
        <v>2</v>
      </c>
      <c r="B3" s="273" t="s">
        <v>3</v>
      </c>
      <c r="C3" s="272" t="s">
        <v>51</v>
      </c>
      <c r="D3" s="274"/>
      <c r="E3" s="274"/>
      <c r="F3" s="274"/>
      <c r="G3" s="275"/>
      <c r="H3" s="272" t="s">
        <v>52</v>
      </c>
      <c r="I3" s="274"/>
      <c r="J3" s="275"/>
      <c r="K3" s="329" t="s">
        <v>53</v>
      </c>
      <c r="L3" s="274"/>
      <c r="M3" s="330"/>
      <c r="N3" s="331" t="s">
        <v>54</v>
      </c>
      <c r="O3" s="332"/>
      <c r="P3" s="275"/>
      <c r="Q3" s="377" t="s">
        <v>55</v>
      </c>
      <c r="R3" s="378"/>
      <c r="S3" s="379"/>
      <c r="T3" s="380" t="s">
        <v>56</v>
      </c>
      <c r="U3" s="381" t="s">
        <v>9</v>
      </c>
    </row>
    <row r="4" s="78" customFormat="1" ht="36" customHeight="1" spans="1:21">
      <c r="A4" s="276"/>
      <c r="B4" s="277"/>
      <c r="C4" s="278" t="s">
        <v>57</v>
      </c>
      <c r="D4" s="279" t="s">
        <v>58</v>
      </c>
      <c r="E4" s="280"/>
      <c r="F4" s="279" t="s">
        <v>59</v>
      </c>
      <c r="G4" s="281" t="s">
        <v>60</v>
      </c>
      <c r="H4" s="282" t="s">
        <v>61</v>
      </c>
      <c r="I4" s="279" t="s">
        <v>59</v>
      </c>
      <c r="J4" s="281" t="s">
        <v>60</v>
      </c>
      <c r="K4" s="333" t="s">
        <v>62</v>
      </c>
      <c r="L4" s="279" t="s">
        <v>59</v>
      </c>
      <c r="M4" s="334" t="s">
        <v>60</v>
      </c>
      <c r="N4" s="335" t="s">
        <v>8</v>
      </c>
      <c r="O4" s="336" t="s">
        <v>63</v>
      </c>
      <c r="P4" s="281" t="s">
        <v>60</v>
      </c>
      <c r="Q4" s="382" t="s">
        <v>64</v>
      </c>
      <c r="R4" s="279" t="s">
        <v>65</v>
      </c>
      <c r="S4" s="383" t="s">
        <v>60</v>
      </c>
      <c r="T4" s="384"/>
      <c r="U4" s="385"/>
    </row>
    <row r="5" s="78" customFormat="1" ht="20" customHeight="1" spans="1:21">
      <c r="A5" s="283">
        <v>1</v>
      </c>
      <c r="B5" s="284" t="s">
        <v>11</v>
      </c>
      <c r="C5" s="285">
        <f>'1标  文峰、狼山 '!F118</f>
        <v>736611.14</v>
      </c>
      <c r="D5" s="286" t="s">
        <v>66</v>
      </c>
      <c r="E5" s="287"/>
      <c r="F5" s="287">
        <v>10</v>
      </c>
      <c r="G5" s="288">
        <f>E5*F5</f>
        <v>0</v>
      </c>
      <c r="H5" s="289">
        <f>汇总表!E4+汇总表!E5</f>
        <v>720.53</v>
      </c>
      <c r="I5" s="337">
        <v>378</v>
      </c>
      <c r="J5" s="338">
        <f>H5*I5</f>
        <v>272360.34</v>
      </c>
      <c r="K5" s="339">
        <v>9443.68</v>
      </c>
      <c r="L5" s="337">
        <v>1.5</v>
      </c>
      <c r="M5" s="340">
        <f>K5*L5</f>
        <v>14165.52</v>
      </c>
      <c r="N5" s="341">
        <f>汇总表!G4+汇总表!G5</f>
        <v>10894</v>
      </c>
      <c r="O5" s="342">
        <v>35</v>
      </c>
      <c r="P5" s="338">
        <f>N5*O5</f>
        <v>381290</v>
      </c>
      <c r="Q5" s="386"/>
      <c r="R5" s="387"/>
      <c r="S5" s="388"/>
      <c r="T5" s="389">
        <f>G5+G6+G7+J5+M5+P5+S5+S6+S7</f>
        <v>667815.86</v>
      </c>
      <c r="U5" s="390"/>
    </row>
    <row r="6" s="78" customFormat="1" ht="20" customHeight="1" spans="1:21">
      <c r="A6" s="283"/>
      <c r="B6" s="284"/>
      <c r="C6" s="290"/>
      <c r="D6" s="291" t="s">
        <v>67</v>
      </c>
      <c r="E6" s="292"/>
      <c r="F6" s="292">
        <v>8</v>
      </c>
      <c r="G6" s="293">
        <f t="shared" ref="G6:G49" si="0">E6*F6</f>
        <v>0</v>
      </c>
      <c r="H6" s="294"/>
      <c r="I6" s="343"/>
      <c r="J6" s="344">
        <f t="shared" ref="J6:J49" si="1">H6*I6</f>
        <v>0</v>
      </c>
      <c r="K6" s="345"/>
      <c r="L6" s="343"/>
      <c r="M6" s="346">
        <f t="shared" ref="M6:M49" si="2">K6*L6</f>
        <v>0</v>
      </c>
      <c r="N6" s="347"/>
      <c r="O6" s="348"/>
      <c r="P6" s="344">
        <f t="shared" ref="P6:P49" si="3">N6*O6</f>
        <v>0</v>
      </c>
      <c r="Q6" s="391"/>
      <c r="R6" s="392"/>
      <c r="S6" s="393"/>
      <c r="T6" s="389"/>
      <c r="U6" s="394"/>
    </row>
    <row r="7" s="78" customFormat="1" ht="20" customHeight="1" spans="1:21">
      <c r="A7" s="295"/>
      <c r="B7" s="296"/>
      <c r="C7" s="290"/>
      <c r="D7" s="291" t="s">
        <v>68</v>
      </c>
      <c r="E7" s="292"/>
      <c r="F7" s="292">
        <v>6</v>
      </c>
      <c r="G7" s="293">
        <f t="shared" si="0"/>
        <v>0</v>
      </c>
      <c r="H7" s="294"/>
      <c r="I7" s="343"/>
      <c r="J7" s="344">
        <f t="shared" si="1"/>
        <v>0</v>
      </c>
      <c r="K7" s="345"/>
      <c r="L7" s="343"/>
      <c r="M7" s="346">
        <f t="shared" si="2"/>
        <v>0</v>
      </c>
      <c r="N7" s="347"/>
      <c r="O7" s="348"/>
      <c r="P7" s="344">
        <f t="shared" si="3"/>
        <v>0</v>
      </c>
      <c r="Q7" s="391"/>
      <c r="R7" s="392"/>
      <c r="S7" s="393"/>
      <c r="T7" s="395"/>
      <c r="U7" s="394"/>
    </row>
    <row r="8" s="78" customFormat="1" ht="20" customHeight="1" spans="1:21">
      <c r="A8" s="297">
        <v>2</v>
      </c>
      <c r="B8" s="298" t="s">
        <v>14</v>
      </c>
      <c r="C8" s="290">
        <f>'2标城东、钟秀、和平桥'!E67</f>
        <v>411236.63</v>
      </c>
      <c r="D8" s="291" t="s">
        <v>66</v>
      </c>
      <c r="E8" s="292"/>
      <c r="F8" s="292">
        <v>10</v>
      </c>
      <c r="G8" s="293">
        <f t="shared" si="0"/>
        <v>0</v>
      </c>
      <c r="H8" s="294">
        <f>汇总表!E6+汇总表!E7+汇总表!E8</f>
        <v>627.09</v>
      </c>
      <c r="I8" s="343">
        <v>378</v>
      </c>
      <c r="J8" s="344">
        <f t="shared" si="1"/>
        <v>237040.02</v>
      </c>
      <c r="K8" s="345">
        <f>汇总表!F6+汇总表!F7+汇总表!F8</f>
        <v>485</v>
      </c>
      <c r="L8" s="343">
        <v>1.5</v>
      </c>
      <c r="M8" s="346">
        <f t="shared" si="2"/>
        <v>727.5</v>
      </c>
      <c r="N8" s="347">
        <f>汇总表!G6+汇总表!G7+汇总表!G8</f>
        <v>6504</v>
      </c>
      <c r="O8" s="348">
        <v>35</v>
      </c>
      <c r="P8" s="344">
        <f t="shared" si="3"/>
        <v>227640</v>
      </c>
      <c r="Q8" s="391"/>
      <c r="R8" s="392"/>
      <c r="S8" s="393"/>
      <c r="T8" s="389">
        <f>G8+G9+G10+J8+M8+P8+S8+S9+S10</f>
        <v>465407.52</v>
      </c>
      <c r="U8" s="394"/>
    </row>
    <row r="9" s="78" customFormat="1" ht="20" customHeight="1" spans="1:21">
      <c r="A9" s="283"/>
      <c r="B9" s="284"/>
      <c r="C9" s="290"/>
      <c r="D9" s="291" t="s">
        <v>67</v>
      </c>
      <c r="E9" s="292"/>
      <c r="F9" s="292">
        <v>8</v>
      </c>
      <c r="G9" s="293">
        <f t="shared" si="0"/>
        <v>0</v>
      </c>
      <c r="H9" s="294"/>
      <c r="I9" s="343"/>
      <c r="J9" s="344">
        <f t="shared" si="1"/>
        <v>0</v>
      </c>
      <c r="K9" s="345"/>
      <c r="L9" s="343"/>
      <c r="M9" s="346">
        <f t="shared" si="2"/>
        <v>0</v>
      </c>
      <c r="N9" s="347"/>
      <c r="O9" s="348"/>
      <c r="P9" s="344">
        <f t="shared" si="3"/>
        <v>0</v>
      </c>
      <c r="Q9" s="391"/>
      <c r="R9" s="392"/>
      <c r="S9" s="393"/>
      <c r="T9" s="389"/>
      <c r="U9" s="394"/>
    </row>
    <row r="10" s="78" customFormat="1" ht="20" customHeight="1" spans="1:21">
      <c r="A10" s="295"/>
      <c r="B10" s="296"/>
      <c r="C10" s="290"/>
      <c r="D10" s="291" t="s">
        <v>68</v>
      </c>
      <c r="E10" s="292"/>
      <c r="F10" s="292">
        <v>6</v>
      </c>
      <c r="G10" s="293">
        <f t="shared" si="0"/>
        <v>0</v>
      </c>
      <c r="H10" s="294"/>
      <c r="I10" s="343"/>
      <c r="J10" s="344">
        <f t="shared" si="1"/>
        <v>0</v>
      </c>
      <c r="K10" s="345"/>
      <c r="L10" s="343"/>
      <c r="M10" s="346">
        <f t="shared" si="2"/>
        <v>0</v>
      </c>
      <c r="N10" s="347"/>
      <c r="O10" s="348"/>
      <c r="P10" s="344">
        <f t="shared" si="3"/>
        <v>0</v>
      </c>
      <c r="Q10" s="391"/>
      <c r="R10" s="392"/>
      <c r="S10" s="393"/>
      <c r="T10" s="395"/>
      <c r="U10" s="394"/>
    </row>
    <row r="11" s="78" customFormat="1" ht="20" customHeight="1" spans="1:21">
      <c r="A11" s="297">
        <v>3</v>
      </c>
      <c r="B11" s="298" t="s">
        <v>18</v>
      </c>
      <c r="C11" s="290">
        <f>'3标虹桥、任港、新城桥、学田'!E91</f>
        <v>381240.18</v>
      </c>
      <c r="D11" s="291" t="s">
        <v>66</v>
      </c>
      <c r="E11" s="292"/>
      <c r="F11" s="292">
        <v>10</v>
      </c>
      <c r="G11" s="293">
        <f t="shared" si="0"/>
        <v>0</v>
      </c>
      <c r="H11" s="294">
        <f>汇总表!E9+汇总表!E10+汇总表!E11+汇总表!E12</f>
        <v>264.09</v>
      </c>
      <c r="I11" s="343">
        <v>378</v>
      </c>
      <c r="J11" s="344">
        <f t="shared" si="1"/>
        <v>99826.02</v>
      </c>
      <c r="K11" s="345">
        <f>汇总表!F9+汇总表!F10+汇总表!F11+汇总表!F12</f>
        <v>2507.51</v>
      </c>
      <c r="L11" s="343">
        <v>1.5</v>
      </c>
      <c r="M11" s="346">
        <f t="shared" si="2"/>
        <v>3761.265</v>
      </c>
      <c r="N11" s="347">
        <f>汇总表!G9+汇总表!G10+汇总表!G11+汇总表!G12</f>
        <v>7076</v>
      </c>
      <c r="O11" s="348">
        <v>35</v>
      </c>
      <c r="P11" s="344">
        <f t="shared" si="3"/>
        <v>247660</v>
      </c>
      <c r="Q11" s="391"/>
      <c r="R11" s="392"/>
      <c r="S11" s="393"/>
      <c r="T11" s="389">
        <f>G11+G12+G13+J11+M11+P11+S11+S12+S13</f>
        <v>411247.285</v>
      </c>
      <c r="U11" s="394"/>
    </row>
    <row r="12" s="78" customFormat="1" ht="20" customHeight="1" spans="1:21">
      <c r="A12" s="283"/>
      <c r="B12" s="284"/>
      <c r="C12" s="290"/>
      <c r="D12" s="291" t="s">
        <v>67</v>
      </c>
      <c r="E12" s="292"/>
      <c r="F12" s="292">
        <v>8</v>
      </c>
      <c r="G12" s="293">
        <f t="shared" si="0"/>
        <v>0</v>
      </c>
      <c r="H12" s="294"/>
      <c r="I12" s="343"/>
      <c r="J12" s="344">
        <f t="shared" si="1"/>
        <v>0</v>
      </c>
      <c r="K12" s="345"/>
      <c r="L12" s="343"/>
      <c r="M12" s="346">
        <f t="shared" si="2"/>
        <v>0</v>
      </c>
      <c r="N12" s="347"/>
      <c r="O12" s="348"/>
      <c r="P12" s="344">
        <f t="shared" si="3"/>
        <v>0</v>
      </c>
      <c r="Q12" s="391">
        <v>1</v>
      </c>
      <c r="R12" s="392">
        <v>60000</v>
      </c>
      <c r="S12" s="393">
        <f t="shared" ref="S12:S49" si="4">Q12*R12</f>
        <v>60000</v>
      </c>
      <c r="T12" s="389"/>
      <c r="U12" s="394"/>
    </row>
    <row r="13" s="78" customFormat="1" ht="20" customHeight="1" spans="1:21">
      <c r="A13" s="295"/>
      <c r="B13" s="284"/>
      <c r="C13" s="290"/>
      <c r="D13" s="291" t="s">
        <v>68</v>
      </c>
      <c r="E13" s="292"/>
      <c r="F13" s="292">
        <v>6</v>
      </c>
      <c r="G13" s="293">
        <f t="shared" si="0"/>
        <v>0</v>
      </c>
      <c r="H13" s="294"/>
      <c r="I13" s="343"/>
      <c r="J13" s="344">
        <f t="shared" si="1"/>
        <v>0</v>
      </c>
      <c r="K13" s="345"/>
      <c r="L13" s="343"/>
      <c r="M13" s="346">
        <f t="shared" si="2"/>
        <v>0</v>
      </c>
      <c r="N13" s="347"/>
      <c r="O13" s="348"/>
      <c r="P13" s="344">
        <f t="shared" si="3"/>
        <v>0</v>
      </c>
      <c r="Q13" s="391"/>
      <c r="R13" s="392"/>
      <c r="S13" s="393">
        <f t="shared" si="4"/>
        <v>0</v>
      </c>
      <c r="T13" s="395"/>
      <c r="U13" s="394"/>
    </row>
    <row r="14" s="78" customFormat="1" ht="20" customHeight="1" spans="1:21">
      <c r="A14" s="297">
        <v>4</v>
      </c>
      <c r="B14" s="298" t="s">
        <v>23</v>
      </c>
      <c r="C14" s="299">
        <f>'4标秦灶街道A '!F26</f>
        <v>385621</v>
      </c>
      <c r="D14" s="291" t="s">
        <v>66</v>
      </c>
      <c r="E14" s="292"/>
      <c r="F14" s="292">
        <v>10</v>
      </c>
      <c r="G14" s="293">
        <f t="shared" si="0"/>
        <v>0</v>
      </c>
      <c r="H14" s="294">
        <f>汇总表!E13</f>
        <v>283.31</v>
      </c>
      <c r="I14" s="343">
        <v>378</v>
      </c>
      <c r="J14" s="344">
        <f t="shared" si="1"/>
        <v>107091.18</v>
      </c>
      <c r="K14" s="345">
        <f>汇总表!F13</f>
        <v>17870.42</v>
      </c>
      <c r="L14" s="343">
        <v>1.5</v>
      </c>
      <c r="M14" s="346">
        <f t="shared" si="2"/>
        <v>26805.63</v>
      </c>
      <c r="N14" s="347">
        <f>汇总表!G13</f>
        <v>1851</v>
      </c>
      <c r="O14" s="348">
        <v>35</v>
      </c>
      <c r="P14" s="344">
        <f t="shared" si="3"/>
        <v>64785</v>
      </c>
      <c r="Q14" s="391"/>
      <c r="R14" s="392"/>
      <c r="S14" s="393">
        <f t="shared" si="4"/>
        <v>0</v>
      </c>
      <c r="T14" s="389">
        <f>G14+G15+G16+J14+M14+P14+S14+S15+S16</f>
        <v>318681.81</v>
      </c>
      <c r="U14" s="394"/>
    </row>
    <row r="15" s="78" customFormat="1" ht="20" customHeight="1" spans="1:21">
      <c r="A15" s="283"/>
      <c r="B15" s="284"/>
      <c r="C15" s="300"/>
      <c r="D15" s="291" t="s">
        <v>67</v>
      </c>
      <c r="E15" s="292"/>
      <c r="F15" s="292">
        <v>8</v>
      </c>
      <c r="G15" s="293">
        <f t="shared" si="0"/>
        <v>0</v>
      </c>
      <c r="H15" s="294"/>
      <c r="I15" s="343"/>
      <c r="J15" s="344">
        <f t="shared" si="1"/>
        <v>0</v>
      </c>
      <c r="K15" s="345"/>
      <c r="L15" s="343"/>
      <c r="M15" s="346">
        <f t="shared" si="2"/>
        <v>0</v>
      </c>
      <c r="N15" s="347"/>
      <c r="O15" s="348"/>
      <c r="P15" s="344">
        <f t="shared" si="3"/>
        <v>0</v>
      </c>
      <c r="Q15" s="391">
        <v>2</v>
      </c>
      <c r="R15" s="392">
        <v>60000</v>
      </c>
      <c r="S15" s="393">
        <f t="shared" si="4"/>
        <v>120000</v>
      </c>
      <c r="T15" s="389"/>
      <c r="U15" s="394"/>
    </row>
    <row r="16" s="78" customFormat="1" ht="20" customHeight="1" spans="1:21">
      <c r="A16" s="295"/>
      <c r="B16" s="296"/>
      <c r="C16" s="285"/>
      <c r="D16" s="291" t="s">
        <v>68</v>
      </c>
      <c r="E16" s="292"/>
      <c r="F16" s="292">
        <v>6</v>
      </c>
      <c r="G16" s="293">
        <f t="shared" si="0"/>
        <v>0</v>
      </c>
      <c r="H16" s="294"/>
      <c r="I16" s="343"/>
      <c r="J16" s="344">
        <f t="shared" si="1"/>
        <v>0</v>
      </c>
      <c r="K16" s="345"/>
      <c r="L16" s="343"/>
      <c r="M16" s="346">
        <f t="shared" si="2"/>
        <v>0</v>
      </c>
      <c r="N16" s="347"/>
      <c r="O16" s="348"/>
      <c r="P16" s="344">
        <f t="shared" si="3"/>
        <v>0</v>
      </c>
      <c r="Q16" s="391"/>
      <c r="R16" s="392"/>
      <c r="S16" s="393">
        <f t="shared" si="4"/>
        <v>0</v>
      </c>
      <c r="T16" s="395"/>
      <c r="U16" s="394"/>
    </row>
    <row r="17" s="78" customFormat="1" ht="20" customHeight="1" spans="1:21">
      <c r="A17" s="297">
        <v>5</v>
      </c>
      <c r="B17" s="298" t="s">
        <v>25</v>
      </c>
      <c r="C17" s="299">
        <f>'5标秦灶街道B '!F48</f>
        <v>509328.45</v>
      </c>
      <c r="D17" s="291" t="s">
        <v>66</v>
      </c>
      <c r="E17" s="292"/>
      <c r="F17" s="292">
        <v>10</v>
      </c>
      <c r="G17" s="293">
        <f t="shared" si="0"/>
        <v>0</v>
      </c>
      <c r="H17" s="294">
        <f>汇总表!E14</f>
        <v>0</v>
      </c>
      <c r="I17" s="343">
        <v>378</v>
      </c>
      <c r="J17" s="344">
        <f t="shared" si="1"/>
        <v>0</v>
      </c>
      <c r="K17" s="345">
        <f>汇总表!F14</f>
        <v>0</v>
      </c>
      <c r="L17" s="343">
        <v>1.5</v>
      </c>
      <c r="M17" s="346">
        <f t="shared" si="2"/>
        <v>0</v>
      </c>
      <c r="N17" s="347">
        <f>汇总表!G14</f>
        <v>6499</v>
      </c>
      <c r="O17" s="348">
        <v>35</v>
      </c>
      <c r="P17" s="344">
        <f t="shared" si="3"/>
        <v>227465</v>
      </c>
      <c r="Q17" s="391"/>
      <c r="R17" s="392"/>
      <c r="S17" s="393">
        <f t="shared" si="4"/>
        <v>0</v>
      </c>
      <c r="T17" s="389">
        <f>G17+G18+G19+J17+M17+P17+S17+S18+S19</f>
        <v>227465</v>
      </c>
      <c r="U17" s="394"/>
    </row>
    <row r="18" s="78" customFormat="1" ht="20" customHeight="1" spans="1:21">
      <c r="A18" s="283"/>
      <c r="B18" s="284"/>
      <c r="C18" s="300"/>
      <c r="D18" s="291" t="s">
        <v>67</v>
      </c>
      <c r="E18" s="292"/>
      <c r="F18" s="292">
        <v>8</v>
      </c>
      <c r="G18" s="293">
        <f t="shared" si="0"/>
        <v>0</v>
      </c>
      <c r="H18" s="294"/>
      <c r="I18" s="343"/>
      <c r="J18" s="344">
        <f t="shared" si="1"/>
        <v>0</v>
      </c>
      <c r="K18" s="345"/>
      <c r="L18" s="343"/>
      <c r="M18" s="346">
        <f t="shared" si="2"/>
        <v>0</v>
      </c>
      <c r="N18" s="347"/>
      <c r="O18" s="348"/>
      <c r="P18" s="344">
        <f t="shared" si="3"/>
        <v>0</v>
      </c>
      <c r="Q18" s="391"/>
      <c r="R18" s="392"/>
      <c r="S18" s="393">
        <f t="shared" si="4"/>
        <v>0</v>
      </c>
      <c r="T18" s="389"/>
      <c r="U18" s="394"/>
    </row>
    <row r="19" s="78" customFormat="1" ht="20" customHeight="1" spans="1:21">
      <c r="A19" s="295">
        <v>5</v>
      </c>
      <c r="B19" s="296"/>
      <c r="C19" s="285"/>
      <c r="D19" s="291" t="s">
        <v>68</v>
      </c>
      <c r="E19" s="292"/>
      <c r="F19" s="292">
        <v>6</v>
      </c>
      <c r="G19" s="293">
        <f t="shared" si="0"/>
        <v>0</v>
      </c>
      <c r="H19" s="294"/>
      <c r="I19" s="343"/>
      <c r="J19" s="344">
        <f t="shared" si="1"/>
        <v>0</v>
      </c>
      <c r="K19" s="345"/>
      <c r="L19" s="343"/>
      <c r="M19" s="346">
        <f t="shared" si="2"/>
        <v>0</v>
      </c>
      <c r="N19" s="347"/>
      <c r="O19" s="348"/>
      <c r="P19" s="344">
        <f t="shared" si="3"/>
        <v>0</v>
      </c>
      <c r="Q19" s="391"/>
      <c r="R19" s="392"/>
      <c r="S19" s="393">
        <f t="shared" si="4"/>
        <v>0</v>
      </c>
      <c r="T19" s="395"/>
      <c r="U19" s="394"/>
    </row>
    <row r="20" s="78" customFormat="1" ht="20" customHeight="1" spans="1:21">
      <c r="A20" s="297">
        <v>6</v>
      </c>
      <c r="B20" s="298" t="s">
        <v>27</v>
      </c>
      <c r="C20" s="299">
        <f>汇总表!D15</f>
        <v>578463.01</v>
      </c>
      <c r="D20" s="291" t="s">
        <v>66</v>
      </c>
      <c r="E20" s="292"/>
      <c r="F20" s="292">
        <v>10</v>
      </c>
      <c r="G20" s="293">
        <f t="shared" si="0"/>
        <v>0</v>
      </c>
      <c r="H20" s="294">
        <f>汇总表!E15</f>
        <v>278.08</v>
      </c>
      <c r="I20" s="343">
        <v>378</v>
      </c>
      <c r="J20" s="344">
        <f t="shared" si="1"/>
        <v>105114.24</v>
      </c>
      <c r="K20" s="345">
        <f>汇总表!F15</f>
        <v>8286.42</v>
      </c>
      <c r="L20" s="343">
        <v>1.5</v>
      </c>
      <c r="M20" s="346">
        <f t="shared" si="2"/>
        <v>12429.63</v>
      </c>
      <c r="N20" s="347">
        <f>汇总表!G15</f>
        <v>6043</v>
      </c>
      <c r="O20" s="348">
        <v>35</v>
      </c>
      <c r="P20" s="344">
        <f t="shared" si="3"/>
        <v>211505</v>
      </c>
      <c r="Q20" s="391"/>
      <c r="R20" s="392"/>
      <c r="S20" s="393">
        <f t="shared" si="4"/>
        <v>0</v>
      </c>
      <c r="T20" s="389">
        <f>G20+G21+G22+J20+M20+P20+S20+S21+S22</f>
        <v>329048.87</v>
      </c>
      <c r="U20" s="394"/>
    </row>
    <row r="21" s="78" customFormat="1" ht="20" customHeight="1" spans="1:21">
      <c r="A21" s="283"/>
      <c r="B21" s="284"/>
      <c r="C21" s="300"/>
      <c r="D21" s="291" t="s">
        <v>67</v>
      </c>
      <c r="E21" s="292"/>
      <c r="F21" s="292">
        <v>8</v>
      </c>
      <c r="G21" s="293">
        <f t="shared" si="0"/>
        <v>0</v>
      </c>
      <c r="H21" s="294"/>
      <c r="I21" s="343"/>
      <c r="J21" s="344">
        <f t="shared" si="1"/>
        <v>0</v>
      </c>
      <c r="K21" s="345"/>
      <c r="L21" s="343"/>
      <c r="M21" s="346">
        <f t="shared" si="2"/>
        <v>0</v>
      </c>
      <c r="N21" s="347"/>
      <c r="O21" s="348"/>
      <c r="P21" s="344">
        <f t="shared" si="3"/>
        <v>0</v>
      </c>
      <c r="Q21" s="391"/>
      <c r="R21" s="392"/>
      <c r="S21" s="393">
        <f t="shared" si="4"/>
        <v>0</v>
      </c>
      <c r="T21" s="389"/>
      <c r="U21" s="394"/>
    </row>
    <row r="22" s="78" customFormat="1" ht="20" customHeight="1" spans="1:21">
      <c r="A22" s="295"/>
      <c r="B22" s="296"/>
      <c r="C22" s="285"/>
      <c r="D22" s="291" t="s">
        <v>68</v>
      </c>
      <c r="E22" s="292"/>
      <c r="F22" s="292">
        <v>6</v>
      </c>
      <c r="G22" s="293">
        <f t="shared" si="0"/>
        <v>0</v>
      </c>
      <c r="H22" s="294"/>
      <c r="I22" s="343"/>
      <c r="J22" s="344">
        <f t="shared" si="1"/>
        <v>0</v>
      </c>
      <c r="K22" s="345"/>
      <c r="L22" s="343"/>
      <c r="M22" s="346">
        <f t="shared" si="2"/>
        <v>0</v>
      </c>
      <c r="N22" s="347"/>
      <c r="O22" s="348"/>
      <c r="P22" s="344">
        <f t="shared" si="3"/>
        <v>0</v>
      </c>
      <c r="Q22" s="391"/>
      <c r="R22" s="392"/>
      <c r="S22" s="393">
        <f t="shared" si="4"/>
        <v>0</v>
      </c>
      <c r="T22" s="395"/>
      <c r="U22" s="394"/>
    </row>
    <row r="23" s="78" customFormat="1" ht="20" customHeight="1" spans="1:21">
      <c r="A23" s="297">
        <v>7</v>
      </c>
      <c r="B23" s="298" t="s">
        <v>29</v>
      </c>
      <c r="C23" s="299">
        <f>'7标观音山B'!F46</f>
        <v>571563.59</v>
      </c>
      <c r="D23" s="291" t="s">
        <v>66</v>
      </c>
      <c r="E23" s="292"/>
      <c r="F23" s="292">
        <v>10</v>
      </c>
      <c r="G23" s="293">
        <f t="shared" si="0"/>
        <v>0</v>
      </c>
      <c r="H23" s="294">
        <f>汇总表!E16</f>
        <v>686.35</v>
      </c>
      <c r="I23" s="343">
        <v>378</v>
      </c>
      <c r="J23" s="344">
        <f t="shared" si="1"/>
        <v>259440.3</v>
      </c>
      <c r="K23" s="345">
        <f>汇总表!F16</f>
        <v>2930.36</v>
      </c>
      <c r="L23" s="343">
        <v>1.5</v>
      </c>
      <c r="M23" s="346">
        <f t="shared" si="2"/>
        <v>4395.54</v>
      </c>
      <c r="N23" s="347">
        <f>汇总表!G16</f>
        <v>8131</v>
      </c>
      <c r="O23" s="348">
        <v>35</v>
      </c>
      <c r="P23" s="344">
        <f t="shared" si="3"/>
        <v>284585</v>
      </c>
      <c r="Q23" s="391"/>
      <c r="R23" s="392"/>
      <c r="S23" s="393">
        <f t="shared" si="4"/>
        <v>0</v>
      </c>
      <c r="T23" s="389">
        <f>G23+G24+G25+J23+M23+P23+S23+S24+S25</f>
        <v>548420.84</v>
      </c>
      <c r="U23" s="394"/>
    </row>
    <row r="24" s="78" customFormat="1" ht="20" customHeight="1" spans="1:21">
      <c r="A24" s="283"/>
      <c r="B24" s="284"/>
      <c r="C24" s="300"/>
      <c r="D24" s="291" t="s">
        <v>67</v>
      </c>
      <c r="E24" s="292"/>
      <c r="F24" s="292">
        <v>8</v>
      </c>
      <c r="G24" s="293">
        <f t="shared" si="0"/>
        <v>0</v>
      </c>
      <c r="H24" s="294"/>
      <c r="I24" s="343"/>
      <c r="J24" s="344">
        <f t="shared" si="1"/>
        <v>0</v>
      </c>
      <c r="K24" s="345"/>
      <c r="L24" s="343"/>
      <c r="M24" s="346">
        <f t="shared" si="2"/>
        <v>0</v>
      </c>
      <c r="N24" s="347"/>
      <c r="O24" s="348"/>
      <c r="P24" s="344">
        <f t="shared" si="3"/>
        <v>0</v>
      </c>
      <c r="Q24" s="391"/>
      <c r="R24" s="392"/>
      <c r="S24" s="393">
        <f t="shared" si="4"/>
        <v>0</v>
      </c>
      <c r="T24" s="389"/>
      <c r="U24" s="394"/>
    </row>
    <row r="25" s="78" customFormat="1" ht="20" customHeight="1" spans="1:21">
      <c r="A25" s="295">
        <v>7</v>
      </c>
      <c r="B25" s="296"/>
      <c r="C25" s="285"/>
      <c r="D25" s="291" t="s">
        <v>68</v>
      </c>
      <c r="E25" s="292"/>
      <c r="F25" s="292">
        <v>6</v>
      </c>
      <c r="G25" s="293">
        <f t="shared" si="0"/>
        <v>0</v>
      </c>
      <c r="H25" s="294"/>
      <c r="I25" s="343"/>
      <c r="J25" s="344">
        <f t="shared" si="1"/>
        <v>0</v>
      </c>
      <c r="K25" s="345"/>
      <c r="L25" s="343"/>
      <c r="M25" s="346">
        <f t="shared" si="2"/>
        <v>0</v>
      </c>
      <c r="N25" s="347"/>
      <c r="O25" s="348"/>
      <c r="P25" s="344">
        <f t="shared" si="3"/>
        <v>0</v>
      </c>
      <c r="Q25" s="391"/>
      <c r="R25" s="392"/>
      <c r="S25" s="393">
        <f t="shared" si="4"/>
        <v>0</v>
      </c>
      <c r="T25" s="395"/>
      <c r="U25" s="394"/>
    </row>
    <row r="26" s="78" customFormat="1" ht="20" customHeight="1" spans="1:21">
      <c r="A26" s="297">
        <v>8</v>
      </c>
      <c r="B26" s="298" t="s">
        <v>31</v>
      </c>
      <c r="C26" s="299" t="e">
        <f>#REF!</f>
        <v>#REF!</v>
      </c>
      <c r="D26" s="291" t="s">
        <v>66</v>
      </c>
      <c r="E26" s="292"/>
      <c r="F26" s="292">
        <v>10</v>
      </c>
      <c r="G26" s="293">
        <f t="shared" si="0"/>
        <v>0</v>
      </c>
      <c r="H26" s="294" t="e">
        <f>汇总表!#REF!</f>
        <v>#REF!</v>
      </c>
      <c r="I26" s="343">
        <v>378</v>
      </c>
      <c r="J26" s="344" t="e">
        <f t="shared" si="1"/>
        <v>#REF!</v>
      </c>
      <c r="K26" s="345" t="e">
        <f>汇总表!#REF!</f>
        <v>#REF!</v>
      </c>
      <c r="L26" s="343">
        <v>1.5</v>
      </c>
      <c r="M26" s="346" t="e">
        <f t="shared" si="2"/>
        <v>#REF!</v>
      </c>
      <c r="N26" s="347" t="e">
        <f>汇总表!#REF!</f>
        <v>#REF!</v>
      </c>
      <c r="O26" s="348">
        <v>35</v>
      </c>
      <c r="P26" s="344" t="e">
        <f t="shared" si="3"/>
        <v>#REF!</v>
      </c>
      <c r="Q26" s="391">
        <v>2</v>
      </c>
      <c r="R26" s="392">
        <v>80000</v>
      </c>
      <c r="S26" s="393">
        <f t="shared" si="4"/>
        <v>160000</v>
      </c>
      <c r="T26" s="389" t="e">
        <f>G26+G27+G28+J26+M26+P26+S26+S27+S28</f>
        <v>#REF!</v>
      </c>
      <c r="U26" s="394"/>
    </row>
    <row r="27" s="78" customFormat="1" ht="20" customHeight="1" spans="1:21">
      <c r="A27" s="283"/>
      <c r="B27" s="284"/>
      <c r="C27" s="300"/>
      <c r="D27" s="291" t="s">
        <v>67</v>
      </c>
      <c r="E27" s="292"/>
      <c r="F27" s="292">
        <v>8</v>
      </c>
      <c r="G27" s="293">
        <f t="shared" si="0"/>
        <v>0</v>
      </c>
      <c r="H27" s="294"/>
      <c r="I27" s="343"/>
      <c r="J27" s="344">
        <f t="shared" si="1"/>
        <v>0</v>
      </c>
      <c r="K27" s="345"/>
      <c r="L27" s="343"/>
      <c r="M27" s="346">
        <f t="shared" si="2"/>
        <v>0</v>
      </c>
      <c r="N27" s="347"/>
      <c r="O27" s="348"/>
      <c r="P27" s="344">
        <f t="shared" si="3"/>
        <v>0</v>
      </c>
      <c r="Q27" s="391">
        <v>3</v>
      </c>
      <c r="R27" s="392">
        <v>60000</v>
      </c>
      <c r="S27" s="393">
        <f t="shared" si="4"/>
        <v>180000</v>
      </c>
      <c r="T27" s="389"/>
      <c r="U27" s="394"/>
    </row>
    <row r="28" s="78" customFormat="1" ht="20" customHeight="1" spans="1:21">
      <c r="A28" s="295"/>
      <c r="B28" s="296"/>
      <c r="C28" s="285"/>
      <c r="D28" s="291" t="s">
        <v>68</v>
      </c>
      <c r="E28" s="292"/>
      <c r="F28" s="292">
        <v>6</v>
      </c>
      <c r="G28" s="293">
        <f t="shared" si="0"/>
        <v>0</v>
      </c>
      <c r="H28" s="294"/>
      <c r="I28" s="343"/>
      <c r="J28" s="344">
        <f t="shared" si="1"/>
        <v>0</v>
      </c>
      <c r="K28" s="345"/>
      <c r="L28" s="343"/>
      <c r="M28" s="346">
        <f t="shared" si="2"/>
        <v>0</v>
      </c>
      <c r="N28" s="347"/>
      <c r="O28" s="348"/>
      <c r="P28" s="344">
        <f t="shared" si="3"/>
        <v>0</v>
      </c>
      <c r="Q28" s="391"/>
      <c r="R28" s="392"/>
      <c r="S28" s="393">
        <f t="shared" si="4"/>
        <v>0</v>
      </c>
      <c r="T28" s="395"/>
      <c r="U28" s="394"/>
    </row>
    <row r="29" s="78" customFormat="1" ht="20" customHeight="1" spans="1:21">
      <c r="A29" s="297">
        <v>9</v>
      </c>
      <c r="B29" s="298" t="s">
        <v>33</v>
      </c>
      <c r="C29" s="299">
        <f>'8标天生港'!F64</f>
        <v>705393.13</v>
      </c>
      <c r="D29" s="291" t="s">
        <v>66</v>
      </c>
      <c r="E29" s="292"/>
      <c r="F29" s="292">
        <v>10</v>
      </c>
      <c r="G29" s="293">
        <f t="shared" si="0"/>
        <v>0</v>
      </c>
      <c r="H29" s="294">
        <f>汇总表!E17</f>
        <v>983.2</v>
      </c>
      <c r="I29" s="343">
        <v>378</v>
      </c>
      <c r="J29" s="344">
        <f t="shared" si="1"/>
        <v>371649.6</v>
      </c>
      <c r="K29" s="345">
        <f>汇总表!F17</f>
        <v>140700.97</v>
      </c>
      <c r="L29" s="343">
        <v>1.5</v>
      </c>
      <c r="M29" s="346">
        <f t="shared" si="2"/>
        <v>211051.455</v>
      </c>
      <c r="N29" s="347">
        <f>汇总表!G17</f>
        <v>7261</v>
      </c>
      <c r="O29" s="348">
        <v>35</v>
      </c>
      <c r="P29" s="344">
        <f t="shared" si="3"/>
        <v>254135</v>
      </c>
      <c r="Q29" s="391"/>
      <c r="R29" s="392"/>
      <c r="S29" s="393">
        <f t="shared" si="4"/>
        <v>0</v>
      </c>
      <c r="T29" s="389">
        <f>G29+G30+G31+J29+M29+P29+S29+S30+S31</f>
        <v>896836.055</v>
      </c>
      <c r="U29" s="394"/>
    </row>
    <row r="30" s="78" customFormat="1" ht="20" customHeight="1" spans="1:21">
      <c r="A30" s="283"/>
      <c r="B30" s="284"/>
      <c r="C30" s="300"/>
      <c r="D30" s="291" t="s">
        <v>67</v>
      </c>
      <c r="E30" s="292"/>
      <c r="F30" s="292">
        <v>8</v>
      </c>
      <c r="G30" s="293">
        <f t="shared" si="0"/>
        <v>0</v>
      </c>
      <c r="H30" s="294"/>
      <c r="I30" s="343"/>
      <c r="J30" s="344">
        <f t="shared" si="1"/>
        <v>0</v>
      </c>
      <c r="K30" s="345"/>
      <c r="L30" s="343"/>
      <c r="M30" s="346">
        <f t="shared" si="2"/>
        <v>0</v>
      </c>
      <c r="N30" s="347"/>
      <c r="O30" s="348"/>
      <c r="P30" s="344">
        <f t="shared" si="3"/>
        <v>0</v>
      </c>
      <c r="Q30" s="391">
        <v>1</v>
      </c>
      <c r="R30" s="392">
        <v>60000</v>
      </c>
      <c r="S30" s="393">
        <f t="shared" si="4"/>
        <v>60000</v>
      </c>
      <c r="T30" s="389"/>
      <c r="U30" s="394"/>
    </row>
    <row r="31" s="78" customFormat="1" ht="20" customHeight="1" spans="1:21">
      <c r="A31" s="295">
        <v>9</v>
      </c>
      <c r="B31" s="296"/>
      <c r="C31" s="285"/>
      <c r="D31" s="291" t="s">
        <v>68</v>
      </c>
      <c r="E31" s="292"/>
      <c r="F31" s="292">
        <v>6</v>
      </c>
      <c r="G31" s="293">
        <f t="shared" si="0"/>
        <v>0</v>
      </c>
      <c r="H31" s="294"/>
      <c r="I31" s="343"/>
      <c r="J31" s="344">
        <f t="shared" si="1"/>
        <v>0</v>
      </c>
      <c r="K31" s="345"/>
      <c r="L31" s="343"/>
      <c r="M31" s="346">
        <f t="shared" si="2"/>
        <v>0</v>
      </c>
      <c r="N31" s="347"/>
      <c r="O31" s="348"/>
      <c r="P31" s="344">
        <f t="shared" si="3"/>
        <v>0</v>
      </c>
      <c r="Q31" s="391"/>
      <c r="R31" s="392"/>
      <c r="S31" s="393">
        <f t="shared" si="4"/>
        <v>0</v>
      </c>
      <c r="T31" s="395"/>
      <c r="U31" s="394"/>
    </row>
    <row r="32" s="78" customFormat="1" ht="20" customHeight="1" spans="1:21">
      <c r="A32" s="297">
        <v>10</v>
      </c>
      <c r="B32" s="298" t="s">
        <v>35</v>
      </c>
      <c r="C32" s="299">
        <f>'9标唐闸A'!F37</f>
        <v>316800.02</v>
      </c>
      <c r="D32" s="291" t="s">
        <v>66</v>
      </c>
      <c r="E32" s="292"/>
      <c r="F32" s="292">
        <v>10</v>
      </c>
      <c r="G32" s="293">
        <f t="shared" si="0"/>
        <v>0</v>
      </c>
      <c r="H32" s="294">
        <f>汇总表!E18</f>
        <v>86.34</v>
      </c>
      <c r="I32" s="343">
        <v>378</v>
      </c>
      <c r="J32" s="344">
        <f t="shared" si="1"/>
        <v>32636.52</v>
      </c>
      <c r="K32" s="345">
        <f>汇总表!F18</f>
        <v>8405.9</v>
      </c>
      <c r="L32" s="343">
        <v>1.5</v>
      </c>
      <c r="M32" s="346">
        <f t="shared" si="2"/>
        <v>12608.85</v>
      </c>
      <c r="N32" s="347">
        <f>汇总表!G18</f>
        <v>4115</v>
      </c>
      <c r="O32" s="348">
        <v>35</v>
      </c>
      <c r="P32" s="344">
        <f t="shared" si="3"/>
        <v>144025</v>
      </c>
      <c r="Q32" s="391"/>
      <c r="R32" s="392"/>
      <c r="S32" s="393">
        <f t="shared" si="4"/>
        <v>0</v>
      </c>
      <c r="T32" s="389">
        <f>G32+G33+G34+J32+M32+P32+S32+S33+S34</f>
        <v>189270.37</v>
      </c>
      <c r="U32" s="394"/>
    </row>
    <row r="33" s="78" customFormat="1" ht="20" customHeight="1" spans="1:21">
      <c r="A33" s="283"/>
      <c r="B33" s="284"/>
      <c r="C33" s="300"/>
      <c r="D33" s="291" t="s">
        <v>67</v>
      </c>
      <c r="E33" s="292"/>
      <c r="F33" s="292">
        <v>8</v>
      </c>
      <c r="G33" s="293">
        <f t="shared" si="0"/>
        <v>0</v>
      </c>
      <c r="H33" s="294"/>
      <c r="I33" s="343"/>
      <c r="J33" s="344">
        <f t="shared" si="1"/>
        <v>0</v>
      </c>
      <c r="K33" s="345"/>
      <c r="L33" s="343"/>
      <c r="M33" s="346">
        <f t="shared" si="2"/>
        <v>0</v>
      </c>
      <c r="N33" s="347"/>
      <c r="O33" s="348"/>
      <c r="P33" s="344">
        <f t="shared" si="3"/>
        <v>0</v>
      </c>
      <c r="Q33" s="391"/>
      <c r="R33" s="392"/>
      <c r="S33" s="393">
        <f t="shared" si="4"/>
        <v>0</v>
      </c>
      <c r="T33" s="389"/>
      <c r="U33" s="394"/>
    </row>
    <row r="34" s="78" customFormat="1" ht="20" customHeight="1" spans="1:21">
      <c r="A34" s="295"/>
      <c r="B34" s="296"/>
      <c r="C34" s="285"/>
      <c r="D34" s="291" t="s">
        <v>68</v>
      </c>
      <c r="E34" s="292"/>
      <c r="F34" s="292">
        <v>6</v>
      </c>
      <c r="G34" s="293">
        <f t="shared" si="0"/>
        <v>0</v>
      </c>
      <c r="H34" s="294"/>
      <c r="I34" s="343"/>
      <c r="J34" s="344">
        <f t="shared" si="1"/>
        <v>0</v>
      </c>
      <c r="K34" s="345"/>
      <c r="L34" s="343"/>
      <c r="M34" s="346">
        <f t="shared" si="2"/>
        <v>0</v>
      </c>
      <c r="N34" s="347"/>
      <c r="O34" s="348"/>
      <c r="P34" s="344">
        <f t="shared" si="3"/>
        <v>0</v>
      </c>
      <c r="Q34" s="391"/>
      <c r="R34" s="392"/>
      <c r="S34" s="393">
        <f t="shared" si="4"/>
        <v>0</v>
      </c>
      <c r="T34" s="395"/>
      <c r="U34" s="394"/>
    </row>
    <row r="35" s="78" customFormat="1" ht="20" customHeight="1" spans="1:21">
      <c r="A35" s="297">
        <v>11</v>
      </c>
      <c r="B35" s="298" t="s">
        <v>37</v>
      </c>
      <c r="C35" s="299">
        <f>'10标唐闸B'!F41</f>
        <v>331952.73</v>
      </c>
      <c r="D35" s="291" t="s">
        <v>66</v>
      </c>
      <c r="E35" s="292"/>
      <c r="F35" s="292">
        <v>10</v>
      </c>
      <c r="G35" s="293">
        <f t="shared" si="0"/>
        <v>0</v>
      </c>
      <c r="H35" s="294">
        <f>汇总表!E19</f>
        <v>401.33</v>
      </c>
      <c r="I35" s="343">
        <v>378</v>
      </c>
      <c r="J35" s="344">
        <f t="shared" si="1"/>
        <v>151702.74</v>
      </c>
      <c r="K35" s="345">
        <f>汇总表!F19</f>
        <v>7546.48</v>
      </c>
      <c r="L35" s="343">
        <v>1.5</v>
      </c>
      <c r="M35" s="346">
        <f t="shared" si="2"/>
        <v>11319.72</v>
      </c>
      <c r="N35" s="347">
        <f>汇总表!G19</f>
        <v>3644</v>
      </c>
      <c r="O35" s="348">
        <v>35</v>
      </c>
      <c r="P35" s="344">
        <f t="shared" si="3"/>
        <v>127540</v>
      </c>
      <c r="Q35" s="391"/>
      <c r="R35" s="392"/>
      <c r="S35" s="393">
        <f t="shared" si="4"/>
        <v>0</v>
      </c>
      <c r="T35" s="389">
        <f>G35+G36+G37+J35+M35+P35+S35+S36+S37</f>
        <v>290562.46</v>
      </c>
      <c r="U35" s="394"/>
    </row>
    <row r="36" s="78" customFormat="1" ht="20" customHeight="1" spans="1:21">
      <c r="A36" s="283"/>
      <c r="B36" s="284"/>
      <c r="C36" s="300"/>
      <c r="D36" s="291" t="s">
        <v>67</v>
      </c>
      <c r="E36" s="292"/>
      <c r="F36" s="292">
        <v>8</v>
      </c>
      <c r="G36" s="293">
        <f t="shared" si="0"/>
        <v>0</v>
      </c>
      <c r="H36" s="294"/>
      <c r="I36" s="343"/>
      <c r="J36" s="344">
        <f t="shared" si="1"/>
        <v>0</v>
      </c>
      <c r="K36" s="345"/>
      <c r="L36" s="343"/>
      <c r="M36" s="346">
        <f t="shared" si="2"/>
        <v>0</v>
      </c>
      <c r="N36" s="347"/>
      <c r="O36" s="348"/>
      <c r="P36" s="344">
        <f t="shared" si="3"/>
        <v>0</v>
      </c>
      <c r="Q36" s="391"/>
      <c r="R36" s="392"/>
      <c r="S36" s="393">
        <f t="shared" si="4"/>
        <v>0</v>
      </c>
      <c r="T36" s="389"/>
      <c r="U36" s="394"/>
    </row>
    <row r="37" s="78" customFormat="1" ht="20" customHeight="1" spans="1:21">
      <c r="A37" s="295">
        <v>11</v>
      </c>
      <c r="B37" s="296"/>
      <c r="C37" s="285"/>
      <c r="D37" s="291" t="s">
        <v>68</v>
      </c>
      <c r="E37" s="292"/>
      <c r="F37" s="292">
        <v>6</v>
      </c>
      <c r="G37" s="293">
        <f t="shared" si="0"/>
        <v>0</v>
      </c>
      <c r="H37" s="294"/>
      <c r="I37" s="343"/>
      <c r="J37" s="344">
        <f t="shared" si="1"/>
        <v>0</v>
      </c>
      <c r="K37" s="345"/>
      <c r="L37" s="343"/>
      <c r="M37" s="346">
        <f t="shared" si="2"/>
        <v>0</v>
      </c>
      <c r="N37" s="347"/>
      <c r="O37" s="348"/>
      <c r="P37" s="344">
        <f t="shared" si="3"/>
        <v>0</v>
      </c>
      <c r="Q37" s="391"/>
      <c r="R37" s="392"/>
      <c r="S37" s="393">
        <f t="shared" si="4"/>
        <v>0</v>
      </c>
      <c r="T37" s="395"/>
      <c r="U37" s="394"/>
    </row>
    <row r="38" s="78" customFormat="1" ht="20" customHeight="1" spans="1:21">
      <c r="A38" s="297">
        <v>12</v>
      </c>
      <c r="B38" s="298" t="s">
        <v>39</v>
      </c>
      <c r="C38" s="299">
        <f>'11标幸福'!F41</f>
        <v>432561.34</v>
      </c>
      <c r="D38" s="291" t="s">
        <v>66</v>
      </c>
      <c r="E38" s="292"/>
      <c r="F38" s="292">
        <v>10</v>
      </c>
      <c r="G38" s="293">
        <f t="shared" si="0"/>
        <v>0</v>
      </c>
      <c r="H38" s="294">
        <f>汇总表!E20</f>
        <v>1120.65</v>
      </c>
      <c r="I38" s="343">
        <v>378</v>
      </c>
      <c r="J38" s="344">
        <f t="shared" si="1"/>
        <v>423605.7</v>
      </c>
      <c r="K38" s="345">
        <f>汇总表!F20</f>
        <v>7222.4</v>
      </c>
      <c r="L38" s="343">
        <v>1.5</v>
      </c>
      <c r="M38" s="346">
        <f t="shared" si="2"/>
        <v>10833.6</v>
      </c>
      <c r="N38" s="347">
        <f>汇总表!G20</f>
        <v>7636</v>
      </c>
      <c r="O38" s="348">
        <v>35</v>
      </c>
      <c r="P38" s="344">
        <f t="shared" si="3"/>
        <v>267260</v>
      </c>
      <c r="Q38" s="391"/>
      <c r="R38" s="392"/>
      <c r="S38" s="393">
        <f t="shared" si="4"/>
        <v>0</v>
      </c>
      <c r="T38" s="389">
        <f>G38+G39+G40+J38+M38+P38+S38+S39+S40</f>
        <v>701699.3</v>
      </c>
      <c r="U38" s="394"/>
    </row>
    <row r="39" s="78" customFormat="1" ht="20" customHeight="1" spans="1:21">
      <c r="A39" s="283"/>
      <c r="B39" s="284"/>
      <c r="C39" s="300"/>
      <c r="D39" s="291" t="s">
        <v>67</v>
      </c>
      <c r="E39" s="292"/>
      <c r="F39" s="292">
        <v>8</v>
      </c>
      <c r="G39" s="293">
        <f t="shared" si="0"/>
        <v>0</v>
      </c>
      <c r="H39" s="294"/>
      <c r="I39" s="343"/>
      <c r="J39" s="344">
        <f t="shared" si="1"/>
        <v>0</v>
      </c>
      <c r="K39" s="345"/>
      <c r="L39" s="343"/>
      <c r="M39" s="346">
        <f t="shared" si="2"/>
        <v>0</v>
      </c>
      <c r="N39" s="347"/>
      <c r="O39" s="348"/>
      <c r="P39" s="344">
        <f t="shared" si="3"/>
        <v>0</v>
      </c>
      <c r="Q39" s="391"/>
      <c r="R39" s="392"/>
      <c r="S39" s="393">
        <f t="shared" si="4"/>
        <v>0</v>
      </c>
      <c r="T39" s="389"/>
      <c r="U39" s="394"/>
    </row>
    <row r="40" s="78" customFormat="1" ht="20" customHeight="1" spans="1:21">
      <c r="A40" s="295"/>
      <c r="B40" s="296"/>
      <c r="C40" s="285"/>
      <c r="D40" s="291" t="s">
        <v>68</v>
      </c>
      <c r="E40" s="292"/>
      <c r="F40" s="292">
        <v>6</v>
      </c>
      <c r="G40" s="293">
        <f t="shared" si="0"/>
        <v>0</v>
      </c>
      <c r="H40" s="294"/>
      <c r="I40" s="343"/>
      <c r="J40" s="344">
        <f t="shared" si="1"/>
        <v>0</v>
      </c>
      <c r="K40" s="345"/>
      <c r="L40" s="343"/>
      <c r="M40" s="346">
        <f t="shared" si="2"/>
        <v>0</v>
      </c>
      <c r="N40" s="347"/>
      <c r="O40" s="348"/>
      <c r="P40" s="344">
        <f t="shared" si="3"/>
        <v>0</v>
      </c>
      <c r="Q40" s="391"/>
      <c r="R40" s="392"/>
      <c r="S40" s="393">
        <f t="shared" si="4"/>
        <v>0</v>
      </c>
      <c r="T40" s="395"/>
      <c r="U40" s="394"/>
    </row>
    <row r="41" s="78" customFormat="1" ht="20" customHeight="1" spans="1:21">
      <c r="A41" s="297">
        <v>13</v>
      </c>
      <c r="B41" s="298" t="s">
        <v>41</v>
      </c>
      <c r="C41" s="299">
        <f>'12标永兴'!F61</f>
        <v>601928.12</v>
      </c>
      <c r="D41" s="291" t="s">
        <v>66</v>
      </c>
      <c r="E41" s="292"/>
      <c r="F41" s="292">
        <v>10</v>
      </c>
      <c r="G41" s="293">
        <f t="shared" si="0"/>
        <v>0</v>
      </c>
      <c r="H41" s="294">
        <f>汇总表!E21</f>
        <v>494.13</v>
      </c>
      <c r="I41" s="343">
        <v>378</v>
      </c>
      <c r="J41" s="344">
        <f t="shared" si="1"/>
        <v>186781.14</v>
      </c>
      <c r="K41" s="345">
        <f>汇总表!F21</f>
        <v>709.1</v>
      </c>
      <c r="L41" s="343">
        <v>1.5</v>
      </c>
      <c r="M41" s="346">
        <f t="shared" si="2"/>
        <v>1063.65</v>
      </c>
      <c r="N41" s="347">
        <f>汇总表!G21</f>
        <v>5175</v>
      </c>
      <c r="O41" s="348">
        <v>35</v>
      </c>
      <c r="P41" s="344">
        <f t="shared" si="3"/>
        <v>181125</v>
      </c>
      <c r="Q41" s="391"/>
      <c r="R41" s="392"/>
      <c r="S41" s="393">
        <f t="shared" si="4"/>
        <v>0</v>
      </c>
      <c r="T41" s="389">
        <f>G41+G42+G43+J41+M41+P41+S41+S42+S43</f>
        <v>368969.79</v>
      </c>
      <c r="U41" s="394"/>
    </row>
    <row r="42" s="78" customFormat="1" ht="20" customHeight="1" spans="1:21">
      <c r="A42" s="283"/>
      <c r="B42" s="284"/>
      <c r="C42" s="300"/>
      <c r="D42" s="291" t="s">
        <v>67</v>
      </c>
      <c r="E42" s="292"/>
      <c r="F42" s="292">
        <v>8</v>
      </c>
      <c r="G42" s="293">
        <f t="shared" si="0"/>
        <v>0</v>
      </c>
      <c r="H42" s="294"/>
      <c r="I42" s="343"/>
      <c r="J42" s="344">
        <f t="shared" si="1"/>
        <v>0</v>
      </c>
      <c r="K42" s="345"/>
      <c r="L42" s="343"/>
      <c r="M42" s="346">
        <f t="shared" si="2"/>
        <v>0</v>
      </c>
      <c r="N42" s="347"/>
      <c r="O42" s="348"/>
      <c r="P42" s="344">
        <f t="shared" si="3"/>
        <v>0</v>
      </c>
      <c r="Q42" s="391"/>
      <c r="R42" s="392"/>
      <c r="S42" s="393">
        <f t="shared" si="4"/>
        <v>0</v>
      </c>
      <c r="T42" s="389"/>
      <c r="U42" s="394"/>
    </row>
    <row r="43" s="78" customFormat="1" ht="20" customHeight="1" spans="1:21">
      <c r="A43" s="295">
        <v>13</v>
      </c>
      <c r="B43" s="296"/>
      <c r="C43" s="285"/>
      <c r="D43" s="291" t="s">
        <v>68</v>
      </c>
      <c r="E43" s="292"/>
      <c r="F43" s="292">
        <v>6</v>
      </c>
      <c r="G43" s="293">
        <f t="shared" si="0"/>
        <v>0</v>
      </c>
      <c r="H43" s="294"/>
      <c r="I43" s="343"/>
      <c r="J43" s="344">
        <f t="shared" si="1"/>
        <v>0</v>
      </c>
      <c r="K43" s="345"/>
      <c r="L43" s="343"/>
      <c r="M43" s="346">
        <f t="shared" si="2"/>
        <v>0</v>
      </c>
      <c r="N43" s="347"/>
      <c r="O43" s="348"/>
      <c r="P43" s="344">
        <f t="shared" si="3"/>
        <v>0</v>
      </c>
      <c r="Q43" s="391"/>
      <c r="R43" s="392"/>
      <c r="S43" s="393">
        <f t="shared" si="4"/>
        <v>0</v>
      </c>
      <c r="T43" s="395"/>
      <c r="U43" s="394"/>
    </row>
    <row r="44" s="78" customFormat="1" ht="20" customHeight="1" spans="1:21">
      <c r="A44" s="297">
        <v>14</v>
      </c>
      <c r="B44" s="298" t="s">
        <v>43</v>
      </c>
      <c r="C44" s="299">
        <f>'13标陈桥A'!F18</f>
        <v>258786.27</v>
      </c>
      <c r="D44" s="291" t="s">
        <v>66</v>
      </c>
      <c r="E44" s="292"/>
      <c r="F44" s="292">
        <v>10</v>
      </c>
      <c r="G44" s="293">
        <f t="shared" si="0"/>
        <v>0</v>
      </c>
      <c r="H44" s="294">
        <f>汇总表!E22</f>
        <v>375.92</v>
      </c>
      <c r="I44" s="343">
        <v>378</v>
      </c>
      <c r="J44" s="344">
        <f t="shared" si="1"/>
        <v>142097.76</v>
      </c>
      <c r="K44" s="345">
        <f>汇总表!F22</f>
        <v>10508.44</v>
      </c>
      <c r="L44" s="343">
        <v>1.5</v>
      </c>
      <c r="M44" s="346">
        <f t="shared" si="2"/>
        <v>15762.66</v>
      </c>
      <c r="N44" s="347">
        <f>汇总表!G22</f>
        <v>2435</v>
      </c>
      <c r="O44" s="348">
        <v>35</v>
      </c>
      <c r="P44" s="344">
        <f t="shared" si="3"/>
        <v>85225</v>
      </c>
      <c r="Q44" s="391"/>
      <c r="R44" s="392"/>
      <c r="S44" s="393">
        <f t="shared" si="4"/>
        <v>0</v>
      </c>
      <c r="T44" s="389">
        <f>G44+G45+G46+J44+M44+P44+S44+S45+S46</f>
        <v>363085.42</v>
      </c>
      <c r="U44" s="394"/>
    </row>
    <row r="45" s="78" customFormat="1" ht="20" customHeight="1" spans="1:21">
      <c r="A45" s="283"/>
      <c r="B45" s="284"/>
      <c r="C45" s="300"/>
      <c r="D45" s="291" t="s">
        <v>67</v>
      </c>
      <c r="E45" s="292"/>
      <c r="F45" s="292">
        <v>8</v>
      </c>
      <c r="G45" s="293">
        <f t="shared" si="0"/>
        <v>0</v>
      </c>
      <c r="H45" s="294"/>
      <c r="I45" s="343"/>
      <c r="J45" s="344">
        <f t="shared" si="1"/>
        <v>0</v>
      </c>
      <c r="K45" s="345"/>
      <c r="L45" s="343"/>
      <c r="M45" s="346">
        <f t="shared" si="2"/>
        <v>0</v>
      </c>
      <c r="N45" s="347"/>
      <c r="O45" s="348"/>
      <c r="P45" s="344">
        <f t="shared" si="3"/>
        <v>0</v>
      </c>
      <c r="Q45" s="391">
        <v>2</v>
      </c>
      <c r="R45" s="392">
        <v>60000</v>
      </c>
      <c r="S45" s="393">
        <f t="shared" si="4"/>
        <v>120000</v>
      </c>
      <c r="T45" s="389"/>
      <c r="U45" s="394"/>
    </row>
    <row r="46" s="78" customFormat="1" ht="20" customHeight="1" spans="1:21">
      <c r="A46" s="295"/>
      <c r="B46" s="296"/>
      <c r="C46" s="285"/>
      <c r="D46" s="291" t="s">
        <v>68</v>
      </c>
      <c r="E46" s="292"/>
      <c r="F46" s="292">
        <v>6</v>
      </c>
      <c r="G46" s="293">
        <f t="shared" si="0"/>
        <v>0</v>
      </c>
      <c r="H46" s="294"/>
      <c r="I46" s="343"/>
      <c r="J46" s="344">
        <f t="shared" si="1"/>
        <v>0</v>
      </c>
      <c r="K46" s="345"/>
      <c r="L46" s="343"/>
      <c r="M46" s="346">
        <f t="shared" si="2"/>
        <v>0</v>
      </c>
      <c r="N46" s="347"/>
      <c r="O46" s="348"/>
      <c r="P46" s="344">
        <f t="shared" si="3"/>
        <v>0</v>
      </c>
      <c r="Q46" s="391"/>
      <c r="R46" s="392"/>
      <c r="S46" s="393">
        <f t="shared" si="4"/>
        <v>0</v>
      </c>
      <c r="T46" s="395"/>
      <c r="U46" s="394"/>
    </row>
    <row r="47" s="78" customFormat="1" ht="20" customHeight="1" spans="1:21">
      <c r="A47" s="297">
        <v>15</v>
      </c>
      <c r="B47" s="298" t="s">
        <v>69</v>
      </c>
      <c r="C47" s="299">
        <f>'14标陈桥B'!F15</f>
        <v>323356.23</v>
      </c>
      <c r="D47" s="291" t="s">
        <v>66</v>
      </c>
      <c r="E47" s="292"/>
      <c r="F47" s="292">
        <v>10</v>
      </c>
      <c r="G47" s="293">
        <f t="shared" si="0"/>
        <v>0</v>
      </c>
      <c r="H47" s="294">
        <f>汇总表!E23</f>
        <v>559</v>
      </c>
      <c r="I47" s="343">
        <v>378</v>
      </c>
      <c r="J47" s="344">
        <f t="shared" si="1"/>
        <v>211302</v>
      </c>
      <c r="K47" s="345">
        <f>汇总表!F23</f>
        <v>9781</v>
      </c>
      <c r="L47" s="343">
        <v>1.5</v>
      </c>
      <c r="M47" s="346">
        <f t="shared" si="2"/>
        <v>14671.5</v>
      </c>
      <c r="N47" s="347">
        <f>汇总表!G23</f>
        <v>4849</v>
      </c>
      <c r="O47" s="348">
        <v>35</v>
      </c>
      <c r="P47" s="344">
        <f t="shared" si="3"/>
        <v>169715</v>
      </c>
      <c r="Q47" s="391"/>
      <c r="R47" s="392"/>
      <c r="S47" s="393">
        <f t="shared" si="4"/>
        <v>0</v>
      </c>
      <c r="T47" s="389">
        <f>G47+G48+G49+J47+M47+P47+S47+S48+S49</f>
        <v>395688.5</v>
      </c>
      <c r="U47" s="394"/>
    </row>
    <row r="48" s="78" customFormat="1" ht="20" customHeight="1" spans="1:21">
      <c r="A48" s="283"/>
      <c r="B48" s="284"/>
      <c r="C48" s="300"/>
      <c r="D48" s="291" t="s">
        <v>67</v>
      </c>
      <c r="E48" s="292"/>
      <c r="F48" s="292">
        <v>8</v>
      </c>
      <c r="G48" s="293">
        <f t="shared" si="0"/>
        <v>0</v>
      </c>
      <c r="H48" s="294"/>
      <c r="I48" s="343"/>
      <c r="J48" s="344">
        <f t="shared" si="1"/>
        <v>0</v>
      </c>
      <c r="K48" s="345"/>
      <c r="L48" s="343"/>
      <c r="M48" s="346">
        <f t="shared" si="2"/>
        <v>0</v>
      </c>
      <c r="N48" s="347"/>
      <c r="O48" s="348"/>
      <c r="P48" s="344">
        <f t="shared" si="3"/>
        <v>0</v>
      </c>
      <c r="Q48" s="391"/>
      <c r="R48" s="392"/>
      <c r="S48" s="393">
        <f t="shared" si="4"/>
        <v>0</v>
      </c>
      <c r="T48" s="389"/>
      <c r="U48" s="394"/>
    </row>
    <row r="49" s="78" customFormat="1" ht="20" customHeight="1" spans="1:21">
      <c r="A49" s="283">
        <v>15</v>
      </c>
      <c r="B49" s="284"/>
      <c r="C49" s="300"/>
      <c r="D49" s="301" t="s">
        <v>68</v>
      </c>
      <c r="E49" s="302"/>
      <c r="F49" s="302">
        <v>6</v>
      </c>
      <c r="G49" s="303">
        <f t="shared" si="0"/>
        <v>0</v>
      </c>
      <c r="H49" s="304"/>
      <c r="I49" s="349"/>
      <c r="J49" s="350">
        <f t="shared" si="1"/>
        <v>0</v>
      </c>
      <c r="K49" s="351"/>
      <c r="L49" s="349"/>
      <c r="M49" s="352">
        <f t="shared" si="2"/>
        <v>0</v>
      </c>
      <c r="N49" s="353"/>
      <c r="O49" s="354"/>
      <c r="P49" s="350">
        <f t="shared" si="3"/>
        <v>0</v>
      </c>
      <c r="Q49" s="396"/>
      <c r="R49" s="397"/>
      <c r="S49" s="398">
        <f t="shared" si="4"/>
        <v>0</v>
      </c>
      <c r="T49" s="389"/>
      <c r="U49" s="399"/>
    </row>
    <row r="50" s="261" customFormat="1" ht="20" customHeight="1" spans="1:21">
      <c r="A50" s="272" t="s">
        <v>70</v>
      </c>
      <c r="B50" s="273"/>
      <c r="C50" s="305" t="e">
        <f>SUM(C5:C48)</f>
        <v>#REF!</v>
      </c>
      <c r="D50" s="306" t="s">
        <v>66</v>
      </c>
      <c r="E50" s="307"/>
      <c r="F50" s="307">
        <v>10</v>
      </c>
      <c r="G50" s="308">
        <f>SUM(G5:G49)</f>
        <v>0</v>
      </c>
      <c r="H50" s="309" t="e">
        <f>SUM(H5:H49)</f>
        <v>#REF!</v>
      </c>
      <c r="I50" s="355">
        <v>378</v>
      </c>
      <c r="J50" s="275" t="e">
        <f>SUM(J5:J49)</f>
        <v>#REF!</v>
      </c>
      <c r="K50" s="356" t="e">
        <f>SUM(K5:K49)</f>
        <v>#REF!</v>
      </c>
      <c r="L50" s="355">
        <v>1.5</v>
      </c>
      <c r="M50" s="330" t="e">
        <f t="shared" ref="M50:Q50" si="5">SUM(M5:M49)</f>
        <v>#REF!</v>
      </c>
      <c r="N50" s="331" t="e">
        <f t="shared" si="5"/>
        <v>#REF!</v>
      </c>
      <c r="O50" s="332">
        <v>35</v>
      </c>
      <c r="P50" s="275" t="e">
        <f t="shared" si="5"/>
        <v>#REF!</v>
      </c>
      <c r="Q50" s="377">
        <v>2</v>
      </c>
      <c r="R50" s="378">
        <v>80000</v>
      </c>
      <c r="S50" s="379">
        <v>160000</v>
      </c>
      <c r="T50" s="400" t="e">
        <f>SUM(T5:T49)</f>
        <v>#REF!</v>
      </c>
      <c r="U50" s="401"/>
    </row>
    <row r="51" s="261" customFormat="1" ht="20" customHeight="1" spans="1:21">
      <c r="A51" s="310"/>
      <c r="B51" s="311"/>
      <c r="C51" s="312"/>
      <c r="D51" s="291" t="s">
        <v>67</v>
      </c>
      <c r="E51" s="313"/>
      <c r="F51" s="313">
        <v>8</v>
      </c>
      <c r="G51" s="314"/>
      <c r="H51" s="315"/>
      <c r="I51" s="357"/>
      <c r="J51" s="358"/>
      <c r="K51" s="359"/>
      <c r="L51" s="357"/>
      <c r="M51" s="360"/>
      <c r="N51" s="361"/>
      <c r="O51" s="362"/>
      <c r="P51" s="358"/>
      <c r="Q51" s="402">
        <v>9</v>
      </c>
      <c r="R51" s="403">
        <v>60000</v>
      </c>
      <c r="S51" s="404">
        <f>Q51*R51</f>
        <v>540000</v>
      </c>
      <c r="T51" s="405"/>
      <c r="U51" s="406"/>
    </row>
    <row r="52" s="261" customFormat="1" ht="20" customHeight="1" spans="1:21">
      <c r="A52" s="316"/>
      <c r="B52" s="317"/>
      <c r="C52" s="318"/>
      <c r="D52" s="301" t="s">
        <v>68</v>
      </c>
      <c r="E52" s="319"/>
      <c r="F52" s="319">
        <v>6</v>
      </c>
      <c r="G52" s="320"/>
      <c r="H52" s="321"/>
      <c r="I52" s="363"/>
      <c r="J52" s="364"/>
      <c r="K52" s="365"/>
      <c r="L52" s="363"/>
      <c r="M52" s="366"/>
      <c r="N52" s="367"/>
      <c r="O52" s="368"/>
      <c r="P52" s="364"/>
      <c r="Q52" s="407"/>
      <c r="R52" s="408"/>
      <c r="S52" s="409"/>
      <c r="T52" s="410"/>
      <c r="U52" s="411"/>
    </row>
    <row r="53" s="261" customFormat="1" ht="20" customHeight="1" spans="1:21">
      <c r="A53" s="276"/>
      <c r="B53" s="277"/>
      <c r="C53" s="322"/>
      <c r="D53" s="323" t="s">
        <v>45</v>
      </c>
      <c r="E53" s="324"/>
      <c r="F53" s="324"/>
      <c r="G53" s="325"/>
      <c r="H53" s="326"/>
      <c r="I53" s="369"/>
      <c r="J53" s="370"/>
      <c r="K53" s="371"/>
      <c r="L53" s="369"/>
      <c r="M53" s="372"/>
      <c r="N53" s="373"/>
      <c r="O53" s="374"/>
      <c r="P53" s="370"/>
      <c r="Q53" s="412"/>
      <c r="R53" s="413"/>
      <c r="S53" s="414"/>
      <c r="T53" s="415"/>
      <c r="U53" s="416"/>
    </row>
    <row r="54" s="78" customFormat="1" spans="3:20">
      <c r="C54" s="262"/>
      <c r="E54" s="262"/>
      <c r="F54" s="262"/>
      <c r="G54" s="263"/>
      <c r="J54" s="264"/>
      <c r="M54" s="264"/>
      <c r="N54" s="265"/>
      <c r="O54" s="264"/>
      <c r="P54" s="264"/>
      <c r="Q54" s="265"/>
      <c r="R54" s="265"/>
      <c r="S54" s="265"/>
      <c r="T54" s="264"/>
    </row>
    <row r="55" s="78" customFormat="1" spans="1:20">
      <c r="A55" s="78" t="s">
        <v>47</v>
      </c>
      <c r="C55" s="262"/>
      <c r="E55" s="262"/>
      <c r="F55" s="262"/>
      <c r="G55" s="263"/>
      <c r="J55" s="264"/>
      <c r="M55" s="264"/>
      <c r="N55" s="265"/>
      <c r="O55" s="264"/>
      <c r="P55" s="264"/>
      <c r="Q55" s="265"/>
      <c r="R55" s="265"/>
      <c r="S55" s="265"/>
      <c r="T55" s="264"/>
    </row>
  </sheetData>
  <mergeCells count="74">
    <mergeCell ref="A1:Q1"/>
    <mergeCell ref="R2:U2"/>
    <mergeCell ref="C3:G3"/>
    <mergeCell ref="H3:J3"/>
    <mergeCell ref="K3:M3"/>
    <mergeCell ref="N3:P3"/>
    <mergeCell ref="Q3:S3"/>
    <mergeCell ref="D4:E4"/>
    <mergeCell ref="A3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B3:B4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C50:C53"/>
    <mergeCell ref="T3:T4"/>
    <mergeCell ref="T5:T7"/>
    <mergeCell ref="T8:T10"/>
    <mergeCell ref="T11:T13"/>
    <mergeCell ref="T14:T16"/>
    <mergeCell ref="T17:T19"/>
    <mergeCell ref="T20:T22"/>
    <mergeCell ref="T23:T25"/>
    <mergeCell ref="T26:T28"/>
    <mergeCell ref="T29:T31"/>
    <mergeCell ref="T32:T34"/>
    <mergeCell ref="T35:T37"/>
    <mergeCell ref="T38:T40"/>
    <mergeCell ref="T41:T43"/>
    <mergeCell ref="T44:T46"/>
    <mergeCell ref="T47:T49"/>
    <mergeCell ref="U3:U4"/>
    <mergeCell ref="A50:B53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40" zoomScaleNormal="40" workbookViewId="0">
      <pane xSplit="5" ySplit="2" topLeftCell="F3" activePane="bottomRight" state="frozen"/>
      <selection/>
      <selection pane="topRight"/>
      <selection pane="bottomLeft"/>
      <selection pane="bottomRight" activeCell="A19" sqref="$A19:$XFD19"/>
    </sheetView>
  </sheetViews>
  <sheetFormatPr defaultColWidth="16.3833333333333" defaultRowHeight="13.5"/>
  <cols>
    <col min="1" max="1" width="6.25833333333333" style="1" customWidth="1"/>
    <col min="2" max="2" width="25" style="2" customWidth="1"/>
    <col min="3" max="3" width="21.775" style="2" customWidth="1"/>
    <col min="4" max="4" width="20" style="2" customWidth="1"/>
    <col min="5" max="5" width="25.775" style="2" customWidth="1"/>
    <col min="6" max="6" width="25.775" style="26" customWidth="1"/>
    <col min="7" max="7" width="19.0833333333333" style="2" customWidth="1"/>
    <col min="8" max="8" width="18.175" style="2" customWidth="1"/>
    <col min="9" max="9" width="19.0833333333333" style="2" customWidth="1"/>
    <col min="10" max="10" width="16.5916666666667" style="2" customWidth="1"/>
    <col min="11" max="11" width="17.2666666666667" style="2" customWidth="1"/>
    <col min="12" max="12" width="20.45" style="2" customWidth="1"/>
    <col min="13" max="16384" width="16.3833333333333" style="2"/>
  </cols>
  <sheetData>
    <row r="1" ht="66" customHeight="1" spans="1:12">
      <c r="A1" s="3" t="s">
        <v>1157</v>
      </c>
      <c r="B1" s="3"/>
      <c r="C1" s="3"/>
      <c r="D1" s="3"/>
      <c r="E1" s="3"/>
      <c r="F1" s="27"/>
      <c r="G1" s="3"/>
      <c r="H1" s="3"/>
      <c r="I1" s="3"/>
      <c r="J1" s="3"/>
      <c r="K1" s="3"/>
      <c r="L1" s="3"/>
    </row>
    <row r="2" s="1" customFormat="1" ht="59" customHeight="1" spans="1:12">
      <c r="A2" s="5" t="s">
        <v>2</v>
      </c>
      <c r="B2" s="5" t="s">
        <v>269</v>
      </c>
      <c r="C2" s="5" t="s">
        <v>592</v>
      </c>
      <c r="D2" s="5" t="s">
        <v>75</v>
      </c>
      <c r="E2" s="5" t="s">
        <v>76</v>
      </c>
      <c r="F2" s="28" t="s">
        <v>270</v>
      </c>
      <c r="G2" s="7" t="s">
        <v>78</v>
      </c>
      <c r="H2" s="7" t="s">
        <v>79</v>
      </c>
      <c r="I2" s="23" t="s">
        <v>80</v>
      </c>
      <c r="J2" s="24" t="s">
        <v>271</v>
      </c>
      <c r="K2" s="24" t="s">
        <v>82</v>
      </c>
      <c r="L2" s="6" t="s">
        <v>9</v>
      </c>
    </row>
    <row r="3" s="2" customFormat="1" ht="50" customHeight="1" spans="1:12">
      <c r="A3" s="6">
        <v>1</v>
      </c>
      <c r="B3" s="29" t="s">
        <v>1158</v>
      </c>
      <c r="C3" s="17" t="s">
        <v>1159</v>
      </c>
      <c r="D3" s="17"/>
      <c r="E3" s="12" t="s">
        <v>68</v>
      </c>
      <c r="F3" s="30">
        <v>16763.8</v>
      </c>
      <c r="G3" s="17"/>
      <c r="H3" s="17"/>
      <c r="I3" s="17"/>
      <c r="J3" s="17" t="s">
        <v>1160</v>
      </c>
      <c r="K3" s="17"/>
      <c r="L3" s="16"/>
    </row>
    <row r="4" s="2" customFormat="1" ht="50" customHeight="1" spans="1:12">
      <c r="A4" s="6">
        <v>2</v>
      </c>
      <c r="B4" s="29" t="s">
        <v>1161</v>
      </c>
      <c r="C4" s="17" t="s">
        <v>1162</v>
      </c>
      <c r="D4" s="17"/>
      <c r="E4" s="17" t="s">
        <v>67</v>
      </c>
      <c r="F4" s="31">
        <v>11266.95</v>
      </c>
      <c r="G4" s="17"/>
      <c r="H4" s="17"/>
      <c r="I4" s="17"/>
      <c r="J4" s="17" t="s">
        <v>1160</v>
      </c>
      <c r="K4" s="17"/>
      <c r="L4" s="16"/>
    </row>
    <row r="5" s="2" customFormat="1" ht="50" customHeight="1" spans="1:12">
      <c r="A5" s="6">
        <v>3</v>
      </c>
      <c r="B5" s="29" t="s">
        <v>1163</v>
      </c>
      <c r="C5" s="17" t="s">
        <v>598</v>
      </c>
      <c r="D5" s="17" t="s">
        <v>1164</v>
      </c>
      <c r="E5" s="17" t="s">
        <v>67</v>
      </c>
      <c r="F5" s="31">
        <v>33417.65</v>
      </c>
      <c r="G5" s="17"/>
      <c r="H5" s="17">
        <v>224</v>
      </c>
      <c r="I5" s="17"/>
      <c r="J5" s="17" t="s">
        <v>1160</v>
      </c>
      <c r="K5" s="17"/>
      <c r="L5" s="16"/>
    </row>
    <row r="6" s="2" customFormat="1" ht="50" customHeight="1" spans="1:12">
      <c r="A6" s="6">
        <v>4</v>
      </c>
      <c r="B6" s="29" t="s">
        <v>1165</v>
      </c>
      <c r="C6" s="17" t="s">
        <v>598</v>
      </c>
      <c r="D6" s="17" t="s">
        <v>1166</v>
      </c>
      <c r="E6" s="17" t="s">
        <v>67</v>
      </c>
      <c r="F6" s="31">
        <v>7262.44</v>
      </c>
      <c r="G6" s="17"/>
      <c r="H6" s="17"/>
      <c r="I6" s="21">
        <v>215</v>
      </c>
      <c r="J6" s="17" t="s">
        <v>1160</v>
      </c>
      <c r="K6" s="17"/>
      <c r="L6" s="16"/>
    </row>
    <row r="7" s="2" customFormat="1" ht="50" customHeight="1" spans="1:12">
      <c r="A7" s="6">
        <v>5</v>
      </c>
      <c r="B7" s="29" t="s">
        <v>796</v>
      </c>
      <c r="C7" s="17" t="s">
        <v>598</v>
      </c>
      <c r="D7" s="17" t="s">
        <v>1167</v>
      </c>
      <c r="E7" s="17" t="s">
        <v>67</v>
      </c>
      <c r="F7" s="31"/>
      <c r="G7" s="17"/>
      <c r="H7" s="17"/>
      <c r="I7" s="17">
        <v>288</v>
      </c>
      <c r="J7" s="17" t="s">
        <v>1160</v>
      </c>
      <c r="K7" s="17"/>
      <c r="L7" s="16"/>
    </row>
    <row r="8" s="2" customFormat="1" ht="50" customHeight="1" spans="1:12">
      <c r="A8" s="6">
        <v>6</v>
      </c>
      <c r="B8" s="29" t="s">
        <v>1168</v>
      </c>
      <c r="C8" s="17" t="s">
        <v>598</v>
      </c>
      <c r="D8" s="17" t="s">
        <v>1169</v>
      </c>
      <c r="E8" s="12" t="s">
        <v>68</v>
      </c>
      <c r="F8" s="31">
        <v>22593.09</v>
      </c>
      <c r="G8" s="17"/>
      <c r="H8" s="17"/>
      <c r="I8" s="21">
        <v>550</v>
      </c>
      <c r="J8" s="17" t="s">
        <v>1160</v>
      </c>
      <c r="K8" s="17"/>
      <c r="L8" s="37"/>
    </row>
    <row r="9" s="2" customFormat="1" ht="50" customHeight="1" spans="1:12">
      <c r="A9" s="6">
        <v>7</v>
      </c>
      <c r="B9" s="29" t="s">
        <v>1170</v>
      </c>
      <c r="C9" s="17" t="s">
        <v>1171</v>
      </c>
      <c r="D9" s="17" t="s">
        <v>1172</v>
      </c>
      <c r="E9" s="12" t="s">
        <v>68</v>
      </c>
      <c r="F9" s="31">
        <v>37001.5</v>
      </c>
      <c r="G9" s="17"/>
      <c r="H9" s="17"/>
      <c r="I9" s="17"/>
      <c r="J9" s="17" t="s">
        <v>1160</v>
      </c>
      <c r="K9" s="17"/>
      <c r="L9" s="16"/>
    </row>
    <row r="10" s="2" customFormat="1" ht="50" customHeight="1" spans="1:12">
      <c r="A10" s="6">
        <v>8</v>
      </c>
      <c r="B10" s="29" t="s">
        <v>1173</v>
      </c>
      <c r="C10" s="17" t="s">
        <v>1174</v>
      </c>
      <c r="D10" s="17" t="s">
        <v>1175</v>
      </c>
      <c r="E10" s="17" t="s">
        <v>67</v>
      </c>
      <c r="F10" s="31">
        <v>6688.9</v>
      </c>
      <c r="G10" s="17"/>
      <c r="H10" s="17"/>
      <c r="I10" s="17"/>
      <c r="J10" s="17" t="s">
        <v>1160</v>
      </c>
      <c r="K10" s="17"/>
      <c r="L10" s="16"/>
    </row>
    <row r="11" s="2" customFormat="1" ht="50" customHeight="1" spans="1:12">
      <c r="A11" s="6">
        <v>9</v>
      </c>
      <c r="B11" s="17" t="s">
        <v>1176</v>
      </c>
      <c r="C11" s="17" t="s">
        <v>1172</v>
      </c>
      <c r="D11" s="17" t="s">
        <v>1177</v>
      </c>
      <c r="E11" s="17" t="s">
        <v>67</v>
      </c>
      <c r="F11" s="31">
        <v>45369.44</v>
      </c>
      <c r="G11" s="17"/>
      <c r="H11" s="17"/>
      <c r="I11" s="17">
        <v>167</v>
      </c>
      <c r="J11" s="17" t="s">
        <v>1160</v>
      </c>
      <c r="K11" s="17"/>
      <c r="L11" s="16"/>
    </row>
    <row r="12" s="2" customFormat="1" ht="50" customHeight="1" spans="1:12">
      <c r="A12" s="6">
        <v>10</v>
      </c>
      <c r="B12" s="17" t="s">
        <v>1178</v>
      </c>
      <c r="C12" s="17" t="s">
        <v>1179</v>
      </c>
      <c r="D12" s="17"/>
      <c r="E12" s="17" t="s">
        <v>67</v>
      </c>
      <c r="F12" s="31">
        <v>5327.06</v>
      </c>
      <c r="G12" s="17"/>
      <c r="H12" s="17"/>
      <c r="I12" s="17"/>
      <c r="J12" s="17" t="s">
        <v>1160</v>
      </c>
      <c r="K12" s="17"/>
      <c r="L12" s="16"/>
    </row>
    <row r="13" s="2" customFormat="1" ht="50" customHeight="1" spans="1:12">
      <c r="A13" s="6">
        <v>11</v>
      </c>
      <c r="B13" s="17" t="s">
        <v>1180</v>
      </c>
      <c r="C13" s="16" t="s">
        <v>1181</v>
      </c>
      <c r="D13" s="16"/>
      <c r="E13" s="17" t="s">
        <v>67</v>
      </c>
      <c r="F13" s="31">
        <v>41987.65</v>
      </c>
      <c r="G13" s="17">
        <v>10508.44</v>
      </c>
      <c r="H13" s="17">
        <v>111.64</v>
      </c>
      <c r="I13" s="17"/>
      <c r="J13" s="17" t="s">
        <v>1160</v>
      </c>
      <c r="K13" s="17"/>
      <c r="L13" s="16"/>
    </row>
    <row r="14" s="2" customFormat="1" ht="50" customHeight="1" spans="1:12">
      <c r="A14" s="6">
        <v>12</v>
      </c>
      <c r="B14" s="9" t="s">
        <v>1182</v>
      </c>
      <c r="C14" s="9" t="s">
        <v>1164</v>
      </c>
      <c r="D14" s="9" t="s">
        <v>1169</v>
      </c>
      <c r="E14" s="17" t="s">
        <v>67</v>
      </c>
      <c r="F14" s="32"/>
      <c r="G14" s="17"/>
      <c r="H14" s="17"/>
      <c r="I14" s="17">
        <v>366</v>
      </c>
      <c r="J14" s="17" t="s">
        <v>1160</v>
      </c>
      <c r="K14" s="17"/>
      <c r="L14" s="17"/>
    </row>
    <row r="15" s="2" customFormat="1" ht="50" customHeight="1" spans="1:12">
      <c r="A15" s="6">
        <v>13</v>
      </c>
      <c r="B15" s="9" t="s">
        <v>1183</v>
      </c>
      <c r="C15" s="9" t="s">
        <v>1176</v>
      </c>
      <c r="D15" s="9" t="s">
        <v>598</v>
      </c>
      <c r="E15" s="17" t="s">
        <v>67</v>
      </c>
      <c r="F15" s="32">
        <v>29524.13</v>
      </c>
      <c r="G15" s="17"/>
      <c r="H15" s="17">
        <v>40.28</v>
      </c>
      <c r="I15" s="17">
        <v>556</v>
      </c>
      <c r="J15" s="17" t="s">
        <v>1160</v>
      </c>
      <c r="K15" s="17"/>
      <c r="L15" s="16"/>
    </row>
    <row r="16" s="2" customFormat="1" ht="50" customHeight="1" spans="1:12">
      <c r="A16" s="6">
        <v>14</v>
      </c>
      <c r="B16" s="9" t="s">
        <v>1184</v>
      </c>
      <c r="C16" s="9" t="s">
        <v>1185</v>
      </c>
      <c r="D16" s="9" t="s">
        <v>1172</v>
      </c>
      <c r="E16" s="9" t="s">
        <v>67</v>
      </c>
      <c r="F16" s="31">
        <v>569</v>
      </c>
      <c r="G16" s="16"/>
      <c r="H16" s="16"/>
      <c r="I16" s="38">
        <v>293</v>
      </c>
      <c r="J16" s="17" t="s">
        <v>1160</v>
      </c>
      <c r="K16" s="16"/>
      <c r="L16" s="16"/>
    </row>
    <row r="17" s="2" customFormat="1" ht="50" customHeight="1" spans="1:12">
      <c r="A17" s="6">
        <v>15</v>
      </c>
      <c r="B17" s="9" t="s">
        <v>1186</v>
      </c>
      <c r="C17" s="9" t="s">
        <v>1185</v>
      </c>
      <c r="D17" s="9" t="s">
        <v>1172</v>
      </c>
      <c r="E17" s="9" t="s">
        <v>67</v>
      </c>
      <c r="F17" s="33">
        <v>1014.66</v>
      </c>
      <c r="G17" s="17"/>
      <c r="H17" s="17"/>
      <c r="I17" s="17"/>
      <c r="J17" s="17" t="s">
        <v>1160</v>
      </c>
      <c r="K17" s="17"/>
      <c r="L17" s="16"/>
    </row>
    <row r="18" s="4" customFormat="1" ht="50" customHeight="1" spans="1:12">
      <c r="A18" s="34" t="s">
        <v>45</v>
      </c>
      <c r="B18" s="35"/>
      <c r="C18" s="35"/>
      <c r="D18" s="35"/>
      <c r="E18" s="36"/>
      <c r="F18" s="31">
        <f>SUM(F3:F17)</f>
        <v>258786.27</v>
      </c>
      <c r="G18" s="31">
        <f>SUM(G3:G17)</f>
        <v>10508.44</v>
      </c>
      <c r="H18" s="31">
        <f>SUM(H3:H17)</f>
        <v>375.92</v>
      </c>
      <c r="I18" s="31">
        <f>SUM(I3:I17)</f>
        <v>2435</v>
      </c>
      <c r="J18" s="39"/>
      <c r="K18" s="39"/>
      <c r="L18" s="16"/>
    </row>
  </sheetData>
  <autoFilter xmlns:etc="http://www.wps.cn/officeDocument/2017/etCustomData" ref="A2:I18" etc:filterBottomFollowUsedRange="0">
    <extLst/>
  </autoFilter>
  <mergeCells count="6">
    <mergeCell ref="A1:L1"/>
    <mergeCell ref="C3:D3"/>
    <mergeCell ref="C4:D4"/>
    <mergeCell ref="C12:D12"/>
    <mergeCell ref="C13:D13"/>
    <mergeCell ref="A18:E18"/>
  </mergeCells>
  <pageMargins left="0.7" right="0.7" top="0.393055555555556" bottom="0.196527777777778" header="0.3" footer="0.3"/>
  <pageSetup paperSize="9" scale="47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zoomScale="40" zoomScaleNormal="40" workbookViewId="0">
      <pane xSplit="5" ySplit="2" topLeftCell="F3" activePane="bottomRight" state="frozen"/>
      <selection/>
      <selection pane="topRight"/>
      <selection pane="bottomLeft"/>
      <selection pane="bottomRight" activeCell="J24" sqref="J24"/>
    </sheetView>
  </sheetViews>
  <sheetFormatPr defaultColWidth="16.3833333333333" defaultRowHeight="22.5"/>
  <cols>
    <col min="1" max="1" width="6.25833333333333" style="3" customWidth="1"/>
    <col min="2" max="6" width="25.775" style="4" customWidth="1"/>
    <col min="7" max="7" width="20.175" style="4" customWidth="1"/>
    <col min="8" max="8" width="17.1333333333333" style="4" customWidth="1"/>
    <col min="9" max="9" width="19.6416666666667" style="4" customWidth="1"/>
    <col min="10" max="10" width="13.5666666666667" style="4" customWidth="1"/>
    <col min="11" max="11" width="17.1333333333333" style="4" customWidth="1"/>
    <col min="12" max="12" width="13.5666666666667" style="4" customWidth="1"/>
    <col min="13" max="16384" width="16.3833333333333" style="2"/>
  </cols>
  <sheetData>
    <row r="1" ht="66" customHeight="1" spans="1:12">
      <c r="A1" s="3" t="s">
        <v>1187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59" customHeight="1" spans="1:12">
      <c r="A2" s="5" t="s">
        <v>2</v>
      </c>
      <c r="B2" s="5" t="s">
        <v>269</v>
      </c>
      <c r="C2" s="5" t="s">
        <v>592</v>
      </c>
      <c r="D2" s="5" t="s">
        <v>75</v>
      </c>
      <c r="E2" s="6" t="s">
        <v>76</v>
      </c>
      <c r="F2" s="7" t="s">
        <v>270</v>
      </c>
      <c r="G2" s="7" t="s">
        <v>78</v>
      </c>
      <c r="H2" s="7" t="s">
        <v>79</v>
      </c>
      <c r="I2" s="23" t="s">
        <v>80</v>
      </c>
      <c r="J2" s="24" t="s">
        <v>271</v>
      </c>
      <c r="K2" s="24" t="s">
        <v>82</v>
      </c>
      <c r="L2" s="6" t="s">
        <v>9</v>
      </c>
    </row>
    <row r="3" s="2" customFormat="1" ht="50" customHeight="1" spans="1:12">
      <c r="A3" s="8">
        <v>1</v>
      </c>
      <c r="B3" s="9" t="s">
        <v>1188</v>
      </c>
      <c r="C3" s="10" t="s">
        <v>1189</v>
      </c>
      <c r="D3" s="10" t="s">
        <v>1190</v>
      </c>
      <c r="E3" s="11" t="s">
        <v>67</v>
      </c>
      <c r="F3" s="12">
        <v>223696.6</v>
      </c>
      <c r="G3" s="13"/>
      <c r="H3" s="13"/>
      <c r="I3" s="12"/>
      <c r="J3" s="25" t="s">
        <v>1191</v>
      </c>
      <c r="K3" s="25"/>
      <c r="L3" s="16"/>
    </row>
    <row r="4" s="2" customFormat="1" ht="50" customHeight="1" spans="1:12">
      <c r="A4" s="14"/>
      <c r="B4" s="9" t="s">
        <v>1192</v>
      </c>
      <c r="C4" s="15" t="s">
        <v>1193</v>
      </c>
      <c r="D4" s="15" t="s">
        <v>1194</v>
      </c>
      <c r="E4" s="11" t="s">
        <v>67</v>
      </c>
      <c r="F4" s="16"/>
      <c r="G4" s="12">
        <v>9781</v>
      </c>
      <c r="H4" s="17"/>
      <c r="I4" s="12"/>
      <c r="J4" s="25" t="s">
        <v>1191</v>
      </c>
      <c r="K4" s="25"/>
      <c r="L4" s="16"/>
    </row>
    <row r="5" s="2" customFormat="1" ht="50" customHeight="1" spans="1:12">
      <c r="A5" s="5">
        <v>2</v>
      </c>
      <c r="B5" s="9" t="s">
        <v>1195</v>
      </c>
      <c r="C5" s="9" t="s">
        <v>1164</v>
      </c>
      <c r="D5" s="9" t="s">
        <v>598</v>
      </c>
      <c r="E5" s="11" t="s">
        <v>68</v>
      </c>
      <c r="F5" s="12"/>
      <c r="G5" s="17"/>
      <c r="H5" s="17"/>
      <c r="I5" s="12">
        <v>254</v>
      </c>
      <c r="J5" s="25" t="s">
        <v>1191</v>
      </c>
      <c r="K5" s="25"/>
      <c r="L5" s="16"/>
    </row>
    <row r="6" s="2" customFormat="1" ht="50" customHeight="1" spans="1:12">
      <c r="A6" s="18">
        <v>3</v>
      </c>
      <c r="B6" s="9" t="s">
        <v>1196</v>
      </c>
      <c r="C6" s="9" t="s">
        <v>1168</v>
      </c>
      <c r="D6" s="9" t="s">
        <v>1177</v>
      </c>
      <c r="E6" s="11" t="s">
        <v>68</v>
      </c>
      <c r="F6" s="12">
        <v>5097.94</v>
      </c>
      <c r="G6" s="17"/>
      <c r="H6" s="17"/>
      <c r="I6" s="12">
        <v>671</v>
      </c>
      <c r="J6" s="25" t="s">
        <v>1191</v>
      </c>
      <c r="K6" s="25"/>
      <c r="L6" s="16"/>
    </row>
    <row r="7" s="2" customFormat="1" ht="50" customHeight="1" spans="1:12">
      <c r="A7" s="5">
        <v>4</v>
      </c>
      <c r="B7" s="9" t="s">
        <v>1164</v>
      </c>
      <c r="C7" s="9" t="s">
        <v>622</v>
      </c>
      <c r="D7" s="9" t="s">
        <v>1168</v>
      </c>
      <c r="E7" s="11" t="s">
        <v>68</v>
      </c>
      <c r="F7" s="12">
        <v>6280.1</v>
      </c>
      <c r="G7" s="17"/>
      <c r="H7" s="17"/>
      <c r="I7" s="12">
        <v>875</v>
      </c>
      <c r="J7" s="25" t="s">
        <v>1191</v>
      </c>
      <c r="K7" s="25"/>
      <c r="L7" s="16"/>
    </row>
    <row r="8" s="2" customFormat="1" ht="50" customHeight="1" spans="1:12">
      <c r="A8" s="18">
        <v>5</v>
      </c>
      <c r="B8" s="9" t="s">
        <v>1197</v>
      </c>
      <c r="C8" s="9" t="s">
        <v>598</v>
      </c>
      <c r="D8" s="9" t="s">
        <v>1164</v>
      </c>
      <c r="E8" s="11" t="s">
        <v>68</v>
      </c>
      <c r="F8" s="12"/>
      <c r="G8" s="9"/>
      <c r="H8" s="9"/>
      <c r="I8" s="12">
        <v>256</v>
      </c>
      <c r="J8" s="25" t="s">
        <v>1191</v>
      </c>
      <c r="K8" s="25"/>
      <c r="L8" s="16"/>
    </row>
    <row r="9" s="2" customFormat="1" ht="50" customHeight="1" spans="1:12">
      <c r="A9" s="5">
        <v>6</v>
      </c>
      <c r="B9" s="9" t="s">
        <v>1174</v>
      </c>
      <c r="C9" s="9" t="s">
        <v>1198</v>
      </c>
      <c r="D9" s="9" t="s">
        <v>1172</v>
      </c>
      <c r="E9" s="11" t="s">
        <v>68</v>
      </c>
      <c r="F9" s="12"/>
      <c r="G9" s="17"/>
      <c r="H9" s="17"/>
      <c r="I9" s="12">
        <v>459</v>
      </c>
      <c r="J9" s="25" t="s">
        <v>1191</v>
      </c>
      <c r="K9" s="25"/>
      <c r="L9" s="16"/>
    </row>
    <row r="10" s="2" customFormat="1" ht="50" customHeight="1" spans="1:12">
      <c r="A10" s="18">
        <v>7</v>
      </c>
      <c r="B10" s="9" t="s">
        <v>1199</v>
      </c>
      <c r="C10" s="19" t="s">
        <v>1200</v>
      </c>
      <c r="D10" s="20"/>
      <c r="E10" s="11" t="s">
        <v>68</v>
      </c>
      <c r="F10" s="12"/>
      <c r="G10" s="17"/>
      <c r="H10" s="17"/>
      <c r="I10" s="12">
        <v>130</v>
      </c>
      <c r="J10" s="25" t="s">
        <v>1191</v>
      </c>
      <c r="K10" s="25"/>
      <c r="L10" s="16"/>
    </row>
    <row r="11" s="2" customFormat="1" ht="50" customHeight="1" spans="1:12">
      <c r="A11" s="5">
        <v>8</v>
      </c>
      <c r="B11" s="9" t="s">
        <v>1201</v>
      </c>
      <c r="C11" s="9" t="s">
        <v>1202</v>
      </c>
      <c r="D11" s="9" t="s">
        <v>1195</v>
      </c>
      <c r="E11" s="11" t="s">
        <v>68</v>
      </c>
      <c r="F11" s="12">
        <v>429.64</v>
      </c>
      <c r="G11" s="17"/>
      <c r="H11" s="17"/>
      <c r="I11" s="12">
        <v>127</v>
      </c>
      <c r="J11" s="25" t="s">
        <v>1191</v>
      </c>
      <c r="K11" s="25"/>
      <c r="L11" s="16"/>
    </row>
    <row r="12" s="2" customFormat="1" ht="50" customHeight="1" spans="1:12">
      <c r="A12" s="18">
        <v>9</v>
      </c>
      <c r="B12" s="9" t="s">
        <v>1203</v>
      </c>
      <c r="C12" s="19" t="s">
        <v>1204</v>
      </c>
      <c r="D12" s="20"/>
      <c r="E12" s="11" t="s">
        <v>68</v>
      </c>
      <c r="F12" s="21">
        <v>71109.43</v>
      </c>
      <c r="G12" s="17"/>
      <c r="H12" s="21">
        <v>559</v>
      </c>
      <c r="I12" s="12">
        <v>1691</v>
      </c>
      <c r="J12" s="25" t="s">
        <v>1191</v>
      </c>
      <c r="K12" s="25"/>
      <c r="L12" s="16"/>
    </row>
    <row r="13" s="2" customFormat="1" ht="50" customHeight="1" spans="1:12">
      <c r="A13" s="5">
        <v>10</v>
      </c>
      <c r="B13" s="9" t="s">
        <v>1205</v>
      </c>
      <c r="C13" s="9" t="s">
        <v>1177</v>
      </c>
      <c r="D13" s="9" t="s">
        <v>622</v>
      </c>
      <c r="E13" s="11" t="s">
        <v>68</v>
      </c>
      <c r="F13" s="12">
        <v>9437.52</v>
      </c>
      <c r="G13" s="17"/>
      <c r="H13" s="17"/>
      <c r="I13" s="12">
        <v>386</v>
      </c>
      <c r="J13" s="25" t="s">
        <v>1191</v>
      </c>
      <c r="K13" s="25"/>
      <c r="L13" s="16"/>
    </row>
    <row r="14" s="2" customFormat="1" ht="50" customHeight="1" spans="1:12">
      <c r="A14" s="18">
        <v>11</v>
      </c>
      <c r="B14" s="9" t="s">
        <v>1206</v>
      </c>
      <c r="C14" s="19" t="s">
        <v>1207</v>
      </c>
      <c r="D14" s="20"/>
      <c r="E14" s="11" t="s">
        <v>68</v>
      </c>
      <c r="F14" s="12">
        <v>7305</v>
      </c>
      <c r="G14" s="17"/>
      <c r="H14" s="17"/>
      <c r="I14" s="12"/>
      <c r="J14" s="25" t="s">
        <v>1191</v>
      </c>
      <c r="K14" s="25"/>
      <c r="L14" s="16"/>
    </row>
    <row r="15" s="2" customFormat="1" ht="50" customHeight="1" spans="1:12">
      <c r="A15" s="19" t="s">
        <v>45</v>
      </c>
      <c r="B15" s="22"/>
      <c r="C15" s="22"/>
      <c r="D15" s="22"/>
      <c r="E15" s="20"/>
      <c r="F15" s="17">
        <f>SUM(F3:F14)</f>
        <v>323356.23</v>
      </c>
      <c r="G15" s="17">
        <f>SUM(G3:G14)</f>
        <v>9781</v>
      </c>
      <c r="H15" s="17">
        <f>SUM(H3:H14)</f>
        <v>559</v>
      </c>
      <c r="I15" s="17">
        <f>SUM(I3:I14)</f>
        <v>4849</v>
      </c>
      <c r="J15" s="16"/>
      <c r="K15" s="16"/>
      <c r="L15" s="16"/>
    </row>
  </sheetData>
  <autoFilter xmlns:etc="http://www.wps.cn/officeDocument/2017/etCustomData" ref="A2:I15" etc:filterBottomFollowUsedRange="0">
    <extLst/>
  </autoFilter>
  <mergeCells count="6">
    <mergeCell ref="A1:L1"/>
    <mergeCell ref="C10:D10"/>
    <mergeCell ref="C12:D12"/>
    <mergeCell ref="C14:D14"/>
    <mergeCell ref="A15:E15"/>
    <mergeCell ref="A3:A4"/>
  </mergeCells>
  <dataValidations count="1">
    <dataValidation type="list" allowBlank="1" showInputMessage="1" showErrorMessage="1" sqref="E3:E14">
      <formula1>"三级,二级,一级"</formula1>
    </dataValidation>
  </dataValidations>
  <pageMargins left="0.7" right="0.7" top="0.393055555555556" bottom="0.196527777777778" header="0.3" footer="0.3"/>
  <pageSetup paperSize="9" scale="4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5"/>
  <sheetViews>
    <sheetView zoomScale="47" zoomScaleNormal="47" workbookViewId="0">
      <pane xSplit="2" ySplit="2" topLeftCell="C103" activePane="bottomRight" state="frozen"/>
      <selection/>
      <selection pane="topRight"/>
      <selection pane="bottomLeft"/>
      <selection pane="bottomRight" activeCell="A117" sqref="A117"/>
    </sheetView>
  </sheetViews>
  <sheetFormatPr defaultColWidth="16.3833333333333" defaultRowHeight="27"/>
  <cols>
    <col min="1" max="1" width="15.3166666666667" style="41" customWidth="1"/>
    <col min="2" max="2" width="30.625" style="244" customWidth="1"/>
    <col min="3" max="3" width="26.3583333333333" style="245" customWidth="1"/>
    <col min="4" max="4" width="19.9916666666667" style="245" customWidth="1"/>
    <col min="5" max="5" width="29.5416666666667" style="245" customWidth="1"/>
    <col min="6" max="6" width="22.7166666666667" style="245" customWidth="1"/>
    <col min="7" max="7" width="17.1416666666667" style="245" customWidth="1"/>
    <col min="8" max="8" width="17.325" style="245" customWidth="1"/>
    <col min="9" max="9" width="19.1083333333333" style="245" customWidth="1"/>
    <col min="10" max="10" width="18.4333333333333" style="245" customWidth="1"/>
    <col min="11" max="11" width="20" style="245" customWidth="1"/>
    <col min="12" max="12" width="15.5333333333333" style="245" customWidth="1"/>
    <col min="13" max="16384" width="16.3833333333333" style="2"/>
  </cols>
  <sheetData>
    <row r="1" s="2" customFormat="1" ht="97" customHeight="1" spans="1:12">
      <c r="A1" s="41" t="s">
        <v>71</v>
      </c>
      <c r="B1" s="246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="1" customFormat="1" ht="65" customHeight="1" spans="1:12">
      <c r="A2" s="5" t="s">
        <v>72</v>
      </c>
      <c r="B2" s="5" t="s">
        <v>73</v>
      </c>
      <c r="C2" s="5" t="s">
        <v>74</v>
      </c>
      <c r="D2" s="5" t="s">
        <v>75</v>
      </c>
      <c r="E2" s="6" t="s">
        <v>76</v>
      </c>
      <c r="F2" s="7" t="s">
        <v>77</v>
      </c>
      <c r="G2" s="7" t="s">
        <v>78</v>
      </c>
      <c r="H2" s="7" t="s">
        <v>79</v>
      </c>
      <c r="I2" s="23" t="s">
        <v>80</v>
      </c>
      <c r="J2" s="24" t="s">
        <v>81</v>
      </c>
      <c r="K2" s="24" t="s">
        <v>82</v>
      </c>
      <c r="L2" s="6" t="s">
        <v>9</v>
      </c>
    </row>
    <row r="3" s="1" customFormat="1" ht="65" customHeight="1" spans="1:12">
      <c r="A3" s="6" t="s">
        <v>83</v>
      </c>
      <c r="B3" s="6" t="s">
        <v>84</v>
      </c>
      <c r="C3" s="6"/>
      <c r="D3" s="6"/>
      <c r="E3" s="6"/>
      <c r="F3" s="201"/>
      <c r="G3" s="201"/>
      <c r="H3" s="201"/>
      <c r="I3" s="249"/>
      <c r="J3" s="24"/>
      <c r="K3" s="24"/>
      <c r="L3" s="6"/>
    </row>
    <row r="4" s="2" customFormat="1" ht="50" customHeight="1" spans="1:12">
      <c r="A4" s="18">
        <v>1</v>
      </c>
      <c r="B4" s="16" t="s">
        <v>85</v>
      </c>
      <c r="C4" s="54" t="s">
        <v>86</v>
      </c>
      <c r="D4" s="54"/>
      <c r="E4" s="127" t="s">
        <v>67</v>
      </c>
      <c r="F4" s="127">
        <v>14043.14</v>
      </c>
      <c r="G4" s="127"/>
      <c r="H4" s="127">
        <v>119</v>
      </c>
      <c r="I4" s="127"/>
      <c r="J4" s="39" t="s">
        <v>87</v>
      </c>
      <c r="K4" s="39"/>
      <c r="L4" s="16"/>
    </row>
    <row r="5" s="2" customFormat="1" ht="50" customHeight="1" spans="1:12">
      <c r="A5" s="18">
        <v>2</v>
      </c>
      <c r="B5" s="16" t="s">
        <v>88</v>
      </c>
      <c r="C5" s="54"/>
      <c r="D5" s="54"/>
      <c r="E5" s="127" t="s">
        <v>67</v>
      </c>
      <c r="F5" s="127">
        <v>10860.42</v>
      </c>
      <c r="G5" s="127"/>
      <c r="H5" s="127"/>
      <c r="I5" s="127"/>
      <c r="J5" s="39" t="s">
        <v>87</v>
      </c>
      <c r="K5" s="39"/>
      <c r="L5" s="16"/>
    </row>
    <row r="6" s="2" customFormat="1" ht="50" customHeight="1" spans="1:12">
      <c r="A6" s="18">
        <v>3</v>
      </c>
      <c r="B6" s="16" t="s">
        <v>89</v>
      </c>
      <c r="C6" s="54" t="s">
        <v>90</v>
      </c>
      <c r="D6" s="54"/>
      <c r="E6" s="127" t="s">
        <v>67</v>
      </c>
      <c r="F6" s="127">
        <v>69129.79</v>
      </c>
      <c r="G6" s="127"/>
      <c r="H6" s="127">
        <v>30.3</v>
      </c>
      <c r="I6" s="127"/>
      <c r="J6" s="39" t="s">
        <v>87</v>
      </c>
      <c r="K6" s="39"/>
      <c r="L6" s="16"/>
    </row>
    <row r="7" s="2" customFormat="1" ht="50" customHeight="1" spans="1:12">
      <c r="A7" s="18">
        <v>4</v>
      </c>
      <c r="B7" s="16" t="s">
        <v>91</v>
      </c>
      <c r="C7" s="25" t="s">
        <v>92</v>
      </c>
      <c r="D7" s="247"/>
      <c r="E7" s="127" t="s">
        <v>67</v>
      </c>
      <c r="F7" s="127"/>
      <c r="G7" s="127"/>
      <c r="H7" s="127"/>
      <c r="I7" s="127"/>
      <c r="J7" s="39" t="s">
        <v>87</v>
      </c>
      <c r="K7" s="39"/>
      <c r="L7" s="16"/>
    </row>
    <row r="8" s="2" customFormat="1" ht="50" customHeight="1" spans="1:12">
      <c r="A8" s="18">
        <v>5</v>
      </c>
      <c r="B8" s="16" t="s">
        <v>93</v>
      </c>
      <c r="C8" s="54"/>
      <c r="D8" s="54"/>
      <c r="E8" s="127" t="s">
        <v>67</v>
      </c>
      <c r="F8" s="127">
        <v>22994.23</v>
      </c>
      <c r="G8" s="127"/>
      <c r="H8" s="127"/>
      <c r="I8" s="127"/>
      <c r="J8" s="39" t="s">
        <v>87</v>
      </c>
      <c r="K8" s="39"/>
      <c r="L8" s="16"/>
    </row>
    <row r="9" s="2" customFormat="1" ht="50" customHeight="1" spans="1:12">
      <c r="A9" s="18">
        <v>6</v>
      </c>
      <c r="B9" s="16" t="s">
        <v>94</v>
      </c>
      <c r="C9" s="54" t="s">
        <v>95</v>
      </c>
      <c r="D9" s="54"/>
      <c r="E9" s="127" t="s">
        <v>67</v>
      </c>
      <c r="F9" s="127">
        <v>9151.75</v>
      </c>
      <c r="G9" s="127"/>
      <c r="H9" s="127">
        <v>170.7</v>
      </c>
      <c r="I9" s="127"/>
      <c r="J9" s="39" t="s">
        <v>87</v>
      </c>
      <c r="K9" s="39"/>
      <c r="L9" s="16"/>
    </row>
    <row r="10" s="2" customFormat="1" ht="50" customHeight="1" spans="1:12">
      <c r="A10" s="18">
        <v>7</v>
      </c>
      <c r="B10" s="16" t="s">
        <v>96</v>
      </c>
      <c r="C10" s="54"/>
      <c r="D10" s="54"/>
      <c r="E10" s="127" t="s">
        <v>67</v>
      </c>
      <c r="F10" s="127">
        <v>1754.36</v>
      </c>
      <c r="G10" s="127"/>
      <c r="H10" s="127"/>
      <c r="I10" s="127"/>
      <c r="J10" s="39" t="s">
        <v>87</v>
      </c>
      <c r="K10" s="39"/>
      <c r="L10" s="16"/>
    </row>
    <row r="11" s="2" customFormat="1" ht="50" customHeight="1" spans="1:12">
      <c r="A11" s="18">
        <v>8</v>
      </c>
      <c r="B11" s="16" t="s">
        <v>97</v>
      </c>
      <c r="C11" s="54" t="s">
        <v>98</v>
      </c>
      <c r="D11" s="54" t="s">
        <v>99</v>
      </c>
      <c r="E11" s="127" t="s">
        <v>67</v>
      </c>
      <c r="F11" s="127">
        <v>2344.48</v>
      </c>
      <c r="G11" s="127"/>
      <c r="H11" s="127"/>
      <c r="I11" s="127"/>
      <c r="J11" s="39" t="s">
        <v>87</v>
      </c>
      <c r="K11" s="39"/>
      <c r="L11" s="16"/>
    </row>
    <row r="12" s="2" customFormat="1" ht="62" customHeight="1" spans="1:12">
      <c r="A12" s="18">
        <v>9</v>
      </c>
      <c r="B12" s="16" t="s">
        <v>100</v>
      </c>
      <c r="C12" s="54"/>
      <c r="D12" s="54"/>
      <c r="E12" s="127" t="s">
        <v>67</v>
      </c>
      <c r="F12" s="127">
        <v>46476.36</v>
      </c>
      <c r="G12" s="127"/>
      <c r="H12" s="127"/>
      <c r="I12" s="127"/>
      <c r="J12" s="39" t="s">
        <v>101</v>
      </c>
      <c r="K12" s="39"/>
      <c r="L12" s="16"/>
    </row>
    <row r="13" s="2" customFormat="1" ht="50" customHeight="1" spans="1:12">
      <c r="A13" s="18">
        <v>10</v>
      </c>
      <c r="B13" s="93" t="s">
        <v>102</v>
      </c>
      <c r="C13" s="54" t="s">
        <v>103</v>
      </c>
      <c r="D13" s="54"/>
      <c r="E13" s="127" t="s">
        <v>67</v>
      </c>
      <c r="F13" s="127">
        <v>7044.26</v>
      </c>
      <c r="G13" s="127"/>
      <c r="H13" s="127"/>
      <c r="I13" s="127"/>
      <c r="J13" s="39" t="s">
        <v>87</v>
      </c>
      <c r="K13" s="39"/>
      <c r="L13" s="16"/>
    </row>
    <row r="14" s="2" customFormat="1" ht="50" customHeight="1" spans="1:12">
      <c r="A14" s="18">
        <v>11</v>
      </c>
      <c r="B14" s="93" t="s">
        <v>104</v>
      </c>
      <c r="C14" s="54"/>
      <c r="D14" s="54"/>
      <c r="E14" s="127" t="s">
        <v>67</v>
      </c>
      <c r="F14" s="127">
        <v>4334.38</v>
      </c>
      <c r="G14" s="127"/>
      <c r="H14" s="127"/>
      <c r="I14" s="127"/>
      <c r="J14" s="39" t="s">
        <v>101</v>
      </c>
      <c r="K14" s="39"/>
      <c r="L14" s="16"/>
    </row>
    <row r="15" s="2" customFormat="1" ht="50" customHeight="1" spans="1:12">
      <c r="A15" s="18">
        <v>12</v>
      </c>
      <c r="B15" s="93" t="s">
        <v>105</v>
      </c>
      <c r="C15" s="54"/>
      <c r="D15" s="54"/>
      <c r="E15" s="127" t="s">
        <v>67</v>
      </c>
      <c r="F15" s="127">
        <v>992.5</v>
      </c>
      <c r="G15" s="127"/>
      <c r="H15" s="127"/>
      <c r="I15" s="127"/>
      <c r="J15" s="39" t="s">
        <v>87</v>
      </c>
      <c r="K15" s="39"/>
      <c r="L15" s="16"/>
    </row>
    <row r="16" s="2" customFormat="1" ht="50" customHeight="1" spans="1:12">
      <c r="A16" s="18">
        <v>13</v>
      </c>
      <c r="B16" s="16" t="s">
        <v>106</v>
      </c>
      <c r="C16" s="54"/>
      <c r="D16" s="54"/>
      <c r="E16" s="127" t="s">
        <v>67</v>
      </c>
      <c r="F16" s="127">
        <v>10081.66</v>
      </c>
      <c r="G16" s="127"/>
      <c r="H16" s="127"/>
      <c r="I16" s="127"/>
      <c r="J16" s="39" t="s">
        <v>101</v>
      </c>
      <c r="K16" s="39"/>
      <c r="L16" s="16"/>
    </row>
    <row r="17" s="2" customFormat="1" ht="50" customHeight="1" spans="1:12">
      <c r="A17" s="18">
        <v>14</v>
      </c>
      <c r="B17" s="16" t="s">
        <v>107</v>
      </c>
      <c r="C17" s="54"/>
      <c r="D17" s="54"/>
      <c r="E17" s="127" t="s">
        <v>67</v>
      </c>
      <c r="F17" s="127">
        <v>14094.04</v>
      </c>
      <c r="G17" s="127"/>
      <c r="H17" s="127"/>
      <c r="I17" s="127"/>
      <c r="J17" s="39" t="s">
        <v>101</v>
      </c>
      <c r="K17" s="39"/>
      <c r="L17" s="16"/>
    </row>
    <row r="18" s="2" customFormat="1" ht="50" customHeight="1" spans="1:12">
      <c r="A18" s="18">
        <v>15</v>
      </c>
      <c r="B18" s="16" t="s">
        <v>108</v>
      </c>
      <c r="C18" s="16"/>
      <c r="D18" s="16"/>
      <c r="E18" s="127" t="s">
        <v>67</v>
      </c>
      <c r="F18" s="127">
        <v>25407.98</v>
      </c>
      <c r="G18" s="127"/>
      <c r="H18" s="127"/>
      <c r="I18" s="127"/>
      <c r="J18" s="39" t="s">
        <v>101</v>
      </c>
      <c r="K18" s="39"/>
      <c r="L18" s="16"/>
    </row>
    <row r="19" s="2" customFormat="1" ht="50" customHeight="1" spans="1:12">
      <c r="A19" s="18">
        <v>16</v>
      </c>
      <c r="B19" s="16" t="s">
        <v>109</v>
      </c>
      <c r="C19" s="16"/>
      <c r="D19" s="16"/>
      <c r="E19" s="127" t="s">
        <v>67</v>
      </c>
      <c r="F19" s="54">
        <v>9679.91</v>
      </c>
      <c r="G19" s="127"/>
      <c r="H19" s="127"/>
      <c r="I19" s="127"/>
      <c r="J19" s="39" t="s">
        <v>87</v>
      </c>
      <c r="K19" s="39"/>
      <c r="L19" s="16"/>
    </row>
    <row r="20" s="2" customFormat="1" ht="50" customHeight="1" spans="1:12">
      <c r="A20" s="18">
        <v>17</v>
      </c>
      <c r="B20" s="16" t="s">
        <v>110</v>
      </c>
      <c r="C20" s="16" t="s">
        <v>111</v>
      </c>
      <c r="D20" s="16"/>
      <c r="E20" s="127" t="s">
        <v>67</v>
      </c>
      <c r="F20" s="127">
        <v>3389.57</v>
      </c>
      <c r="G20" s="127"/>
      <c r="H20" s="127"/>
      <c r="I20" s="127"/>
      <c r="J20" s="39" t="s">
        <v>87</v>
      </c>
      <c r="K20" s="39"/>
      <c r="L20" s="16"/>
    </row>
    <row r="21" s="2" customFormat="1" ht="50" customHeight="1" spans="1:12">
      <c r="A21" s="18">
        <v>18</v>
      </c>
      <c r="B21" s="16" t="s">
        <v>112</v>
      </c>
      <c r="C21" s="16" t="s">
        <v>111</v>
      </c>
      <c r="D21" s="16"/>
      <c r="E21" s="127" t="s">
        <v>67</v>
      </c>
      <c r="F21" s="127">
        <v>6911.62</v>
      </c>
      <c r="G21" s="127"/>
      <c r="H21" s="127"/>
      <c r="I21" s="127">
        <v>19</v>
      </c>
      <c r="J21" s="39" t="s">
        <v>101</v>
      </c>
      <c r="K21" s="39"/>
      <c r="L21" s="16"/>
    </row>
    <row r="22" s="2" customFormat="1" ht="50" customHeight="1" spans="1:12">
      <c r="A22" s="18">
        <v>19</v>
      </c>
      <c r="B22" s="16" t="s">
        <v>113</v>
      </c>
      <c r="C22" s="16" t="s">
        <v>111</v>
      </c>
      <c r="D22" s="16"/>
      <c r="E22" s="127" t="s">
        <v>67</v>
      </c>
      <c r="F22" s="127">
        <v>4956.21</v>
      </c>
      <c r="G22" s="127"/>
      <c r="H22" s="127"/>
      <c r="I22" s="127"/>
      <c r="J22" s="39" t="s">
        <v>87</v>
      </c>
      <c r="K22" s="39"/>
      <c r="L22" s="16"/>
    </row>
    <row r="23" s="2" customFormat="1" ht="50" customHeight="1" spans="1:12">
      <c r="A23" s="18">
        <v>20</v>
      </c>
      <c r="B23" s="16" t="s">
        <v>114</v>
      </c>
      <c r="C23" s="16" t="s">
        <v>111</v>
      </c>
      <c r="D23" s="16"/>
      <c r="E23" s="127" t="s">
        <v>67</v>
      </c>
      <c r="F23" s="127">
        <v>27812.16</v>
      </c>
      <c r="G23" s="127">
        <v>9291.65</v>
      </c>
      <c r="H23" s="127">
        <v>373.53</v>
      </c>
      <c r="I23" s="127"/>
      <c r="J23" s="39" t="s">
        <v>87</v>
      </c>
      <c r="K23" s="39"/>
      <c r="L23" s="16"/>
    </row>
    <row r="24" s="2" customFormat="1" ht="50" customHeight="1" spans="1:12">
      <c r="A24" s="18">
        <v>21</v>
      </c>
      <c r="B24" s="16" t="s">
        <v>115</v>
      </c>
      <c r="C24" s="16" t="s">
        <v>111</v>
      </c>
      <c r="D24" s="16"/>
      <c r="E24" s="127" t="s">
        <v>67</v>
      </c>
      <c r="F24" s="127">
        <v>18539.54</v>
      </c>
      <c r="G24" s="127"/>
      <c r="H24" s="127"/>
      <c r="I24" s="127"/>
      <c r="J24" s="39" t="s">
        <v>87</v>
      </c>
      <c r="K24" s="39"/>
      <c r="L24" s="16"/>
    </row>
    <row r="25" s="2" customFormat="1" ht="50" customHeight="1" spans="1:12">
      <c r="A25" s="18">
        <v>22</v>
      </c>
      <c r="B25" s="16" t="s">
        <v>116</v>
      </c>
      <c r="C25" s="248"/>
      <c r="D25" s="248"/>
      <c r="E25" s="127" t="s">
        <v>67</v>
      </c>
      <c r="F25" s="127">
        <v>550.41</v>
      </c>
      <c r="G25" s="150"/>
      <c r="H25" s="150"/>
      <c r="I25" s="150"/>
      <c r="J25" s="39" t="s">
        <v>87</v>
      </c>
      <c r="K25" s="39"/>
      <c r="L25" s="16"/>
    </row>
    <row r="26" s="2" customFormat="1" ht="50" customHeight="1" spans="1:12">
      <c r="A26" s="18">
        <v>23</v>
      </c>
      <c r="B26" s="16" t="s">
        <v>117</v>
      </c>
      <c r="C26" s="248"/>
      <c r="D26" s="248"/>
      <c r="E26" s="127" t="s">
        <v>67</v>
      </c>
      <c r="F26" s="127">
        <v>1831.61</v>
      </c>
      <c r="G26" s="150"/>
      <c r="H26" s="150"/>
      <c r="I26" s="150"/>
      <c r="J26" s="39" t="s">
        <v>87</v>
      </c>
      <c r="K26" s="39"/>
      <c r="L26" s="16"/>
    </row>
    <row r="27" s="2" customFormat="1" ht="50" customHeight="1" spans="1:12">
      <c r="A27" s="18">
        <v>24</v>
      </c>
      <c r="B27" s="16" t="s">
        <v>118</v>
      </c>
      <c r="C27" s="248"/>
      <c r="D27" s="248"/>
      <c r="E27" s="127" t="s">
        <v>67</v>
      </c>
      <c r="F27" s="127">
        <v>7100.25</v>
      </c>
      <c r="G27" s="150"/>
      <c r="H27" s="150"/>
      <c r="I27" s="150"/>
      <c r="J27" s="39" t="s">
        <v>13</v>
      </c>
      <c r="K27" s="39"/>
      <c r="L27" s="16"/>
    </row>
    <row r="28" s="1" customFormat="1" ht="65" customHeight="1" spans="1:12">
      <c r="A28" s="6" t="s">
        <v>119</v>
      </c>
      <c r="B28" s="6" t="s">
        <v>120</v>
      </c>
      <c r="C28" s="6"/>
      <c r="D28" s="6"/>
      <c r="E28" s="6"/>
      <c r="F28" s="201"/>
      <c r="G28" s="201"/>
      <c r="H28" s="201"/>
      <c r="I28" s="249"/>
      <c r="J28" s="24"/>
      <c r="K28" s="24"/>
      <c r="L28" s="6"/>
    </row>
    <row r="29" s="2" customFormat="1" ht="50" customHeight="1" spans="1:12">
      <c r="A29" s="18">
        <v>25</v>
      </c>
      <c r="B29" s="16" t="s">
        <v>121</v>
      </c>
      <c r="C29" s="54" t="s">
        <v>122</v>
      </c>
      <c r="D29" s="54" t="s">
        <v>123</v>
      </c>
      <c r="E29" s="127" t="s">
        <v>67</v>
      </c>
      <c r="F29" s="127">
        <v>103430.97</v>
      </c>
      <c r="G29" s="127"/>
      <c r="H29" s="127"/>
      <c r="I29" s="127">
        <v>857</v>
      </c>
      <c r="J29" s="39" t="s">
        <v>87</v>
      </c>
      <c r="K29" s="39"/>
      <c r="L29" s="16"/>
    </row>
    <row r="30" s="2" customFormat="1" ht="50" customHeight="1" spans="1:12">
      <c r="A30" s="18">
        <v>26</v>
      </c>
      <c r="B30" s="16" t="s">
        <v>124</v>
      </c>
      <c r="C30" s="54" t="s">
        <v>125</v>
      </c>
      <c r="D30" s="54" t="s">
        <v>123</v>
      </c>
      <c r="E30" s="127" t="s">
        <v>66</v>
      </c>
      <c r="F30" s="127"/>
      <c r="G30" s="127"/>
      <c r="H30" s="127"/>
      <c r="I30" s="127">
        <v>72</v>
      </c>
      <c r="J30" s="39" t="s">
        <v>87</v>
      </c>
      <c r="K30" s="39"/>
      <c r="L30" s="16"/>
    </row>
    <row r="31" s="2" customFormat="1" ht="50" customHeight="1" spans="1:12">
      <c r="A31" s="18">
        <v>27</v>
      </c>
      <c r="B31" s="16" t="s">
        <v>126</v>
      </c>
      <c r="C31" s="54" t="s">
        <v>127</v>
      </c>
      <c r="D31" s="54" t="s">
        <v>128</v>
      </c>
      <c r="E31" s="127" t="s">
        <v>67</v>
      </c>
      <c r="F31" s="127">
        <v>33454.53</v>
      </c>
      <c r="G31" s="127"/>
      <c r="H31" s="127"/>
      <c r="I31" s="127">
        <v>822</v>
      </c>
      <c r="J31" s="39" t="s">
        <v>87</v>
      </c>
      <c r="K31" s="39"/>
      <c r="L31" s="16"/>
    </row>
    <row r="32" s="2" customFormat="1" ht="50" customHeight="1" spans="1:12">
      <c r="A32" s="18">
        <v>28</v>
      </c>
      <c r="B32" s="16" t="s">
        <v>129</v>
      </c>
      <c r="C32" s="54" t="s">
        <v>123</v>
      </c>
      <c r="D32" s="54" t="s">
        <v>122</v>
      </c>
      <c r="E32" s="127" t="s">
        <v>66</v>
      </c>
      <c r="F32" s="127"/>
      <c r="G32" s="127"/>
      <c r="H32" s="127"/>
      <c r="I32" s="127">
        <v>325</v>
      </c>
      <c r="J32" s="39" t="s">
        <v>87</v>
      </c>
      <c r="K32" s="39"/>
      <c r="L32" s="16"/>
    </row>
    <row r="33" s="2" customFormat="1" ht="50" customHeight="1" spans="1:12">
      <c r="A33" s="18">
        <v>29</v>
      </c>
      <c r="B33" s="16" t="s">
        <v>130</v>
      </c>
      <c r="C33" s="54" t="s">
        <v>131</v>
      </c>
      <c r="D33" s="54" t="s">
        <v>123</v>
      </c>
      <c r="E33" s="127" t="s">
        <v>67</v>
      </c>
      <c r="F33" s="127">
        <v>7023.07</v>
      </c>
      <c r="G33" s="127"/>
      <c r="H33" s="127"/>
      <c r="I33" s="127">
        <v>726</v>
      </c>
      <c r="J33" s="39" t="s">
        <v>87</v>
      </c>
      <c r="K33" s="39"/>
      <c r="L33" s="16"/>
    </row>
    <row r="34" s="2" customFormat="1" ht="50" customHeight="1" spans="1:12">
      <c r="A34" s="18">
        <v>30</v>
      </c>
      <c r="B34" s="16" t="s">
        <v>132</v>
      </c>
      <c r="C34" s="54" t="s">
        <v>133</v>
      </c>
      <c r="D34" s="54"/>
      <c r="E34" s="127" t="s">
        <v>67</v>
      </c>
      <c r="F34" s="127">
        <v>4228.9</v>
      </c>
      <c r="G34" s="127"/>
      <c r="H34" s="127"/>
      <c r="I34" s="127"/>
      <c r="J34" s="39" t="s">
        <v>87</v>
      </c>
      <c r="K34" s="39"/>
      <c r="L34" s="16"/>
    </row>
    <row r="35" s="2" customFormat="1" ht="50" customHeight="1" spans="1:12">
      <c r="A35" s="18">
        <v>31</v>
      </c>
      <c r="B35" s="16" t="s">
        <v>134</v>
      </c>
      <c r="C35" s="54" t="s">
        <v>135</v>
      </c>
      <c r="D35" s="54" t="s">
        <v>136</v>
      </c>
      <c r="E35" s="127" t="s">
        <v>67</v>
      </c>
      <c r="F35" s="127">
        <v>520.57</v>
      </c>
      <c r="G35" s="127"/>
      <c r="H35" s="127"/>
      <c r="I35" s="127">
        <v>64</v>
      </c>
      <c r="J35" s="39" t="s">
        <v>87</v>
      </c>
      <c r="K35" s="39"/>
      <c r="L35" s="16"/>
    </row>
    <row r="36" s="2" customFormat="1" ht="50" customHeight="1" spans="1:12">
      <c r="A36" s="18">
        <v>32</v>
      </c>
      <c r="B36" s="16" t="s">
        <v>137</v>
      </c>
      <c r="C36" s="54" t="s">
        <v>138</v>
      </c>
      <c r="D36" s="54" t="s">
        <v>139</v>
      </c>
      <c r="E36" s="127" t="s">
        <v>67</v>
      </c>
      <c r="F36" s="127">
        <v>1693.57</v>
      </c>
      <c r="G36" s="127"/>
      <c r="H36" s="127"/>
      <c r="I36" s="127">
        <v>305</v>
      </c>
      <c r="J36" s="39" t="s">
        <v>87</v>
      </c>
      <c r="K36" s="39"/>
      <c r="L36" s="16"/>
    </row>
    <row r="37" s="2" customFormat="1" ht="69" customHeight="1" spans="1:12">
      <c r="A37" s="18">
        <v>33</v>
      </c>
      <c r="B37" s="16" t="s">
        <v>140</v>
      </c>
      <c r="C37" s="54"/>
      <c r="D37" s="54"/>
      <c r="E37" s="127" t="s">
        <v>67</v>
      </c>
      <c r="F37" s="127">
        <v>44414.51</v>
      </c>
      <c r="G37" s="127"/>
      <c r="H37" s="127"/>
      <c r="I37" s="127">
        <v>950</v>
      </c>
      <c r="J37" s="39" t="s">
        <v>87</v>
      </c>
      <c r="K37" s="39"/>
      <c r="L37" s="16"/>
    </row>
    <row r="38" s="2" customFormat="1" ht="50" customHeight="1" spans="1:12">
      <c r="A38" s="18">
        <v>34</v>
      </c>
      <c r="B38" s="16" t="s">
        <v>141</v>
      </c>
      <c r="C38" s="54"/>
      <c r="D38" s="54"/>
      <c r="E38" s="127" t="s">
        <v>67</v>
      </c>
      <c r="F38" s="127">
        <v>1429.92</v>
      </c>
      <c r="G38" s="127"/>
      <c r="H38" s="127"/>
      <c r="I38" s="127">
        <v>103</v>
      </c>
      <c r="J38" s="39" t="s">
        <v>87</v>
      </c>
      <c r="K38" s="39"/>
      <c r="L38" s="16"/>
    </row>
    <row r="39" s="2" customFormat="1" ht="50" customHeight="1" spans="1:12">
      <c r="A39" s="18">
        <v>35</v>
      </c>
      <c r="B39" s="16" t="s">
        <v>142</v>
      </c>
      <c r="C39" s="54"/>
      <c r="D39" s="54" t="s">
        <v>143</v>
      </c>
      <c r="E39" s="127" t="s">
        <v>67</v>
      </c>
      <c r="F39" s="127">
        <v>5506.07</v>
      </c>
      <c r="G39" s="127"/>
      <c r="H39" s="127"/>
      <c r="I39" s="127">
        <v>435</v>
      </c>
      <c r="J39" s="39" t="s">
        <v>87</v>
      </c>
      <c r="K39" s="39"/>
      <c r="L39" s="16"/>
    </row>
    <row r="40" s="2" customFormat="1" ht="50" customHeight="1" spans="1:12">
      <c r="A40" s="18">
        <v>36</v>
      </c>
      <c r="B40" s="16" t="s">
        <v>144</v>
      </c>
      <c r="C40" s="54" t="s">
        <v>135</v>
      </c>
      <c r="D40" s="54" t="s">
        <v>145</v>
      </c>
      <c r="E40" s="127" t="s">
        <v>67</v>
      </c>
      <c r="F40" s="127">
        <v>2341.06</v>
      </c>
      <c r="G40" s="127"/>
      <c r="H40" s="127"/>
      <c r="I40" s="127">
        <v>117</v>
      </c>
      <c r="J40" s="39" t="s">
        <v>87</v>
      </c>
      <c r="K40" s="39"/>
      <c r="L40" s="16"/>
    </row>
    <row r="41" s="2" customFormat="1" ht="50" customHeight="1" spans="1:12">
      <c r="A41" s="18">
        <v>37</v>
      </c>
      <c r="B41" s="16" t="s">
        <v>146</v>
      </c>
      <c r="C41" s="54" t="s">
        <v>147</v>
      </c>
      <c r="D41" s="54" t="s">
        <v>148</v>
      </c>
      <c r="E41" s="127" t="s">
        <v>66</v>
      </c>
      <c r="F41" s="127"/>
      <c r="G41" s="127"/>
      <c r="H41" s="127"/>
      <c r="I41" s="127">
        <v>233</v>
      </c>
      <c r="J41" s="39" t="s">
        <v>87</v>
      </c>
      <c r="K41" s="39"/>
      <c r="L41" s="16"/>
    </row>
    <row r="42" s="2" customFormat="1" ht="50" customHeight="1" spans="1:12">
      <c r="A42" s="18">
        <v>38</v>
      </c>
      <c r="B42" s="93" t="s">
        <v>149</v>
      </c>
      <c r="C42" s="54"/>
      <c r="D42" s="54"/>
      <c r="E42" s="127" t="s">
        <v>67</v>
      </c>
      <c r="F42" s="127">
        <v>848.32</v>
      </c>
      <c r="G42" s="127"/>
      <c r="H42" s="127"/>
      <c r="I42" s="127">
        <v>213</v>
      </c>
      <c r="J42" s="39" t="s">
        <v>87</v>
      </c>
      <c r="K42" s="39"/>
      <c r="L42" s="16"/>
    </row>
    <row r="43" s="2" customFormat="1" ht="50" customHeight="1" spans="1:12">
      <c r="A43" s="18">
        <v>39</v>
      </c>
      <c r="B43" s="93" t="s">
        <v>150</v>
      </c>
      <c r="C43" s="54" t="s">
        <v>151</v>
      </c>
      <c r="D43" s="54" t="s">
        <v>122</v>
      </c>
      <c r="E43" s="127" t="s">
        <v>67</v>
      </c>
      <c r="F43" s="127">
        <v>2558.13</v>
      </c>
      <c r="G43" s="127"/>
      <c r="H43" s="127"/>
      <c r="I43" s="127">
        <v>144</v>
      </c>
      <c r="J43" s="39" t="s">
        <v>87</v>
      </c>
      <c r="K43" s="39"/>
      <c r="L43" s="16"/>
    </row>
    <row r="44" s="2" customFormat="1" ht="50" customHeight="1" spans="1:12">
      <c r="A44" s="18">
        <v>40</v>
      </c>
      <c r="B44" s="93" t="s">
        <v>152</v>
      </c>
      <c r="C44" s="54" t="s">
        <v>153</v>
      </c>
      <c r="D44" s="54" t="s">
        <v>154</v>
      </c>
      <c r="E44" s="127" t="s">
        <v>66</v>
      </c>
      <c r="F44" s="127"/>
      <c r="G44" s="127"/>
      <c r="H44" s="127"/>
      <c r="I44" s="127">
        <v>50</v>
      </c>
      <c r="J44" s="39" t="s">
        <v>87</v>
      </c>
      <c r="K44" s="39"/>
      <c r="L44" s="16"/>
    </row>
    <row r="45" s="2" customFormat="1" ht="50" customHeight="1" spans="1:12">
      <c r="A45" s="18">
        <v>41</v>
      </c>
      <c r="B45" s="93" t="s">
        <v>155</v>
      </c>
      <c r="C45" s="54" t="s">
        <v>145</v>
      </c>
      <c r="D45" s="54" t="s">
        <v>151</v>
      </c>
      <c r="E45" s="127" t="s">
        <v>67</v>
      </c>
      <c r="F45" s="127">
        <v>367.02</v>
      </c>
      <c r="G45" s="127"/>
      <c r="H45" s="127"/>
      <c r="I45" s="127">
        <v>59</v>
      </c>
      <c r="J45" s="39" t="s">
        <v>87</v>
      </c>
      <c r="K45" s="39"/>
      <c r="L45" s="16"/>
    </row>
    <row r="46" s="2" customFormat="1" ht="50" customHeight="1" spans="1:12">
      <c r="A46" s="18">
        <v>42</v>
      </c>
      <c r="B46" s="93" t="s">
        <v>156</v>
      </c>
      <c r="C46" s="54" t="s">
        <v>153</v>
      </c>
      <c r="D46" s="54" t="s">
        <v>154</v>
      </c>
      <c r="E46" s="127" t="s">
        <v>66</v>
      </c>
      <c r="F46" s="127"/>
      <c r="G46" s="127"/>
      <c r="H46" s="127"/>
      <c r="I46" s="127">
        <v>78</v>
      </c>
      <c r="J46" s="39" t="s">
        <v>87</v>
      </c>
      <c r="K46" s="39"/>
      <c r="L46" s="16"/>
    </row>
    <row r="47" s="2" customFormat="1" ht="50" customHeight="1" spans="1:12">
      <c r="A47" s="18">
        <v>43</v>
      </c>
      <c r="B47" s="93" t="s">
        <v>157</v>
      </c>
      <c r="C47" s="54" t="s">
        <v>158</v>
      </c>
      <c r="D47" s="54" t="s">
        <v>159</v>
      </c>
      <c r="E47" s="127" t="s">
        <v>66</v>
      </c>
      <c r="F47" s="127">
        <v>0</v>
      </c>
      <c r="G47" s="127"/>
      <c r="H47" s="127"/>
      <c r="I47" s="127">
        <v>60</v>
      </c>
      <c r="J47" s="39" t="s">
        <v>87</v>
      </c>
      <c r="K47" s="39"/>
      <c r="L47" s="16"/>
    </row>
    <row r="48" s="2" customFormat="1" ht="87" customHeight="1" spans="1:12">
      <c r="A48" s="18">
        <v>44</v>
      </c>
      <c r="B48" s="93" t="s">
        <v>160</v>
      </c>
      <c r="C48" s="54" t="s">
        <v>161</v>
      </c>
      <c r="D48" s="54"/>
      <c r="E48" s="127" t="s">
        <v>67</v>
      </c>
      <c r="F48" s="127">
        <v>10829.55</v>
      </c>
      <c r="G48" s="127"/>
      <c r="H48" s="127"/>
      <c r="I48" s="127">
        <v>36</v>
      </c>
      <c r="J48" s="39" t="s">
        <v>87</v>
      </c>
      <c r="K48" s="39"/>
      <c r="L48" s="16"/>
    </row>
    <row r="49" s="2" customFormat="1" ht="50" customHeight="1" spans="1:12">
      <c r="A49" s="18">
        <v>45</v>
      </c>
      <c r="B49" s="93" t="s">
        <v>162</v>
      </c>
      <c r="C49" s="54" t="s">
        <v>163</v>
      </c>
      <c r="D49" s="54" t="s">
        <v>164</v>
      </c>
      <c r="E49" s="127" t="s">
        <v>67</v>
      </c>
      <c r="F49" s="127">
        <v>1038.61</v>
      </c>
      <c r="G49" s="127"/>
      <c r="H49" s="127"/>
      <c r="I49" s="127">
        <f>87+77</f>
        <v>164</v>
      </c>
      <c r="J49" s="39" t="s">
        <v>101</v>
      </c>
      <c r="K49" s="39"/>
      <c r="L49" s="16"/>
    </row>
    <row r="50" s="2" customFormat="1" ht="50" customHeight="1" spans="1:12">
      <c r="A50" s="18">
        <v>46</v>
      </c>
      <c r="B50" s="93" t="s">
        <v>165</v>
      </c>
      <c r="C50" s="54" t="s">
        <v>166</v>
      </c>
      <c r="D50" s="54" t="s">
        <v>167</v>
      </c>
      <c r="E50" s="127" t="s">
        <v>66</v>
      </c>
      <c r="F50" s="127"/>
      <c r="G50" s="127"/>
      <c r="H50" s="127"/>
      <c r="I50" s="127">
        <v>951</v>
      </c>
      <c r="J50" s="39" t="s">
        <v>101</v>
      </c>
      <c r="K50" s="39"/>
      <c r="L50" s="16"/>
    </row>
    <row r="51" s="2" customFormat="1" ht="50" customHeight="1" spans="1:12">
      <c r="A51" s="18">
        <v>47</v>
      </c>
      <c r="B51" s="93" t="s">
        <v>168</v>
      </c>
      <c r="C51" s="54" t="s">
        <v>164</v>
      </c>
      <c r="D51" s="54" t="s">
        <v>167</v>
      </c>
      <c r="E51" s="127" t="s">
        <v>66</v>
      </c>
      <c r="F51" s="127"/>
      <c r="G51" s="127"/>
      <c r="H51" s="127"/>
      <c r="I51" s="127"/>
      <c r="J51" s="39" t="s">
        <v>101</v>
      </c>
      <c r="K51" s="39"/>
      <c r="L51" s="16"/>
    </row>
    <row r="52" s="2" customFormat="1" ht="50" customHeight="1" spans="1:12">
      <c r="A52" s="18">
        <v>48</v>
      </c>
      <c r="B52" s="16" t="s">
        <v>169</v>
      </c>
      <c r="C52" s="54" t="s">
        <v>170</v>
      </c>
      <c r="D52" s="54" t="s">
        <v>164</v>
      </c>
      <c r="E52" s="127" t="s">
        <v>66</v>
      </c>
      <c r="F52" s="127"/>
      <c r="G52" s="127"/>
      <c r="H52" s="127"/>
      <c r="I52" s="127"/>
      <c r="J52" s="39" t="s">
        <v>101</v>
      </c>
      <c r="K52" s="39"/>
      <c r="L52" s="16"/>
    </row>
    <row r="53" s="2" customFormat="1" ht="50" customHeight="1" spans="1:12">
      <c r="A53" s="18">
        <v>49</v>
      </c>
      <c r="B53" s="16" t="s">
        <v>171</v>
      </c>
      <c r="C53" s="54" t="s">
        <v>170</v>
      </c>
      <c r="D53" s="54" t="s">
        <v>164</v>
      </c>
      <c r="E53" s="127" t="s">
        <v>66</v>
      </c>
      <c r="F53" s="127"/>
      <c r="G53" s="127"/>
      <c r="H53" s="127"/>
      <c r="I53" s="127"/>
      <c r="J53" s="39" t="s">
        <v>101</v>
      </c>
      <c r="K53" s="39"/>
      <c r="L53" s="16"/>
    </row>
    <row r="54" s="2" customFormat="1" ht="50" customHeight="1" spans="1:12">
      <c r="A54" s="18">
        <v>50</v>
      </c>
      <c r="B54" s="16" t="s">
        <v>172</v>
      </c>
      <c r="C54" s="16" t="s">
        <v>173</v>
      </c>
      <c r="D54" s="16"/>
      <c r="E54" s="127" t="s">
        <v>66</v>
      </c>
      <c r="F54" s="127"/>
      <c r="G54" s="127"/>
      <c r="H54" s="127"/>
      <c r="I54" s="127">
        <v>126</v>
      </c>
      <c r="J54" s="39" t="s">
        <v>87</v>
      </c>
      <c r="K54" s="39"/>
      <c r="L54" s="16"/>
    </row>
    <row r="55" s="2" customFormat="1" ht="50" customHeight="1" spans="1:12">
      <c r="A55" s="18">
        <v>51</v>
      </c>
      <c r="B55" s="16" t="s">
        <v>174</v>
      </c>
      <c r="C55" s="16" t="s">
        <v>175</v>
      </c>
      <c r="D55" s="16"/>
      <c r="E55" s="127" t="s">
        <v>66</v>
      </c>
      <c r="F55" s="127"/>
      <c r="G55" s="127"/>
      <c r="H55" s="127"/>
      <c r="I55" s="127">
        <v>48</v>
      </c>
      <c r="J55" s="39" t="s">
        <v>87</v>
      </c>
      <c r="K55" s="39"/>
      <c r="L55" s="16"/>
    </row>
    <row r="56" s="2" customFormat="1" ht="50" customHeight="1" spans="1:12">
      <c r="A56" s="18">
        <v>52</v>
      </c>
      <c r="B56" s="16" t="s">
        <v>176</v>
      </c>
      <c r="C56" s="16" t="s">
        <v>177</v>
      </c>
      <c r="D56" s="16"/>
      <c r="E56" s="127" t="s">
        <v>66</v>
      </c>
      <c r="F56" s="127"/>
      <c r="G56" s="127"/>
      <c r="H56" s="127"/>
      <c r="I56" s="127">
        <v>77</v>
      </c>
      <c r="J56" s="39" t="s">
        <v>87</v>
      </c>
      <c r="K56" s="39"/>
      <c r="L56" s="16"/>
    </row>
    <row r="57" s="2" customFormat="1" ht="50" customHeight="1" spans="1:12">
      <c r="A57" s="18">
        <v>53</v>
      </c>
      <c r="B57" s="16" t="s">
        <v>178</v>
      </c>
      <c r="C57" s="16" t="s">
        <v>179</v>
      </c>
      <c r="D57" s="16"/>
      <c r="E57" s="127" t="s">
        <v>66</v>
      </c>
      <c r="F57" s="127"/>
      <c r="G57" s="127"/>
      <c r="H57" s="127"/>
      <c r="I57" s="127">
        <v>97</v>
      </c>
      <c r="J57" s="39" t="s">
        <v>87</v>
      </c>
      <c r="K57" s="39"/>
      <c r="L57" s="16"/>
    </row>
    <row r="58" s="2" customFormat="1" ht="50" customHeight="1" spans="1:12">
      <c r="A58" s="18">
        <v>54</v>
      </c>
      <c r="B58" s="16" t="s">
        <v>180</v>
      </c>
      <c r="C58" s="16" t="s">
        <v>181</v>
      </c>
      <c r="D58" s="16"/>
      <c r="E58" s="127" t="s">
        <v>66</v>
      </c>
      <c r="F58" s="127"/>
      <c r="G58" s="127"/>
      <c r="H58" s="127"/>
      <c r="I58" s="127">
        <v>61</v>
      </c>
      <c r="J58" s="39" t="s">
        <v>87</v>
      </c>
      <c r="K58" s="39"/>
      <c r="L58" s="16"/>
    </row>
    <row r="59" s="2" customFormat="1" ht="50" customHeight="1" spans="1:12">
      <c r="A59" s="18">
        <v>55</v>
      </c>
      <c r="B59" s="38" t="s">
        <v>182</v>
      </c>
      <c r="C59" s="16" t="s">
        <v>183</v>
      </c>
      <c r="D59" s="16"/>
      <c r="E59" s="127" t="s">
        <v>66</v>
      </c>
      <c r="F59" s="127"/>
      <c r="G59" s="127"/>
      <c r="H59" s="127"/>
      <c r="I59" s="127">
        <v>166</v>
      </c>
      <c r="J59" s="39" t="s">
        <v>184</v>
      </c>
      <c r="K59" s="39"/>
      <c r="L59" s="16"/>
    </row>
    <row r="60" s="2" customFormat="1" ht="50" customHeight="1" spans="1:12">
      <c r="A60" s="18">
        <v>56</v>
      </c>
      <c r="B60" s="16" t="s">
        <v>185</v>
      </c>
      <c r="C60" s="16" t="s">
        <v>186</v>
      </c>
      <c r="D60" s="16"/>
      <c r="E60" s="127" t="s">
        <v>66</v>
      </c>
      <c r="F60" s="127"/>
      <c r="G60" s="127"/>
      <c r="H60" s="127"/>
      <c r="I60" s="127">
        <v>16</v>
      </c>
      <c r="J60" s="39" t="s">
        <v>184</v>
      </c>
      <c r="K60" s="39"/>
      <c r="L60" s="16"/>
    </row>
    <row r="61" s="2" customFormat="1" ht="50" customHeight="1" spans="1:12">
      <c r="A61" s="18">
        <v>57</v>
      </c>
      <c r="B61" s="16" t="s">
        <v>187</v>
      </c>
      <c r="C61" s="16" t="s">
        <v>188</v>
      </c>
      <c r="D61" s="16"/>
      <c r="E61" s="127" t="s">
        <v>66</v>
      </c>
      <c r="F61" s="127"/>
      <c r="G61" s="127"/>
      <c r="H61" s="127"/>
      <c r="I61" s="127">
        <v>111</v>
      </c>
      <c r="J61" s="39" t="s">
        <v>184</v>
      </c>
      <c r="K61" s="39"/>
      <c r="L61" s="16"/>
    </row>
    <row r="62" s="2" customFormat="1" ht="50" customHeight="1" spans="1:12">
      <c r="A62" s="18">
        <v>58</v>
      </c>
      <c r="B62" s="16" t="s">
        <v>189</v>
      </c>
      <c r="C62" s="16" t="s">
        <v>190</v>
      </c>
      <c r="D62" s="16"/>
      <c r="E62" s="127" t="s">
        <v>66</v>
      </c>
      <c r="F62" s="127"/>
      <c r="G62" s="127"/>
      <c r="H62" s="127"/>
      <c r="I62" s="127">
        <v>81</v>
      </c>
      <c r="J62" s="39" t="s">
        <v>184</v>
      </c>
      <c r="K62" s="39"/>
      <c r="L62" s="16"/>
    </row>
    <row r="63" s="2" customFormat="1" ht="50" customHeight="1" spans="1:12">
      <c r="A63" s="18">
        <v>59</v>
      </c>
      <c r="B63" s="16" t="s">
        <v>191</v>
      </c>
      <c r="C63" s="16" t="s">
        <v>188</v>
      </c>
      <c r="D63" s="16"/>
      <c r="E63" s="127" t="s">
        <v>66</v>
      </c>
      <c r="F63" s="127"/>
      <c r="G63" s="127"/>
      <c r="H63" s="127"/>
      <c r="I63" s="127">
        <v>83</v>
      </c>
      <c r="J63" s="39" t="s">
        <v>184</v>
      </c>
      <c r="K63" s="39"/>
      <c r="L63" s="16"/>
    </row>
    <row r="64" s="2" customFormat="1" ht="50" customHeight="1" spans="1:12">
      <c r="A64" s="18">
        <v>60</v>
      </c>
      <c r="B64" s="16" t="s">
        <v>192</v>
      </c>
      <c r="C64" s="16" t="s">
        <v>173</v>
      </c>
      <c r="D64" s="16"/>
      <c r="E64" s="127" t="s">
        <v>66</v>
      </c>
      <c r="F64" s="127"/>
      <c r="G64" s="127"/>
      <c r="H64" s="127"/>
      <c r="I64" s="127">
        <v>168</v>
      </c>
      <c r="J64" s="39" t="s">
        <v>184</v>
      </c>
      <c r="K64" s="39"/>
      <c r="L64" s="16"/>
    </row>
    <row r="65" s="2" customFormat="1" ht="50" customHeight="1" spans="1:12">
      <c r="A65" s="18">
        <v>61</v>
      </c>
      <c r="B65" s="38" t="s">
        <v>193</v>
      </c>
      <c r="C65" s="16" t="s">
        <v>173</v>
      </c>
      <c r="D65" s="16"/>
      <c r="E65" s="127" t="s">
        <v>66</v>
      </c>
      <c r="F65" s="127"/>
      <c r="G65" s="127"/>
      <c r="H65" s="127"/>
      <c r="I65" s="127">
        <v>135</v>
      </c>
      <c r="J65" s="39" t="s">
        <v>184</v>
      </c>
      <c r="K65" s="39"/>
      <c r="L65" s="16"/>
    </row>
    <row r="66" s="2" customFormat="1" ht="50" customHeight="1" spans="1:12">
      <c r="A66" s="18">
        <v>62</v>
      </c>
      <c r="B66" s="38" t="s">
        <v>194</v>
      </c>
      <c r="C66" s="16" t="s">
        <v>195</v>
      </c>
      <c r="D66" s="16"/>
      <c r="E66" s="127" t="s">
        <v>66</v>
      </c>
      <c r="F66" s="127"/>
      <c r="G66" s="127"/>
      <c r="H66" s="127"/>
      <c r="I66" s="127">
        <v>87</v>
      </c>
      <c r="J66" s="39" t="s">
        <v>184</v>
      </c>
      <c r="K66" s="39"/>
      <c r="L66" s="16"/>
    </row>
    <row r="67" s="2" customFormat="1" ht="50" customHeight="1" spans="1:12">
      <c r="A67" s="18">
        <v>63</v>
      </c>
      <c r="B67" s="16" t="s">
        <v>196</v>
      </c>
      <c r="C67" s="54" t="s">
        <v>197</v>
      </c>
      <c r="D67" s="54" t="s">
        <v>123</v>
      </c>
      <c r="E67" s="127" t="s">
        <v>67</v>
      </c>
      <c r="F67" s="127">
        <v>5740.05</v>
      </c>
      <c r="G67" s="127"/>
      <c r="H67" s="127"/>
      <c r="I67" s="127">
        <v>433</v>
      </c>
      <c r="J67" s="39" t="s">
        <v>184</v>
      </c>
      <c r="K67" s="39"/>
      <c r="L67" s="16"/>
    </row>
    <row r="68" s="2" customFormat="1" ht="50" customHeight="1" spans="1:12">
      <c r="A68" s="18">
        <v>64</v>
      </c>
      <c r="B68" s="16" t="s">
        <v>198</v>
      </c>
      <c r="C68" s="54" t="s">
        <v>125</v>
      </c>
      <c r="D68" s="54" t="s">
        <v>170</v>
      </c>
      <c r="E68" s="127" t="s">
        <v>66</v>
      </c>
      <c r="F68" s="127"/>
      <c r="G68" s="127"/>
      <c r="H68" s="127">
        <v>27</v>
      </c>
      <c r="I68" s="127">
        <v>276</v>
      </c>
      <c r="J68" s="39" t="s">
        <v>184</v>
      </c>
      <c r="K68" s="39"/>
      <c r="L68" s="16"/>
    </row>
    <row r="69" s="2" customFormat="1" ht="50" customHeight="1" spans="1:12">
      <c r="A69" s="18">
        <v>65</v>
      </c>
      <c r="B69" s="16" t="s">
        <v>199</v>
      </c>
      <c r="C69" s="54" t="s">
        <v>125</v>
      </c>
      <c r="D69" s="54" t="s">
        <v>137</v>
      </c>
      <c r="E69" s="127" t="s">
        <v>67</v>
      </c>
      <c r="F69" s="127">
        <v>1558.24</v>
      </c>
      <c r="G69" s="127"/>
      <c r="H69" s="127"/>
      <c r="I69" s="127">
        <v>146</v>
      </c>
      <c r="J69" s="39" t="s">
        <v>184</v>
      </c>
      <c r="K69" s="39"/>
      <c r="L69" s="16"/>
    </row>
    <row r="70" s="2" customFormat="1" ht="50" customHeight="1" spans="1:12">
      <c r="A70" s="18">
        <v>66</v>
      </c>
      <c r="B70" s="16" t="s">
        <v>200</v>
      </c>
      <c r="C70" s="54" t="s">
        <v>137</v>
      </c>
      <c r="D70" s="54" t="s">
        <v>201</v>
      </c>
      <c r="E70" s="127" t="s">
        <v>66</v>
      </c>
      <c r="F70" s="127"/>
      <c r="G70" s="127"/>
      <c r="H70" s="127"/>
      <c r="I70" s="127">
        <v>97</v>
      </c>
      <c r="J70" s="39" t="s">
        <v>184</v>
      </c>
      <c r="K70" s="39"/>
      <c r="L70" s="16"/>
    </row>
    <row r="71" s="2" customFormat="1" ht="50" customHeight="1" spans="1:12">
      <c r="A71" s="18">
        <v>67</v>
      </c>
      <c r="B71" s="93" t="s">
        <v>202</v>
      </c>
      <c r="C71" s="54" t="s">
        <v>203</v>
      </c>
      <c r="D71" s="54"/>
      <c r="E71" s="127" t="s">
        <v>67</v>
      </c>
      <c r="F71" s="127">
        <v>8550.64</v>
      </c>
      <c r="G71" s="127"/>
      <c r="H71" s="127"/>
      <c r="I71" s="127">
        <v>51</v>
      </c>
      <c r="J71" s="39" t="s">
        <v>184</v>
      </c>
      <c r="K71" s="39"/>
      <c r="L71" s="16"/>
    </row>
    <row r="72" s="2" customFormat="1" ht="50" customHeight="1" spans="1:12">
      <c r="A72" s="18">
        <v>68</v>
      </c>
      <c r="B72" s="16" t="s">
        <v>204</v>
      </c>
      <c r="C72" s="54"/>
      <c r="D72" s="54"/>
      <c r="E72" s="127" t="s">
        <v>67</v>
      </c>
      <c r="F72" s="127">
        <v>580.23</v>
      </c>
      <c r="G72" s="127"/>
      <c r="H72" s="127"/>
      <c r="I72" s="127">
        <v>288</v>
      </c>
      <c r="J72" s="39" t="s">
        <v>184</v>
      </c>
      <c r="K72" s="39"/>
      <c r="L72" s="16"/>
    </row>
    <row r="73" s="2" customFormat="1" ht="50" customHeight="1" spans="1:12">
      <c r="A73" s="18">
        <v>69</v>
      </c>
      <c r="B73" s="93" t="s">
        <v>205</v>
      </c>
      <c r="C73" s="54" t="s">
        <v>206</v>
      </c>
      <c r="D73" s="54"/>
      <c r="E73" s="127" t="s">
        <v>67</v>
      </c>
      <c r="F73" s="127">
        <v>1403.24</v>
      </c>
      <c r="G73" s="127"/>
      <c r="H73" s="127"/>
      <c r="I73" s="127">
        <v>213</v>
      </c>
      <c r="J73" s="39" t="s">
        <v>184</v>
      </c>
      <c r="K73" s="39"/>
      <c r="L73" s="16"/>
    </row>
    <row r="74" s="2" customFormat="1" ht="50" customHeight="1" spans="1:12">
      <c r="A74" s="18">
        <v>70</v>
      </c>
      <c r="B74" s="16" t="s">
        <v>207</v>
      </c>
      <c r="C74" s="16" t="s">
        <v>208</v>
      </c>
      <c r="D74" s="16"/>
      <c r="E74" s="127" t="s">
        <v>66</v>
      </c>
      <c r="F74" s="127"/>
      <c r="G74" s="127"/>
      <c r="H74" s="127"/>
      <c r="I74" s="127">
        <v>48</v>
      </c>
      <c r="J74" s="39" t="s">
        <v>184</v>
      </c>
      <c r="K74" s="39"/>
      <c r="L74" s="16"/>
    </row>
    <row r="75" s="2" customFormat="1" ht="50" customHeight="1" spans="1:12">
      <c r="A75" s="18">
        <v>71</v>
      </c>
      <c r="B75" s="16" t="s">
        <v>209</v>
      </c>
      <c r="C75" s="16" t="s">
        <v>210</v>
      </c>
      <c r="D75" s="16" t="s">
        <v>135</v>
      </c>
      <c r="E75" s="127" t="s">
        <v>67</v>
      </c>
      <c r="F75" s="127">
        <v>1190.79</v>
      </c>
      <c r="G75" s="127"/>
      <c r="H75" s="127"/>
      <c r="I75" s="127">
        <v>161</v>
      </c>
      <c r="J75" s="39" t="s">
        <v>87</v>
      </c>
      <c r="K75" s="39"/>
      <c r="L75" s="16"/>
    </row>
    <row r="76" s="2" customFormat="1" ht="50" customHeight="1" spans="1:12">
      <c r="A76" s="18">
        <v>72</v>
      </c>
      <c r="B76" s="16" t="s">
        <v>211</v>
      </c>
      <c r="C76" s="16" t="s">
        <v>212</v>
      </c>
      <c r="D76" s="16"/>
      <c r="E76" s="127" t="s">
        <v>67</v>
      </c>
      <c r="F76" s="127">
        <v>323.61</v>
      </c>
      <c r="G76" s="127"/>
      <c r="H76" s="127"/>
      <c r="I76" s="127">
        <v>14</v>
      </c>
      <c r="J76" s="39" t="s">
        <v>87</v>
      </c>
      <c r="K76" s="39"/>
      <c r="L76" s="16"/>
    </row>
    <row r="77" s="2" customFormat="1" ht="50" customHeight="1" spans="1:12">
      <c r="A77" s="18">
        <v>73</v>
      </c>
      <c r="B77" s="16" t="s">
        <v>213</v>
      </c>
      <c r="C77" s="16" t="s">
        <v>214</v>
      </c>
      <c r="D77" s="16"/>
      <c r="E77" s="127" t="s">
        <v>67</v>
      </c>
      <c r="F77" s="127">
        <v>204.58</v>
      </c>
      <c r="G77" s="127"/>
      <c r="H77" s="127"/>
      <c r="I77" s="127">
        <v>134</v>
      </c>
      <c r="J77" s="39" t="s">
        <v>101</v>
      </c>
      <c r="K77" s="39"/>
      <c r="L77" s="16"/>
    </row>
    <row r="78" s="2" customFormat="1" ht="50" customHeight="1" spans="1:12">
      <c r="A78" s="18">
        <v>74</v>
      </c>
      <c r="B78" s="16" t="s">
        <v>163</v>
      </c>
      <c r="C78" s="16" t="s">
        <v>215</v>
      </c>
      <c r="D78" s="16"/>
      <c r="E78" s="127" t="s">
        <v>66</v>
      </c>
      <c r="F78" s="127"/>
      <c r="G78" s="127"/>
      <c r="H78" s="127"/>
      <c r="I78" s="127">
        <v>220</v>
      </c>
      <c r="J78" s="39" t="s">
        <v>101</v>
      </c>
      <c r="K78" s="39"/>
      <c r="L78" s="16"/>
    </row>
    <row r="79" s="2" customFormat="1" ht="50" customHeight="1" spans="1:12">
      <c r="A79" s="18">
        <v>75</v>
      </c>
      <c r="B79" s="16" t="s">
        <v>191</v>
      </c>
      <c r="C79" s="16"/>
      <c r="D79" s="16"/>
      <c r="E79" s="127" t="s">
        <v>66</v>
      </c>
      <c r="F79" s="127"/>
      <c r="G79" s="127"/>
      <c r="H79" s="127"/>
      <c r="I79" s="127">
        <v>38</v>
      </c>
      <c r="J79" s="39" t="s">
        <v>87</v>
      </c>
      <c r="K79" s="39"/>
      <c r="L79" s="16"/>
    </row>
    <row r="80" s="2" customFormat="1" ht="50" customHeight="1" spans="1:12">
      <c r="A80" s="18">
        <v>76</v>
      </c>
      <c r="B80" s="16" t="s">
        <v>216</v>
      </c>
      <c r="C80" s="16"/>
      <c r="D80" s="16"/>
      <c r="E80" s="127" t="s">
        <v>67</v>
      </c>
      <c r="F80" s="127">
        <v>313.27</v>
      </c>
      <c r="G80" s="127"/>
      <c r="H80" s="127"/>
      <c r="I80" s="127">
        <v>35</v>
      </c>
      <c r="J80" s="39" t="s">
        <v>101</v>
      </c>
      <c r="K80" s="39"/>
      <c r="L80" s="16"/>
    </row>
    <row r="81" s="2" customFormat="1" ht="50" customHeight="1" spans="1:12">
      <c r="A81" s="18">
        <v>77</v>
      </c>
      <c r="B81" s="16" t="s">
        <v>217</v>
      </c>
      <c r="C81" s="16"/>
      <c r="D81" s="16"/>
      <c r="E81" s="127" t="s">
        <v>66</v>
      </c>
      <c r="F81" s="127"/>
      <c r="G81" s="127"/>
      <c r="H81" s="127"/>
      <c r="I81" s="127">
        <v>149</v>
      </c>
      <c r="J81" s="39" t="s">
        <v>87</v>
      </c>
      <c r="K81" s="39"/>
      <c r="L81" s="16"/>
    </row>
    <row r="82" s="2" customFormat="1" ht="50" customHeight="1" spans="1:12">
      <c r="A82" s="18">
        <v>78</v>
      </c>
      <c r="B82" s="16" t="s">
        <v>218</v>
      </c>
      <c r="C82" s="16"/>
      <c r="D82" s="16"/>
      <c r="E82" s="127" t="s">
        <v>67</v>
      </c>
      <c r="F82" s="127">
        <v>2599.94</v>
      </c>
      <c r="G82" s="127"/>
      <c r="H82" s="127"/>
      <c r="I82" s="127">
        <v>362</v>
      </c>
      <c r="J82" s="39" t="s">
        <v>87</v>
      </c>
      <c r="K82" s="39"/>
      <c r="L82" s="16"/>
    </row>
    <row r="83" s="2" customFormat="1" ht="50" customHeight="1" spans="1:12">
      <c r="A83" s="18">
        <v>79</v>
      </c>
      <c r="B83" s="16" t="s">
        <v>219</v>
      </c>
      <c r="C83" s="16"/>
      <c r="D83" s="16"/>
      <c r="E83" s="127" t="s">
        <v>67</v>
      </c>
      <c r="F83" s="127">
        <v>974.71</v>
      </c>
      <c r="G83" s="127"/>
      <c r="H83" s="127"/>
      <c r="I83" s="127">
        <v>24</v>
      </c>
      <c r="J83" s="39" t="s">
        <v>101</v>
      </c>
      <c r="K83" s="39"/>
      <c r="L83" s="16"/>
    </row>
    <row r="84" s="2" customFormat="1" ht="50" customHeight="1" spans="1:12">
      <c r="A84" s="18">
        <v>80</v>
      </c>
      <c r="B84" s="16" t="s">
        <v>220</v>
      </c>
      <c r="C84" s="16"/>
      <c r="D84" s="16"/>
      <c r="E84" s="127" t="s">
        <v>67</v>
      </c>
      <c r="F84" s="127">
        <v>109.62</v>
      </c>
      <c r="G84" s="127"/>
      <c r="H84" s="127"/>
      <c r="I84" s="127">
        <v>45</v>
      </c>
      <c r="J84" s="39" t="s">
        <v>87</v>
      </c>
      <c r="K84" s="39"/>
      <c r="L84" s="16"/>
    </row>
    <row r="85" s="2" customFormat="1" ht="50" customHeight="1" spans="1:12">
      <c r="A85" s="18">
        <v>81</v>
      </c>
      <c r="B85" s="16" t="s">
        <v>221</v>
      </c>
      <c r="C85" s="248"/>
      <c r="D85" s="248"/>
      <c r="E85" s="127" t="s">
        <v>67</v>
      </c>
      <c r="F85" s="127">
        <v>5710.89</v>
      </c>
      <c r="G85" s="150"/>
      <c r="H85" s="150"/>
      <c r="I85" s="127">
        <v>121</v>
      </c>
      <c r="J85" s="39" t="s">
        <v>87</v>
      </c>
      <c r="K85" s="39"/>
      <c r="L85" s="16"/>
    </row>
    <row r="86" s="2" customFormat="1" ht="50" customHeight="1" spans="1:12">
      <c r="A86" s="18">
        <v>82</v>
      </c>
      <c r="B86" s="93" t="s">
        <v>222</v>
      </c>
      <c r="C86" s="54" t="s">
        <v>223</v>
      </c>
      <c r="D86" s="54" t="s">
        <v>224</v>
      </c>
      <c r="E86" s="127" t="s">
        <v>68</v>
      </c>
      <c r="F86" s="127">
        <v>2755.1</v>
      </c>
      <c r="G86" s="127"/>
      <c r="H86" s="127"/>
      <c r="I86" s="127"/>
      <c r="J86" s="39" t="s">
        <v>87</v>
      </c>
      <c r="K86" s="39"/>
      <c r="L86" s="16"/>
    </row>
    <row r="87" s="1" customFormat="1" ht="65" customHeight="1" spans="1:12">
      <c r="A87" s="6" t="s">
        <v>225</v>
      </c>
      <c r="B87" s="6" t="s">
        <v>226</v>
      </c>
      <c r="C87" s="6"/>
      <c r="D87" s="6"/>
      <c r="E87" s="6"/>
      <c r="F87" s="201"/>
      <c r="G87" s="201"/>
      <c r="H87" s="201"/>
      <c r="I87" s="249"/>
      <c r="J87" s="24"/>
      <c r="K87" s="24"/>
      <c r="L87" s="6"/>
    </row>
    <row r="88" s="2" customFormat="1" ht="50" customHeight="1" spans="1:12">
      <c r="A88" s="18">
        <v>83</v>
      </c>
      <c r="B88" s="16" t="s">
        <v>227</v>
      </c>
      <c r="C88" s="54"/>
      <c r="D88" s="54"/>
      <c r="E88" s="127" t="s">
        <v>68</v>
      </c>
      <c r="F88" s="127">
        <v>12507.04</v>
      </c>
      <c r="G88" s="127"/>
      <c r="H88" s="127"/>
      <c r="I88" s="127"/>
      <c r="J88" s="39" t="s">
        <v>87</v>
      </c>
      <c r="K88" s="39"/>
      <c r="L88" s="16"/>
    </row>
    <row r="89" s="2" customFormat="1" ht="50" customHeight="1" spans="1:12">
      <c r="A89" s="18">
        <v>84</v>
      </c>
      <c r="B89" s="16" t="s">
        <v>228</v>
      </c>
      <c r="C89" s="54" t="s">
        <v>129</v>
      </c>
      <c r="D89" s="54" t="s">
        <v>127</v>
      </c>
      <c r="E89" s="127" t="s">
        <v>68</v>
      </c>
      <c r="F89" s="127">
        <v>2645.17</v>
      </c>
      <c r="G89" s="127"/>
      <c r="H89" s="127"/>
      <c r="I89" s="127"/>
      <c r="J89" s="39" t="s">
        <v>101</v>
      </c>
      <c r="K89" s="39"/>
      <c r="L89" s="16"/>
    </row>
    <row r="90" s="2" customFormat="1" ht="50" customHeight="1" spans="1:12">
      <c r="A90" s="18">
        <v>85</v>
      </c>
      <c r="B90" s="93" t="s">
        <v>229</v>
      </c>
      <c r="C90" s="54" t="s">
        <v>230</v>
      </c>
      <c r="D90" s="54" t="s">
        <v>231</v>
      </c>
      <c r="E90" s="127" t="s">
        <v>68</v>
      </c>
      <c r="F90" s="127">
        <v>9935.11</v>
      </c>
      <c r="G90" s="127"/>
      <c r="H90" s="127"/>
      <c r="I90" s="127"/>
      <c r="J90" s="39" t="s">
        <v>87</v>
      </c>
      <c r="K90" s="39"/>
      <c r="L90" s="16"/>
    </row>
    <row r="91" s="2" customFormat="1" ht="50" customHeight="1" spans="1:12">
      <c r="A91" s="18">
        <v>86</v>
      </c>
      <c r="B91" s="93" t="s">
        <v>232</v>
      </c>
      <c r="C91" s="54" t="s">
        <v>125</v>
      </c>
      <c r="D91" s="54" t="s">
        <v>129</v>
      </c>
      <c r="E91" s="127" t="s">
        <v>68</v>
      </c>
      <c r="F91" s="250">
        <v>18447.43</v>
      </c>
      <c r="G91" s="127"/>
      <c r="H91" s="127"/>
      <c r="I91" s="127"/>
      <c r="J91" s="39" t="s">
        <v>101</v>
      </c>
      <c r="K91" s="39"/>
      <c r="L91" s="16"/>
    </row>
    <row r="92" s="2" customFormat="1" ht="50" customHeight="1" spans="1:12">
      <c r="A92" s="18">
        <v>87</v>
      </c>
      <c r="B92" s="16" t="s">
        <v>233</v>
      </c>
      <c r="C92" s="16"/>
      <c r="D92" s="16"/>
      <c r="E92" s="127" t="s">
        <v>68</v>
      </c>
      <c r="F92" s="127">
        <v>5084.67</v>
      </c>
      <c r="G92" s="127"/>
      <c r="H92" s="127"/>
      <c r="I92" s="127"/>
      <c r="J92" s="39" t="s">
        <v>87</v>
      </c>
      <c r="K92" s="39"/>
      <c r="L92" s="16"/>
    </row>
    <row r="93" s="2" customFormat="1" ht="50" customHeight="1" spans="1:12">
      <c r="A93" s="18">
        <v>88</v>
      </c>
      <c r="B93" s="16" t="s">
        <v>234</v>
      </c>
      <c r="C93" s="16"/>
      <c r="D93" s="16"/>
      <c r="E93" s="127" t="s">
        <v>68</v>
      </c>
      <c r="F93" s="127">
        <v>731.27</v>
      </c>
      <c r="G93" s="127"/>
      <c r="H93" s="127"/>
      <c r="I93" s="127"/>
      <c r="J93" s="39" t="s">
        <v>87</v>
      </c>
      <c r="K93" s="39"/>
      <c r="L93" s="16"/>
    </row>
    <row r="94" s="2" customFormat="1" ht="50" customHeight="1" spans="1:12">
      <c r="A94" s="18">
        <v>89</v>
      </c>
      <c r="B94" s="16" t="s">
        <v>235</v>
      </c>
      <c r="C94" s="16"/>
      <c r="D94" s="16"/>
      <c r="E94" s="127" t="s">
        <v>68</v>
      </c>
      <c r="F94" s="127">
        <v>1095.6</v>
      </c>
      <c r="G94" s="127"/>
      <c r="H94" s="127"/>
      <c r="I94" s="127"/>
      <c r="J94" s="39" t="s">
        <v>87</v>
      </c>
      <c r="K94" s="39"/>
      <c r="L94" s="16"/>
    </row>
    <row r="95" s="2" customFormat="1" ht="50" customHeight="1" spans="1:12">
      <c r="A95" s="18">
        <v>90</v>
      </c>
      <c r="B95" s="16" t="s">
        <v>236</v>
      </c>
      <c r="C95" s="16"/>
      <c r="D95" s="16"/>
      <c r="E95" s="127" t="s">
        <v>68</v>
      </c>
      <c r="F95" s="127">
        <v>1267.09</v>
      </c>
      <c r="G95" s="127"/>
      <c r="H95" s="127"/>
      <c r="I95" s="127"/>
      <c r="J95" s="39" t="s">
        <v>87</v>
      </c>
      <c r="K95" s="39"/>
      <c r="L95" s="16"/>
    </row>
    <row r="96" s="2" customFormat="1" ht="50" customHeight="1" spans="1:12">
      <c r="A96" s="18">
        <v>91</v>
      </c>
      <c r="B96" s="16" t="s">
        <v>237</v>
      </c>
      <c r="C96" s="16"/>
      <c r="D96" s="16"/>
      <c r="E96" s="127" t="s">
        <v>68</v>
      </c>
      <c r="F96" s="127">
        <v>2143.87</v>
      </c>
      <c r="G96" s="127"/>
      <c r="H96" s="127"/>
      <c r="I96" s="127"/>
      <c r="J96" s="39" t="s">
        <v>87</v>
      </c>
      <c r="K96" s="39"/>
      <c r="L96" s="16"/>
    </row>
    <row r="97" s="2" customFormat="1" ht="50" customHeight="1" spans="1:12">
      <c r="A97" s="18">
        <v>92</v>
      </c>
      <c r="B97" s="16" t="s">
        <v>238</v>
      </c>
      <c r="C97" s="16" t="s">
        <v>239</v>
      </c>
      <c r="D97" s="16"/>
      <c r="E97" s="127" t="s">
        <v>68</v>
      </c>
      <c r="F97" s="127">
        <v>870.76</v>
      </c>
      <c r="G97" s="127"/>
      <c r="H97" s="127"/>
      <c r="I97" s="127"/>
      <c r="J97" s="39" t="s">
        <v>101</v>
      </c>
      <c r="K97" s="39"/>
      <c r="L97" s="16"/>
    </row>
    <row r="98" s="2" customFormat="1" ht="50" customHeight="1" spans="1:12">
      <c r="A98" s="18">
        <v>93</v>
      </c>
      <c r="B98" s="16" t="s">
        <v>240</v>
      </c>
      <c r="C98" s="16" t="s">
        <v>137</v>
      </c>
      <c r="D98" s="16"/>
      <c r="E98" s="127" t="s">
        <v>68</v>
      </c>
      <c r="F98" s="127">
        <v>2525.26</v>
      </c>
      <c r="G98" s="127"/>
      <c r="H98" s="127"/>
      <c r="I98" s="127"/>
      <c r="J98" s="39" t="s">
        <v>101</v>
      </c>
      <c r="K98" s="39"/>
      <c r="L98" s="16"/>
    </row>
    <row r="99" s="2" customFormat="1" ht="50" customHeight="1" spans="1:12">
      <c r="A99" s="18">
        <v>94</v>
      </c>
      <c r="B99" s="16" t="s">
        <v>241</v>
      </c>
      <c r="C99" s="16" t="s">
        <v>137</v>
      </c>
      <c r="D99" s="16"/>
      <c r="E99" s="127" t="s">
        <v>68</v>
      </c>
      <c r="F99" s="127">
        <v>4202.66</v>
      </c>
      <c r="G99" s="127"/>
      <c r="H99" s="127"/>
      <c r="I99" s="127"/>
      <c r="J99" s="39" t="s">
        <v>101</v>
      </c>
      <c r="K99" s="39"/>
      <c r="L99" s="16"/>
    </row>
    <row r="100" s="2" customFormat="1" ht="50" customHeight="1" spans="1:12">
      <c r="A100" s="18">
        <v>95</v>
      </c>
      <c r="B100" s="16" t="s">
        <v>242</v>
      </c>
      <c r="C100" s="16" t="s">
        <v>137</v>
      </c>
      <c r="D100" s="16"/>
      <c r="E100" s="127" t="s">
        <v>68</v>
      </c>
      <c r="F100" s="127">
        <v>1953.67</v>
      </c>
      <c r="G100" s="127"/>
      <c r="H100" s="127"/>
      <c r="I100" s="127"/>
      <c r="J100" s="39" t="s">
        <v>101</v>
      </c>
      <c r="K100" s="39"/>
      <c r="L100" s="16"/>
    </row>
    <row r="101" s="2" customFormat="1" ht="50" customHeight="1" spans="1:12">
      <c r="A101" s="18">
        <v>96</v>
      </c>
      <c r="B101" s="16" t="s">
        <v>243</v>
      </c>
      <c r="C101" s="16" t="s">
        <v>137</v>
      </c>
      <c r="D101" s="16"/>
      <c r="E101" s="127" t="s">
        <v>68</v>
      </c>
      <c r="F101" s="127">
        <v>2411.39</v>
      </c>
      <c r="G101" s="127"/>
      <c r="H101" s="127"/>
      <c r="I101" s="127"/>
      <c r="J101" s="39" t="s">
        <v>101</v>
      </c>
      <c r="K101" s="39"/>
      <c r="L101" s="16"/>
    </row>
    <row r="102" s="2" customFormat="1" ht="50" customHeight="1" spans="1:12">
      <c r="A102" s="18">
        <v>97</v>
      </c>
      <c r="B102" s="16" t="s">
        <v>244</v>
      </c>
      <c r="C102" s="16"/>
      <c r="D102" s="16"/>
      <c r="E102" s="127" t="s">
        <v>68</v>
      </c>
      <c r="F102" s="127">
        <v>1834.14</v>
      </c>
      <c r="G102" s="127"/>
      <c r="H102" s="127"/>
      <c r="I102" s="127"/>
      <c r="J102" s="39" t="s">
        <v>101</v>
      </c>
      <c r="K102" s="39"/>
      <c r="L102" s="16"/>
    </row>
    <row r="103" s="2" customFormat="1" ht="50" customHeight="1" spans="1:12">
      <c r="A103" s="18">
        <v>98</v>
      </c>
      <c r="B103" s="16" t="s">
        <v>245</v>
      </c>
      <c r="C103" s="16"/>
      <c r="D103" s="16"/>
      <c r="E103" s="127" t="s">
        <v>68</v>
      </c>
      <c r="F103" s="127">
        <v>2755.68</v>
      </c>
      <c r="G103" s="127">
        <v>152.03</v>
      </c>
      <c r="H103" s="127"/>
      <c r="I103" s="127"/>
      <c r="J103" s="39" t="s">
        <v>87</v>
      </c>
      <c r="K103" s="39"/>
      <c r="L103" s="16"/>
    </row>
    <row r="104" s="2" customFormat="1" ht="50" customHeight="1" spans="1:12">
      <c r="A104" s="18">
        <v>99</v>
      </c>
      <c r="B104" s="16" t="s">
        <v>246</v>
      </c>
      <c r="C104" s="16"/>
      <c r="D104" s="16"/>
      <c r="E104" s="127" t="s">
        <v>68</v>
      </c>
      <c r="F104" s="127">
        <v>4646.8</v>
      </c>
      <c r="G104" s="127"/>
      <c r="H104" s="127"/>
      <c r="I104" s="127"/>
      <c r="J104" s="39" t="s">
        <v>87</v>
      </c>
      <c r="K104" s="39"/>
      <c r="L104" s="16"/>
    </row>
    <row r="105" s="2" customFormat="1" ht="50" customHeight="1" spans="1:12">
      <c r="A105" s="18">
        <v>100</v>
      </c>
      <c r="B105" s="16" t="s">
        <v>247</v>
      </c>
      <c r="C105" s="16" t="s">
        <v>248</v>
      </c>
      <c r="D105" s="16"/>
      <c r="E105" s="127" t="s">
        <v>68</v>
      </c>
      <c r="F105" s="127">
        <v>8549.38</v>
      </c>
      <c r="G105" s="127"/>
      <c r="H105" s="127"/>
      <c r="I105" s="127"/>
      <c r="J105" s="39" t="s">
        <v>13</v>
      </c>
      <c r="K105" s="39"/>
      <c r="L105" s="16"/>
    </row>
    <row r="106" s="1" customFormat="1" ht="65" customHeight="1" spans="1:12">
      <c r="A106" s="6" t="s">
        <v>249</v>
      </c>
      <c r="B106" s="6" t="s">
        <v>250</v>
      </c>
      <c r="C106" s="6"/>
      <c r="D106" s="6"/>
      <c r="E106" s="6"/>
      <c r="F106" s="201"/>
      <c r="G106" s="201"/>
      <c r="H106" s="201"/>
      <c r="I106" s="249"/>
      <c r="J106" s="24"/>
      <c r="K106" s="24"/>
      <c r="L106" s="6"/>
    </row>
    <row r="107" s="2" customFormat="1" ht="50" customHeight="1" spans="1:12">
      <c r="A107" s="18">
        <v>101</v>
      </c>
      <c r="B107" s="16" t="s">
        <v>251</v>
      </c>
      <c r="C107" s="16" t="s">
        <v>252</v>
      </c>
      <c r="D107" s="16"/>
      <c r="E107" s="127" t="s">
        <v>67</v>
      </c>
      <c r="F107" s="127">
        <v>5479.4</v>
      </c>
      <c r="G107" s="127"/>
      <c r="H107" s="127"/>
      <c r="I107" s="127"/>
      <c r="J107" s="39" t="s">
        <v>101</v>
      </c>
      <c r="K107" s="39"/>
      <c r="L107" s="16"/>
    </row>
    <row r="108" s="2" customFormat="1" ht="50" customHeight="1" spans="1:12">
      <c r="A108" s="18">
        <v>102</v>
      </c>
      <c r="B108" s="16" t="s">
        <v>253</v>
      </c>
      <c r="C108" s="16" t="s">
        <v>254</v>
      </c>
      <c r="D108" s="16"/>
      <c r="E108" s="127" t="s">
        <v>67</v>
      </c>
      <c r="F108" s="127">
        <v>6578.63</v>
      </c>
      <c r="G108" s="127"/>
      <c r="H108" s="127"/>
      <c r="I108" s="127"/>
      <c r="J108" s="39" t="s">
        <v>101</v>
      </c>
      <c r="K108" s="39"/>
      <c r="L108" s="16"/>
    </row>
    <row r="109" s="2" customFormat="1" ht="81" customHeight="1" spans="1:12">
      <c r="A109" s="18">
        <v>103</v>
      </c>
      <c r="B109" s="16" t="s">
        <v>255</v>
      </c>
      <c r="C109" s="16"/>
      <c r="D109" s="16"/>
      <c r="E109" s="127" t="s">
        <v>67</v>
      </c>
      <c r="F109" s="127">
        <v>46101.29</v>
      </c>
      <c r="G109" s="127"/>
      <c r="H109" s="127"/>
      <c r="I109" s="127"/>
      <c r="J109" s="39" t="s">
        <v>87</v>
      </c>
      <c r="K109" s="39"/>
      <c r="L109" s="16"/>
    </row>
    <row r="110" s="2" customFormat="1" ht="50" customHeight="1" spans="1:12">
      <c r="A110" s="18">
        <v>104</v>
      </c>
      <c r="B110" s="16" t="s">
        <v>256</v>
      </c>
      <c r="C110" s="16"/>
      <c r="D110" s="16"/>
      <c r="E110" s="127" t="s">
        <v>67</v>
      </c>
      <c r="F110" s="127">
        <v>1876.25</v>
      </c>
      <c r="G110" s="127"/>
      <c r="H110" s="127"/>
      <c r="I110" s="127"/>
      <c r="J110" s="39" t="s">
        <v>87</v>
      </c>
      <c r="K110" s="39"/>
      <c r="L110" s="16"/>
    </row>
    <row r="111" s="2" customFormat="1" ht="50" customHeight="1" spans="1:12">
      <c r="A111" s="18">
        <v>105</v>
      </c>
      <c r="B111" s="16" t="s">
        <v>257</v>
      </c>
      <c r="C111" s="16"/>
      <c r="D111" s="16"/>
      <c r="E111" s="127" t="s">
        <v>68</v>
      </c>
      <c r="F111" s="127">
        <v>1322.93</v>
      </c>
      <c r="G111" s="127"/>
      <c r="H111" s="127"/>
      <c r="I111" s="127"/>
      <c r="J111" s="39" t="s">
        <v>87</v>
      </c>
      <c r="K111" s="39"/>
      <c r="L111" s="16"/>
    </row>
    <row r="112" s="2" customFormat="1" ht="50" customHeight="1" spans="1:12">
      <c r="A112" s="18">
        <v>106</v>
      </c>
      <c r="B112" s="16" t="s">
        <v>258</v>
      </c>
      <c r="C112" s="16"/>
      <c r="D112" s="16"/>
      <c r="E112" s="127" t="s">
        <v>67</v>
      </c>
      <c r="F112" s="127">
        <v>1194.79</v>
      </c>
      <c r="G112" s="127"/>
      <c r="H112" s="127"/>
      <c r="I112" s="127"/>
      <c r="J112" s="39" t="s">
        <v>87</v>
      </c>
      <c r="K112" s="39"/>
      <c r="L112" s="16"/>
    </row>
    <row r="113" s="2" customFormat="1" ht="50" customHeight="1" spans="1:12">
      <c r="A113" s="18">
        <v>107</v>
      </c>
      <c r="B113" s="16" t="s">
        <v>259</v>
      </c>
      <c r="C113" s="248"/>
      <c r="D113" s="248"/>
      <c r="E113" s="127" t="s">
        <v>67</v>
      </c>
      <c r="F113" s="127">
        <v>3293.36</v>
      </c>
      <c r="G113" s="150"/>
      <c r="H113" s="150"/>
      <c r="I113" s="150"/>
      <c r="J113" s="39" t="s">
        <v>87</v>
      </c>
      <c r="K113" s="39"/>
      <c r="L113" s="16"/>
    </row>
    <row r="114" s="2" customFormat="1" ht="50" customHeight="1" spans="1:12">
      <c r="A114" s="18">
        <v>108</v>
      </c>
      <c r="B114" s="77" t="s">
        <v>260</v>
      </c>
      <c r="C114" s="251" t="s">
        <v>261</v>
      </c>
      <c r="D114" s="252"/>
      <c r="E114" s="127" t="s">
        <v>67</v>
      </c>
      <c r="F114" s="127">
        <v>158.14</v>
      </c>
      <c r="G114" s="253"/>
      <c r="H114" s="253"/>
      <c r="I114" s="253"/>
      <c r="J114" s="39" t="s">
        <v>87</v>
      </c>
      <c r="K114" s="39"/>
      <c r="L114" s="16"/>
    </row>
    <row r="115" s="2" customFormat="1" ht="50" customHeight="1" spans="1:12">
      <c r="A115" s="18">
        <v>109</v>
      </c>
      <c r="B115" s="16" t="s">
        <v>262</v>
      </c>
      <c r="C115" s="248"/>
      <c r="D115" s="248"/>
      <c r="E115" s="127" t="s">
        <v>67</v>
      </c>
      <c r="F115" s="127">
        <v>1268.94</v>
      </c>
      <c r="G115" s="150"/>
      <c r="H115" s="150"/>
      <c r="I115" s="150"/>
      <c r="J115" s="39" t="s">
        <v>13</v>
      </c>
      <c r="K115" s="39"/>
      <c r="L115" s="16"/>
    </row>
    <row r="116" s="2" customFormat="1" ht="50" customHeight="1" spans="1:12">
      <c r="A116" s="18">
        <v>110</v>
      </c>
      <c r="B116" s="16" t="s">
        <v>263</v>
      </c>
      <c r="C116" s="248"/>
      <c r="D116" s="248"/>
      <c r="E116" s="127" t="s">
        <v>67</v>
      </c>
      <c r="F116" s="127">
        <v>13415.3</v>
      </c>
      <c r="G116" s="150"/>
      <c r="H116" s="150"/>
      <c r="I116" s="150"/>
      <c r="J116" s="39" t="s">
        <v>87</v>
      </c>
      <c r="K116" s="39"/>
      <c r="L116" s="16"/>
    </row>
    <row r="117" s="2" customFormat="1" ht="50" customHeight="1" spans="1:12">
      <c r="A117" s="18">
        <v>111</v>
      </c>
      <c r="B117" s="16" t="s">
        <v>264</v>
      </c>
      <c r="C117" s="16" t="s">
        <v>265</v>
      </c>
      <c r="D117" s="16" t="s">
        <v>170</v>
      </c>
      <c r="E117" s="16" t="s">
        <v>67</v>
      </c>
      <c r="F117" s="16">
        <v>1134.78</v>
      </c>
      <c r="G117" s="16"/>
      <c r="H117" s="16"/>
      <c r="I117" s="16"/>
      <c r="J117" s="16" t="s">
        <v>266</v>
      </c>
      <c r="K117" s="16"/>
      <c r="L117" s="16" t="s">
        <v>267</v>
      </c>
    </row>
    <row r="118" s="2" customFormat="1" ht="50" customHeight="1" spans="1:12">
      <c r="A118" s="108" t="s">
        <v>45</v>
      </c>
      <c r="B118" s="108"/>
      <c r="C118" s="108"/>
      <c r="D118" s="108"/>
      <c r="E118" s="108"/>
      <c r="F118" s="21">
        <f>SUM(F3:F117)</f>
        <v>736611.14</v>
      </c>
      <c r="G118" s="21">
        <f>SUM(G3:G117)</f>
        <v>9443.68</v>
      </c>
      <c r="H118" s="21">
        <f>SUM(H3:H117)</f>
        <v>720.53</v>
      </c>
      <c r="I118" s="21">
        <f>SUM(I3:I117)</f>
        <v>10894</v>
      </c>
      <c r="J118" s="39"/>
      <c r="K118" s="39"/>
      <c r="L118" s="16"/>
    </row>
    <row r="119" s="243" customFormat="1" ht="105" customHeight="1" spans="1:12">
      <c r="A119" s="254"/>
      <c r="B119" s="255"/>
      <c r="C119" s="254"/>
      <c r="D119" s="254"/>
      <c r="E119" s="256"/>
      <c r="F119" s="256"/>
      <c r="G119" s="256"/>
      <c r="H119" s="256"/>
      <c r="I119" s="256"/>
      <c r="J119" s="256"/>
      <c r="K119" s="256"/>
      <c r="L119" s="257"/>
    </row>
    <row r="120" s="243" customFormat="1" ht="105" customHeight="1" spans="1:12">
      <c r="A120" s="254"/>
      <c r="B120" s="255"/>
      <c r="C120" s="254"/>
      <c r="D120" s="254"/>
      <c r="E120" s="256"/>
      <c r="F120" s="256"/>
      <c r="G120" s="256"/>
      <c r="H120" s="256"/>
      <c r="I120" s="256"/>
      <c r="J120" s="256"/>
      <c r="K120" s="256"/>
      <c r="L120" s="257"/>
    </row>
    <row r="121" s="243" customFormat="1" ht="105" customHeight="1" spans="1:12">
      <c r="A121" s="254"/>
      <c r="B121" s="255"/>
      <c r="C121" s="254"/>
      <c r="D121" s="254"/>
      <c r="E121" s="256"/>
      <c r="F121" s="256"/>
      <c r="G121" s="256"/>
      <c r="H121" s="256"/>
      <c r="I121" s="256"/>
      <c r="J121" s="256"/>
      <c r="K121" s="256"/>
      <c r="L121" s="257"/>
    </row>
    <row r="122" s="243" customFormat="1" ht="105" customHeight="1" spans="1:12">
      <c r="A122" s="254"/>
      <c r="B122" s="255"/>
      <c r="C122" s="254"/>
      <c r="D122" s="254"/>
      <c r="E122" s="256"/>
      <c r="F122" s="256"/>
      <c r="G122" s="256"/>
      <c r="H122" s="256"/>
      <c r="I122" s="256"/>
      <c r="J122" s="256"/>
      <c r="K122" s="256"/>
      <c r="L122" s="257"/>
    </row>
    <row r="123" s="243" customFormat="1" ht="105" customHeight="1" spans="1:12">
      <c r="A123" s="254"/>
      <c r="B123" s="255"/>
      <c r="C123" s="254"/>
      <c r="D123" s="254"/>
      <c r="E123" s="256"/>
      <c r="F123" s="256"/>
      <c r="G123" s="256"/>
      <c r="H123" s="256"/>
      <c r="I123" s="256"/>
      <c r="J123" s="256"/>
      <c r="K123" s="256"/>
      <c r="L123" s="257"/>
    </row>
    <row r="124" s="243" customFormat="1" ht="105" customHeight="1" spans="1:12">
      <c r="A124" s="254"/>
      <c r="B124" s="255"/>
      <c r="C124" s="254"/>
      <c r="D124" s="254"/>
      <c r="E124" s="256"/>
      <c r="F124" s="256"/>
      <c r="G124" s="256"/>
      <c r="H124" s="256"/>
      <c r="I124" s="256"/>
      <c r="J124" s="256"/>
      <c r="K124" s="256"/>
      <c r="L124" s="257"/>
    </row>
    <row r="125" s="243" customFormat="1" ht="105" customHeight="1" spans="1:12">
      <c r="A125" s="254"/>
      <c r="B125" s="255"/>
      <c r="C125" s="254"/>
      <c r="D125" s="254"/>
      <c r="E125" s="256"/>
      <c r="F125" s="256"/>
      <c r="G125" s="256"/>
      <c r="H125" s="256"/>
      <c r="I125" s="256"/>
      <c r="J125" s="256"/>
      <c r="K125" s="256"/>
      <c r="L125" s="257"/>
    </row>
    <row r="126" s="243" customFormat="1" ht="105" customHeight="1" spans="1:12">
      <c r="A126" s="254"/>
      <c r="B126" s="255"/>
      <c r="C126" s="254"/>
      <c r="D126" s="254"/>
      <c r="E126" s="256"/>
      <c r="F126" s="256"/>
      <c r="G126" s="256"/>
      <c r="H126" s="256"/>
      <c r="I126" s="256"/>
      <c r="J126" s="256"/>
      <c r="K126" s="256"/>
      <c r="L126" s="257"/>
    </row>
    <row r="127" s="243" customFormat="1" ht="105" customHeight="1" spans="1:12">
      <c r="A127" s="254"/>
      <c r="B127" s="255"/>
      <c r="C127" s="254"/>
      <c r="D127" s="254"/>
      <c r="E127" s="256"/>
      <c r="F127" s="256"/>
      <c r="G127" s="256"/>
      <c r="H127" s="256"/>
      <c r="I127" s="256"/>
      <c r="J127" s="256"/>
      <c r="K127" s="256"/>
      <c r="L127" s="257"/>
    </row>
    <row r="128" s="243" customFormat="1" ht="105" customHeight="1" spans="1:12">
      <c r="A128" s="254"/>
      <c r="B128" s="255"/>
      <c r="C128" s="254"/>
      <c r="D128" s="254"/>
      <c r="E128" s="256"/>
      <c r="F128" s="256"/>
      <c r="G128" s="256"/>
      <c r="H128" s="256"/>
      <c r="I128" s="256"/>
      <c r="J128" s="256"/>
      <c r="K128" s="256"/>
      <c r="L128" s="257"/>
    </row>
    <row r="129" s="243" customFormat="1" ht="105" customHeight="1" spans="1:12">
      <c r="A129" s="254"/>
      <c r="B129" s="255"/>
      <c r="C129" s="254"/>
      <c r="D129" s="254"/>
      <c r="E129" s="256"/>
      <c r="F129" s="256"/>
      <c r="G129" s="256"/>
      <c r="H129" s="256"/>
      <c r="I129" s="256"/>
      <c r="J129" s="256"/>
      <c r="K129" s="256"/>
      <c r="L129" s="257"/>
    </row>
    <row r="130" s="243" customFormat="1" ht="105" customHeight="1" spans="1:12">
      <c r="A130" s="254"/>
      <c r="B130" s="255"/>
      <c r="C130" s="254"/>
      <c r="D130" s="254"/>
      <c r="E130" s="256"/>
      <c r="F130" s="256"/>
      <c r="G130" s="256"/>
      <c r="H130" s="256"/>
      <c r="I130" s="256"/>
      <c r="J130" s="256"/>
      <c r="K130" s="256"/>
      <c r="L130" s="257"/>
    </row>
    <row r="131" s="243" customFormat="1" ht="105" customHeight="1" spans="1:12">
      <c r="A131" s="254"/>
      <c r="B131" s="255"/>
      <c r="C131" s="254"/>
      <c r="D131" s="254"/>
      <c r="E131" s="256"/>
      <c r="F131" s="256"/>
      <c r="G131" s="256"/>
      <c r="H131" s="256"/>
      <c r="I131" s="256"/>
      <c r="J131" s="256"/>
      <c r="K131" s="256"/>
      <c r="L131" s="257"/>
    </row>
    <row r="132" s="243" customFormat="1" ht="105" customHeight="1" spans="1:12">
      <c r="A132" s="254"/>
      <c r="B132" s="255"/>
      <c r="C132" s="254"/>
      <c r="D132" s="254"/>
      <c r="E132" s="256"/>
      <c r="F132" s="256"/>
      <c r="G132" s="256"/>
      <c r="H132" s="256"/>
      <c r="I132" s="256"/>
      <c r="J132" s="256"/>
      <c r="K132" s="256"/>
      <c r="L132" s="257"/>
    </row>
    <row r="133" s="243" customFormat="1" ht="105" customHeight="1" spans="1:12">
      <c r="A133" s="254"/>
      <c r="B133" s="255"/>
      <c r="C133" s="254"/>
      <c r="D133" s="254"/>
      <c r="E133" s="256"/>
      <c r="F133" s="256"/>
      <c r="G133" s="256"/>
      <c r="H133" s="256"/>
      <c r="I133" s="256"/>
      <c r="J133" s="256"/>
      <c r="K133" s="256"/>
      <c r="L133" s="257"/>
    </row>
    <row r="134" s="243" customFormat="1" ht="105" customHeight="1" spans="1:12">
      <c r="A134" s="254"/>
      <c r="B134" s="255"/>
      <c r="C134" s="254"/>
      <c r="D134" s="254"/>
      <c r="E134" s="256"/>
      <c r="F134" s="256"/>
      <c r="G134" s="256"/>
      <c r="H134" s="256"/>
      <c r="I134" s="256"/>
      <c r="J134" s="256"/>
      <c r="K134" s="256"/>
      <c r="L134" s="257"/>
    </row>
    <row r="135" s="243" customFormat="1" ht="105" customHeight="1" spans="1:12">
      <c r="A135" s="254"/>
      <c r="B135" s="255"/>
      <c r="C135" s="254"/>
      <c r="D135" s="254"/>
      <c r="E135" s="256"/>
      <c r="F135" s="256"/>
      <c r="G135" s="256"/>
      <c r="H135" s="256"/>
      <c r="I135" s="256"/>
      <c r="J135" s="256"/>
      <c r="K135" s="256"/>
      <c r="L135" s="257"/>
    </row>
    <row r="136" s="243" customFormat="1" ht="105" customHeight="1" spans="1:12">
      <c r="A136" s="254"/>
      <c r="B136" s="255"/>
      <c r="C136" s="254"/>
      <c r="D136" s="254"/>
      <c r="E136" s="256"/>
      <c r="F136" s="256"/>
      <c r="G136" s="256"/>
      <c r="H136" s="256"/>
      <c r="I136" s="256"/>
      <c r="J136" s="256"/>
      <c r="K136" s="256"/>
      <c r="L136" s="257"/>
    </row>
    <row r="137" s="243" customFormat="1" ht="105" customHeight="1" spans="1:12">
      <c r="A137" s="254"/>
      <c r="B137" s="255"/>
      <c r="C137" s="254"/>
      <c r="D137" s="254"/>
      <c r="E137" s="256"/>
      <c r="F137" s="256"/>
      <c r="G137" s="256"/>
      <c r="H137" s="256"/>
      <c r="I137" s="256"/>
      <c r="J137" s="256"/>
      <c r="K137" s="256"/>
      <c r="L137" s="257"/>
    </row>
    <row r="138" s="243" customFormat="1" ht="105" customHeight="1" spans="1:12">
      <c r="A138" s="254"/>
      <c r="B138" s="255"/>
      <c r="C138" s="254"/>
      <c r="D138" s="254"/>
      <c r="E138" s="256"/>
      <c r="F138" s="256"/>
      <c r="G138" s="256"/>
      <c r="H138" s="256"/>
      <c r="I138" s="256"/>
      <c r="J138" s="256"/>
      <c r="K138" s="256"/>
      <c r="L138" s="257"/>
    </row>
    <row r="139" s="243" customFormat="1" ht="105" customHeight="1" spans="1:12">
      <c r="A139" s="254"/>
      <c r="B139" s="255"/>
      <c r="C139" s="254"/>
      <c r="D139" s="254"/>
      <c r="E139" s="256"/>
      <c r="F139" s="256"/>
      <c r="G139" s="256"/>
      <c r="H139" s="256"/>
      <c r="I139" s="256"/>
      <c r="J139" s="256"/>
      <c r="K139" s="256"/>
      <c r="L139" s="257"/>
    </row>
    <row r="140" s="243" customFormat="1" ht="105" customHeight="1" spans="1:12">
      <c r="A140" s="254"/>
      <c r="B140" s="255"/>
      <c r="C140" s="254"/>
      <c r="D140" s="254"/>
      <c r="E140" s="256"/>
      <c r="F140" s="256"/>
      <c r="G140" s="256"/>
      <c r="H140" s="256"/>
      <c r="I140" s="256"/>
      <c r="J140" s="256"/>
      <c r="K140" s="256"/>
      <c r="L140" s="257"/>
    </row>
    <row r="141" s="243" customFormat="1" ht="105" customHeight="1" spans="1:12">
      <c r="A141" s="254"/>
      <c r="B141" s="255"/>
      <c r="C141" s="254"/>
      <c r="D141" s="254"/>
      <c r="E141" s="256"/>
      <c r="F141" s="256"/>
      <c r="G141" s="256"/>
      <c r="H141" s="256"/>
      <c r="I141" s="256"/>
      <c r="J141" s="256"/>
      <c r="K141" s="256"/>
      <c r="L141" s="257"/>
    </row>
    <row r="142" s="243" customFormat="1" ht="105" customHeight="1" spans="1:12">
      <c r="A142" s="254"/>
      <c r="B142" s="255"/>
      <c r="C142" s="254"/>
      <c r="D142" s="254"/>
      <c r="E142" s="256"/>
      <c r="F142" s="256"/>
      <c r="G142" s="256"/>
      <c r="H142" s="256"/>
      <c r="I142" s="256"/>
      <c r="J142" s="256"/>
      <c r="K142" s="256"/>
      <c r="L142" s="257"/>
    </row>
    <row r="143" s="243" customFormat="1" ht="105" customHeight="1" spans="1:12">
      <c r="A143" s="254"/>
      <c r="B143" s="255"/>
      <c r="C143" s="254"/>
      <c r="D143" s="254"/>
      <c r="E143" s="256"/>
      <c r="F143" s="256"/>
      <c r="G143" s="256"/>
      <c r="H143" s="256"/>
      <c r="I143" s="256"/>
      <c r="J143" s="256"/>
      <c r="K143" s="256"/>
      <c r="L143" s="257"/>
    </row>
    <row r="144" s="243" customFormat="1" ht="105" customHeight="1" spans="1:12">
      <c r="A144" s="254"/>
      <c r="B144" s="255"/>
      <c r="C144" s="254"/>
      <c r="D144" s="254"/>
      <c r="E144" s="256"/>
      <c r="F144" s="256"/>
      <c r="G144" s="256"/>
      <c r="H144" s="256"/>
      <c r="I144" s="256"/>
      <c r="J144" s="256"/>
      <c r="K144" s="256"/>
      <c r="L144" s="257"/>
    </row>
    <row r="145" s="243" customFormat="1" ht="105" customHeight="1" spans="1:12">
      <c r="A145" s="254"/>
      <c r="B145" s="255"/>
      <c r="C145" s="254"/>
      <c r="D145" s="254"/>
      <c r="E145" s="256"/>
      <c r="F145" s="256"/>
      <c r="G145" s="256"/>
      <c r="H145" s="256"/>
      <c r="I145" s="256"/>
      <c r="J145" s="256"/>
      <c r="K145" s="256"/>
      <c r="L145" s="257"/>
    </row>
    <row r="146" s="243" customFormat="1" ht="105" customHeight="1" spans="1:12">
      <c r="A146" s="254"/>
      <c r="B146" s="255"/>
      <c r="C146" s="254"/>
      <c r="D146" s="254"/>
      <c r="E146" s="256"/>
      <c r="F146" s="256"/>
      <c r="G146" s="256"/>
      <c r="H146" s="256"/>
      <c r="I146" s="256"/>
      <c r="J146" s="256"/>
      <c r="K146" s="256"/>
      <c r="L146" s="257"/>
    </row>
    <row r="147" s="243" customFormat="1" ht="105" customHeight="1" spans="1:12">
      <c r="A147" s="254"/>
      <c r="B147" s="255"/>
      <c r="C147" s="254"/>
      <c r="D147" s="254"/>
      <c r="E147" s="256"/>
      <c r="F147" s="256"/>
      <c r="G147" s="256"/>
      <c r="H147" s="256"/>
      <c r="I147" s="256"/>
      <c r="J147" s="256"/>
      <c r="K147" s="256"/>
      <c r="L147" s="257"/>
    </row>
    <row r="148" s="243" customFormat="1" ht="105" customHeight="1" spans="1:12">
      <c r="A148" s="254"/>
      <c r="B148" s="255"/>
      <c r="C148" s="254"/>
      <c r="D148" s="254"/>
      <c r="E148" s="256"/>
      <c r="F148" s="256"/>
      <c r="G148" s="256"/>
      <c r="H148" s="256"/>
      <c r="I148" s="256"/>
      <c r="J148" s="256"/>
      <c r="K148" s="256"/>
      <c r="L148" s="257"/>
    </row>
    <row r="149" s="243" customFormat="1" ht="105" customHeight="1" spans="1:12">
      <c r="A149" s="254"/>
      <c r="B149" s="255"/>
      <c r="C149" s="254"/>
      <c r="D149" s="254"/>
      <c r="E149" s="256"/>
      <c r="F149" s="256"/>
      <c r="G149" s="256"/>
      <c r="H149" s="256"/>
      <c r="I149" s="256"/>
      <c r="J149" s="256"/>
      <c r="K149" s="256"/>
      <c r="L149" s="257"/>
    </row>
    <row r="150" s="243" customFormat="1" ht="105" customHeight="1" spans="1:12">
      <c r="A150" s="254"/>
      <c r="B150" s="255"/>
      <c r="C150" s="254"/>
      <c r="D150" s="254"/>
      <c r="E150" s="256"/>
      <c r="F150" s="256"/>
      <c r="G150" s="256"/>
      <c r="H150" s="256"/>
      <c r="I150" s="256"/>
      <c r="J150" s="256"/>
      <c r="K150" s="256"/>
      <c r="L150" s="257"/>
    </row>
    <row r="151" s="243" customFormat="1" ht="105" customHeight="1" spans="1:12">
      <c r="A151" s="254"/>
      <c r="B151" s="255"/>
      <c r="C151" s="254"/>
      <c r="D151" s="254"/>
      <c r="E151" s="256"/>
      <c r="F151" s="256"/>
      <c r="G151" s="256"/>
      <c r="H151" s="256"/>
      <c r="I151" s="256"/>
      <c r="J151" s="256"/>
      <c r="K151" s="256"/>
      <c r="L151" s="257"/>
    </row>
    <row r="152" s="243" customFormat="1" ht="105" customHeight="1" spans="1:12">
      <c r="A152" s="254"/>
      <c r="B152" s="255"/>
      <c r="C152" s="254"/>
      <c r="D152" s="254"/>
      <c r="E152" s="256"/>
      <c r="F152" s="256"/>
      <c r="G152" s="256"/>
      <c r="H152" s="256"/>
      <c r="I152" s="256"/>
      <c r="J152" s="256"/>
      <c r="K152" s="256"/>
      <c r="L152" s="257"/>
    </row>
    <row r="153" s="243" customFormat="1" ht="105" customHeight="1" spans="1:12">
      <c r="A153" s="254"/>
      <c r="B153" s="255"/>
      <c r="C153" s="254"/>
      <c r="D153" s="254"/>
      <c r="E153" s="256"/>
      <c r="F153" s="256"/>
      <c r="G153" s="256"/>
      <c r="H153" s="256"/>
      <c r="I153" s="256"/>
      <c r="J153" s="256"/>
      <c r="K153" s="256"/>
      <c r="L153" s="257"/>
    </row>
    <row r="154" s="243" customFormat="1" ht="105" customHeight="1" spans="1:12">
      <c r="A154" s="254"/>
      <c r="B154" s="255"/>
      <c r="C154" s="254"/>
      <c r="D154" s="254"/>
      <c r="E154" s="256"/>
      <c r="F154" s="256"/>
      <c r="G154" s="256"/>
      <c r="H154" s="256"/>
      <c r="I154" s="256"/>
      <c r="J154" s="256"/>
      <c r="K154" s="256"/>
      <c r="L154" s="257"/>
    </row>
    <row r="155" s="243" customFormat="1" ht="105" customHeight="1" spans="1:12">
      <c r="A155" s="254"/>
      <c r="B155" s="255"/>
      <c r="C155" s="254"/>
      <c r="D155" s="254"/>
      <c r="E155" s="256"/>
      <c r="F155" s="256"/>
      <c r="G155" s="256"/>
      <c r="H155" s="256"/>
      <c r="I155" s="256"/>
      <c r="J155" s="256"/>
      <c r="K155" s="256"/>
      <c r="L155" s="257"/>
    </row>
    <row r="156" s="243" customFormat="1" ht="105" customHeight="1" spans="1:12">
      <c r="A156" s="254"/>
      <c r="B156" s="255"/>
      <c r="C156" s="254"/>
      <c r="D156" s="254"/>
      <c r="E156" s="256"/>
      <c r="F156" s="256"/>
      <c r="G156" s="256"/>
      <c r="H156" s="256"/>
      <c r="I156" s="256"/>
      <c r="J156" s="256"/>
      <c r="K156" s="256"/>
      <c r="L156" s="257"/>
    </row>
    <row r="157" s="243" customFormat="1" ht="105" customHeight="1" spans="1:12">
      <c r="A157" s="254"/>
      <c r="B157" s="255"/>
      <c r="C157" s="254"/>
      <c r="D157" s="254"/>
      <c r="E157" s="256"/>
      <c r="F157" s="256"/>
      <c r="G157" s="256"/>
      <c r="H157" s="256"/>
      <c r="I157" s="256"/>
      <c r="J157" s="256"/>
      <c r="K157" s="256"/>
      <c r="L157" s="257"/>
    </row>
    <row r="158" s="243" customFormat="1" ht="105" customHeight="1" spans="1:12">
      <c r="A158" s="254"/>
      <c r="B158" s="255"/>
      <c r="C158" s="254"/>
      <c r="D158" s="254"/>
      <c r="E158" s="256"/>
      <c r="F158" s="256"/>
      <c r="G158" s="256"/>
      <c r="H158" s="256"/>
      <c r="I158" s="256"/>
      <c r="J158" s="256"/>
      <c r="K158" s="256"/>
      <c r="L158" s="257"/>
    </row>
    <row r="159" s="243" customFormat="1" ht="105" customHeight="1" spans="1:12">
      <c r="A159" s="254"/>
      <c r="B159" s="255"/>
      <c r="C159" s="254"/>
      <c r="D159" s="254"/>
      <c r="E159" s="256"/>
      <c r="F159" s="256"/>
      <c r="G159" s="256"/>
      <c r="H159" s="256"/>
      <c r="I159" s="256"/>
      <c r="J159" s="256"/>
      <c r="K159" s="256"/>
      <c r="L159" s="257"/>
    </row>
    <row r="160" s="243" customFormat="1" ht="105" customHeight="1" spans="1:12">
      <c r="A160" s="254"/>
      <c r="B160" s="255"/>
      <c r="C160" s="254"/>
      <c r="D160" s="254"/>
      <c r="E160" s="256"/>
      <c r="F160" s="256"/>
      <c r="G160" s="256"/>
      <c r="H160" s="256"/>
      <c r="I160" s="256"/>
      <c r="J160" s="256"/>
      <c r="K160" s="256"/>
      <c r="L160" s="257"/>
    </row>
    <row r="161" s="243" customFormat="1" ht="105" customHeight="1" spans="1:12">
      <c r="A161" s="254"/>
      <c r="B161" s="255"/>
      <c r="C161" s="254"/>
      <c r="D161" s="254"/>
      <c r="E161" s="256"/>
      <c r="F161" s="256"/>
      <c r="G161" s="256"/>
      <c r="H161" s="256"/>
      <c r="I161" s="256"/>
      <c r="J161" s="256"/>
      <c r="K161" s="256"/>
      <c r="L161" s="257"/>
    </row>
    <row r="162" s="243" customFormat="1" ht="105" customHeight="1" spans="1:12">
      <c r="A162" s="254"/>
      <c r="B162" s="255"/>
      <c r="C162" s="254"/>
      <c r="D162" s="254"/>
      <c r="E162" s="256"/>
      <c r="F162" s="256"/>
      <c r="G162" s="256"/>
      <c r="H162" s="256"/>
      <c r="I162" s="256"/>
      <c r="J162" s="256"/>
      <c r="K162" s="256"/>
      <c r="L162" s="257"/>
    </row>
    <row r="163" s="243" customFormat="1" ht="105" customHeight="1" spans="1:12">
      <c r="A163" s="254"/>
      <c r="B163" s="255"/>
      <c r="C163" s="254"/>
      <c r="D163" s="254"/>
      <c r="E163" s="256"/>
      <c r="F163" s="256"/>
      <c r="G163" s="256"/>
      <c r="H163" s="256"/>
      <c r="I163" s="256"/>
      <c r="J163" s="256"/>
      <c r="K163" s="256"/>
      <c r="L163" s="257"/>
    </row>
    <row r="164" s="243" customFormat="1" ht="105" customHeight="1" spans="1:12">
      <c r="A164" s="254"/>
      <c r="B164" s="255"/>
      <c r="C164" s="254"/>
      <c r="D164" s="254"/>
      <c r="E164" s="256"/>
      <c r="F164" s="256"/>
      <c r="G164" s="256"/>
      <c r="H164" s="256"/>
      <c r="I164" s="256"/>
      <c r="J164" s="256"/>
      <c r="K164" s="256"/>
      <c r="L164" s="257"/>
    </row>
    <row r="165" s="243" customFormat="1" ht="105" customHeight="1" spans="1:12">
      <c r="A165" s="254"/>
      <c r="B165" s="255"/>
      <c r="C165" s="254"/>
      <c r="D165" s="254"/>
      <c r="E165" s="256"/>
      <c r="F165" s="256"/>
      <c r="G165" s="256"/>
      <c r="H165" s="256"/>
      <c r="I165" s="256"/>
      <c r="J165" s="256"/>
      <c r="K165" s="256"/>
      <c r="L165" s="257"/>
    </row>
    <row r="166" s="243" customFormat="1" spans="1:12">
      <c r="A166" s="258"/>
      <c r="B166" s="259"/>
      <c r="C166" s="257"/>
      <c r="D166" s="257"/>
      <c r="E166" s="257"/>
      <c r="F166" s="257"/>
      <c r="G166" s="257"/>
      <c r="H166" s="257"/>
      <c r="I166" s="257"/>
      <c r="J166" s="257"/>
      <c r="K166" s="257"/>
      <c r="L166" s="257"/>
    </row>
    <row r="167" s="243" customFormat="1" spans="1:12">
      <c r="A167" s="258"/>
      <c r="B167" s="259"/>
      <c r="C167" s="257"/>
      <c r="D167" s="257"/>
      <c r="E167" s="257"/>
      <c r="F167" s="257"/>
      <c r="G167" s="257"/>
      <c r="H167" s="257"/>
      <c r="I167" s="257"/>
      <c r="J167" s="257"/>
      <c r="K167" s="257"/>
      <c r="L167" s="257"/>
    </row>
    <row r="168" s="243" customFormat="1" spans="1:12">
      <c r="A168" s="41"/>
      <c r="B168" s="244"/>
      <c r="C168" s="245"/>
      <c r="D168" s="245"/>
      <c r="E168" s="245"/>
      <c r="F168" s="245"/>
      <c r="G168" s="245"/>
      <c r="H168" s="245"/>
      <c r="I168" s="245"/>
      <c r="J168" s="245"/>
      <c r="K168" s="245"/>
      <c r="L168" s="245"/>
    </row>
    <row r="169" s="243" customFormat="1" spans="1:12">
      <c r="A169" s="41"/>
      <c r="B169" s="244"/>
      <c r="C169" s="245"/>
      <c r="D169" s="245"/>
      <c r="E169" s="245"/>
      <c r="F169" s="245"/>
      <c r="G169" s="245"/>
      <c r="H169" s="245"/>
      <c r="I169" s="245"/>
      <c r="J169" s="245"/>
      <c r="K169" s="245"/>
      <c r="L169" s="245"/>
    </row>
    <row r="170" s="243" customFormat="1" spans="1:12">
      <c r="A170" s="41"/>
      <c r="B170" s="244"/>
      <c r="C170" s="245"/>
      <c r="D170" s="245"/>
      <c r="E170" s="245"/>
      <c r="F170" s="245"/>
      <c r="G170" s="245"/>
      <c r="H170" s="245"/>
      <c r="I170" s="245"/>
      <c r="J170" s="245"/>
      <c r="K170" s="245"/>
      <c r="L170" s="245"/>
    </row>
    <row r="171" s="243" customFormat="1" spans="1:12">
      <c r="A171" s="41"/>
      <c r="B171" s="244"/>
      <c r="C171" s="245"/>
      <c r="D171" s="245"/>
      <c r="E171" s="245"/>
      <c r="F171" s="245"/>
      <c r="G171" s="245"/>
      <c r="H171" s="245"/>
      <c r="I171" s="245"/>
      <c r="J171" s="245"/>
      <c r="K171" s="245"/>
      <c r="L171" s="245"/>
    </row>
    <row r="172" s="243" customFormat="1" spans="1:12">
      <c r="A172" s="41"/>
      <c r="B172" s="244"/>
      <c r="C172" s="245"/>
      <c r="D172" s="245"/>
      <c r="E172" s="245"/>
      <c r="F172" s="245"/>
      <c r="G172" s="245"/>
      <c r="H172" s="245"/>
      <c r="I172" s="245"/>
      <c r="J172" s="245"/>
      <c r="K172" s="245"/>
      <c r="L172" s="245"/>
    </row>
    <row r="173" s="243" customFormat="1" spans="1:12">
      <c r="A173" s="41"/>
      <c r="B173" s="244"/>
      <c r="C173" s="245"/>
      <c r="D173" s="245"/>
      <c r="E173" s="245"/>
      <c r="F173" s="245"/>
      <c r="G173" s="245"/>
      <c r="H173" s="245"/>
      <c r="I173" s="245"/>
      <c r="J173" s="245"/>
      <c r="K173" s="245"/>
      <c r="L173" s="245"/>
    </row>
    <row r="174" s="243" customFormat="1" spans="1:12">
      <c r="A174" s="41"/>
      <c r="B174" s="244"/>
      <c r="C174" s="245"/>
      <c r="D174" s="245"/>
      <c r="E174" s="245"/>
      <c r="F174" s="245"/>
      <c r="G174" s="245"/>
      <c r="H174" s="245"/>
      <c r="I174" s="245"/>
      <c r="J174" s="245"/>
      <c r="K174" s="245"/>
      <c r="L174" s="245"/>
    </row>
    <row r="175" s="243" customFormat="1" spans="1:12">
      <c r="A175" s="41"/>
      <c r="B175" s="244"/>
      <c r="C175" s="245"/>
      <c r="D175" s="245"/>
      <c r="E175" s="245"/>
      <c r="F175" s="245"/>
      <c r="G175" s="245"/>
      <c r="H175" s="245"/>
      <c r="I175" s="245"/>
      <c r="J175" s="245"/>
      <c r="K175" s="245"/>
      <c r="L175" s="245"/>
    </row>
  </sheetData>
  <autoFilter xmlns:etc="http://www.wps.cn/officeDocument/2017/etCustomData" ref="A1:I175" etc:filterBottomFollowUsedRange="0">
    <extLst/>
  </autoFilter>
  <mergeCells count="5">
    <mergeCell ref="A1:L1"/>
    <mergeCell ref="C7:D7"/>
    <mergeCell ref="A118:E118"/>
    <mergeCell ref="A165:D165"/>
    <mergeCell ref="I50:I53"/>
  </mergeCells>
  <pageMargins left="0.7" right="0.7" top="0.393055555555556" bottom="0.196527777777778" header="0.3" footer="0.3"/>
  <pageSetup paperSize="9" scale="47" fitToHeight="0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43" sqref="G43"/>
    </sheetView>
  </sheetViews>
  <sheetFormatPr defaultColWidth="9" defaultRowHeight="13.5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zoomScale="55" zoomScaleNormal="55" workbookViewId="0">
      <pane xSplit="4" ySplit="2" topLeftCell="E53" activePane="bottomRight" state="frozen"/>
      <selection/>
      <selection pane="topRight"/>
      <selection pane="bottomLeft"/>
      <selection pane="bottomRight" activeCell="A68" sqref="$A68:$XFD68"/>
    </sheetView>
  </sheetViews>
  <sheetFormatPr defaultColWidth="9" defaultRowHeight="22.5"/>
  <cols>
    <col min="1" max="1" width="9.5" style="226" customWidth="1"/>
    <col min="2" max="2" width="27.25" style="4" customWidth="1"/>
    <col min="3" max="3" width="35.625" style="4" customWidth="1"/>
    <col min="4" max="4" width="28.8583333333333" style="4" customWidth="1"/>
    <col min="5" max="5" width="25.75" style="4" customWidth="1"/>
    <col min="6" max="6" width="18.85" style="4" customWidth="1"/>
    <col min="7" max="7" width="20.4416666666667" style="4" customWidth="1"/>
    <col min="8" max="8" width="19.0833333333333" style="4" customWidth="1"/>
    <col min="9" max="10" width="25.75" style="4" customWidth="1"/>
    <col min="11" max="11" width="16.5833333333333" style="2" customWidth="1"/>
    <col min="12" max="16384" width="9" style="2"/>
  </cols>
  <sheetData>
    <row r="1" ht="51" customHeight="1" spans="1:10">
      <c r="A1" s="3" t="s">
        <v>268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5" spans="1:11">
      <c r="A2" s="227" t="s">
        <v>2</v>
      </c>
      <c r="B2" s="6" t="s">
        <v>269</v>
      </c>
      <c r="C2" s="6" t="s">
        <v>74</v>
      </c>
      <c r="D2" s="6" t="s">
        <v>76</v>
      </c>
      <c r="E2" s="201" t="s">
        <v>270</v>
      </c>
      <c r="F2" s="7" t="s">
        <v>78</v>
      </c>
      <c r="G2" s="7" t="s">
        <v>79</v>
      </c>
      <c r="H2" s="23" t="s">
        <v>80</v>
      </c>
      <c r="I2" s="201" t="s">
        <v>82</v>
      </c>
      <c r="J2" s="6" t="s">
        <v>271</v>
      </c>
      <c r="K2" s="6" t="s">
        <v>9</v>
      </c>
    </row>
    <row r="3" s="225" customFormat="1" ht="50" customHeight="1" spans="1:11">
      <c r="A3" s="227">
        <v>1</v>
      </c>
      <c r="B3" s="228" t="s">
        <v>272</v>
      </c>
      <c r="C3" s="229"/>
      <c r="D3" s="229" t="s">
        <v>67</v>
      </c>
      <c r="E3" s="128">
        <v>6703</v>
      </c>
      <c r="F3" s="229"/>
      <c r="G3" s="229"/>
      <c r="H3" s="229"/>
      <c r="I3" s="237"/>
      <c r="J3" s="105" t="s">
        <v>273</v>
      </c>
      <c r="K3" s="105"/>
    </row>
    <row r="4" s="225" customFormat="1" ht="50" customHeight="1" spans="1:11">
      <c r="A4" s="227">
        <v>2</v>
      </c>
      <c r="B4" s="228" t="s">
        <v>274</v>
      </c>
      <c r="C4" s="229" t="s">
        <v>275</v>
      </c>
      <c r="D4" s="229" t="s">
        <v>67</v>
      </c>
      <c r="E4" s="128">
        <v>12512</v>
      </c>
      <c r="F4" s="229"/>
      <c r="G4" s="229"/>
      <c r="H4" s="229"/>
      <c r="I4" s="237"/>
      <c r="J4" s="105" t="s">
        <v>273</v>
      </c>
      <c r="K4" s="105"/>
    </row>
    <row r="5" s="225" customFormat="1" ht="50" customHeight="1" spans="1:11">
      <c r="A5" s="227">
        <v>3</v>
      </c>
      <c r="B5" s="228" t="s">
        <v>276</v>
      </c>
      <c r="C5" s="229" t="s">
        <v>277</v>
      </c>
      <c r="D5" s="229" t="s">
        <v>67</v>
      </c>
      <c r="E5" s="128">
        <v>3707</v>
      </c>
      <c r="F5" s="229"/>
      <c r="G5" s="229"/>
      <c r="H5" s="229"/>
      <c r="I5" s="237"/>
      <c r="J5" s="105" t="s">
        <v>273</v>
      </c>
      <c r="K5" s="105"/>
    </row>
    <row r="6" s="225" customFormat="1" ht="50" customHeight="1" spans="1:11">
      <c r="A6" s="227">
        <v>4</v>
      </c>
      <c r="B6" s="229" t="s">
        <v>278</v>
      </c>
      <c r="C6" s="229" t="s">
        <v>279</v>
      </c>
      <c r="D6" s="230" t="s">
        <v>67</v>
      </c>
      <c r="E6" s="230"/>
      <c r="F6" s="229"/>
      <c r="G6" s="229"/>
      <c r="H6" s="229">
        <v>269</v>
      </c>
      <c r="I6" s="237"/>
      <c r="J6" s="105" t="s">
        <v>273</v>
      </c>
      <c r="K6" s="105"/>
    </row>
    <row r="7" s="225" customFormat="1" ht="50" customHeight="1" spans="1:11">
      <c r="A7" s="227">
        <v>5</v>
      </c>
      <c r="B7" s="229" t="s">
        <v>280</v>
      </c>
      <c r="C7" s="229" t="s">
        <v>281</v>
      </c>
      <c r="D7" s="230" t="s">
        <v>67</v>
      </c>
      <c r="E7" s="229">
        <v>2793</v>
      </c>
      <c r="F7" s="229"/>
      <c r="G7" s="229"/>
      <c r="H7" s="229">
        <v>154</v>
      </c>
      <c r="I7" s="237"/>
      <c r="J7" s="105" t="s">
        <v>273</v>
      </c>
      <c r="K7" s="105"/>
    </row>
    <row r="8" s="225" customFormat="1" ht="50" customHeight="1" spans="1:11">
      <c r="A8" s="227">
        <v>6</v>
      </c>
      <c r="B8" s="229" t="s">
        <v>282</v>
      </c>
      <c r="C8" s="229" t="s">
        <v>283</v>
      </c>
      <c r="D8" s="230" t="s">
        <v>67</v>
      </c>
      <c r="E8" s="229">
        <v>8707</v>
      </c>
      <c r="F8" s="229"/>
      <c r="G8" s="229"/>
      <c r="H8" s="229">
        <v>410</v>
      </c>
      <c r="I8" s="237"/>
      <c r="J8" s="105" t="s">
        <v>273</v>
      </c>
      <c r="K8" s="105"/>
    </row>
    <row r="9" s="225" customFormat="1" ht="50" customHeight="1" spans="1:11">
      <c r="A9" s="227">
        <v>7</v>
      </c>
      <c r="B9" s="229" t="s">
        <v>284</v>
      </c>
      <c r="C9" s="229" t="s">
        <v>285</v>
      </c>
      <c r="D9" s="230" t="s">
        <v>68</v>
      </c>
      <c r="E9" s="229">
        <v>3840</v>
      </c>
      <c r="F9" s="229"/>
      <c r="G9" s="229"/>
      <c r="H9" s="229"/>
      <c r="I9" s="237"/>
      <c r="J9" s="105" t="s">
        <v>273</v>
      </c>
      <c r="K9" s="105"/>
    </row>
    <row r="10" s="225" customFormat="1" ht="50" customHeight="1" spans="1:11">
      <c r="A10" s="227">
        <v>8</v>
      </c>
      <c r="B10" s="228" t="s">
        <v>286</v>
      </c>
      <c r="C10" s="229" t="s">
        <v>287</v>
      </c>
      <c r="D10" s="229" t="s">
        <v>67</v>
      </c>
      <c r="E10" s="229">
        <v>5925.4</v>
      </c>
      <c r="F10" s="229"/>
      <c r="G10" s="229"/>
      <c r="H10" s="229"/>
      <c r="I10" s="237"/>
      <c r="J10" s="105" t="s">
        <v>273</v>
      </c>
      <c r="K10" s="105"/>
    </row>
    <row r="11" s="225" customFormat="1" ht="50" customHeight="1" spans="1:11">
      <c r="A11" s="227">
        <v>9</v>
      </c>
      <c r="B11" s="228" t="s">
        <v>288</v>
      </c>
      <c r="C11" s="229" t="s">
        <v>289</v>
      </c>
      <c r="D11" s="229" t="s">
        <v>68</v>
      </c>
      <c r="E11" s="229">
        <v>4092</v>
      </c>
      <c r="F11" s="229"/>
      <c r="G11" s="229"/>
      <c r="H11" s="228">
        <v>297</v>
      </c>
      <c r="I11" s="237"/>
      <c r="J11" s="105" t="s">
        <v>290</v>
      </c>
      <c r="K11" s="105"/>
    </row>
    <row r="12" s="225" customFormat="1" ht="50" customHeight="1" spans="1:11">
      <c r="A12" s="227">
        <v>10</v>
      </c>
      <c r="B12" s="228" t="s">
        <v>291</v>
      </c>
      <c r="C12" s="229" t="s">
        <v>292</v>
      </c>
      <c r="D12" s="229" t="s">
        <v>68</v>
      </c>
      <c r="E12" s="229"/>
      <c r="F12" s="229"/>
      <c r="G12" s="229"/>
      <c r="H12" s="229">
        <v>92</v>
      </c>
      <c r="I12" s="237"/>
      <c r="J12" s="105" t="s">
        <v>290</v>
      </c>
      <c r="K12" s="105"/>
    </row>
    <row r="13" s="225" customFormat="1" ht="50" customHeight="1" spans="1:11">
      <c r="A13" s="227">
        <v>11</v>
      </c>
      <c r="B13" s="228" t="s">
        <v>293</v>
      </c>
      <c r="C13" s="229" t="s">
        <v>294</v>
      </c>
      <c r="D13" s="229" t="s">
        <v>68</v>
      </c>
      <c r="E13" s="229"/>
      <c r="F13" s="229"/>
      <c r="G13" s="229"/>
      <c r="H13" s="229">
        <v>66</v>
      </c>
      <c r="I13" s="237"/>
      <c r="J13" s="105" t="s">
        <v>290</v>
      </c>
      <c r="K13" s="105"/>
    </row>
    <row r="14" s="225" customFormat="1" ht="50" customHeight="1" spans="1:11">
      <c r="A14" s="227">
        <v>12</v>
      </c>
      <c r="B14" s="228" t="s">
        <v>231</v>
      </c>
      <c r="C14" s="229" t="s">
        <v>295</v>
      </c>
      <c r="D14" s="229" t="s">
        <v>68</v>
      </c>
      <c r="E14" s="229">
        <v>17766.36</v>
      </c>
      <c r="F14" s="229"/>
      <c r="G14" s="229"/>
      <c r="H14" s="229">
        <f>273+228</f>
        <v>501</v>
      </c>
      <c r="I14" s="237"/>
      <c r="J14" s="105" t="s">
        <v>290</v>
      </c>
      <c r="K14" s="105"/>
    </row>
    <row r="15" s="225" customFormat="1" ht="50" customHeight="1" spans="1:11">
      <c r="A15" s="227">
        <v>13</v>
      </c>
      <c r="B15" s="228" t="s">
        <v>296</v>
      </c>
      <c r="C15" s="229" t="s">
        <v>297</v>
      </c>
      <c r="D15" s="229" t="s">
        <v>68</v>
      </c>
      <c r="E15" s="229"/>
      <c r="F15" s="229"/>
      <c r="G15" s="229"/>
      <c r="H15" s="229">
        <v>162</v>
      </c>
      <c r="I15" s="237"/>
      <c r="J15" s="105" t="s">
        <v>290</v>
      </c>
      <c r="K15" s="105"/>
    </row>
    <row r="16" s="225" customFormat="1" ht="50" customHeight="1" spans="1:11">
      <c r="A16" s="227">
        <v>14</v>
      </c>
      <c r="B16" s="228" t="s">
        <v>298</v>
      </c>
      <c r="C16" s="229" t="s">
        <v>299</v>
      </c>
      <c r="D16" s="229" t="s">
        <v>68</v>
      </c>
      <c r="E16" s="229"/>
      <c r="F16" s="229"/>
      <c r="G16" s="229"/>
      <c r="H16" s="229">
        <v>299</v>
      </c>
      <c r="I16" s="237"/>
      <c r="J16" s="105" t="s">
        <v>290</v>
      </c>
      <c r="K16" s="105"/>
    </row>
    <row r="17" s="225" customFormat="1" ht="50" customHeight="1" spans="1:11">
      <c r="A17" s="227">
        <v>15</v>
      </c>
      <c r="B17" s="228" t="s">
        <v>300</v>
      </c>
      <c r="C17" s="229" t="s">
        <v>301</v>
      </c>
      <c r="D17" s="229" t="s">
        <v>68</v>
      </c>
      <c r="E17" s="229"/>
      <c r="F17" s="229"/>
      <c r="G17" s="229"/>
      <c r="H17" s="229">
        <v>365</v>
      </c>
      <c r="I17" s="237"/>
      <c r="J17" s="105" t="s">
        <v>290</v>
      </c>
      <c r="K17" s="105"/>
    </row>
    <row r="18" s="225" customFormat="1" ht="50" customHeight="1" spans="1:11">
      <c r="A18" s="227">
        <v>16</v>
      </c>
      <c r="B18" s="228" t="s">
        <v>302</v>
      </c>
      <c r="C18" s="128" t="s">
        <v>303</v>
      </c>
      <c r="D18" s="229" t="s">
        <v>68</v>
      </c>
      <c r="E18" s="229"/>
      <c r="F18" s="229"/>
      <c r="G18" s="229"/>
      <c r="H18" s="229">
        <v>579</v>
      </c>
      <c r="I18" s="237"/>
      <c r="J18" s="105" t="s">
        <v>290</v>
      </c>
      <c r="K18" s="105"/>
    </row>
    <row r="19" s="225" customFormat="1" ht="50" customHeight="1" spans="1:11">
      <c r="A19" s="227">
        <v>17</v>
      </c>
      <c r="B19" s="228" t="s">
        <v>304</v>
      </c>
      <c r="C19" s="229" t="s">
        <v>305</v>
      </c>
      <c r="D19" s="229" t="s">
        <v>68</v>
      </c>
      <c r="E19" s="229"/>
      <c r="F19" s="229"/>
      <c r="G19" s="229"/>
      <c r="H19" s="229">
        <v>299</v>
      </c>
      <c r="I19" s="237"/>
      <c r="J19" s="105" t="s">
        <v>290</v>
      </c>
      <c r="K19" s="105"/>
    </row>
    <row r="20" s="225" customFormat="1" ht="50" customHeight="1" spans="1:11">
      <c r="A20" s="227">
        <v>18</v>
      </c>
      <c r="B20" s="228" t="s">
        <v>306</v>
      </c>
      <c r="C20" s="229" t="s">
        <v>307</v>
      </c>
      <c r="D20" s="229" t="s">
        <v>68</v>
      </c>
      <c r="E20" s="128">
        <v>21013</v>
      </c>
      <c r="F20" s="229"/>
      <c r="G20" s="229"/>
      <c r="H20" s="229"/>
      <c r="I20" s="237"/>
      <c r="J20" s="105" t="s">
        <v>290</v>
      </c>
      <c r="K20" s="105"/>
    </row>
    <row r="21" s="225" customFormat="1" ht="50" customHeight="1" spans="1:11">
      <c r="A21" s="227">
        <v>19</v>
      </c>
      <c r="B21" s="228" t="s">
        <v>308</v>
      </c>
      <c r="C21" s="229" t="s">
        <v>309</v>
      </c>
      <c r="D21" s="229" t="s">
        <v>68</v>
      </c>
      <c r="E21" s="128"/>
      <c r="F21" s="229"/>
      <c r="G21" s="229"/>
      <c r="H21" s="229">
        <v>423</v>
      </c>
      <c r="I21" s="237"/>
      <c r="J21" s="105" t="s">
        <v>290</v>
      </c>
      <c r="K21" s="105"/>
    </row>
    <row r="22" s="225" customFormat="1" ht="50" customHeight="1" spans="1:11">
      <c r="A22" s="227">
        <v>20</v>
      </c>
      <c r="B22" s="228" t="s">
        <v>310</v>
      </c>
      <c r="C22" s="229" t="s">
        <v>311</v>
      </c>
      <c r="D22" s="229" t="s">
        <v>67</v>
      </c>
      <c r="E22" s="128">
        <v>21877.63</v>
      </c>
      <c r="F22" s="229"/>
      <c r="G22" s="229"/>
      <c r="H22" s="229"/>
      <c r="I22" s="237"/>
      <c r="J22" s="105" t="s">
        <v>290</v>
      </c>
      <c r="K22" s="105"/>
    </row>
    <row r="23" s="225" customFormat="1" ht="50" customHeight="1" spans="1:11">
      <c r="A23" s="227">
        <v>21</v>
      </c>
      <c r="B23" s="228" t="s">
        <v>312</v>
      </c>
      <c r="C23" s="229" t="s">
        <v>313</v>
      </c>
      <c r="D23" s="229" t="s">
        <v>67</v>
      </c>
      <c r="E23" s="128">
        <v>7091</v>
      </c>
      <c r="F23" s="229"/>
      <c r="G23" s="229"/>
      <c r="H23" s="229"/>
      <c r="I23" s="237"/>
      <c r="J23" s="105" t="s">
        <v>290</v>
      </c>
      <c r="K23" s="105"/>
    </row>
    <row r="24" s="225" customFormat="1" ht="50" customHeight="1" spans="1:11">
      <c r="A24" s="227">
        <v>22</v>
      </c>
      <c r="B24" s="228" t="s">
        <v>314</v>
      </c>
      <c r="C24" s="229" t="s">
        <v>315</v>
      </c>
      <c r="D24" s="229" t="s">
        <v>67</v>
      </c>
      <c r="E24" s="229">
        <v>10154.29</v>
      </c>
      <c r="F24" s="229"/>
      <c r="G24" s="229"/>
      <c r="H24" s="229"/>
      <c r="I24" s="237"/>
      <c r="J24" s="105" t="s">
        <v>290</v>
      </c>
      <c r="K24" s="105"/>
    </row>
    <row r="25" s="225" customFormat="1" ht="50" customHeight="1" spans="1:11">
      <c r="A25" s="227">
        <v>23</v>
      </c>
      <c r="B25" s="228" t="s">
        <v>316</v>
      </c>
      <c r="C25" s="229" t="s">
        <v>317</v>
      </c>
      <c r="D25" s="229" t="s">
        <v>68</v>
      </c>
      <c r="E25" s="229">
        <v>480</v>
      </c>
      <c r="F25" s="229"/>
      <c r="G25" s="229"/>
      <c r="H25" s="229"/>
      <c r="I25" s="237"/>
      <c r="J25" s="105" t="s">
        <v>290</v>
      </c>
      <c r="K25" s="105"/>
    </row>
    <row r="26" s="225" customFormat="1" ht="50" customHeight="1" spans="1:11">
      <c r="A26" s="227">
        <v>24</v>
      </c>
      <c r="B26" s="228" t="s">
        <v>318</v>
      </c>
      <c r="C26" s="229" t="s">
        <v>319</v>
      </c>
      <c r="D26" s="229" t="s">
        <v>68</v>
      </c>
      <c r="E26" s="128">
        <v>7942</v>
      </c>
      <c r="F26" s="229"/>
      <c r="G26" s="229"/>
      <c r="H26" s="229"/>
      <c r="I26" s="237"/>
      <c r="J26" s="105" t="s">
        <v>290</v>
      </c>
      <c r="K26" s="105"/>
    </row>
    <row r="27" s="225" customFormat="1" ht="50" customHeight="1" spans="1:11">
      <c r="A27" s="227">
        <v>25</v>
      </c>
      <c r="B27" s="229" t="s">
        <v>320</v>
      </c>
      <c r="C27" s="229" t="s">
        <v>321</v>
      </c>
      <c r="D27" s="229" t="s">
        <v>68</v>
      </c>
      <c r="E27" s="128">
        <v>4252</v>
      </c>
      <c r="F27" s="229"/>
      <c r="G27" s="229"/>
      <c r="H27" s="229"/>
      <c r="I27" s="237"/>
      <c r="J27" s="105" t="s">
        <v>290</v>
      </c>
      <c r="K27" s="105"/>
    </row>
    <row r="28" s="225" customFormat="1" ht="50" customHeight="1" spans="1:11">
      <c r="A28" s="227">
        <v>26</v>
      </c>
      <c r="B28" s="229" t="s">
        <v>322</v>
      </c>
      <c r="C28" s="229" t="s">
        <v>323</v>
      </c>
      <c r="D28" s="229" t="s">
        <v>68</v>
      </c>
      <c r="E28" s="128">
        <v>14658</v>
      </c>
      <c r="F28" s="229"/>
      <c r="G28" s="229"/>
      <c r="H28" s="229"/>
      <c r="I28" s="237"/>
      <c r="J28" s="105" t="s">
        <v>290</v>
      </c>
      <c r="K28" s="105"/>
    </row>
    <row r="29" s="225" customFormat="1" ht="50" customHeight="1" spans="1:11">
      <c r="A29" s="227">
        <v>27</v>
      </c>
      <c r="B29" s="229" t="s">
        <v>324</v>
      </c>
      <c r="C29" s="229" t="s">
        <v>325</v>
      </c>
      <c r="D29" s="229" t="s">
        <v>68</v>
      </c>
      <c r="E29" s="128">
        <v>63749</v>
      </c>
      <c r="F29" s="229"/>
      <c r="G29" s="229"/>
      <c r="H29" s="229"/>
      <c r="I29" s="237"/>
      <c r="J29" s="105" t="s">
        <v>290</v>
      </c>
      <c r="K29" s="105"/>
    </row>
    <row r="30" s="225" customFormat="1" ht="50" customHeight="1" spans="1:11">
      <c r="A30" s="227">
        <v>28</v>
      </c>
      <c r="B30" s="105" t="s">
        <v>326</v>
      </c>
      <c r="C30" s="229" t="s">
        <v>327</v>
      </c>
      <c r="D30" s="229" t="s">
        <v>68</v>
      </c>
      <c r="E30" s="128">
        <v>6724</v>
      </c>
      <c r="F30" s="229"/>
      <c r="G30" s="229"/>
      <c r="H30" s="229"/>
      <c r="I30" s="237"/>
      <c r="J30" s="105" t="s">
        <v>290</v>
      </c>
      <c r="K30" s="105"/>
    </row>
    <row r="31" s="225" customFormat="1" ht="50" customHeight="1" spans="1:11">
      <c r="A31" s="227">
        <v>29</v>
      </c>
      <c r="B31" s="228" t="s">
        <v>328</v>
      </c>
      <c r="C31" s="229" t="s">
        <v>329</v>
      </c>
      <c r="D31" s="229" t="s">
        <v>68</v>
      </c>
      <c r="E31" s="229"/>
      <c r="F31" s="229"/>
      <c r="G31" s="229"/>
      <c r="H31" s="229">
        <v>103</v>
      </c>
      <c r="I31" s="237"/>
      <c r="J31" s="105" t="s">
        <v>290</v>
      </c>
      <c r="K31" s="105"/>
    </row>
    <row r="32" s="225" customFormat="1" ht="50" customHeight="1" spans="1:11">
      <c r="A32" s="227">
        <v>30</v>
      </c>
      <c r="B32" s="105" t="s">
        <v>330</v>
      </c>
      <c r="C32" s="229" t="s">
        <v>331</v>
      </c>
      <c r="D32" s="229" t="s">
        <v>68</v>
      </c>
      <c r="E32" s="229"/>
      <c r="F32" s="229"/>
      <c r="G32" s="229"/>
      <c r="H32" s="229">
        <v>90</v>
      </c>
      <c r="I32" s="237"/>
      <c r="J32" s="105" t="s">
        <v>290</v>
      </c>
      <c r="K32" s="105"/>
    </row>
    <row r="33" s="225" customFormat="1" ht="50" customHeight="1" spans="1:11">
      <c r="A33" s="227">
        <v>31</v>
      </c>
      <c r="B33" s="105" t="s">
        <v>332</v>
      </c>
      <c r="C33" s="229" t="s">
        <v>333</v>
      </c>
      <c r="D33" s="229" t="s">
        <v>68</v>
      </c>
      <c r="E33" s="128">
        <v>8468</v>
      </c>
      <c r="F33" s="229"/>
      <c r="G33" s="229"/>
      <c r="H33" s="229"/>
      <c r="I33" s="237"/>
      <c r="J33" s="105" t="s">
        <v>290</v>
      </c>
      <c r="K33" s="105"/>
    </row>
    <row r="34" s="225" customFormat="1" ht="50" customHeight="1" spans="1:11">
      <c r="A34" s="227">
        <v>32</v>
      </c>
      <c r="B34" s="105" t="s">
        <v>334</v>
      </c>
      <c r="C34" s="229"/>
      <c r="D34" s="229" t="s">
        <v>68</v>
      </c>
      <c r="E34" s="128">
        <v>10078</v>
      </c>
      <c r="F34" s="229"/>
      <c r="G34" s="229"/>
      <c r="H34" s="229"/>
      <c r="I34" s="237"/>
      <c r="J34" s="105" t="s">
        <v>290</v>
      </c>
      <c r="K34" s="105"/>
    </row>
    <row r="35" s="225" customFormat="1" ht="50" customHeight="1" spans="1:11">
      <c r="A35" s="227">
        <v>33</v>
      </c>
      <c r="B35" s="105" t="s">
        <v>335</v>
      </c>
      <c r="C35" s="229"/>
      <c r="D35" s="229" t="s">
        <v>67</v>
      </c>
      <c r="E35" s="231">
        <v>35480.82</v>
      </c>
      <c r="F35" s="229"/>
      <c r="G35" s="109">
        <v>325.09</v>
      </c>
      <c r="H35" s="229"/>
      <c r="I35" s="237"/>
      <c r="J35" s="105" t="s">
        <v>290</v>
      </c>
      <c r="K35" s="105"/>
    </row>
    <row r="36" s="225" customFormat="1" ht="50" customHeight="1" spans="1:11">
      <c r="A36" s="227">
        <v>34</v>
      </c>
      <c r="B36" s="105" t="s">
        <v>336</v>
      </c>
      <c r="C36" s="229" t="s">
        <v>337</v>
      </c>
      <c r="D36" s="229" t="s">
        <v>68</v>
      </c>
      <c r="E36" s="128">
        <v>317.25</v>
      </c>
      <c r="F36" s="229"/>
      <c r="G36" s="109"/>
      <c r="H36" s="229">
        <v>141</v>
      </c>
      <c r="I36" s="237"/>
      <c r="J36" s="105" t="s">
        <v>290</v>
      </c>
      <c r="K36" s="105"/>
    </row>
    <row r="37" s="225" customFormat="1" ht="50" customHeight="1" spans="1:11">
      <c r="A37" s="227">
        <v>35</v>
      </c>
      <c r="B37" s="105" t="s">
        <v>338</v>
      </c>
      <c r="C37" s="229" t="s">
        <v>339</v>
      </c>
      <c r="D37" s="229" t="s">
        <v>68</v>
      </c>
      <c r="E37" s="128">
        <v>6784</v>
      </c>
      <c r="F37" s="229"/>
      <c r="G37" s="109"/>
      <c r="H37" s="229"/>
      <c r="I37" s="237"/>
      <c r="J37" s="105" t="s">
        <v>290</v>
      </c>
      <c r="K37" s="105"/>
    </row>
    <row r="38" s="225" customFormat="1" ht="50" customHeight="1" spans="1:11">
      <c r="A38" s="227">
        <v>36</v>
      </c>
      <c r="B38" s="229" t="s">
        <v>340</v>
      </c>
      <c r="C38" s="229" t="s">
        <v>341</v>
      </c>
      <c r="D38" s="229" t="s">
        <v>67</v>
      </c>
      <c r="E38" s="232">
        <v>19512</v>
      </c>
      <c r="F38" s="229">
        <v>485</v>
      </c>
      <c r="G38" s="229">
        <v>245</v>
      </c>
      <c r="H38" s="229"/>
      <c r="I38" s="237"/>
      <c r="J38" s="105" t="s">
        <v>290</v>
      </c>
      <c r="K38" s="105"/>
    </row>
    <row r="39" s="225" customFormat="1" ht="50" customHeight="1" spans="1:11">
      <c r="A39" s="227">
        <v>37</v>
      </c>
      <c r="B39" s="229" t="s">
        <v>342</v>
      </c>
      <c r="C39" s="229" t="s">
        <v>343</v>
      </c>
      <c r="D39" s="229" t="s">
        <v>68</v>
      </c>
      <c r="E39" s="128">
        <v>2844</v>
      </c>
      <c r="F39" s="229"/>
      <c r="G39" s="229"/>
      <c r="H39" s="229"/>
      <c r="I39" s="237"/>
      <c r="J39" s="105" t="s">
        <v>290</v>
      </c>
      <c r="K39" s="105"/>
    </row>
    <row r="40" s="225" customFormat="1" ht="50" customHeight="1" spans="1:11">
      <c r="A40" s="227">
        <v>38</v>
      </c>
      <c r="B40" s="229" t="s">
        <v>344</v>
      </c>
      <c r="C40" s="229" t="s">
        <v>345</v>
      </c>
      <c r="D40" s="229" t="s">
        <v>68</v>
      </c>
      <c r="E40" s="128">
        <v>10000</v>
      </c>
      <c r="F40" s="229"/>
      <c r="G40" s="229"/>
      <c r="H40" s="229"/>
      <c r="I40" s="237"/>
      <c r="J40" s="105" t="s">
        <v>290</v>
      </c>
      <c r="K40" s="105"/>
    </row>
    <row r="41" s="225" customFormat="1" ht="50" customHeight="1" spans="1:11">
      <c r="A41" s="227">
        <v>39</v>
      </c>
      <c r="B41" s="229" t="s">
        <v>346</v>
      </c>
      <c r="C41" s="229" t="s">
        <v>347</v>
      </c>
      <c r="D41" s="229" t="s">
        <v>68</v>
      </c>
      <c r="E41" s="128">
        <v>300</v>
      </c>
      <c r="F41" s="229"/>
      <c r="G41" s="229"/>
      <c r="H41" s="229">
        <v>57</v>
      </c>
      <c r="I41" s="237"/>
      <c r="J41" s="105" t="s">
        <v>290</v>
      </c>
      <c r="K41" s="105"/>
    </row>
    <row r="42" s="225" customFormat="1" ht="50" customHeight="1" spans="1:11">
      <c r="A42" s="227">
        <v>40</v>
      </c>
      <c r="B42" s="228" t="s">
        <v>348</v>
      </c>
      <c r="C42" s="228" t="s">
        <v>349</v>
      </c>
      <c r="D42" s="229" t="s">
        <v>68</v>
      </c>
      <c r="E42" s="228">
        <v>19606</v>
      </c>
      <c r="F42" s="229"/>
      <c r="G42" s="228"/>
      <c r="H42" s="228">
        <v>571</v>
      </c>
      <c r="I42" s="237"/>
      <c r="J42" s="105" t="s">
        <v>290</v>
      </c>
      <c r="K42" s="105"/>
    </row>
    <row r="43" s="225" customFormat="1" ht="50" customHeight="1" spans="1:11">
      <c r="A43" s="227">
        <v>41</v>
      </c>
      <c r="B43" s="229" t="s">
        <v>350</v>
      </c>
      <c r="C43" s="229" t="s">
        <v>351</v>
      </c>
      <c r="D43" s="229" t="s">
        <v>68</v>
      </c>
      <c r="E43" s="229">
        <v>820</v>
      </c>
      <c r="F43" s="229"/>
      <c r="G43" s="229"/>
      <c r="H43" s="229">
        <v>160</v>
      </c>
      <c r="I43" s="237"/>
      <c r="J43" s="105" t="s">
        <v>290</v>
      </c>
      <c r="K43" s="105"/>
    </row>
    <row r="44" s="225" customFormat="1" ht="50" customHeight="1" spans="1:11">
      <c r="A44" s="227">
        <v>42</v>
      </c>
      <c r="B44" s="229" t="s">
        <v>352</v>
      </c>
      <c r="C44" s="229" t="s">
        <v>353</v>
      </c>
      <c r="D44" s="229" t="s">
        <v>68</v>
      </c>
      <c r="E44" s="128">
        <v>438.75</v>
      </c>
      <c r="F44" s="229"/>
      <c r="G44" s="229"/>
      <c r="H44" s="229">
        <v>195</v>
      </c>
      <c r="I44" s="237"/>
      <c r="J44" s="105" t="s">
        <v>290</v>
      </c>
      <c r="K44" s="105"/>
    </row>
    <row r="45" s="225" customFormat="1" ht="50" customHeight="1" spans="1:11">
      <c r="A45" s="227">
        <v>43</v>
      </c>
      <c r="B45" s="229" t="s">
        <v>354</v>
      </c>
      <c r="C45" s="229" t="s">
        <v>355</v>
      </c>
      <c r="D45" s="229" t="s">
        <v>68</v>
      </c>
      <c r="E45" s="229">
        <v>436.5</v>
      </c>
      <c r="F45" s="229"/>
      <c r="G45" s="229"/>
      <c r="H45" s="229">
        <v>194</v>
      </c>
      <c r="I45" s="237"/>
      <c r="J45" s="105" t="s">
        <v>290</v>
      </c>
      <c r="K45" s="105"/>
    </row>
    <row r="46" s="225" customFormat="1" ht="50" customHeight="1" spans="1:11">
      <c r="A46" s="227">
        <v>44</v>
      </c>
      <c r="B46" s="229" t="s">
        <v>356</v>
      </c>
      <c r="C46" s="229" t="s">
        <v>357</v>
      </c>
      <c r="D46" s="229" t="s">
        <v>68</v>
      </c>
      <c r="E46" s="128">
        <v>441</v>
      </c>
      <c r="F46" s="229"/>
      <c r="G46" s="229"/>
      <c r="H46" s="229">
        <v>196</v>
      </c>
      <c r="I46" s="237"/>
      <c r="J46" s="105" t="s">
        <v>290</v>
      </c>
      <c r="K46" s="105"/>
    </row>
    <row r="47" s="225" customFormat="1" ht="50" customHeight="1" spans="1:11">
      <c r="A47" s="227">
        <v>45</v>
      </c>
      <c r="B47" s="229" t="s">
        <v>358</v>
      </c>
      <c r="C47" s="229" t="s">
        <v>359</v>
      </c>
      <c r="D47" s="229" t="s">
        <v>68</v>
      </c>
      <c r="E47" s="229">
        <v>139.5</v>
      </c>
      <c r="F47" s="229"/>
      <c r="G47" s="229"/>
      <c r="H47" s="229">
        <v>62</v>
      </c>
      <c r="I47" s="237"/>
      <c r="J47" s="105" t="s">
        <v>290</v>
      </c>
      <c r="K47" s="105"/>
    </row>
    <row r="48" s="225" customFormat="1" ht="50" customHeight="1" spans="1:11">
      <c r="A48" s="227">
        <v>46</v>
      </c>
      <c r="B48" s="229" t="s">
        <v>360</v>
      </c>
      <c r="C48" s="229" t="s">
        <v>361</v>
      </c>
      <c r="D48" s="229" t="s">
        <v>68</v>
      </c>
      <c r="E48" s="229">
        <v>78.75</v>
      </c>
      <c r="F48" s="229"/>
      <c r="G48" s="229"/>
      <c r="H48" s="229">
        <v>35</v>
      </c>
      <c r="I48" s="237"/>
      <c r="J48" s="105" t="s">
        <v>290</v>
      </c>
      <c r="K48" s="105"/>
    </row>
    <row r="49" s="225" customFormat="1" ht="50" customHeight="1" spans="1:11">
      <c r="A49" s="227">
        <v>47</v>
      </c>
      <c r="B49" s="105" t="s">
        <v>362</v>
      </c>
      <c r="C49" s="105" t="s">
        <v>363</v>
      </c>
      <c r="D49" s="229" t="s">
        <v>68</v>
      </c>
      <c r="E49" s="233"/>
      <c r="F49" s="229"/>
      <c r="G49" s="229"/>
      <c r="H49" s="233">
        <v>91</v>
      </c>
      <c r="I49" s="237"/>
      <c r="J49" s="105" t="s">
        <v>290</v>
      </c>
      <c r="K49" s="105"/>
    </row>
    <row r="50" s="225" customFormat="1" ht="50" customHeight="1" spans="1:11">
      <c r="A50" s="227">
        <v>48</v>
      </c>
      <c r="B50" s="105" t="s">
        <v>364</v>
      </c>
      <c r="C50" s="105" t="s">
        <v>365</v>
      </c>
      <c r="D50" s="229" t="s">
        <v>67</v>
      </c>
      <c r="E50" s="121">
        <v>6906</v>
      </c>
      <c r="F50" s="229"/>
      <c r="G50" s="229">
        <v>57</v>
      </c>
      <c r="H50" s="233"/>
      <c r="I50" s="237"/>
      <c r="J50" s="105" t="s">
        <v>290</v>
      </c>
      <c r="K50" s="105"/>
    </row>
    <row r="51" s="225" customFormat="1" ht="50" customHeight="1" spans="1:11">
      <c r="A51" s="227">
        <v>49</v>
      </c>
      <c r="B51" s="105" t="s">
        <v>366</v>
      </c>
      <c r="C51" s="105" t="s">
        <v>367</v>
      </c>
      <c r="D51" s="229" t="s">
        <v>68</v>
      </c>
      <c r="E51" s="233"/>
      <c r="F51" s="229"/>
      <c r="G51" s="229"/>
      <c r="H51" s="233">
        <v>11</v>
      </c>
      <c r="I51" s="237"/>
      <c r="J51" s="105" t="s">
        <v>368</v>
      </c>
      <c r="K51" s="105"/>
    </row>
    <row r="52" s="225" customFormat="1" ht="50" customHeight="1" spans="1:11">
      <c r="A52" s="227">
        <v>50</v>
      </c>
      <c r="B52" s="228" t="s">
        <v>369</v>
      </c>
      <c r="C52" s="229" t="s">
        <v>370</v>
      </c>
      <c r="D52" s="229" t="s">
        <v>68</v>
      </c>
      <c r="E52" s="229"/>
      <c r="F52" s="229"/>
      <c r="G52" s="229"/>
      <c r="H52" s="229">
        <v>45</v>
      </c>
      <c r="I52" s="237"/>
      <c r="J52" s="105" t="s">
        <v>368</v>
      </c>
      <c r="K52" s="105"/>
    </row>
    <row r="53" s="225" customFormat="1" ht="50" customHeight="1" spans="1:11">
      <c r="A53" s="227">
        <v>51</v>
      </c>
      <c r="B53" s="228" t="s">
        <v>371</v>
      </c>
      <c r="C53" s="229" t="s">
        <v>372</v>
      </c>
      <c r="D53" s="229" t="s">
        <v>68</v>
      </c>
      <c r="E53" s="229"/>
      <c r="F53" s="229"/>
      <c r="G53" s="229"/>
      <c r="H53" s="229">
        <v>9</v>
      </c>
      <c r="I53" s="237"/>
      <c r="J53" s="105" t="s">
        <v>368</v>
      </c>
      <c r="K53" s="105"/>
    </row>
    <row r="54" s="225" customFormat="1" ht="50" customHeight="1" spans="1:11">
      <c r="A54" s="227">
        <v>52</v>
      </c>
      <c r="B54" s="228" t="s">
        <v>373</v>
      </c>
      <c r="C54" s="229" t="s">
        <v>374</v>
      </c>
      <c r="D54" s="229" t="s">
        <v>67</v>
      </c>
      <c r="E54" s="128">
        <v>8632.73</v>
      </c>
      <c r="F54" s="229"/>
      <c r="G54" s="229"/>
      <c r="H54" s="229"/>
      <c r="I54" s="237"/>
      <c r="J54" s="105" t="s">
        <v>368</v>
      </c>
      <c r="K54" s="105"/>
    </row>
    <row r="55" s="225" customFormat="1" ht="50" customHeight="1" spans="1:11">
      <c r="A55" s="227">
        <v>53</v>
      </c>
      <c r="B55" s="228" t="s">
        <v>375</v>
      </c>
      <c r="C55" s="229" t="s">
        <v>376</v>
      </c>
      <c r="D55" s="229" t="s">
        <v>67</v>
      </c>
      <c r="E55" s="128">
        <v>3770</v>
      </c>
      <c r="F55" s="229"/>
      <c r="G55" s="229"/>
      <c r="H55" s="229"/>
      <c r="I55" s="237"/>
      <c r="J55" s="105" t="s">
        <v>368</v>
      </c>
      <c r="K55" s="105"/>
    </row>
    <row r="56" s="225" customFormat="1" ht="50" customHeight="1" spans="1:11">
      <c r="A56" s="227">
        <v>54</v>
      </c>
      <c r="B56" s="228" t="s">
        <v>377</v>
      </c>
      <c r="C56" s="229" t="s">
        <v>378</v>
      </c>
      <c r="D56" s="229" t="s">
        <v>68</v>
      </c>
      <c r="E56" s="128">
        <v>1660</v>
      </c>
      <c r="F56" s="229"/>
      <c r="G56" s="229"/>
      <c r="H56" s="229"/>
      <c r="I56" s="238"/>
      <c r="J56" s="239" t="s">
        <v>368</v>
      </c>
      <c r="K56" s="105"/>
    </row>
    <row r="57" s="225" customFormat="1" ht="50" customHeight="1" spans="1:11">
      <c r="A57" s="227">
        <v>55</v>
      </c>
      <c r="B57" s="228" t="s">
        <v>379</v>
      </c>
      <c r="C57" s="229" t="s">
        <v>380</v>
      </c>
      <c r="D57" s="229" t="s">
        <v>68</v>
      </c>
      <c r="E57" s="128">
        <v>2571</v>
      </c>
      <c r="F57" s="229"/>
      <c r="G57" s="229"/>
      <c r="H57" s="229"/>
      <c r="I57" s="237"/>
      <c r="J57" s="105" t="s">
        <v>368</v>
      </c>
      <c r="K57" s="105"/>
    </row>
    <row r="58" s="225" customFormat="1" ht="50" customHeight="1" spans="1:11">
      <c r="A58" s="227">
        <v>56</v>
      </c>
      <c r="B58" s="228" t="s">
        <v>381</v>
      </c>
      <c r="C58" s="229" t="s">
        <v>382</v>
      </c>
      <c r="D58" s="229" t="s">
        <v>67</v>
      </c>
      <c r="E58" s="128">
        <v>3111</v>
      </c>
      <c r="F58" s="229"/>
      <c r="G58" s="229"/>
      <c r="H58" s="229"/>
      <c r="I58" s="237"/>
      <c r="J58" s="105" t="s">
        <v>368</v>
      </c>
      <c r="K58" s="105"/>
    </row>
    <row r="59" s="225" customFormat="1" ht="50" customHeight="1" spans="1:11">
      <c r="A59" s="234">
        <v>57</v>
      </c>
      <c r="B59" s="235" t="s">
        <v>383</v>
      </c>
      <c r="C59" s="236" t="s">
        <v>384</v>
      </c>
      <c r="D59" s="236" t="s">
        <v>67</v>
      </c>
      <c r="E59" s="231">
        <v>7845</v>
      </c>
      <c r="F59" s="236"/>
      <c r="G59" s="236"/>
      <c r="H59" s="236">
        <v>397</v>
      </c>
      <c r="I59" s="240"/>
      <c r="J59" s="121" t="s">
        <v>273</v>
      </c>
      <c r="K59" s="105"/>
    </row>
    <row r="60" s="225" customFormat="1" ht="50" customHeight="1" spans="1:11">
      <c r="A60" s="234">
        <v>58</v>
      </c>
      <c r="B60" s="235" t="s">
        <v>385</v>
      </c>
      <c r="C60" s="236" t="s">
        <v>386</v>
      </c>
      <c r="D60" s="236" t="s">
        <v>68</v>
      </c>
      <c r="E60" s="231">
        <v>3561.29</v>
      </c>
      <c r="F60" s="236"/>
      <c r="G60" s="236"/>
      <c r="H60" s="236">
        <v>59</v>
      </c>
      <c r="I60" s="240"/>
      <c r="J60" s="121" t="s">
        <v>387</v>
      </c>
      <c r="K60" s="105"/>
    </row>
    <row r="61" s="225" customFormat="1" ht="50" customHeight="1" spans="1:11">
      <c r="A61" s="234">
        <v>59</v>
      </c>
      <c r="B61" s="235" t="s">
        <v>388</v>
      </c>
      <c r="C61" s="236" t="s">
        <v>389</v>
      </c>
      <c r="D61" s="236" t="s">
        <v>68</v>
      </c>
      <c r="E61" s="231"/>
      <c r="F61" s="236"/>
      <c r="G61" s="236"/>
      <c r="H61" s="236">
        <v>12</v>
      </c>
      <c r="I61" s="240"/>
      <c r="J61" s="121" t="s">
        <v>368</v>
      </c>
      <c r="K61" s="105"/>
    </row>
    <row r="62" s="225" customFormat="1" ht="50" customHeight="1" spans="1:11">
      <c r="A62" s="234">
        <v>60</v>
      </c>
      <c r="B62" s="235" t="s">
        <v>351</v>
      </c>
      <c r="C62" s="236" t="s">
        <v>390</v>
      </c>
      <c r="D62" s="236" t="s">
        <v>68</v>
      </c>
      <c r="E62" s="231">
        <v>820</v>
      </c>
      <c r="F62" s="236"/>
      <c r="G62" s="236"/>
      <c r="H62" s="236">
        <v>160</v>
      </c>
      <c r="I62" s="240"/>
      <c r="J62" s="121" t="s">
        <v>290</v>
      </c>
      <c r="K62" s="105"/>
    </row>
    <row r="63" s="225" customFormat="1" ht="50" customHeight="1" spans="1:11">
      <c r="A63" s="234">
        <v>61</v>
      </c>
      <c r="B63" s="235" t="s">
        <v>391</v>
      </c>
      <c r="C63" s="236" t="s">
        <v>392</v>
      </c>
      <c r="D63" s="236" t="s">
        <v>68</v>
      </c>
      <c r="E63" s="231">
        <v>2511.97</v>
      </c>
      <c r="F63" s="236"/>
      <c r="G63" s="236"/>
      <c r="H63" s="236"/>
      <c r="I63" s="240"/>
      <c r="J63" s="121" t="s">
        <v>273</v>
      </c>
      <c r="K63" s="105"/>
    </row>
    <row r="64" s="225" customFormat="1" ht="50" customHeight="1" spans="1:11">
      <c r="A64" s="234">
        <v>62</v>
      </c>
      <c r="B64" s="235" t="s">
        <v>393</v>
      </c>
      <c r="C64" s="236" t="s">
        <v>389</v>
      </c>
      <c r="D64" s="236" t="s">
        <v>68</v>
      </c>
      <c r="E64" s="231">
        <v>3648.34</v>
      </c>
      <c r="F64" s="236"/>
      <c r="G64" s="236"/>
      <c r="H64" s="236"/>
      <c r="I64" s="240"/>
      <c r="J64" s="121" t="s">
        <v>368</v>
      </c>
      <c r="K64" s="105"/>
    </row>
    <row r="65" s="225" customFormat="1" ht="50" customHeight="1" spans="1:11">
      <c r="A65" s="234">
        <v>63</v>
      </c>
      <c r="B65" s="235" t="s">
        <v>394</v>
      </c>
      <c r="C65" s="236" t="s">
        <v>395</v>
      </c>
      <c r="D65" s="236" t="s">
        <v>67</v>
      </c>
      <c r="E65" s="231">
        <v>3997.74</v>
      </c>
      <c r="F65" s="236"/>
      <c r="G65" s="236"/>
      <c r="H65" s="236"/>
      <c r="I65" s="240"/>
      <c r="J65" s="121" t="s">
        <v>290</v>
      </c>
      <c r="K65" s="105"/>
    </row>
    <row r="66" s="225" customFormat="1" ht="50" customHeight="1" spans="1:11">
      <c r="A66" s="234">
        <v>64</v>
      </c>
      <c r="B66" s="235" t="s">
        <v>396</v>
      </c>
      <c r="C66" s="236" t="s">
        <v>397</v>
      </c>
      <c r="D66" s="236" t="s">
        <v>67</v>
      </c>
      <c r="E66" s="231">
        <v>22470.31</v>
      </c>
      <c r="F66" s="236"/>
      <c r="G66" s="236"/>
      <c r="H66" s="236"/>
      <c r="I66" s="240"/>
      <c r="J66" s="121" t="s">
        <v>290</v>
      </c>
      <c r="K66" s="105"/>
    </row>
    <row r="67" ht="50" customHeight="1" spans="1:11">
      <c r="A67" s="18" t="s">
        <v>45</v>
      </c>
      <c r="B67" s="18"/>
      <c r="C67" s="18"/>
      <c r="D67" s="17"/>
      <c r="E67" s="241">
        <f>SUM(E3:E66)</f>
        <v>411236.63</v>
      </c>
      <c r="F67" s="241">
        <f>SUM(F3:F66)</f>
        <v>485</v>
      </c>
      <c r="G67" s="241">
        <f>SUM(G3:G66)</f>
        <v>627.09</v>
      </c>
      <c r="H67" s="241">
        <f>SUM(H3:H66)</f>
        <v>6504</v>
      </c>
      <c r="I67" s="242"/>
      <c r="J67" s="105"/>
      <c r="K67" s="16"/>
    </row>
  </sheetData>
  <autoFilter xmlns:etc="http://www.wps.cn/officeDocument/2017/etCustomData" ref="A1:K67" etc:filterBottomFollowUsedRange="0">
    <extLst/>
  </autoFilter>
  <mergeCells count="2">
    <mergeCell ref="A1:J1"/>
    <mergeCell ref="A67:C67"/>
  </mergeCells>
  <pageMargins left="0.75" right="0.75" top="1" bottom="1" header="0.5" footer="0.5"/>
  <pageSetup paperSize="1" orientation="portrait" horizontalDpi="200" verticalDpi="2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36" sqref="K36"/>
    </sheetView>
  </sheetViews>
  <sheetFormatPr defaultColWidth="9" defaultRowHeight="13.5"/>
  <sheetData/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4"/>
  <sheetViews>
    <sheetView zoomScale="63" zoomScaleNormal="63" workbookViewId="0">
      <pane xSplit="4" ySplit="2" topLeftCell="E77" activePane="bottomRight" state="frozen"/>
      <selection/>
      <selection pane="topRight"/>
      <selection pane="bottomLeft"/>
      <selection pane="bottomRight" activeCell="A92" sqref="$A92:$XFD92"/>
    </sheetView>
  </sheetViews>
  <sheetFormatPr defaultColWidth="16.375" defaultRowHeight="20.25"/>
  <cols>
    <col min="1" max="1" width="6.25" style="79" customWidth="1"/>
    <col min="2" max="2" width="22.0416666666667" style="99" customWidth="1"/>
    <col min="3" max="3" width="26.7166666666667" style="99" customWidth="1"/>
    <col min="4" max="4" width="26.8166666666667" style="99" customWidth="1"/>
    <col min="5" max="5" width="21.1333333333333" style="99" customWidth="1"/>
    <col min="6" max="6" width="15.9" style="99" customWidth="1"/>
    <col min="7" max="7" width="18.625" style="99" customWidth="1"/>
    <col min="8" max="8" width="20.625" style="99" customWidth="1"/>
    <col min="9" max="9" width="14.7583333333333" style="99" customWidth="1"/>
    <col min="10" max="10" width="16.1416666666667" style="99" customWidth="1"/>
    <col min="11" max="11" width="19.1083333333333" style="99" customWidth="1"/>
    <col min="12" max="16384" width="16.375" style="99"/>
  </cols>
  <sheetData>
    <row r="1" ht="45" customHeight="1" spans="1:11">
      <c r="A1" s="79" t="s">
        <v>398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="79" customFormat="1" ht="63" customHeight="1" spans="1:11">
      <c r="A2" s="207" t="s">
        <v>2</v>
      </c>
      <c r="B2" s="207" t="s">
        <v>269</v>
      </c>
      <c r="C2" s="207" t="s">
        <v>74</v>
      </c>
      <c r="D2" s="207" t="s">
        <v>76</v>
      </c>
      <c r="E2" s="202" t="s">
        <v>399</v>
      </c>
      <c r="F2" s="7" t="s">
        <v>78</v>
      </c>
      <c r="G2" s="7" t="s">
        <v>79</v>
      </c>
      <c r="H2" s="23" t="s">
        <v>80</v>
      </c>
      <c r="I2" s="202" t="s">
        <v>271</v>
      </c>
      <c r="J2" s="202" t="s">
        <v>82</v>
      </c>
      <c r="K2" s="207" t="s">
        <v>9</v>
      </c>
    </row>
    <row r="3" s="206" customFormat="1" ht="36" customHeight="1" spans="1:11">
      <c r="A3" s="208">
        <v>1</v>
      </c>
      <c r="B3" s="209" t="s">
        <v>400</v>
      </c>
      <c r="C3" s="209" t="s">
        <v>401</v>
      </c>
      <c r="D3" s="209" t="s">
        <v>68</v>
      </c>
      <c r="E3" s="209"/>
      <c r="F3" s="209"/>
      <c r="G3" s="209"/>
      <c r="H3" s="209">
        <v>41</v>
      </c>
      <c r="I3" s="217" t="s">
        <v>402</v>
      </c>
      <c r="J3" s="218"/>
      <c r="K3" s="217"/>
    </row>
    <row r="4" s="206" customFormat="1" ht="36" customHeight="1" spans="1:11">
      <c r="A4" s="208">
        <v>2</v>
      </c>
      <c r="B4" s="209" t="s">
        <v>403</v>
      </c>
      <c r="C4" s="209" t="s">
        <v>404</v>
      </c>
      <c r="D4" s="209" t="s">
        <v>68</v>
      </c>
      <c r="E4" s="209"/>
      <c r="F4" s="209"/>
      <c r="G4" s="209"/>
      <c r="H4" s="209">
        <v>66</v>
      </c>
      <c r="I4" s="217" t="s">
        <v>402</v>
      </c>
      <c r="J4" s="218"/>
      <c r="K4" s="217"/>
    </row>
    <row r="5" s="206" customFormat="1" ht="36" customHeight="1" spans="1:11">
      <c r="A5" s="208">
        <v>3</v>
      </c>
      <c r="B5" s="209" t="s">
        <v>405</v>
      </c>
      <c r="C5" s="209" t="s">
        <v>406</v>
      </c>
      <c r="D5" s="209" t="s">
        <v>68</v>
      </c>
      <c r="E5" s="209"/>
      <c r="F5" s="209"/>
      <c r="G5" s="209"/>
      <c r="H5" s="209">
        <v>36</v>
      </c>
      <c r="I5" s="217" t="s">
        <v>402</v>
      </c>
      <c r="J5" s="218"/>
      <c r="K5" s="217"/>
    </row>
    <row r="6" s="206" customFormat="1" ht="36" customHeight="1" spans="1:11">
      <c r="A6" s="208">
        <v>4</v>
      </c>
      <c r="B6" s="209" t="s">
        <v>407</v>
      </c>
      <c r="C6" s="209" t="s">
        <v>408</v>
      </c>
      <c r="D6" s="209" t="s">
        <v>68</v>
      </c>
      <c r="E6" s="209"/>
      <c r="F6" s="209"/>
      <c r="G6" s="209"/>
      <c r="H6" s="209">
        <v>117</v>
      </c>
      <c r="I6" s="217" t="s">
        <v>402</v>
      </c>
      <c r="J6" s="218"/>
      <c r="K6" s="217"/>
    </row>
    <row r="7" s="206" customFormat="1" ht="36" customHeight="1" spans="1:11">
      <c r="A7" s="208">
        <v>5</v>
      </c>
      <c r="B7" s="209" t="s">
        <v>409</v>
      </c>
      <c r="C7" s="209" t="s">
        <v>127</v>
      </c>
      <c r="D7" s="209" t="s">
        <v>68</v>
      </c>
      <c r="E7" s="209"/>
      <c r="F7" s="209"/>
      <c r="G7" s="209"/>
      <c r="H7" s="209">
        <v>10</v>
      </c>
      <c r="I7" s="217" t="s">
        <v>402</v>
      </c>
      <c r="J7" s="218"/>
      <c r="K7" s="217"/>
    </row>
    <row r="8" s="206" customFormat="1" ht="36" customHeight="1" spans="1:11">
      <c r="A8" s="208">
        <v>6</v>
      </c>
      <c r="B8" s="209" t="s">
        <v>400</v>
      </c>
      <c r="C8" s="209" t="s">
        <v>410</v>
      </c>
      <c r="D8" s="209" t="s">
        <v>68</v>
      </c>
      <c r="E8" s="209"/>
      <c r="F8" s="209"/>
      <c r="G8" s="209"/>
      <c r="H8" s="209">
        <v>10</v>
      </c>
      <c r="I8" s="217" t="s">
        <v>402</v>
      </c>
      <c r="J8" s="218"/>
      <c r="K8" s="217"/>
    </row>
    <row r="9" s="206" customFormat="1" ht="36" customHeight="1" spans="1:11">
      <c r="A9" s="208">
        <v>7</v>
      </c>
      <c r="B9" s="209" t="s">
        <v>411</v>
      </c>
      <c r="C9" s="209" t="s">
        <v>406</v>
      </c>
      <c r="D9" s="209" t="s">
        <v>68</v>
      </c>
      <c r="E9" s="209"/>
      <c r="F9" s="209"/>
      <c r="G9" s="209"/>
      <c r="H9" s="209">
        <v>12</v>
      </c>
      <c r="I9" s="217" t="s">
        <v>402</v>
      </c>
      <c r="J9" s="218"/>
      <c r="K9" s="217"/>
    </row>
    <row r="10" s="206" customFormat="1" ht="36" customHeight="1" spans="1:11">
      <c r="A10" s="208">
        <v>8</v>
      </c>
      <c r="B10" s="209" t="s">
        <v>412</v>
      </c>
      <c r="C10" s="209" t="s">
        <v>406</v>
      </c>
      <c r="D10" s="209" t="s">
        <v>68</v>
      </c>
      <c r="E10" s="209"/>
      <c r="F10" s="209"/>
      <c r="G10" s="209"/>
      <c r="H10" s="209">
        <v>61</v>
      </c>
      <c r="I10" s="217" t="s">
        <v>402</v>
      </c>
      <c r="J10" s="218"/>
      <c r="K10" s="217"/>
    </row>
    <row r="11" s="206" customFormat="1" ht="36" customHeight="1" spans="1:11">
      <c r="A11" s="208">
        <v>9</v>
      </c>
      <c r="B11" s="209" t="s">
        <v>413</v>
      </c>
      <c r="C11" s="209" t="s">
        <v>414</v>
      </c>
      <c r="D11" s="209" t="s">
        <v>68</v>
      </c>
      <c r="E11" s="209"/>
      <c r="F11" s="209"/>
      <c r="G11" s="209"/>
      <c r="H11" s="209">
        <v>102</v>
      </c>
      <c r="I11" s="217" t="s">
        <v>402</v>
      </c>
      <c r="J11" s="218"/>
      <c r="K11" s="217"/>
    </row>
    <row r="12" s="206" customFormat="1" ht="36" customHeight="1" spans="1:11">
      <c r="A12" s="208">
        <v>10</v>
      </c>
      <c r="B12" s="209" t="s">
        <v>415</v>
      </c>
      <c r="C12" s="209" t="s">
        <v>400</v>
      </c>
      <c r="D12" s="209" t="s">
        <v>68</v>
      </c>
      <c r="E12" s="209"/>
      <c r="F12" s="209"/>
      <c r="G12" s="209"/>
      <c r="H12" s="209">
        <v>19</v>
      </c>
      <c r="I12" s="217" t="s">
        <v>402</v>
      </c>
      <c r="J12" s="218"/>
      <c r="K12" s="217"/>
    </row>
    <row r="13" s="206" customFormat="1" ht="36" customHeight="1" spans="1:11">
      <c r="A13" s="208">
        <v>11</v>
      </c>
      <c r="B13" s="209" t="s">
        <v>416</v>
      </c>
      <c r="C13" s="209" t="s">
        <v>417</v>
      </c>
      <c r="D13" s="209" t="s">
        <v>67</v>
      </c>
      <c r="E13" s="209">
        <v>16657.56</v>
      </c>
      <c r="F13" s="209"/>
      <c r="G13" s="209"/>
      <c r="H13" s="209"/>
      <c r="I13" s="217" t="s">
        <v>402</v>
      </c>
      <c r="J13" s="218"/>
      <c r="K13" s="217"/>
    </row>
    <row r="14" s="206" customFormat="1" ht="36" customHeight="1" spans="1:11">
      <c r="A14" s="208">
        <v>12</v>
      </c>
      <c r="B14" s="209" t="s">
        <v>418</v>
      </c>
      <c r="C14" s="209"/>
      <c r="D14" s="209" t="s">
        <v>67</v>
      </c>
      <c r="E14" s="209">
        <v>8773.44</v>
      </c>
      <c r="F14" s="209"/>
      <c r="G14" s="209"/>
      <c r="H14" s="209"/>
      <c r="I14" s="217" t="s">
        <v>402</v>
      </c>
      <c r="J14" s="218"/>
      <c r="K14" s="217"/>
    </row>
    <row r="15" s="206" customFormat="1" ht="36" customHeight="1" spans="1:11">
      <c r="A15" s="208">
        <v>13</v>
      </c>
      <c r="B15" s="209" t="s">
        <v>419</v>
      </c>
      <c r="C15" s="209" t="s">
        <v>404</v>
      </c>
      <c r="D15" s="209" t="s">
        <v>67</v>
      </c>
      <c r="E15" s="209"/>
      <c r="F15" s="209"/>
      <c r="G15" s="209"/>
      <c r="H15" s="209">
        <v>122</v>
      </c>
      <c r="I15" s="217" t="s">
        <v>402</v>
      </c>
      <c r="J15" s="218"/>
      <c r="K15" s="217"/>
    </row>
    <row r="16" s="206" customFormat="1" ht="36" customHeight="1" spans="1:11">
      <c r="A16" s="208">
        <v>14</v>
      </c>
      <c r="B16" s="209" t="s">
        <v>420</v>
      </c>
      <c r="C16" s="209"/>
      <c r="D16" s="209" t="s">
        <v>67</v>
      </c>
      <c r="E16" s="209">
        <v>5317.77</v>
      </c>
      <c r="F16" s="209"/>
      <c r="G16" s="209"/>
      <c r="H16" s="209"/>
      <c r="I16" s="217" t="s">
        <v>402</v>
      </c>
      <c r="J16" s="218"/>
      <c r="K16" s="217"/>
    </row>
    <row r="17" s="206" customFormat="1" ht="36" customHeight="1" spans="1:11">
      <c r="A17" s="208">
        <v>15</v>
      </c>
      <c r="B17" s="209" t="s">
        <v>421</v>
      </c>
      <c r="C17" s="209" t="s">
        <v>422</v>
      </c>
      <c r="D17" s="209" t="s">
        <v>68</v>
      </c>
      <c r="E17" s="209">
        <v>12333.77</v>
      </c>
      <c r="F17" s="209"/>
      <c r="G17" s="209"/>
      <c r="H17" s="209"/>
      <c r="I17" s="217" t="s">
        <v>402</v>
      </c>
      <c r="J17" s="218"/>
      <c r="K17" s="217"/>
    </row>
    <row r="18" s="206" customFormat="1" ht="36" customHeight="1" spans="1:11">
      <c r="A18" s="208">
        <v>16</v>
      </c>
      <c r="B18" s="209" t="s">
        <v>423</v>
      </c>
      <c r="C18" s="209" t="s">
        <v>122</v>
      </c>
      <c r="D18" s="209" t="s">
        <v>68</v>
      </c>
      <c r="E18" s="209">
        <v>2565.61</v>
      </c>
      <c r="F18" s="209"/>
      <c r="G18" s="209"/>
      <c r="H18" s="209"/>
      <c r="I18" s="217" t="s">
        <v>402</v>
      </c>
      <c r="J18" s="218"/>
      <c r="K18" s="217"/>
    </row>
    <row r="19" s="206" customFormat="1" ht="36" customHeight="1" spans="1:11">
      <c r="A19" s="208">
        <v>17</v>
      </c>
      <c r="B19" s="209" t="s">
        <v>424</v>
      </c>
      <c r="C19" s="209" t="s">
        <v>122</v>
      </c>
      <c r="D19" s="209" t="s">
        <v>68</v>
      </c>
      <c r="E19" s="209">
        <v>968.22</v>
      </c>
      <c r="F19" s="209"/>
      <c r="G19" s="209"/>
      <c r="H19" s="209"/>
      <c r="I19" s="217" t="s">
        <v>402</v>
      </c>
      <c r="J19" s="218"/>
      <c r="K19" s="217"/>
    </row>
    <row r="20" s="206" customFormat="1" ht="36" customHeight="1" spans="1:11">
      <c r="A20" s="208">
        <v>18</v>
      </c>
      <c r="B20" s="209" t="s">
        <v>425</v>
      </c>
      <c r="C20" s="209" t="s">
        <v>426</v>
      </c>
      <c r="D20" s="209" t="s">
        <v>68</v>
      </c>
      <c r="E20" s="209">
        <v>5977.83</v>
      </c>
      <c r="F20" s="209"/>
      <c r="G20" s="209"/>
      <c r="H20" s="209"/>
      <c r="I20" s="217" t="s">
        <v>402</v>
      </c>
      <c r="J20" s="218"/>
      <c r="K20" s="217"/>
    </row>
    <row r="21" s="206" customFormat="1" ht="36" customHeight="1" spans="1:11">
      <c r="A21" s="208">
        <v>19</v>
      </c>
      <c r="B21" s="209" t="s">
        <v>427</v>
      </c>
      <c r="C21" s="209" t="s">
        <v>428</v>
      </c>
      <c r="D21" s="209" t="s">
        <v>68</v>
      </c>
      <c r="E21" s="209">
        <v>1622.99</v>
      </c>
      <c r="F21" s="209"/>
      <c r="G21" s="209"/>
      <c r="H21" s="209"/>
      <c r="I21" s="217" t="s">
        <v>402</v>
      </c>
      <c r="J21" s="218"/>
      <c r="K21" s="217"/>
    </row>
    <row r="22" s="206" customFormat="1" ht="36" customHeight="1" spans="1:11">
      <c r="A22" s="208">
        <v>20</v>
      </c>
      <c r="B22" s="209" t="s">
        <v>429</v>
      </c>
      <c r="C22" s="209" t="s">
        <v>430</v>
      </c>
      <c r="D22" s="209" t="s">
        <v>68</v>
      </c>
      <c r="E22" s="209">
        <v>2174.05</v>
      </c>
      <c r="F22" s="209"/>
      <c r="G22" s="209"/>
      <c r="H22" s="209"/>
      <c r="I22" s="217" t="s">
        <v>402</v>
      </c>
      <c r="J22" s="218"/>
      <c r="K22" s="217"/>
    </row>
    <row r="23" s="206" customFormat="1" ht="36" customHeight="1" spans="1:11">
      <c r="A23" s="208">
        <v>21</v>
      </c>
      <c r="B23" s="209" t="s">
        <v>431</v>
      </c>
      <c r="C23" s="209" t="s">
        <v>432</v>
      </c>
      <c r="D23" s="209" t="s">
        <v>68</v>
      </c>
      <c r="E23" s="209">
        <v>1187.13</v>
      </c>
      <c r="F23" s="209"/>
      <c r="G23" s="209"/>
      <c r="H23" s="209"/>
      <c r="I23" s="217" t="s">
        <v>402</v>
      </c>
      <c r="J23" s="218"/>
      <c r="K23" s="217"/>
    </row>
    <row r="24" s="206" customFormat="1" ht="36" customHeight="1" spans="1:11">
      <c r="A24" s="208">
        <v>22</v>
      </c>
      <c r="B24" s="209" t="s">
        <v>127</v>
      </c>
      <c r="C24" s="209" t="s">
        <v>433</v>
      </c>
      <c r="D24" s="209" t="s">
        <v>67</v>
      </c>
      <c r="E24" s="209">
        <v>10</v>
      </c>
      <c r="F24" s="209"/>
      <c r="G24" s="209"/>
      <c r="H24" s="209">
        <v>327</v>
      </c>
      <c r="I24" s="217" t="s">
        <v>402</v>
      </c>
      <c r="J24" s="218"/>
      <c r="K24" s="217"/>
    </row>
    <row r="25" s="206" customFormat="1" ht="36" customHeight="1" spans="1:11">
      <c r="A25" s="208">
        <v>23</v>
      </c>
      <c r="B25" s="209" t="s">
        <v>434</v>
      </c>
      <c r="C25" s="209" t="s">
        <v>435</v>
      </c>
      <c r="D25" s="209" t="s">
        <v>67</v>
      </c>
      <c r="E25" s="209">
        <v>80</v>
      </c>
      <c r="F25" s="209"/>
      <c r="G25" s="209"/>
      <c r="H25" s="210">
        <v>648</v>
      </c>
      <c r="I25" s="217" t="s">
        <v>402</v>
      </c>
      <c r="J25" s="218"/>
      <c r="K25" s="217"/>
    </row>
    <row r="26" s="206" customFormat="1" ht="36" customHeight="1" spans="1:11">
      <c r="A26" s="208">
        <v>24</v>
      </c>
      <c r="B26" s="209" t="s">
        <v>436</v>
      </c>
      <c r="C26" s="209" t="s">
        <v>437</v>
      </c>
      <c r="D26" s="209" t="s">
        <v>67</v>
      </c>
      <c r="E26" s="209">
        <v>50113.88</v>
      </c>
      <c r="F26" s="209"/>
      <c r="G26" s="211">
        <v>145.88</v>
      </c>
      <c r="H26" s="209"/>
      <c r="I26" s="217" t="s">
        <v>402</v>
      </c>
      <c r="J26" s="218"/>
      <c r="K26" s="217"/>
    </row>
    <row r="27" s="206" customFormat="1" ht="36" customHeight="1" spans="1:11">
      <c r="A27" s="208">
        <v>25</v>
      </c>
      <c r="B27" s="209" t="s">
        <v>438</v>
      </c>
      <c r="C27" s="209" t="s">
        <v>439</v>
      </c>
      <c r="D27" s="209" t="s">
        <v>67</v>
      </c>
      <c r="E27" s="209">
        <v>17356.65</v>
      </c>
      <c r="F27" s="209"/>
      <c r="G27" s="209"/>
      <c r="H27" s="209"/>
      <c r="I27" s="217" t="s">
        <v>402</v>
      </c>
      <c r="J27" s="218"/>
      <c r="K27" s="217"/>
    </row>
    <row r="28" s="206" customFormat="1" ht="36" customHeight="1" spans="1:11">
      <c r="A28" s="208">
        <v>26</v>
      </c>
      <c r="B28" s="209" t="s">
        <v>440</v>
      </c>
      <c r="C28" s="209" t="s">
        <v>441</v>
      </c>
      <c r="D28" s="209" t="s">
        <v>67</v>
      </c>
      <c r="E28" s="209">
        <v>1356.17</v>
      </c>
      <c r="F28" s="209"/>
      <c r="G28" s="209"/>
      <c r="H28" s="209"/>
      <c r="I28" s="217" t="s">
        <v>402</v>
      </c>
      <c r="J28" s="218"/>
      <c r="K28" s="217"/>
    </row>
    <row r="29" s="206" customFormat="1" ht="36" customHeight="1" spans="1:11">
      <c r="A29" s="208">
        <v>27</v>
      </c>
      <c r="B29" s="209" t="s">
        <v>442</v>
      </c>
      <c r="C29" s="209" t="s">
        <v>403</v>
      </c>
      <c r="D29" s="209" t="s">
        <v>68</v>
      </c>
      <c r="E29" s="209">
        <v>311.74</v>
      </c>
      <c r="F29" s="209"/>
      <c r="G29" s="209"/>
      <c r="H29" s="209"/>
      <c r="I29" s="217" t="s">
        <v>402</v>
      </c>
      <c r="J29" s="218"/>
      <c r="K29" s="217"/>
    </row>
    <row r="30" s="206" customFormat="1" ht="36" customHeight="1" spans="1:11">
      <c r="A30" s="208">
        <v>28</v>
      </c>
      <c r="B30" s="209" t="s">
        <v>412</v>
      </c>
      <c r="C30" s="209" t="s">
        <v>422</v>
      </c>
      <c r="D30" s="209" t="s">
        <v>68</v>
      </c>
      <c r="E30" s="209">
        <v>964.7</v>
      </c>
      <c r="F30" s="209"/>
      <c r="G30" s="209"/>
      <c r="H30" s="209"/>
      <c r="I30" s="217" t="s">
        <v>402</v>
      </c>
      <c r="J30" s="218"/>
      <c r="K30" s="217"/>
    </row>
    <row r="31" s="206" customFormat="1" ht="36" customHeight="1" spans="1:11">
      <c r="A31" s="208">
        <v>29</v>
      </c>
      <c r="B31" s="209" t="s">
        <v>443</v>
      </c>
      <c r="C31" s="209" t="s">
        <v>127</v>
      </c>
      <c r="D31" s="209" t="s">
        <v>67</v>
      </c>
      <c r="E31" s="209"/>
      <c r="F31" s="209"/>
      <c r="G31" s="209"/>
      <c r="H31" s="209">
        <v>67</v>
      </c>
      <c r="I31" s="217" t="s">
        <v>402</v>
      </c>
      <c r="J31" s="218"/>
      <c r="K31" s="217"/>
    </row>
    <row r="32" s="206" customFormat="1" ht="59" customHeight="1" spans="1:11">
      <c r="A32" s="208">
        <v>30</v>
      </c>
      <c r="B32" s="209" t="s">
        <v>444</v>
      </c>
      <c r="C32" s="209" t="s">
        <v>445</v>
      </c>
      <c r="D32" s="209" t="s">
        <v>68</v>
      </c>
      <c r="E32" s="209">
        <v>2036.17</v>
      </c>
      <c r="F32" s="209"/>
      <c r="G32" s="209"/>
      <c r="H32" s="209"/>
      <c r="I32" s="209" t="s">
        <v>446</v>
      </c>
      <c r="J32" s="218"/>
      <c r="K32" s="217"/>
    </row>
    <row r="33" s="206" customFormat="1" ht="36" customHeight="1" spans="1:11">
      <c r="A33" s="208">
        <v>31</v>
      </c>
      <c r="B33" s="209" t="s">
        <v>447</v>
      </c>
      <c r="C33" s="209" t="s">
        <v>448</v>
      </c>
      <c r="D33" s="209" t="s">
        <v>68</v>
      </c>
      <c r="E33" s="209"/>
      <c r="F33" s="209"/>
      <c r="G33" s="209"/>
      <c r="H33" s="209">
        <v>83</v>
      </c>
      <c r="I33" s="209" t="s">
        <v>446</v>
      </c>
      <c r="J33" s="218"/>
      <c r="K33" s="217"/>
    </row>
    <row r="34" s="206" customFormat="1" ht="36" customHeight="1" spans="1:11">
      <c r="A34" s="208">
        <v>32</v>
      </c>
      <c r="B34" s="209" t="s">
        <v>449</v>
      </c>
      <c r="C34" s="209" t="s">
        <v>450</v>
      </c>
      <c r="D34" s="209" t="s">
        <v>68</v>
      </c>
      <c r="E34" s="209"/>
      <c r="F34" s="209"/>
      <c r="G34" s="209"/>
      <c r="H34" s="209">
        <v>59</v>
      </c>
      <c r="I34" s="209" t="s">
        <v>446</v>
      </c>
      <c r="J34" s="218"/>
      <c r="K34" s="217"/>
    </row>
    <row r="35" s="206" customFormat="1" ht="36" customHeight="1" spans="1:11">
      <c r="A35" s="208">
        <v>33</v>
      </c>
      <c r="B35" s="209" t="s">
        <v>451</v>
      </c>
      <c r="C35" s="209" t="s">
        <v>452</v>
      </c>
      <c r="D35" s="209" t="s">
        <v>68</v>
      </c>
      <c r="E35" s="210">
        <v>533.39</v>
      </c>
      <c r="F35" s="209"/>
      <c r="G35" s="209"/>
      <c r="H35" s="209"/>
      <c r="I35" s="209" t="s">
        <v>446</v>
      </c>
      <c r="J35" s="218"/>
      <c r="K35" s="217"/>
    </row>
    <row r="36" s="206" customFormat="1" ht="36" customHeight="1" spans="1:11">
      <c r="A36" s="208">
        <v>34</v>
      </c>
      <c r="B36" s="209" t="s">
        <v>453</v>
      </c>
      <c r="C36" s="209" t="s">
        <v>454</v>
      </c>
      <c r="D36" s="209" t="s">
        <v>68</v>
      </c>
      <c r="E36" s="209">
        <v>416.21</v>
      </c>
      <c r="F36" s="209"/>
      <c r="G36" s="209"/>
      <c r="H36" s="209">
        <v>70</v>
      </c>
      <c r="I36" s="209" t="s">
        <v>446</v>
      </c>
      <c r="J36" s="218"/>
      <c r="K36" s="217"/>
    </row>
    <row r="37" s="206" customFormat="1" ht="36" customHeight="1" spans="1:11">
      <c r="A37" s="208">
        <v>35</v>
      </c>
      <c r="B37" s="209" t="s">
        <v>455</v>
      </c>
      <c r="C37" s="209" t="s">
        <v>456</v>
      </c>
      <c r="D37" s="209" t="s">
        <v>67</v>
      </c>
      <c r="E37" s="209">
        <v>4172.61</v>
      </c>
      <c r="F37" s="209"/>
      <c r="G37" s="209"/>
      <c r="H37" s="209"/>
      <c r="I37" s="209" t="s">
        <v>446</v>
      </c>
      <c r="J37" s="218"/>
      <c r="K37" s="217"/>
    </row>
    <row r="38" s="206" customFormat="1" ht="36" customHeight="1" spans="1:11">
      <c r="A38" s="208">
        <v>36</v>
      </c>
      <c r="B38" s="209" t="s">
        <v>457</v>
      </c>
      <c r="C38" s="209" t="s">
        <v>458</v>
      </c>
      <c r="D38" s="209" t="s">
        <v>67</v>
      </c>
      <c r="E38" s="209">
        <v>5737.39</v>
      </c>
      <c r="F38" s="209">
        <v>1884.41</v>
      </c>
      <c r="G38" s="209"/>
      <c r="H38" s="209"/>
      <c r="I38" s="209" t="s">
        <v>446</v>
      </c>
      <c r="J38" s="218"/>
      <c r="K38" s="217"/>
    </row>
    <row r="39" s="206" customFormat="1" ht="36" customHeight="1" spans="1:11">
      <c r="A39" s="208">
        <v>37</v>
      </c>
      <c r="B39" s="209" t="s">
        <v>459</v>
      </c>
      <c r="C39" s="209" t="s">
        <v>460</v>
      </c>
      <c r="D39" s="209" t="s">
        <v>68</v>
      </c>
      <c r="E39" s="209">
        <v>1542.28</v>
      </c>
      <c r="F39" s="209"/>
      <c r="G39" s="209"/>
      <c r="H39" s="209"/>
      <c r="I39" s="209" t="s">
        <v>446</v>
      </c>
      <c r="J39" s="218"/>
      <c r="K39" s="217"/>
    </row>
    <row r="40" s="206" customFormat="1" ht="36" customHeight="1" spans="1:11">
      <c r="A40" s="208">
        <v>38</v>
      </c>
      <c r="B40" s="209" t="s">
        <v>461</v>
      </c>
      <c r="C40" s="209" t="s">
        <v>462</v>
      </c>
      <c r="D40" s="209" t="s">
        <v>68</v>
      </c>
      <c r="E40" s="209">
        <v>10302.87</v>
      </c>
      <c r="F40" s="209"/>
      <c r="G40" s="209"/>
      <c r="H40" s="209"/>
      <c r="I40" s="209" t="s">
        <v>446</v>
      </c>
      <c r="J40" s="218"/>
      <c r="K40" s="217"/>
    </row>
    <row r="41" s="206" customFormat="1" ht="36" customHeight="1" spans="1:11">
      <c r="A41" s="208">
        <v>39</v>
      </c>
      <c r="B41" s="209" t="s">
        <v>463</v>
      </c>
      <c r="C41" s="209" t="s">
        <v>464</v>
      </c>
      <c r="D41" s="209" t="s">
        <v>68</v>
      </c>
      <c r="E41" s="209">
        <v>3622.06</v>
      </c>
      <c r="F41" s="209"/>
      <c r="G41" s="209"/>
      <c r="H41" s="209"/>
      <c r="I41" s="209" t="s">
        <v>446</v>
      </c>
      <c r="J41" s="218"/>
      <c r="K41" s="217"/>
    </row>
    <row r="42" s="206" customFormat="1" ht="36" customHeight="1" spans="1:11">
      <c r="A42" s="208">
        <v>40</v>
      </c>
      <c r="B42" s="209" t="s">
        <v>465</v>
      </c>
      <c r="C42" s="209" t="s">
        <v>466</v>
      </c>
      <c r="D42" s="209" t="s">
        <v>68</v>
      </c>
      <c r="E42" s="209">
        <v>5799.69</v>
      </c>
      <c r="F42" s="209"/>
      <c r="G42" s="209"/>
      <c r="H42" s="209"/>
      <c r="I42" s="209" t="s">
        <v>446</v>
      </c>
      <c r="J42" s="218"/>
      <c r="K42" s="217"/>
    </row>
    <row r="43" s="206" customFormat="1" ht="36" customHeight="1" spans="1:11">
      <c r="A43" s="208">
        <v>41</v>
      </c>
      <c r="B43" s="209" t="s">
        <v>408</v>
      </c>
      <c r="C43" s="209" t="s">
        <v>123</v>
      </c>
      <c r="D43" s="209" t="s">
        <v>67</v>
      </c>
      <c r="E43" s="209">
        <v>8147.74</v>
      </c>
      <c r="F43" s="209"/>
      <c r="G43" s="209"/>
      <c r="H43" s="209">
        <v>461</v>
      </c>
      <c r="I43" s="209" t="s">
        <v>446</v>
      </c>
      <c r="J43" s="218"/>
      <c r="K43" s="217"/>
    </row>
    <row r="44" s="206" customFormat="1" ht="36" customHeight="1" spans="1:11">
      <c r="A44" s="208">
        <v>42</v>
      </c>
      <c r="B44" s="209" t="s">
        <v>467</v>
      </c>
      <c r="C44" s="209" t="s">
        <v>452</v>
      </c>
      <c r="D44" s="209" t="s">
        <v>67</v>
      </c>
      <c r="E44" s="209">
        <v>18885.7</v>
      </c>
      <c r="F44" s="209"/>
      <c r="G44" s="209"/>
      <c r="H44" s="209"/>
      <c r="I44" s="209" t="s">
        <v>446</v>
      </c>
      <c r="J44" s="218"/>
      <c r="K44" s="217"/>
    </row>
    <row r="45" s="206" customFormat="1" ht="36" customHeight="1" spans="1:11">
      <c r="A45" s="208">
        <v>43</v>
      </c>
      <c r="B45" s="212" t="s">
        <v>468</v>
      </c>
      <c r="C45" s="213" t="s">
        <v>469</v>
      </c>
      <c r="D45" s="213" t="s">
        <v>67</v>
      </c>
      <c r="E45" s="211">
        <v>17699.72</v>
      </c>
      <c r="F45" s="209"/>
      <c r="G45" s="209"/>
      <c r="H45" s="209"/>
      <c r="I45" s="209" t="s">
        <v>446</v>
      </c>
      <c r="J45" s="218"/>
      <c r="K45" s="217"/>
    </row>
    <row r="46" s="206" customFormat="1" ht="36" customHeight="1" spans="1:11">
      <c r="A46" s="208">
        <v>44</v>
      </c>
      <c r="B46" s="212" t="s">
        <v>470</v>
      </c>
      <c r="C46" s="213" t="s">
        <v>471</v>
      </c>
      <c r="D46" s="213" t="s">
        <v>67</v>
      </c>
      <c r="E46" s="211">
        <v>1866.94</v>
      </c>
      <c r="F46" s="209"/>
      <c r="G46" s="209"/>
      <c r="H46" s="209"/>
      <c r="I46" s="209" t="s">
        <v>446</v>
      </c>
      <c r="J46" s="218"/>
      <c r="K46" s="217"/>
    </row>
    <row r="47" s="206" customFormat="1" ht="36" customHeight="1" spans="1:11">
      <c r="A47" s="208">
        <v>45</v>
      </c>
      <c r="B47" s="214" t="s">
        <v>472</v>
      </c>
      <c r="C47" s="209" t="s">
        <v>472</v>
      </c>
      <c r="D47" s="209" t="s">
        <v>67</v>
      </c>
      <c r="E47" s="209">
        <v>2358.94</v>
      </c>
      <c r="F47" s="209"/>
      <c r="G47" s="215">
        <v>63.08</v>
      </c>
      <c r="H47" s="209"/>
      <c r="I47" s="209" t="s">
        <v>446</v>
      </c>
      <c r="J47" s="218"/>
      <c r="K47" s="217"/>
    </row>
    <row r="48" s="206" customFormat="1" ht="36" customHeight="1" spans="1:11">
      <c r="A48" s="208">
        <v>46</v>
      </c>
      <c r="B48" s="214" t="s">
        <v>473</v>
      </c>
      <c r="C48" s="209" t="s">
        <v>454</v>
      </c>
      <c r="D48" s="209" t="s">
        <v>67</v>
      </c>
      <c r="E48" s="209">
        <v>4303.4</v>
      </c>
      <c r="F48" s="209"/>
      <c r="G48" s="209"/>
      <c r="H48" s="209">
        <v>238</v>
      </c>
      <c r="I48" s="209" t="s">
        <v>446</v>
      </c>
      <c r="J48" s="218"/>
      <c r="K48" s="217"/>
    </row>
    <row r="49" s="206" customFormat="1" ht="36" customHeight="1" spans="1:11">
      <c r="A49" s="208">
        <v>47</v>
      </c>
      <c r="B49" s="214" t="s">
        <v>474</v>
      </c>
      <c r="C49" s="209" t="s">
        <v>125</v>
      </c>
      <c r="D49" s="209" t="s">
        <v>67</v>
      </c>
      <c r="E49" s="209">
        <v>444.03</v>
      </c>
      <c r="F49" s="209"/>
      <c r="G49" s="209"/>
      <c r="H49" s="209">
        <v>69</v>
      </c>
      <c r="I49" s="209" t="s">
        <v>446</v>
      </c>
      <c r="J49" s="218"/>
      <c r="K49" s="217"/>
    </row>
    <row r="50" s="206" customFormat="1" ht="36" customHeight="1" spans="1:11">
      <c r="A50" s="208">
        <v>48</v>
      </c>
      <c r="B50" s="212" t="s">
        <v>475</v>
      </c>
      <c r="C50" s="213" t="s">
        <v>422</v>
      </c>
      <c r="D50" s="213" t="s">
        <v>67</v>
      </c>
      <c r="E50" s="211">
        <v>796.05</v>
      </c>
      <c r="F50" s="209"/>
      <c r="G50" s="209"/>
      <c r="H50" s="209">
        <v>148</v>
      </c>
      <c r="I50" s="209" t="s">
        <v>446</v>
      </c>
      <c r="J50" s="218"/>
      <c r="K50" s="217"/>
    </row>
    <row r="51" s="206" customFormat="1" ht="36" customHeight="1" spans="1:11">
      <c r="A51" s="208">
        <v>49</v>
      </c>
      <c r="B51" s="212" t="s">
        <v>476</v>
      </c>
      <c r="C51" s="213" t="s">
        <v>477</v>
      </c>
      <c r="D51" s="213" t="s">
        <v>67</v>
      </c>
      <c r="E51" s="211">
        <v>4980.2</v>
      </c>
      <c r="F51" s="209"/>
      <c r="G51" s="209"/>
      <c r="H51" s="209"/>
      <c r="I51" s="209" t="s">
        <v>446</v>
      </c>
      <c r="J51" s="218"/>
      <c r="K51" s="217"/>
    </row>
    <row r="52" s="206" customFormat="1" ht="36" customHeight="1" spans="1:11">
      <c r="A52" s="208">
        <v>50</v>
      </c>
      <c r="B52" s="212" t="s">
        <v>478</v>
      </c>
      <c r="C52" s="213" t="s">
        <v>404</v>
      </c>
      <c r="D52" s="213" t="s">
        <v>68</v>
      </c>
      <c r="E52" s="211">
        <v>3942.47</v>
      </c>
      <c r="F52" s="209"/>
      <c r="G52" s="209"/>
      <c r="H52" s="209">
        <v>280</v>
      </c>
      <c r="I52" s="209" t="s">
        <v>446</v>
      </c>
      <c r="J52" s="218"/>
      <c r="K52" s="217"/>
    </row>
    <row r="53" s="206" customFormat="1" ht="36" customHeight="1" spans="1:11">
      <c r="A53" s="208">
        <v>51</v>
      </c>
      <c r="B53" s="212" t="s">
        <v>479</v>
      </c>
      <c r="C53" s="213" t="s">
        <v>480</v>
      </c>
      <c r="D53" s="213" t="s">
        <v>67</v>
      </c>
      <c r="E53" s="211"/>
      <c r="F53" s="209"/>
      <c r="G53" s="209"/>
      <c r="H53" s="209">
        <v>44</v>
      </c>
      <c r="I53" s="209" t="s">
        <v>446</v>
      </c>
      <c r="J53" s="218"/>
      <c r="K53" s="217"/>
    </row>
    <row r="54" s="206" customFormat="1" ht="36" customHeight="1" spans="1:11">
      <c r="A54" s="208">
        <v>52</v>
      </c>
      <c r="B54" s="212" t="s">
        <v>481</v>
      </c>
      <c r="C54" s="213" t="s">
        <v>480</v>
      </c>
      <c r="D54" s="213" t="s">
        <v>67</v>
      </c>
      <c r="E54" s="211"/>
      <c r="F54" s="209"/>
      <c r="G54" s="209"/>
      <c r="H54" s="209">
        <v>79</v>
      </c>
      <c r="I54" s="209" t="s">
        <v>446</v>
      </c>
      <c r="J54" s="218"/>
      <c r="K54" s="217"/>
    </row>
    <row r="55" s="206" customFormat="1" ht="36" customHeight="1" spans="1:11">
      <c r="A55" s="208">
        <v>53</v>
      </c>
      <c r="B55" s="212" t="s">
        <v>482</v>
      </c>
      <c r="C55" s="213" t="s">
        <v>483</v>
      </c>
      <c r="D55" s="213" t="s">
        <v>67</v>
      </c>
      <c r="E55" s="211"/>
      <c r="F55" s="209"/>
      <c r="G55" s="209"/>
      <c r="H55" s="209">
        <v>14</v>
      </c>
      <c r="I55" s="209" t="s">
        <v>446</v>
      </c>
      <c r="J55" s="218"/>
      <c r="K55" s="217"/>
    </row>
    <row r="56" s="206" customFormat="1" ht="36" customHeight="1" spans="1:11">
      <c r="A56" s="208">
        <v>54</v>
      </c>
      <c r="B56" s="212" t="s">
        <v>484</v>
      </c>
      <c r="C56" s="213" t="s">
        <v>481</v>
      </c>
      <c r="D56" s="213" t="s">
        <v>67</v>
      </c>
      <c r="E56" s="211"/>
      <c r="F56" s="209"/>
      <c r="G56" s="209"/>
      <c r="H56" s="209">
        <v>82</v>
      </c>
      <c r="I56" s="209" t="s">
        <v>446</v>
      </c>
      <c r="J56" s="218"/>
      <c r="K56" s="217"/>
    </row>
    <row r="57" s="206" customFormat="1" ht="36" customHeight="1" spans="1:11">
      <c r="A57" s="208">
        <v>55</v>
      </c>
      <c r="B57" s="212" t="s">
        <v>485</v>
      </c>
      <c r="C57" s="213" t="s">
        <v>486</v>
      </c>
      <c r="D57" s="213" t="s">
        <v>67</v>
      </c>
      <c r="E57" s="211"/>
      <c r="F57" s="209"/>
      <c r="G57" s="209"/>
      <c r="H57" s="209">
        <v>316</v>
      </c>
      <c r="I57" s="209" t="s">
        <v>446</v>
      </c>
      <c r="J57" s="218"/>
      <c r="K57" s="217"/>
    </row>
    <row r="58" s="206" customFormat="1" ht="36" customHeight="1" spans="1:11">
      <c r="A58" s="208">
        <v>56</v>
      </c>
      <c r="B58" s="214" t="s">
        <v>487</v>
      </c>
      <c r="C58" s="209" t="s">
        <v>488</v>
      </c>
      <c r="D58" s="209" t="s">
        <v>68</v>
      </c>
      <c r="E58" s="209"/>
      <c r="F58" s="209"/>
      <c r="G58" s="209"/>
      <c r="H58" s="209">
        <v>73</v>
      </c>
      <c r="I58" s="209" t="s">
        <v>489</v>
      </c>
      <c r="J58" s="218"/>
      <c r="K58" s="217"/>
    </row>
    <row r="59" s="206" customFormat="1" ht="36" customHeight="1" spans="1:11">
      <c r="A59" s="208">
        <v>57</v>
      </c>
      <c r="B59" s="212" t="s">
        <v>490</v>
      </c>
      <c r="C59" s="213" t="s">
        <v>491</v>
      </c>
      <c r="D59" s="213" t="s">
        <v>68</v>
      </c>
      <c r="E59" s="213"/>
      <c r="F59" s="209"/>
      <c r="G59" s="209"/>
      <c r="H59" s="209">
        <v>44</v>
      </c>
      <c r="I59" s="209" t="s">
        <v>489</v>
      </c>
      <c r="J59" s="218"/>
      <c r="K59" s="217"/>
    </row>
    <row r="60" s="206" customFormat="1" ht="36" customHeight="1" spans="1:11">
      <c r="A60" s="208">
        <v>58</v>
      </c>
      <c r="B60" s="212" t="s">
        <v>492</v>
      </c>
      <c r="C60" s="213" t="s">
        <v>201</v>
      </c>
      <c r="D60" s="213" t="s">
        <v>68</v>
      </c>
      <c r="E60" s="216">
        <v>7275.49</v>
      </c>
      <c r="F60" s="209"/>
      <c r="G60" s="209"/>
      <c r="H60" s="209"/>
      <c r="I60" s="209" t="s">
        <v>489</v>
      </c>
      <c r="J60" s="218"/>
      <c r="K60" s="217"/>
    </row>
    <row r="61" s="206" customFormat="1" ht="36" customHeight="1" spans="1:11">
      <c r="A61" s="208">
        <v>59</v>
      </c>
      <c r="B61" s="212" t="s">
        <v>493</v>
      </c>
      <c r="C61" s="213" t="s">
        <v>494</v>
      </c>
      <c r="D61" s="213" t="s">
        <v>67</v>
      </c>
      <c r="E61" s="216">
        <v>9544.87</v>
      </c>
      <c r="F61" s="209"/>
      <c r="G61" s="209"/>
      <c r="H61" s="209"/>
      <c r="I61" s="209" t="s">
        <v>489</v>
      </c>
      <c r="J61" s="218"/>
      <c r="K61" s="217"/>
    </row>
    <row r="62" s="206" customFormat="1" ht="36" customHeight="1" spans="1:11">
      <c r="A62" s="208">
        <v>60</v>
      </c>
      <c r="B62" s="212" t="s">
        <v>495</v>
      </c>
      <c r="C62" s="213" t="s">
        <v>496</v>
      </c>
      <c r="D62" s="213" t="s">
        <v>68</v>
      </c>
      <c r="E62" s="213"/>
      <c r="F62" s="209"/>
      <c r="G62" s="209"/>
      <c r="H62" s="209">
        <v>106</v>
      </c>
      <c r="I62" s="209" t="s">
        <v>489</v>
      </c>
      <c r="J62" s="218"/>
      <c r="K62" s="217"/>
    </row>
    <row r="63" s="206" customFormat="1" ht="36" customHeight="1" spans="1:11">
      <c r="A63" s="208">
        <v>61</v>
      </c>
      <c r="B63" s="209" t="s">
        <v>497</v>
      </c>
      <c r="C63" s="209" t="s">
        <v>498</v>
      </c>
      <c r="D63" s="209" t="s">
        <v>68</v>
      </c>
      <c r="E63" s="209"/>
      <c r="F63" s="209"/>
      <c r="G63" s="209"/>
      <c r="H63" s="213">
        <v>18</v>
      </c>
      <c r="I63" s="209" t="s">
        <v>499</v>
      </c>
      <c r="J63" s="218"/>
      <c r="K63" s="217"/>
    </row>
    <row r="64" s="206" customFormat="1" ht="36" customHeight="1" spans="1:11">
      <c r="A64" s="208">
        <v>62</v>
      </c>
      <c r="B64" s="209" t="s">
        <v>500</v>
      </c>
      <c r="C64" s="209" t="s">
        <v>501</v>
      </c>
      <c r="D64" s="209" t="s">
        <v>68</v>
      </c>
      <c r="E64" s="209"/>
      <c r="F64" s="209"/>
      <c r="G64" s="209"/>
      <c r="H64" s="213">
        <v>102</v>
      </c>
      <c r="I64" s="209" t="s">
        <v>499</v>
      </c>
      <c r="J64" s="218"/>
      <c r="K64" s="217"/>
    </row>
    <row r="65" s="206" customFormat="1" ht="36" customHeight="1" spans="1:11">
      <c r="A65" s="208">
        <v>63</v>
      </c>
      <c r="B65" s="209" t="s">
        <v>502</v>
      </c>
      <c r="C65" s="209" t="s">
        <v>503</v>
      </c>
      <c r="D65" s="209" t="s">
        <v>68</v>
      </c>
      <c r="E65" s="209"/>
      <c r="F65" s="209"/>
      <c r="G65" s="209"/>
      <c r="H65" s="213">
        <v>188</v>
      </c>
      <c r="I65" s="209" t="s">
        <v>499</v>
      </c>
      <c r="J65" s="218"/>
      <c r="K65" s="217"/>
    </row>
    <row r="66" s="206" customFormat="1" ht="36" customHeight="1" spans="1:11">
      <c r="A66" s="208">
        <v>64</v>
      </c>
      <c r="B66" s="209" t="s">
        <v>504</v>
      </c>
      <c r="C66" s="209" t="s">
        <v>505</v>
      </c>
      <c r="D66" s="209" t="s">
        <v>68</v>
      </c>
      <c r="E66" s="209"/>
      <c r="F66" s="209"/>
      <c r="G66" s="209"/>
      <c r="H66" s="213">
        <v>118</v>
      </c>
      <c r="I66" s="209" t="s">
        <v>499</v>
      </c>
      <c r="J66" s="218"/>
      <c r="K66" s="217"/>
    </row>
    <row r="67" s="206" customFormat="1" ht="36" customHeight="1" spans="1:11">
      <c r="A67" s="208">
        <v>65</v>
      </c>
      <c r="B67" s="209" t="s">
        <v>506</v>
      </c>
      <c r="C67" s="209" t="s">
        <v>299</v>
      </c>
      <c r="D67" s="209" t="s">
        <v>67</v>
      </c>
      <c r="E67" s="209">
        <v>3977.69</v>
      </c>
      <c r="F67" s="209"/>
      <c r="G67" s="209"/>
      <c r="H67" s="213">
        <v>336</v>
      </c>
      <c r="I67" s="209" t="s">
        <v>499</v>
      </c>
      <c r="J67" s="218"/>
      <c r="K67" s="217"/>
    </row>
    <row r="68" s="99" customFormat="1" ht="36" customHeight="1" spans="1:11">
      <c r="A68" s="207">
        <v>66</v>
      </c>
      <c r="B68" s="219" t="s">
        <v>507</v>
      </c>
      <c r="C68" s="219" t="s">
        <v>508</v>
      </c>
      <c r="D68" s="219" t="s">
        <v>68</v>
      </c>
      <c r="E68" s="219">
        <v>5765.72</v>
      </c>
      <c r="F68" s="219"/>
      <c r="G68" s="219"/>
      <c r="H68" s="220">
        <v>292</v>
      </c>
      <c r="I68" s="219" t="s">
        <v>499</v>
      </c>
      <c r="J68" s="223"/>
      <c r="K68" s="224"/>
    </row>
    <row r="69" s="206" customFormat="1" ht="36" customHeight="1" spans="1:11">
      <c r="A69" s="208">
        <v>67</v>
      </c>
      <c r="B69" s="209" t="s">
        <v>230</v>
      </c>
      <c r="C69" s="209" t="s">
        <v>509</v>
      </c>
      <c r="D69" s="209" t="s">
        <v>67</v>
      </c>
      <c r="E69" s="209">
        <v>13623.92</v>
      </c>
      <c r="F69" s="209"/>
      <c r="G69" s="215">
        <v>55.13</v>
      </c>
      <c r="H69" s="213">
        <v>1106</v>
      </c>
      <c r="I69" s="209" t="s">
        <v>499</v>
      </c>
      <c r="J69" s="218"/>
      <c r="K69" s="217"/>
    </row>
    <row r="70" s="206" customFormat="1" ht="36" customHeight="1" spans="1:11">
      <c r="A70" s="208">
        <v>68</v>
      </c>
      <c r="B70" s="209" t="s">
        <v>510</v>
      </c>
      <c r="C70" s="209" t="s">
        <v>511</v>
      </c>
      <c r="D70" s="209" t="s">
        <v>67</v>
      </c>
      <c r="E70" s="209">
        <v>2827.17</v>
      </c>
      <c r="F70" s="209"/>
      <c r="G70" s="209"/>
      <c r="H70" s="213"/>
      <c r="I70" s="209" t="s">
        <v>499</v>
      </c>
      <c r="J70" s="218"/>
      <c r="K70" s="217"/>
    </row>
    <row r="71" s="206" customFormat="1" ht="36" customHeight="1" spans="1:11">
      <c r="A71" s="208">
        <v>69</v>
      </c>
      <c r="B71" s="209" t="s">
        <v>512</v>
      </c>
      <c r="C71" s="209" t="s">
        <v>513</v>
      </c>
      <c r="D71" s="209" t="s">
        <v>67</v>
      </c>
      <c r="E71" s="210">
        <v>7344.55</v>
      </c>
      <c r="F71" s="209"/>
      <c r="G71" s="209"/>
      <c r="H71" s="213"/>
      <c r="I71" s="209" t="s">
        <v>499</v>
      </c>
      <c r="J71" s="218"/>
      <c r="K71" s="217"/>
    </row>
    <row r="72" s="206" customFormat="1" ht="36" customHeight="1" spans="1:11">
      <c r="A72" s="208">
        <v>70</v>
      </c>
      <c r="B72" s="209" t="s">
        <v>514</v>
      </c>
      <c r="C72" s="209" t="s">
        <v>515</v>
      </c>
      <c r="D72" s="209" t="s">
        <v>67</v>
      </c>
      <c r="E72" s="209">
        <v>11647.13</v>
      </c>
      <c r="F72" s="209"/>
      <c r="G72" s="209"/>
      <c r="H72" s="213"/>
      <c r="I72" s="209" t="s">
        <v>499</v>
      </c>
      <c r="J72" s="218"/>
      <c r="K72" s="217"/>
    </row>
    <row r="73" s="206" customFormat="1" ht="36" customHeight="1" spans="1:11">
      <c r="A73" s="208">
        <v>71</v>
      </c>
      <c r="B73" s="209" t="s">
        <v>516</v>
      </c>
      <c r="C73" s="209" t="s">
        <v>517</v>
      </c>
      <c r="D73" s="209" t="s">
        <v>67</v>
      </c>
      <c r="E73" s="209">
        <v>8614.29</v>
      </c>
      <c r="F73" s="209"/>
      <c r="G73" s="209"/>
      <c r="H73" s="213"/>
      <c r="I73" s="209" t="s">
        <v>499</v>
      </c>
      <c r="J73" s="218"/>
      <c r="K73" s="217"/>
    </row>
    <row r="74" s="206" customFormat="1" ht="36" customHeight="1" spans="1:11">
      <c r="A74" s="208">
        <v>72</v>
      </c>
      <c r="B74" s="209" t="s">
        <v>518</v>
      </c>
      <c r="C74" s="209" t="s">
        <v>519</v>
      </c>
      <c r="D74" s="209" t="s">
        <v>67</v>
      </c>
      <c r="E74" s="209">
        <v>25887.88</v>
      </c>
      <c r="F74" s="209"/>
      <c r="G74" s="209"/>
      <c r="H74" s="213"/>
      <c r="I74" s="209" t="s">
        <v>499</v>
      </c>
      <c r="J74" s="218"/>
      <c r="K74" s="217"/>
    </row>
    <row r="75" s="206" customFormat="1" ht="36" customHeight="1" spans="1:11">
      <c r="A75" s="208">
        <v>73</v>
      </c>
      <c r="B75" s="209" t="s">
        <v>520</v>
      </c>
      <c r="C75" s="209" t="s">
        <v>521</v>
      </c>
      <c r="D75" s="209" t="s">
        <v>68</v>
      </c>
      <c r="E75" s="209">
        <v>874.35</v>
      </c>
      <c r="F75" s="209"/>
      <c r="G75" s="209"/>
      <c r="H75" s="213"/>
      <c r="I75" s="209" t="s">
        <v>499</v>
      </c>
      <c r="J75" s="218"/>
      <c r="K75" s="217"/>
    </row>
    <row r="76" s="206" customFormat="1" ht="36" customHeight="1" spans="1:11">
      <c r="A76" s="208">
        <v>74</v>
      </c>
      <c r="B76" s="209" t="s">
        <v>522</v>
      </c>
      <c r="C76" s="209" t="s">
        <v>523</v>
      </c>
      <c r="D76" s="209" t="s">
        <v>68</v>
      </c>
      <c r="E76" s="209">
        <f>2197.03+3946.17</f>
        <v>6143.2</v>
      </c>
      <c r="F76" s="209"/>
      <c r="G76" s="209"/>
      <c r="H76" s="213"/>
      <c r="I76" s="209" t="s">
        <v>499</v>
      </c>
      <c r="J76" s="218"/>
      <c r="K76" s="217"/>
    </row>
    <row r="77" s="206" customFormat="1" ht="36" customHeight="1" spans="1:11">
      <c r="A77" s="208">
        <v>75</v>
      </c>
      <c r="B77" s="209" t="s">
        <v>524</v>
      </c>
      <c r="C77" s="209" t="s">
        <v>525</v>
      </c>
      <c r="D77" s="209" t="s">
        <v>68</v>
      </c>
      <c r="E77" s="209">
        <v>1930.96</v>
      </c>
      <c r="F77" s="209"/>
      <c r="G77" s="209"/>
      <c r="H77" s="213"/>
      <c r="I77" s="209" t="s">
        <v>499</v>
      </c>
      <c r="J77" s="218"/>
      <c r="K77" s="217"/>
    </row>
    <row r="78" s="206" customFormat="1" ht="36" customHeight="1" spans="1:11">
      <c r="A78" s="208">
        <v>76</v>
      </c>
      <c r="B78" s="209" t="s">
        <v>526</v>
      </c>
      <c r="C78" s="209" t="s">
        <v>527</v>
      </c>
      <c r="D78" s="209" t="s">
        <v>68</v>
      </c>
      <c r="E78" s="209">
        <v>1633.1</v>
      </c>
      <c r="F78" s="209"/>
      <c r="G78" s="209"/>
      <c r="H78" s="213"/>
      <c r="I78" s="209" t="s">
        <v>499</v>
      </c>
      <c r="J78" s="218"/>
      <c r="K78" s="217"/>
    </row>
    <row r="79" s="206" customFormat="1" ht="36" customHeight="1" spans="1:11">
      <c r="A79" s="208">
        <v>77</v>
      </c>
      <c r="B79" s="209" t="s">
        <v>528</v>
      </c>
      <c r="C79" s="209" t="s">
        <v>529</v>
      </c>
      <c r="D79" s="209" t="s">
        <v>68</v>
      </c>
      <c r="E79" s="209">
        <v>79.4</v>
      </c>
      <c r="F79" s="209"/>
      <c r="G79" s="209"/>
      <c r="H79" s="213"/>
      <c r="I79" s="209" t="s">
        <v>499</v>
      </c>
      <c r="J79" s="218"/>
      <c r="K79" s="217"/>
    </row>
    <row r="80" s="206" customFormat="1" ht="36" customHeight="1" spans="1:11">
      <c r="A80" s="208">
        <v>78</v>
      </c>
      <c r="B80" s="209" t="s">
        <v>530</v>
      </c>
      <c r="C80" s="209" t="s">
        <v>531</v>
      </c>
      <c r="D80" s="209" t="s">
        <v>67</v>
      </c>
      <c r="E80" s="209">
        <v>801.49</v>
      </c>
      <c r="F80" s="209"/>
      <c r="G80" s="209"/>
      <c r="H80" s="213"/>
      <c r="I80" s="209" t="s">
        <v>499</v>
      </c>
      <c r="J80" s="218"/>
      <c r="K80" s="217"/>
    </row>
    <row r="81" s="206" customFormat="1" ht="36" customHeight="1" spans="1:11">
      <c r="A81" s="208">
        <v>79</v>
      </c>
      <c r="B81" s="209" t="s">
        <v>223</v>
      </c>
      <c r="C81" s="209" t="s">
        <v>384</v>
      </c>
      <c r="D81" s="209" t="s">
        <v>68</v>
      </c>
      <c r="E81" s="209"/>
      <c r="F81" s="209"/>
      <c r="G81" s="209"/>
      <c r="H81" s="213">
        <v>252</v>
      </c>
      <c r="I81" s="209" t="s">
        <v>499</v>
      </c>
      <c r="J81" s="218"/>
      <c r="K81" s="217"/>
    </row>
    <row r="82" s="206" customFormat="1" ht="36" customHeight="1" spans="1:11">
      <c r="A82" s="208">
        <v>80</v>
      </c>
      <c r="B82" s="209" t="s">
        <v>231</v>
      </c>
      <c r="C82" s="209" t="s">
        <v>532</v>
      </c>
      <c r="D82" s="209" t="s">
        <v>67</v>
      </c>
      <c r="E82" s="209">
        <v>1332.66</v>
      </c>
      <c r="F82" s="209"/>
      <c r="G82" s="209"/>
      <c r="H82" s="213">
        <v>236</v>
      </c>
      <c r="I82" s="209" t="s">
        <v>499</v>
      </c>
      <c r="J82" s="218"/>
      <c r="K82" s="217"/>
    </row>
    <row r="83" s="206" customFormat="1" ht="36" customHeight="1" spans="1:11">
      <c r="A83" s="208">
        <v>81</v>
      </c>
      <c r="B83" s="209" t="s">
        <v>533</v>
      </c>
      <c r="C83" s="209" t="s">
        <v>534</v>
      </c>
      <c r="D83" s="209" t="s">
        <v>67</v>
      </c>
      <c r="E83" s="209">
        <v>1724.51</v>
      </c>
      <c r="F83" s="209"/>
      <c r="G83" s="209"/>
      <c r="H83" s="213">
        <v>136</v>
      </c>
      <c r="I83" s="209" t="s">
        <v>499</v>
      </c>
      <c r="J83" s="218"/>
      <c r="K83" s="217"/>
    </row>
    <row r="84" s="206" customFormat="1" ht="36" customHeight="1" spans="1:11">
      <c r="A84" s="208">
        <v>82</v>
      </c>
      <c r="B84" s="209" t="s">
        <v>535</v>
      </c>
      <c r="C84" s="209" t="s">
        <v>536</v>
      </c>
      <c r="D84" s="209" t="s">
        <v>68</v>
      </c>
      <c r="E84" s="209"/>
      <c r="F84" s="209"/>
      <c r="G84" s="209"/>
      <c r="H84" s="213">
        <v>63</v>
      </c>
      <c r="I84" s="209" t="s">
        <v>499</v>
      </c>
      <c r="J84" s="218"/>
      <c r="K84" s="217"/>
    </row>
    <row r="85" s="99" customFormat="1" ht="36" customHeight="1" spans="1:11">
      <c r="A85" s="207">
        <v>83</v>
      </c>
      <c r="B85" s="219" t="s">
        <v>537</v>
      </c>
      <c r="C85" s="219" t="s">
        <v>538</v>
      </c>
      <c r="D85" s="219" t="s">
        <v>68</v>
      </c>
      <c r="E85" s="219">
        <v>2191.36</v>
      </c>
      <c r="F85" s="219"/>
      <c r="G85" s="219"/>
      <c r="H85" s="220">
        <v>42</v>
      </c>
      <c r="I85" s="219" t="s">
        <v>499</v>
      </c>
      <c r="J85" s="223"/>
      <c r="K85" s="224"/>
    </row>
    <row r="86" s="206" customFormat="1" ht="36" customHeight="1" spans="1:11">
      <c r="A86" s="208">
        <v>84</v>
      </c>
      <c r="B86" s="209" t="s">
        <v>539</v>
      </c>
      <c r="C86" s="209" t="s">
        <v>540</v>
      </c>
      <c r="D86" s="209" t="s">
        <v>67</v>
      </c>
      <c r="E86" s="209">
        <v>9270.48</v>
      </c>
      <c r="F86" s="209">
        <v>623.1</v>
      </c>
      <c r="G86" s="209"/>
      <c r="H86" s="220"/>
      <c r="I86" s="209" t="s">
        <v>87</v>
      </c>
      <c r="J86" s="218"/>
      <c r="K86" s="217"/>
    </row>
    <row r="87" s="99" customFormat="1" ht="36" customHeight="1" spans="1:11">
      <c r="A87" s="207">
        <v>85</v>
      </c>
      <c r="B87" s="219" t="s">
        <v>541</v>
      </c>
      <c r="C87" s="219"/>
      <c r="D87" s="219" t="s">
        <v>68</v>
      </c>
      <c r="E87" s="219"/>
      <c r="F87" s="219"/>
      <c r="G87" s="219"/>
      <c r="H87" s="220">
        <v>334</v>
      </c>
      <c r="I87" s="219" t="s">
        <v>446</v>
      </c>
      <c r="J87" s="223"/>
      <c r="K87" s="224"/>
    </row>
    <row r="88" s="206" customFormat="1" ht="36" customHeight="1" spans="1:11">
      <c r="A88" s="208">
        <v>86</v>
      </c>
      <c r="B88" s="209" t="s">
        <v>542</v>
      </c>
      <c r="C88" s="209" t="s">
        <v>543</v>
      </c>
      <c r="D88" s="209" t="s">
        <v>68</v>
      </c>
      <c r="E88" s="209">
        <v>33390.59</v>
      </c>
      <c r="F88" s="209"/>
      <c r="G88" s="209"/>
      <c r="H88" s="213"/>
      <c r="I88" s="209" t="s">
        <v>446</v>
      </c>
      <c r="J88" s="218"/>
      <c r="K88" s="217"/>
    </row>
    <row r="89" s="99" customFormat="1" ht="36" customHeight="1" spans="1:11">
      <c r="A89" s="207">
        <v>87</v>
      </c>
      <c r="B89" s="219" t="s">
        <v>544</v>
      </c>
      <c r="C89" s="219" t="s">
        <v>545</v>
      </c>
      <c r="D89" s="219" t="s">
        <v>68</v>
      </c>
      <c r="E89" s="219"/>
      <c r="F89" s="219"/>
      <c r="G89" s="219"/>
      <c r="H89" s="220">
        <v>49</v>
      </c>
      <c r="I89" s="219" t="s">
        <v>489</v>
      </c>
      <c r="J89" s="223"/>
      <c r="K89" s="224"/>
    </row>
    <row r="90" s="206" customFormat="1" ht="36" customHeight="1" spans="1:11">
      <c r="A90" s="208"/>
      <c r="B90" s="209"/>
      <c r="C90" s="209"/>
      <c r="D90" s="209"/>
      <c r="E90" s="209"/>
      <c r="F90" s="209"/>
      <c r="G90" s="209"/>
      <c r="H90" s="213"/>
      <c r="I90" s="209"/>
      <c r="J90" s="218"/>
      <c r="K90" s="217"/>
    </row>
    <row r="91" ht="36" customHeight="1" spans="1:11">
      <c r="A91" s="207"/>
      <c r="B91" s="207" t="s">
        <v>45</v>
      </c>
      <c r="C91" s="207"/>
      <c r="D91" s="219"/>
      <c r="E91" s="207">
        <f>SUM(E3:E90)</f>
        <v>381240.18</v>
      </c>
      <c r="F91" s="207">
        <f>SUM(F3:F90)</f>
        <v>2507.51</v>
      </c>
      <c r="G91" s="207">
        <f>SUM(G3:G90)</f>
        <v>264.09</v>
      </c>
      <c r="H91" s="207">
        <f>SUM(H3:H90)</f>
        <v>7076</v>
      </c>
      <c r="I91" s="219"/>
      <c r="J91" s="219"/>
      <c r="K91" s="224"/>
    </row>
    <row r="92" spans="4:8">
      <c r="D92" s="221"/>
      <c r="E92" s="221"/>
      <c r="F92" s="222"/>
      <c r="G92" s="221"/>
      <c r="H92" s="222"/>
    </row>
    <row r="93" spans="4:8">
      <c r="D93" s="221"/>
      <c r="E93" s="221"/>
      <c r="F93" s="221"/>
      <c r="G93" s="221"/>
      <c r="H93" s="221"/>
    </row>
    <row r="94" spans="4:8">
      <c r="D94" s="221"/>
      <c r="E94" s="221"/>
      <c r="F94" s="221"/>
      <c r="G94" s="221"/>
      <c r="H94" s="221"/>
    </row>
  </sheetData>
  <autoFilter xmlns:etc="http://www.wps.cn/officeDocument/2017/etCustomData" ref="A2:M89" etc:filterBottomFollowUsedRange="0">
    <extLst/>
  </autoFilter>
  <mergeCells count="2">
    <mergeCell ref="A1:K1"/>
    <mergeCell ref="B91:C91"/>
  </mergeCells>
  <pageMargins left="0.75" right="0.75" top="1" bottom="1" header="0.5" footer="0.5"/>
  <pageSetup paperSize="1" orientation="portrait" horizontalDpi="200" verticalDpi="2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汇总表</vt:lpstr>
      <vt:lpstr>养护等级分类</vt:lpstr>
      <vt:lpstr>1标  文峰、狼山 </vt:lpstr>
      <vt:lpstr>狼山镇 </vt:lpstr>
      <vt:lpstr>2标城东、钟秀、和平桥</vt:lpstr>
      <vt:lpstr>Sheet4</vt:lpstr>
      <vt:lpstr>Sheet5</vt:lpstr>
      <vt:lpstr>3标虹桥、任港、新城桥、学田</vt:lpstr>
      <vt:lpstr>Sheet2</vt:lpstr>
      <vt:lpstr>Sheet3</vt:lpstr>
      <vt:lpstr>4标秦灶街道A </vt:lpstr>
      <vt:lpstr>5标秦灶街道B </vt:lpstr>
      <vt:lpstr>6标观音山A</vt:lpstr>
      <vt:lpstr>7标观音山B</vt:lpstr>
      <vt:lpstr>8标天生港</vt:lpstr>
      <vt:lpstr>9标唐闸A</vt:lpstr>
      <vt:lpstr>10标唐闸B</vt:lpstr>
      <vt:lpstr>11标幸福</vt:lpstr>
      <vt:lpstr>12标永兴</vt:lpstr>
      <vt:lpstr>13标陈桥A</vt:lpstr>
      <vt:lpstr>14标陈桥B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2024-07-24T07:14:00Z</dcterms:created>
  <dcterms:modified xsi:type="dcterms:W3CDTF">2024-11-04T08:39:25Z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710ECCDED0CC4D89BB6E53C320E872EF_13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