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34" name="ID_1234440FD313497DB5CD05EBA25436EF"/>
        <xdr:cNvPicPr>
          <a:picLocks noChangeAspect="1"/>
        </xdr:cNvPicPr>
      </xdr:nvPicPr>
      <xdr:blipFill>
        <a:blip r:embed="rId1"/>
        <a:srcRect/>
        <a:stretch>
          <a:fillRect/>
        </a:stretch>
      </xdr:blipFill>
      <xdr:spPr>
        <a:xfrm>
          <a:off x="2400300" y="102200075"/>
          <a:ext cx="635000" cy="399415"/>
        </a:xfrm>
        <a:prstGeom prst="rect">
          <a:avLst/>
        </a:prstGeom>
      </xdr:spPr>
    </xdr:pic>
  </etc:cellImage>
  <etc:cellImage>
    <xdr:pic>
      <xdr:nvPicPr>
        <xdr:cNvPr id="127" name="ID_25B5A8714BBE43FD939B5EDE7EFD9155"/>
        <xdr:cNvPicPr>
          <a:picLocks noChangeAspect="1"/>
        </xdr:cNvPicPr>
      </xdr:nvPicPr>
      <xdr:blipFill>
        <a:blip r:embed="rId2"/>
        <a:stretch>
          <a:fillRect/>
        </a:stretch>
      </xdr:blipFill>
      <xdr:spPr>
        <a:xfrm>
          <a:off x="2673350" y="13328015"/>
          <a:ext cx="513080" cy="605790"/>
        </a:xfrm>
        <a:prstGeom prst="rect">
          <a:avLst/>
        </a:prstGeom>
        <a:noFill/>
        <a:ln w="9525">
          <a:noFill/>
        </a:ln>
      </xdr:spPr>
    </xdr:pic>
  </etc:cellImage>
  <etc:cellImage>
    <xdr:pic>
      <xdr:nvPicPr>
        <xdr:cNvPr id="102" name="ID_AB8833F3C07449D1B923731BFFCBC0F5"/>
        <xdr:cNvPicPr>
          <a:picLocks noChangeAspect="1"/>
        </xdr:cNvPicPr>
      </xdr:nvPicPr>
      <xdr:blipFill>
        <a:blip r:embed="rId3"/>
        <a:srcRect/>
        <a:stretch>
          <a:fillRect/>
        </a:stretch>
      </xdr:blipFill>
      <xdr:spPr>
        <a:xfrm>
          <a:off x="2276475" y="1679575"/>
          <a:ext cx="1181100" cy="828675"/>
        </a:xfrm>
        <a:prstGeom prst="rect">
          <a:avLst/>
        </a:prstGeom>
      </xdr:spPr>
    </xdr:pic>
  </etc:cellImage>
  <etc:cellImage>
    <xdr:pic>
      <xdr:nvPicPr>
        <xdr:cNvPr id="40" name="ID_A8E30EB9E3FA407DBFAD8B3FEF89B6B1"/>
        <xdr:cNvPicPr>
          <a:picLocks noChangeAspect="1"/>
        </xdr:cNvPicPr>
      </xdr:nvPicPr>
      <xdr:blipFill>
        <a:blip r:embed="rId4"/>
        <a:stretch>
          <a:fillRect/>
        </a:stretch>
      </xdr:blipFill>
      <xdr:spPr>
        <a:xfrm>
          <a:off x="2143125" y="138094720"/>
          <a:ext cx="1914525" cy="1314450"/>
        </a:xfrm>
        <a:prstGeom prst="rect">
          <a:avLst/>
        </a:prstGeom>
        <a:noFill/>
        <a:ln w="9525">
          <a:noFill/>
        </a:ln>
      </xdr:spPr>
    </xdr:pic>
  </etc:cellImage>
  <etc:cellImage>
    <xdr:pic>
      <xdr:nvPicPr>
        <xdr:cNvPr id="73" name="ID_14072E451EA94BCDA63F3F0A30C7F9A4"/>
        <xdr:cNvPicPr>
          <a:picLocks noChangeAspect="1"/>
        </xdr:cNvPicPr>
      </xdr:nvPicPr>
      <xdr:blipFill>
        <a:blip r:embed="rId5"/>
        <a:stretch>
          <a:fillRect/>
        </a:stretch>
      </xdr:blipFill>
      <xdr:spPr>
        <a:xfrm>
          <a:off x="2727325" y="1925320"/>
          <a:ext cx="504190" cy="728345"/>
        </a:xfrm>
        <a:prstGeom prst="rect">
          <a:avLst/>
        </a:prstGeom>
        <a:noFill/>
        <a:ln w="9525">
          <a:noFill/>
        </a:ln>
      </xdr:spPr>
    </xdr:pic>
  </etc:cellImage>
  <etc:cellImage>
    <xdr:pic>
      <xdr:nvPicPr>
        <xdr:cNvPr id="265" name="ID_139D865057664F8BA67815959BB76C4D"/>
        <xdr:cNvPicPr>
          <a:picLocks noChangeAspect="1"/>
        </xdr:cNvPicPr>
      </xdr:nvPicPr>
      <xdr:blipFill>
        <a:blip r:embed="rId6"/>
        <a:srcRect/>
        <a:stretch>
          <a:fillRect/>
        </a:stretch>
      </xdr:blipFill>
      <xdr:spPr>
        <a:xfrm>
          <a:off x="2276475" y="57483375"/>
          <a:ext cx="1181100" cy="828675"/>
        </a:xfrm>
        <a:prstGeom prst="rect">
          <a:avLst/>
        </a:prstGeom>
      </xdr:spPr>
    </xdr:pic>
  </etc:cellImage>
  <etc:cellImage>
    <xdr:pic>
      <xdr:nvPicPr>
        <xdr:cNvPr id="76" name="ID_596E59D5D0E24240AC846C59EDFAB35E"/>
        <xdr:cNvPicPr>
          <a:picLocks noChangeAspect="1"/>
        </xdr:cNvPicPr>
      </xdr:nvPicPr>
      <xdr:blipFill>
        <a:blip r:embed="rId7"/>
        <a:stretch>
          <a:fillRect/>
        </a:stretch>
      </xdr:blipFill>
      <xdr:spPr>
        <a:xfrm>
          <a:off x="2425065" y="27498040"/>
          <a:ext cx="937260" cy="340360"/>
        </a:xfrm>
        <a:prstGeom prst="rect">
          <a:avLst/>
        </a:prstGeom>
        <a:noFill/>
        <a:ln w="9525">
          <a:noFill/>
        </a:ln>
      </xdr:spPr>
    </xdr:pic>
  </etc:cellImage>
  <etc:cellImage>
    <xdr:pic>
      <xdr:nvPicPr>
        <xdr:cNvPr id="274" name="ID_0053DA1E5B8340B8AC8780A6C3DDDF37"/>
        <xdr:cNvPicPr>
          <a:picLocks noChangeAspect="1"/>
        </xdr:cNvPicPr>
      </xdr:nvPicPr>
      <xdr:blipFill>
        <a:blip r:embed="rId8"/>
        <a:srcRect/>
        <a:stretch>
          <a:fillRect/>
        </a:stretch>
      </xdr:blipFill>
      <xdr:spPr>
        <a:xfrm>
          <a:off x="2276475" y="63465075"/>
          <a:ext cx="1181100" cy="828675"/>
        </a:xfrm>
        <a:prstGeom prst="rect">
          <a:avLst/>
        </a:prstGeom>
      </xdr:spPr>
    </xdr:pic>
  </etc:cellImage>
  <etc:cellImage>
    <xdr:pic>
      <xdr:nvPicPr>
        <xdr:cNvPr id="255" name="ID_9E4C603C7D8C473D974BDC1ABA150A00"/>
        <xdr:cNvPicPr>
          <a:picLocks noChangeAspect="1"/>
        </xdr:cNvPicPr>
      </xdr:nvPicPr>
      <xdr:blipFill>
        <a:blip r:embed="rId9"/>
        <a:stretch>
          <a:fillRect/>
        </a:stretch>
      </xdr:blipFill>
      <xdr:spPr>
        <a:xfrm>
          <a:off x="2261870" y="20283805"/>
          <a:ext cx="1323975" cy="1285875"/>
        </a:xfrm>
        <a:prstGeom prst="rect">
          <a:avLst/>
        </a:prstGeom>
        <a:noFill/>
        <a:ln w="9525">
          <a:noFill/>
        </a:ln>
      </xdr:spPr>
    </xdr:pic>
  </etc:cellImage>
  <etc:cellImage>
    <xdr:pic>
      <xdr:nvPicPr>
        <xdr:cNvPr id="299" name="ID_55358BAAECF947C087420EB83FE22E31"/>
        <xdr:cNvPicPr>
          <a:picLocks noChangeAspect="1"/>
        </xdr:cNvPicPr>
      </xdr:nvPicPr>
      <xdr:blipFill>
        <a:blip r:embed="rId10"/>
        <a:srcRect/>
        <a:stretch>
          <a:fillRect/>
        </a:stretch>
      </xdr:blipFill>
      <xdr:spPr>
        <a:xfrm>
          <a:off x="2276475" y="10518775"/>
          <a:ext cx="1247140" cy="828675"/>
        </a:xfrm>
        <a:prstGeom prst="rect">
          <a:avLst/>
        </a:prstGeom>
      </xdr:spPr>
    </xdr:pic>
  </etc:cellImage>
  <etc:cellImage>
    <xdr:pic>
      <xdr:nvPicPr>
        <xdr:cNvPr id="6" name="ID_E47EAE755C4940FAB689CA8258267DF0"/>
        <xdr:cNvPicPr>
          <a:picLocks noChangeAspect="1"/>
        </xdr:cNvPicPr>
      </xdr:nvPicPr>
      <xdr:blipFill>
        <a:blip r:embed="rId11"/>
        <a:stretch>
          <a:fillRect/>
        </a:stretch>
      </xdr:blipFill>
      <xdr:spPr>
        <a:xfrm>
          <a:off x="2265045" y="50505360"/>
          <a:ext cx="820420" cy="1054735"/>
        </a:xfrm>
        <a:prstGeom prst="rect">
          <a:avLst/>
        </a:prstGeom>
        <a:noFill/>
        <a:ln w="9525">
          <a:noFill/>
        </a:ln>
      </xdr:spPr>
    </xdr:pic>
  </etc:cellImage>
  <etc:cellImage>
    <xdr:pic>
      <xdr:nvPicPr>
        <xdr:cNvPr id="23" name="ID_7502849153E14783BFDA34503CF45DC3"/>
        <xdr:cNvPicPr>
          <a:picLocks noChangeAspect="1"/>
        </xdr:cNvPicPr>
      </xdr:nvPicPr>
      <xdr:blipFill>
        <a:blip r:embed="rId12"/>
        <a:stretch>
          <a:fillRect/>
        </a:stretch>
      </xdr:blipFill>
      <xdr:spPr>
        <a:xfrm>
          <a:off x="2250440" y="142616555"/>
          <a:ext cx="1562100" cy="1047750"/>
        </a:xfrm>
        <a:prstGeom prst="rect">
          <a:avLst/>
        </a:prstGeom>
        <a:noFill/>
        <a:ln w="9525">
          <a:noFill/>
        </a:ln>
      </xdr:spPr>
    </xdr:pic>
  </etc:cellImage>
  <etc:cellImage>
    <xdr:pic>
      <xdr:nvPicPr>
        <xdr:cNvPr id="286" name="ID_A35F4A970DCA4D188852696CBB2F5DC7" descr="@9~6B10HN7WY2[60P6OAT~T"/>
        <xdr:cNvPicPr>
          <a:picLocks noChangeAspect="1"/>
        </xdr:cNvPicPr>
      </xdr:nvPicPr>
      <xdr:blipFill>
        <a:blip r:embed="rId13"/>
        <a:stretch>
          <a:fillRect/>
        </a:stretch>
      </xdr:blipFill>
      <xdr:spPr>
        <a:xfrm>
          <a:off x="2581275" y="11518900"/>
          <a:ext cx="590550" cy="749300"/>
        </a:xfrm>
        <a:prstGeom prst="rect">
          <a:avLst/>
        </a:prstGeom>
        <a:noFill/>
        <a:ln w="9525">
          <a:noFill/>
        </a:ln>
      </xdr:spPr>
    </xdr:pic>
  </etc:cellImage>
  <etc:cellImage>
    <xdr:pic>
      <xdr:nvPicPr>
        <xdr:cNvPr id="205" name="ID_25DBCC1863E846389D8C98556BE0FE0C"/>
        <xdr:cNvPicPr>
          <a:picLocks noChangeAspect="1"/>
        </xdr:cNvPicPr>
      </xdr:nvPicPr>
      <xdr:blipFill>
        <a:blip r:embed="rId14"/>
        <a:srcRect/>
        <a:stretch>
          <a:fillRect/>
        </a:stretch>
      </xdr:blipFill>
      <xdr:spPr>
        <a:xfrm>
          <a:off x="2276475" y="127434975"/>
          <a:ext cx="1181100" cy="828675"/>
        </a:xfrm>
        <a:prstGeom prst="rect">
          <a:avLst/>
        </a:prstGeom>
      </xdr:spPr>
    </xdr:pic>
  </etc:cellImage>
  <etc:cellImage>
    <xdr:pic>
      <xdr:nvPicPr>
        <xdr:cNvPr id="2" name="ID_273CD02149944786BE973EBBF3B56E34"/>
        <xdr:cNvPicPr>
          <a:picLocks noChangeAspect="1"/>
        </xdr:cNvPicPr>
      </xdr:nvPicPr>
      <xdr:blipFill>
        <a:blip r:embed="rId15"/>
        <a:stretch>
          <a:fillRect/>
        </a:stretch>
      </xdr:blipFill>
      <xdr:spPr>
        <a:xfrm>
          <a:off x="2100580" y="13633450"/>
          <a:ext cx="995045" cy="1105535"/>
        </a:xfrm>
        <a:prstGeom prst="rect">
          <a:avLst/>
        </a:prstGeom>
        <a:noFill/>
        <a:ln w="9525">
          <a:noFill/>
        </a:ln>
      </xdr:spPr>
    </xdr:pic>
  </etc:cellImage>
  <etc:cellImage>
    <xdr:pic>
      <xdr:nvPicPr>
        <xdr:cNvPr id="28" name="ID_3B584BD29A4E4423BA8DE6D5963138C0"/>
        <xdr:cNvPicPr>
          <a:picLocks noChangeAspect="1"/>
        </xdr:cNvPicPr>
      </xdr:nvPicPr>
      <xdr:blipFill>
        <a:blip r:embed="rId16"/>
        <a:stretch>
          <a:fillRect/>
        </a:stretch>
      </xdr:blipFill>
      <xdr:spPr>
        <a:xfrm>
          <a:off x="2378710" y="114926110"/>
          <a:ext cx="1533525" cy="2457450"/>
        </a:xfrm>
        <a:prstGeom prst="rect">
          <a:avLst/>
        </a:prstGeom>
        <a:noFill/>
        <a:ln w="9525">
          <a:noFill/>
        </a:ln>
      </xdr:spPr>
    </xdr:pic>
  </etc:cellImage>
  <etc:cellImage>
    <xdr:pic>
      <xdr:nvPicPr>
        <xdr:cNvPr id="3" name="ID_2825050D4F63457FBD4BCE7B2D06A003"/>
        <xdr:cNvPicPr>
          <a:picLocks noChangeAspect="1"/>
        </xdr:cNvPicPr>
      </xdr:nvPicPr>
      <xdr:blipFill>
        <a:blip r:embed="rId17"/>
        <a:stretch>
          <a:fillRect/>
        </a:stretch>
      </xdr:blipFill>
      <xdr:spPr>
        <a:xfrm>
          <a:off x="2105025" y="15320010"/>
          <a:ext cx="918210" cy="586105"/>
        </a:xfrm>
        <a:prstGeom prst="rect">
          <a:avLst/>
        </a:prstGeom>
        <a:noFill/>
        <a:ln w="9525">
          <a:noFill/>
        </a:ln>
      </xdr:spPr>
    </xdr:pic>
  </etc:cellImage>
  <etc:cellImage>
    <xdr:pic>
      <xdr:nvPicPr>
        <xdr:cNvPr id="5" name="ID_6D9B41EA0788423EA7628FA5ECF6428C"/>
        <xdr:cNvPicPr>
          <a:picLocks noChangeAspect="1"/>
        </xdr:cNvPicPr>
      </xdr:nvPicPr>
      <xdr:blipFill>
        <a:blip r:embed="rId18"/>
        <a:stretch>
          <a:fillRect/>
        </a:stretch>
      </xdr:blipFill>
      <xdr:spPr>
        <a:xfrm>
          <a:off x="2460625" y="22880320"/>
          <a:ext cx="965835" cy="1280160"/>
        </a:xfrm>
        <a:prstGeom prst="rect">
          <a:avLst/>
        </a:prstGeom>
        <a:noFill/>
        <a:ln w="9525">
          <a:noFill/>
        </a:ln>
      </xdr:spPr>
    </xdr:pic>
  </etc:cellImage>
  <etc:cellImage>
    <xdr:pic>
      <xdr:nvPicPr>
        <xdr:cNvPr id="19" name="ID_C5FA048D10554ACB9246C23D26500F13"/>
        <xdr:cNvPicPr>
          <a:picLocks noChangeAspect="1"/>
        </xdr:cNvPicPr>
      </xdr:nvPicPr>
      <xdr:blipFill>
        <a:blip r:embed="rId19"/>
        <a:stretch>
          <a:fillRect/>
        </a:stretch>
      </xdr:blipFill>
      <xdr:spPr>
        <a:xfrm>
          <a:off x="1929765" y="15398750"/>
          <a:ext cx="716915" cy="903605"/>
        </a:xfrm>
        <a:prstGeom prst="rect">
          <a:avLst/>
        </a:prstGeom>
        <a:noFill/>
        <a:ln w="9525">
          <a:noFill/>
        </a:ln>
      </xdr:spPr>
    </xdr:pic>
  </etc:cellImage>
  <etc:cellImage>
    <xdr:pic>
      <xdr:nvPicPr>
        <xdr:cNvPr id="71" name="ID_784874DCC4E747BAB36FB95720E164CB"/>
        <xdr:cNvPicPr>
          <a:picLocks noChangeAspect="1"/>
        </xdr:cNvPicPr>
      </xdr:nvPicPr>
      <xdr:blipFill>
        <a:blip r:embed="rId20"/>
        <a:stretch>
          <a:fillRect/>
        </a:stretch>
      </xdr:blipFill>
      <xdr:spPr>
        <a:xfrm>
          <a:off x="2663190" y="15827375"/>
          <a:ext cx="1666875" cy="1647825"/>
        </a:xfrm>
        <a:prstGeom prst="rect">
          <a:avLst/>
        </a:prstGeom>
        <a:noFill/>
        <a:ln w="9525">
          <a:noFill/>
        </a:ln>
      </xdr:spPr>
    </xdr:pic>
  </etc:cellImage>
  <etc:cellImage>
    <xdr:pic>
      <xdr:nvPicPr>
        <xdr:cNvPr id="7" name="ID_8E3C1A89E1204E569798E390A5697215"/>
        <xdr:cNvPicPr>
          <a:picLocks noChangeAspect="1"/>
        </xdr:cNvPicPr>
      </xdr:nvPicPr>
      <xdr:blipFill>
        <a:blip r:embed="rId21"/>
        <a:stretch>
          <a:fillRect/>
        </a:stretch>
      </xdr:blipFill>
      <xdr:spPr>
        <a:xfrm>
          <a:off x="2365375" y="28922980"/>
          <a:ext cx="964565" cy="770255"/>
        </a:xfrm>
        <a:prstGeom prst="rect">
          <a:avLst/>
        </a:prstGeom>
        <a:noFill/>
        <a:ln w="9525">
          <a:noFill/>
        </a:ln>
      </xdr:spPr>
    </xdr:pic>
  </etc:cellImage>
  <etc:cellImage>
    <xdr:pic>
      <xdr:nvPicPr>
        <xdr:cNvPr id="82" name="ID_0C9CCD34F1F54D53A5DF43E02537FF25"/>
        <xdr:cNvPicPr>
          <a:picLocks noChangeAspect="1"/>
        </xdr:cNvPicPr>
      </xdr:nvPicPr>
      <xdr:blipFill>
        <a:blip r:embed="rId22"/>
        <a:stretch>
          <a:fillRect/>
        </a:stretch>
      </xdr:blipFill>
      <xdr:spPr>
        <a:xfrm>
          <a:off x="2345690" y="2423795"/>
          <a:ext cx="1819275" cy="1781175"/>
        </a:xfrm>
        <a:prstGeom prst="rect">
          <a:avLst/>
        </a:prstGeom>
        <a:noFill/>
        <a:ln w="9525">
          <a:noFill/>
        </a:ln>
      </xdr:spPr>
    </xdr:pic>
  </etc:cellImage>
  <etc:cellImage>
    <xdr:pic>
      <xdr:nvPicPr>
        <xdr:cNvPr id="93" name="ID_65BCC140A7F244D7A11BFACAE0EE74CD"/>
        <xdr:cNvPicPr>
          <a:picLocks noChangeAspect="1"/>
        </xdr:cNvPicPr>
      </xdr:nvPicPr>
      <xdr:blipFill>
        <a:blip r:embed="rId23"/>
        <a:stretch>
          <a:fillRect/>
        </a:stretch>
      </xdr:blipFill>
      <xdr:spPr>
        <a:xfrm>
          <a:off x="2424430" y="1550670"/>
          <a:ext cx="1876425" cy="1695450"/>
        </a:xfrm>
        <a:prstGeom prst="rect">
          <a:avLst/>
        </a:prstGeom>
        <a:noFill/>
        <a:ln w="9525">
          <a:noFill/>
        </a:ln>
      </xdr:spPr>
    </xdr:pic>
  </etc:cellImage>
  <etc:cellImage>
    <xdr:pic>
      <xdr:nvPicPr>
        <xdr:cNvPr id="38" name="ID_13995157C9DB4FB3971824291D519496"/>
        <xdr:cNvPicPr>
          <a:picLocks noChangeAspect="1"/>
        </xdr:cNvPicPr>
      </xdr:nvPicPr>
      <xdr:blipFill>
        <a:blip r:embed="rId24"/>
        <a:stretch>
          <a:fillRect/>
        </a:stretch>
      </xdr:blipFill>
      <xdr:spPr>
        <a:xfrm>
          <a:off x="2606040" y="1689100"/>
          <a:ext cx="952500" cy="2047875"/>
        </a:xfrm>
        <a:prstGeom prst="rect">
          <a:avLst/>
        </a:prstGeom>
        <a:noFill/>
        <a:ln w="9525">
          <a:noFill/>
        </a:ln>
      </xdr:spPr>
    </xdr:pic>
  </etc:cellImage>
  <etc:cellImage>
    <xdr:pic>
      <xdr:nvPicPr>
        <xdr:cNvPr id="39" name="ID_8CC7534213414D30BCC03433913EC062"/>
        <xdr:cNvPicPr>
          <a:picLocks noChangeAspect="1"/>
        </xdr:cNvPicPr>
      </xdr:nvPicPr>
      <xdr:blipFill>
        <a:blip r:embed="rId25"/>
        <a:stretch>
          <a:fillRect/>
        </a:stretch>
      </xdr:blipFill>
      <xdr:spPr>
        <a:xfrm>
          <a:off x="2435225" y="136521190"/>
          <a:ext cx="2143125" cy="1943100"/>
        </a:xfrm>
        <a:prstGeom prst="rect">
          <a:avLst/>
        </a:prstGeom>
        <a:noFill/>
        <a:ln w="9525">
          <a:noFill/>
        </a:ln>
      </xdr:spPr>
    </xdr:pic>
  </etc:cellImage>
  <etc:cellImage>
    <xdr:pic>
      <xdr:nvPicPr>
        <xdr:cNvPr id="8" name="ID_6ABFEFF49B0A4D3C84636B69E9782730" descr="独立烘干箱照片"/>
        <xdr:cNvPicPr>
          <a:picLocks noChangeAspect="1"/>
        </xdr:cNvPicPr>
      </xdr:nvPicPr>
      <xdr:blipFill>
        <a:blip r:embed="rId26"/>
        <a:srcRect r="18396" b="13445"/>
        <a:stretch>
          <a:fillRect/>
        </a:stretch>
      </xdr:blipFill>
      <xdr:spPr>
        <a:xfrm>
          <a:off x="1847850" y="35070415"/>
          <a:ext cx="852170" cy="997585"/>
        </a:xfrm>
        <a:prstGeom prst="rect">
          <a:avLst/>
        </a:prstGeom>
        <a:noFill/>
        <a:ln w="9525">
          <a:noFill/>
        </a:ln>
      </xdr:spPr>
    </xdr:pic>
  </etc:cellImage>
  <etc:cellImage>
    <xdr:pic>
      <xdr:nvPicPr>
        <xdr:cNvPr id="297" name="ID_2A8A7D17182F4C568C9F3D1C562035E5"/>
        <xdr:cNvPicPr>
          <a:picLocks noChangeAspect="1"/>
        </xdr:cNvPicPr>
      </xdr:nvPicPr>
      <xdr:blipFill>
        <a:blip r:embed="rId27"/>
        <a:srcRect/>
        <a:stretch>
          <a:fillRect/>
        </a:stretch>
      </xdr:blipFill>
      <xdr:spPr>
        <a:xfrm>
          <a:off x="2276475" y="8613775"/>
          <a:ext cx="1181100" cy="828675"/>
        </a:xfrm>
        <a:prstGeom prst="rect">
          <a:avLst/>
        </a:prstGeom>
      </xdr:spPr>
    </xdr:pic>
  </etc:cellImage>
  <etc:cellImage>
    <xdr:pic>
      <xdr:nvPicPr>
        <xdr:cNvPr id="27" name="ID_77F89C49965E4A6AABC47E1126D247A4"/>
        <xdr:cNvPicPr>
          <a:picLocks noChangeAspect="1"/>
        </xdr:cNvPicPr>
      </xdr:nvPicPr>
      <xdr:blipFill>
        <a:blip r:embed="rId28"/>
        <a:stretch>
          <a:fillRect/>
        </a:stretch>
      </xdr:blipFill>
      <xdr:spPr>
        <a:xfrm>
          <a:off x="1929765" y="4370070"/>
          <a:ext cx="885190" cy="1311275"/>
        </a:xfrm>
        <a:prstGeom prst="rect">
          <a:avLst/>
        </a:prstGeom>
        <a:noFill/>
        <a:ln w="9525">
          <a:noFill/>
        </a:ln>
      </xdr:spPr>
    </xdr:pic>
  </etc:cellImage>
  <etc:cellImage>
    <xdr:pic>
      <xdr:nvPicPr>
        <xdr:cNvPr id="9" name="ID_143DFCEE5EBD46899872F4207D157B19"/>
        <xdr:cNvPicPr>
          <a:picLocks noChangeAspect="1"/>
        </xdr:cNvPicPr>
      </xdr:nvPicPr>
      <xdr:blipFill>
        <a:blip r:embed="rId29"/>
        <a:stretch>
          <a:fillRect/>
        </a:stretch>
      </xdr:blipFill>
      <xdr:spPr>
        <a:xfrm>
          <a:off x="2180590" y="49526825"/>
          <a:ext cx="1169035" cy="925830"/>
        </a:xfrm>
        <a:prstGeom prst="rect">
          <a:avLst/>
        </a:prstGeom>
        <a:noFill/>
        <a:ln w="9525">
          <a:noFill/>
        </a:ln>
      </xdr:spPr>
    </xdr:pic>
  </etc:cellImage>
  <etc:cellImage>
    <xdr:pic>
      <xdr:nvPicPr>
        <xdr:cNvPr id="239" name="ID_C9CD0B6E009548C98C098C7891725648" descr="轴流风机"/>
        <xdr:cNvPicPr>
          <a:picLocks noChangeAspect="1"/>
        </xdr:cNvPicPr>
      </xdr:nvPicPr>
      <xdr:blipFill>
        <a:blip r:embed="rId30"/>
        <a:stretch>
          <a:fillRect/>
        </a:stretch>
      </xdr:blipFill>
      <xdr:spPr>
        <a:xfrm>
          <a:off x="7782560" y="662305"/>
          <a:ext cx="857250" cy="661670"/>
        </a:xfrm>
        <a:prstGeom prst="rect">
          <a:avLst/>
        </a:prstGeom>
        <a:noFill/>
        <a:ln w="9525">
          <a:noFill/>
        </a:ln>
      </xdr:spPr>
    </xdr:pic>
  </etc:cellImage>
  <etc:cellImage>
    <xdr:pic>
      <xdr:nvPicPr>
        <xdr:cNvPr id="21" name="ID_C3010F25F51E4E218ADDCE4F4BA6F174"/>
        <xdr:cNvPicPr>
          <a:picLocks noChangeAspect="1"/>
        </xdr:cNvPicPr>
      </xdr:nvPicPr>
      <xdr:blipFill>
        <a:blip r:embed="rId31"/>
        <a:stretch>
          <a:fillRect/>
        </a:stretch>
      </xdr:blipFill>
      <xdr:spPr>
        <a:xfrm>
          <a:off x="687070" y="2945130"/>
          <a:ext cx="1112520" cy="866775"/>
        </a:xfrm>
        <a:prstGeom prst="roundRect">
          <a:avLst/>
        </a:prstGeom>
        <a:noFill/>
        <a:ln w="9525">
          <a:noFill/>
        </a:ln>
      </xdr:spPr>
    </xdr:pic>
  </etc:cellImage>
  <etc:cellImage>
    <xdr:pic>
      <xdr:nvPicPr>
        <xdr:cNvPr id="16" name="ID_C4BA2D1F817E431B9AF3A344F27BE2E7"/>
        <xdr:cNvPicPr>
          <a:picLocks noChangeAspect="1"/>
        </xdr:cNvPicPr>
      </xdr:nvPicPr>
      <xdr:blipFill>
        <a:blip r:embed="rId32"/>
        <a:stretch>
          <a:fillRect/>
        </a:stretch>
      </xdr:blipFill>
      <xdr:spPr>
        <a:xfrm>
          <a:off x="2663190" y="105462070"/>
          <a:ext cx="408940" cy="918845"/>
        </a:xfrm>
        <a:prstGeom prst="rect">
          <a:avLst/>
        </a:prstGeom>
        <a:noFill/>
        <a:ln w="9525">
          <a:noFill/>
        </a:ln>
      </xdr:spPr>
    </xdr:pic>
  </etc:cellImage>
  <etc:cellImage>
    <xdr:pic>
      <xdr:nvPicPr>
        <xdr:cNvPr id="10" name="ID_46B90B726799422CBD7C633840B65920"/>
        <xdr:cNvPicPr>
          <a:picLocks noChangeAspect="1"/>
        </xdr:cNvPicPr>
      </xdr:nvPicPr>
      <xdr:blipFill>
        <a:blip r:embed="rId33">
          <a:extLst>
            <a:ext uri="{28A0092B-C50C-407E-A947-70E740481C1C}">
              <a14:useLocalDpi xmlns:a14="http://schemas.microsoft.com/office/drawing/2010/main" val="0"/>
            </a:ext>
          </a:extLst>
        </a:blip>
        <a:stretch>
          <a:fillRect/>
        </a:stretch>
      </xdr:blipFill>
      <xdr:spPr>
        <a:xfrm>
          <a:off x="2487930" y="61365765"/>
          <a:ext cx="761365" cy="760095"/>
        </a:xfrm>
        <a:prstGeom prst="rect">
          <a:avLst/>
        </a:prstGeom>
      </xdr:spPr>
    </xdr:pic>
  </etc:cellImage>
  <etc:cellImage>
    <xdr:pic>
      <xdr:nvPicPr>
        <xdr:cNvPr id="33" name="ID_FF78623EACA540A88A66FD126BCC2347"/>
        <xdr:cNvPicPr>
          <a:picLocks noChangeAspect="1"/>
        </xdr:cNvPicPr>
      </xdr:nvPicPr>
      <xdr:blipFill>
        <a:blip r:embed="rId34"/>
        <a:stretch>
          <a:fillRect/>
        </a:stretch>
      </xdr:blipFill>
      <xdr:spPr>
        <a:xfrm>
          <a:off x="2689225" y="44181395"/>
          <a:ext cx="712470" cy="628015"/>
        </a:xfrm>
        <a:prstGeom prst="rect">
          <a:avLst/>
        </a:prstGeom>
        <a:noFill/>
        <a:ln w="9525">
          <a:noFill/>
        </a:ln>
      </xdr:spPr>
    </xdr:pic>
  </etc:cellImage>
  <etc:cellImage>
    <xdr:pic>
      <xdr:nvPicPr>
        <xdr:cNvPr id="11" name="ID_436144F31A9B4C7EA37239F36669471E"/>
        <xdr:cNvPicPr>
          <a:picLocks noChangeAspect="1"/>
        </xdr:cNvPicPr>
      </xdr:nvPicPr>
      <xdr:blipFill>
        <a:blip r:embed="rId35"/>
        <a:stretch>
          <a:fillRect/>
        </a:stretch>
      </xdr:blipFill>
      <xdr:spPr>
        <a:xfrm>
          <a:off x="2178050" y="63954025"/>
          <a:ext cx="887095" cy="1536700"/>
        </a:xfrm>
        <a:prstGeom prst="rect">
          <a:avLst/>
        </a:prstGeom>
        <a:noFill/>
        <a:ln w="9525">
          <a:noFill/>
        </a:ln>
      </xdr:spPr>
    </xdr:pic>
  </etc:cellImage>
  <etc:cellImage>
    <xdr:pic>
      <xdr:nvPicPr>
        <xdr:cNvPr id="257" name="ID_407214DE85F54CA7A3D4F5651FC048C5"/>
        <xdr:cNvPicPr>
          <a:picLocks noChangeAspect="1"/>
        </xdr:cNvPicPr>
      </xdr:nvPicPr>
      <xdr:blipFill>
        <a:blip r:embed="rId36"/>
        <a:stretch>
          <a:fillRect/>
        </a:stretch>
      </xdr:blipFill>
      <xdr:spPr>
        <a:xfrm>
          <a:off x="2803525" y="41972865"/>
          <a:ext cx="633095" cy="582930"/>
        </a:xfrm>
        <a:prstGeom prst="rect">
          <a:avLst/>
        </a:prstGeom>
        <a:noFill/>
        <a:ln w="9525">
          <a:noFill/>
        </a:ln>
      </xdr:spPr>
    </xdr:pic>
  </etc:cellImage>
  <etc:cellImage>
    <xdr:pic>
      <xdr:nvPicPr>
        <xdr:cNvPr id="56" name="ID_9C544F0C2765422E8990E6D025DEEAFA"/>
        <xdr:cNvPicPr>
          <a:picLocks noChangeAspect="1"/>
        </xdr:cNvPicPr>
      </xdr:nvPicPr>
      <xdr:blipFill>
        <a:blip r:embed="rId37"/>
        <a:stretch>
          <a:fillRect/>
        </a:stretch>
      </xdr:blipFill>
      <xdr:spPr>
        <a:xfrm>
          <a:off x="2614930" y="1517015"/>
          <a:ext cx="1447800" cy="1638300"/>
        </a:xfrm>
        <a:prstGeom prst="rect">
          <a:avLst/>
        </a:prstGeom>
        <a:noFill/>
        <a:ln w="9525">
          <a:noFill/>
        </a:ln>
      </xdr:spPr>
    </xdr:pic>
  </etc:cellImage>
  <etc:cellImage>
    <xdr:pic>
      <xdr:nvPicPr>
        <xdr:cNvPr id="22" name="ID_94222E04298547B3A09AFF4A510156A3"/>
        <xdr:cNvPicPr>
          <a:picLocks noChangeAspect="1"/>
        </xdr:cNvPicPr>
      </xdr:nvPicPr>
      <xdr:blipFill>
        <a:blip r:embed="rId38"/>
        <a:srcRect/>
        <a:stretch>
          <a:fillRect/>
        </a:stretch>
      </xdr:blipFill>
      <xdr:spPr>
        <a:xfrm>
          <a:off x="1926590" y="51579780"/>
          <a:ext cx="970280" cy="822325"/>
        </a:xfrm>
        <a:prstGeom prst="rect">
          <a:avLst/>
        </a:prstGeom>
      </xdr:spPr>
    </xdr:pic>
  </etc:cellImage>
  <etc:cellImage>
    <xdr:pic>
      <xdr:nvPicPr>
        <xdr:cNvPr id="200" name="ID_F71DBE6D6D7A470295FA36F7AD3841E3"/>
        <xdr:cNvPicPr>
          <a:picLocks noChangeAspect="1"/>
        </xdr:cNvPicPr>
      </xdr:nvPicPr>
      <xdr:blipFill>
        <a:blip r:embed="rId39"/>
        <a:stretch>
          <a:fillRect/>
        </a:stretch>
      </xdr:blipFill>
      <xdr:spPr>
        <a:xfrm>
          <a:off x="2807970" y="52130960"/>
          <a:ext cx="2028825" cy="1314450"/>
        </a:xfrm>
        <a:prstGeom prst="rect">
          <a:avLst/>
        </a:prstGeom>
        <a:noFill/>
        <a:ln w="9525">
          <a:noFill/>
        </a:ln>
      </xdr:spPr>
    </xdr:pic>
  </etc:cellImage>
  <etc:cellImage>
    <xdr:pic>
      <xdr:nvPicPr>
        <xdr:cNvPr id="17" name="ID_DC5A654A22224383AC06C6D0DC850EAB"/>
        <xdr:cNvPicPr>
          <a:picLocks noChangeAspect="1"/>
        </xdr:cNvPicPr>
      </xdr:nvPicPr>
      <xdr:blipFill>
        <a:blip r:embed="rId40"/>
        <a:stretch>
          <a:fillRect/>
        </a:stretch>
      </xdr:blipFill>
      <xdr:spPr>
        <a:xfrm>
          <a:off x="2100580" y="79558515"/>
          <a:ext cx="901065" cy="959485"/>
        </a:xfrm>
        <a:prstGeom prst="rect">
          <a:avLst/>
        </a:prstGeom>
        <a:noFill/>
        <a:ln w="9525">
          <a:noFill/>
        </a:ln>
      </xdr:spPr>
    </xdr:pic>
  </etc:cellImage>
  <etc:cellImage>
    <xdr:pic>
      <xdr:nvPicPr>
        <xdr:cNvPr id="103" name="ID_81A451B9287E4FC1972A7CCB159A1DAB" descr="1638000090(1)"/>
        <xdr:cNvPicPr>
          <a:picLocks noChangeAspect="1"/>
        </xdr:cNvPicPr>
      </xdr:nvPicPr>
      <xdr:blipFill>
        <a:blip r:embed="rId41"/>
        <a:stretch>
          <a:fillRect/>
        </a:stretch>
      </xdr:blipFill>
      <xdr:spPr>
        <a:xfrm>
          <a:off x="2504440" y="282500070"/>
          <a:ext cx="692150" cy="681355"/>
        </a:xfrm>
        <a:prstGeom prst="rect">
          <a:avLst/>
        </a:prstGeom>
      </xdr:spPr>
    </xdr:pic>
  </etc:cellImage>
  <etc:cellImage>
    <xdr:pic>
      <xdr:nvPicPr>
        <xdr:cNvPr id="129" name="ID_1DF2EF447B7946658090CDE1737A3A11"/>
        <xdr:cNvPicPr>
          <a:picLocks noChangeAspect="1"/>
        </xdr:cNvPicPr>
      </xdr:nvPicPr>
      <xdr:blipFill>
        <a:blip r:embed="rId42"/>
        <a:stretch>
          <a:fillRect/>
        </a:stretch>
      </xdr:blipFill>
      <xdr:spPr>
        <a:xfrm>
          <a:off x="2752090" y="1550670"/>
          <a:ext cx="1066800" cy="2019300"/>
        </a:xfrm>
        <a:prstGeom prst="rect">
          <a:avLst/>
        </a:prstGeom>
        <a:noFill/>
        <a:ln w="9525">
          <a:noFill/>
        </a:ln>
      </xdr:spPr>
    </xdr:pic>
  </etc:cellImage>
  <etc:cellImage>
    <xdr:pic>
      <xdr:nvPicPr>
        <xdr:cNvPr id="258274" name="ID_EEB8FECFDE044D24B8A1ABFC45BA3E73"/>
        <xdr:cNvPicPr>
          <a:picLocks noChangeAspect="1"/>
        </xdr:cNvPicPr>
      </xdr:nvPicPr>
      <xdr:blipFill>
        <a:blip r:embed="rId43"/>
        <a:stretch>
          <a:fillRect/>
        </a:stretch>
      </xdr:blipFill>
      <xdr:spPr>
        <a:xfrm>
          <a:off x="1861820" y="70809485"/>
          <a:ext cx="854075" cy="730885"/>
        </a:xfrm>
        <a:prstGeom prst="rect">
          <a:avLst/>
        </a:prstGeom>
        <a:noFill/>
        <a:ln w="9525">
          <a:noFill/>
        </a:ln>
      </xdr:spPr>
    </xdr:pic>
  </etc:cellImage>
  <etc:cellImage>
    <xdr:pic>
      <xdr:nvPicPr>
        <xdr:cNvPr id="18" name="ID_4A1579C4F5A1489E8DC6346B7BA3CBB1"/>
        <xdr:cNvPicPr>
          <a:picLocks noChangeAspect="1"/>
        </xdr:cNvPicPr>
      </xdr:nvPicPr>
      <xdr:blipFill>
        <a:blip r:embed="rId44"/>
        <a:stretch>
          <a:fillRect/>
        </a:stretch>
      </xdr:blipFill>
      <xdr:spPr>
        <a:xfrm>
          <a:off x="2498090" y="8573770"/>
          <a:ext cx="923925" cy="530225"/>
        </a:xfrm>
        <a:prstGeom prst="rect">
          <a:avLst/>
        </a:prstGeom>
        <a:noFill/>
        <a:ln w="9525">
          <a:noFill/>
        </a:ln>
      </xdr:spPr>
    </xdr:pic>
  </etc:cellImage>
  <etc:cellImage>
    <xdr:pic>
      <xdr:nvPicPr>
        <xdr:cNvPr id="232" name="ID_66093264BCBB400B948018BE57EC92EE"/>
        <xdr:cNvPicPr>
          <a:picLocks noChangeAspect="1"/>
        </xdr:cNvPicPr>
      </xdr:nvPicPr>
      <xdr:blipFill>
        <a:blip r:embed="rId45"/>
        <a:srcRect/>
        <a:stretch>
          <a:fillRect/>
        </a:stretch>
      </xdr:blipFill>
      <xdr:spPr>
        <a:xfrm>
          <a:off x="2276475" y="16500475"/>
          <a:ext cx="1181100" cy="828675"/>
        </a:xfrm>
        <a:prstGeom prst="rect">
          <a:avLst/>
        </a:prstGeom>
      </xdr:spPr>
    </xdr:pic>
  </etc:cellImage>
  <etc:cellImage>
    <xdr:pic>
      <xdr:nvPicPr>
        <xdr:cNvPr id="114" name="ID_E6028CA6AB824C7791BB5BDDDF6ECE2A"/>
        <xdr:cNvPicPr>
          <a:picLocks noChangeAspect="1"/>
        </xdr:cNvPicPr>
      </xdr:nvPicPr>
      <xdr:blipFill>
        <a:blip r:embed="rId46"/>
        <a:stretch>
          <a:fillRect/>
        </a:stretch>
      </xdr:blipFill>
      <xdr:spPr>
        <a:xfrm>
          <a:off x="2908300" y="17778095"/>
          <a:ext cx="2438400" cy="1533525"/>
        </a:xfrm>
        <a:prstGeom prst="rect">
          <a:avLst/>
        </a:prstGeom>
        <a:noFill/>
        <a:ln w="9525">
          <a:noFill/>
        </a:ln>
      </xdr:spPr>
    </xdr:pic>
  </etc:cellImage>
  <etc:cellImage>
    <xdr:pic>
      <xdr:nvPicPr>
        <xdr:cNvPr id="331" name="ID_868604BEC3724AF785356D649DCD14B4" descr="2@ETQV_035J$]H%_I1N$OHF"/>
        <xdr:cNvPicPr>
          <a:picLocks noChangeAspect="1"/>
        </xdr:cNvPicPr>
      </xdr:nvPicPr>
      <xdr:blipFill>
        <a:blip r:embed="rId47"/>
        <a:stretch>
          <a:fillRect/>
        </a:stretch>
      </xdr:blipFill>
      <xdr:spPr>
        <a:xfrm>
          <a:off x="2524125" y="184727850"/>
          <a:ext cx="790575" cy="784225"/>
        </a:xfrm>
        <a:prstGeom prst="rect">
          <a:avLst/>
        </a:prstGeom>
        <a:noFill/>
        <a:ln w="9525">
          <a:noFill/>
        </a:ln>
      </xdr:spPr>
    </xdr:pic>
  </etc:cellImage>
  <etc:cellImage>
    <xdr:pic>
      <xdr:nvPicPr>
        <xdr:cNvPr id="115" name="ID_2BEFF0AF50F94F28BE7EFAA3EF276394"/>
        <xdr:cNvPicPr>
          <a:picLocks noChangeAspect="1"/>
        </xdr:cNvPicPr>
      </xdr:nvPicPr>
      <xdr:blipFill>
        <a:blip r:embed="rId48"/>
        <a:stretch>
          <a:fillRect/>
        </a:stretch>
      </xdr:blipFill>
      <xdr:spPr>
        <a:xfrm>
          <a:off x="2796540" y="18055590"/>
          <a:ext cx="1819275" cy="1819275"/>
        </a:xfrm>
        <a:prstGeom prst="rect">
          <a:avLst/>
        </a:prstGeom>
        <a:noFill/>
        <a:ln w="9525">
          <a:noFill/>
        </a:ln>
      </xdr:spPr>
    </xdr:pic>
  </etc:cellImage>
  <etc:cellImage>
    <xdr:pic>
      <xdr:nvPicPr>
        <xdr:cNvPr id="37" name="ID_2F9F4F5E9CCF4327B5D2A97AD1E3CB77"/>
        <xdr:cNvPicPr>
          <a:picLocks noChangeAspect="1"/>
        </xdr:cNvPicPr>
      </xdr:nvPicPr>
      <xdr:blipFill>
        <a:blip r:embed="rId49"/>
        <a:stretch>
          <a:fillRect/>
        </a:stretch>
      </xdr:blipFill>
      <xdr:spPr>
        <a:xfrm>
          <a:off x="2390140" y="134152640"/>
          <a:ext cx="2400300" cy="3819525"/>
        </a:xfrm>
        <a:prstGeom prst="rect">
          <a:avLst/>
        </a:prstGeom>
        <a:noFill/>
        <a:ln w="9525">
          <a:noFill/>
        </a:ln>
      </xdr:spPr>
    </xdr:pic>
  </etc:cellImage>
  <etc:cellImage>
    <xdr:pic>
      <xdr:nvPicPr>
        <xdr:cNvPr id="330" name="ID_2E376A5BB1924A879D85F9429B8A7B9D" descr="2009102117474714475225"/>
        <xdr:cNvPicPr>
          <a:picLocks noChangeAspect="1"/>
        </xdr:cNvPicPr>
      </xdr:nvPicPr>
      <xdr:blipFill>
        <a:blip r:embed="rId50"/>
        <a:stretch>
          <a:fillRect/>
        </a:stretch>
      </xdr:blipFill>
      <xdr:spPr>
        <a:xfrm>
          <a:off x="2466975" y="183803925"/>
          <a:ext cx="913765" cy="684530"/>
        </a:xfrm>
        <a:prstGeom prst="rect">
          <a:avLst/>
        </a:prstGeom>
        <a:noFill/>
        <a:ln w="9525">
          <a:noFill/>
        </a:ln>
      </xdr:spPr>
    </xdr:pic>
  </etc:cellImage>
  <etc:cellImage>
    <xdr:pic>
      <xdr:nvPicPr>
        <xdr:cNvPr id="329" name="ID_E3781AC68EC24A7F8AE41753ADE09252" descr="抽风柜.bmp"/>
        <xdr:cNvPicPr>
          <a:picLocks noChangeAspect="1"/>
        </xdr:cNvPicPr>
      </xdr:nvPicPr>
      <xdr:blipFill>
        <a:blip r:embed="rId51"/>
        <a:stretch>
          <a:fillRect/>
        </a:stretch>
      </xdr:blipFill>
      <xdr:spPr>
        <a:xfrm>
          <a:off x="2447925" y="182851425"/>
          <a:ext cx="832485" cy="712470"/>
        </a:xfrm>
        <a:prstGeom prst="rect">
          <a:avLst/>
        </a:prstGeom>
        <a:noFill/>
        <a:ln w="9525">
          <a:noFill/>
        </a:ln>
      </xdr:spPr>
    </xdr:pic>
  </etc:cellImage>
  <etc:cellImage>
    <xdr:pic>
      <xdr:nvPicPr>
        <xdr:cNvPr id="215" name="ID_3DE1A11A12AD4580A6A90B39AC77901A"/>
        <xdr:cNvPicPr>
          <a:picLocks noChangeAspect="1"/>
        </xdr:cNvPicPr>
      </xdr:nvPicPr>
      <xdr:blipFill>
        <a:blip r:embed="rId52"/>
        <a:srcRect/>
        <a:stretch>
          <a:fillRect/>
        </a:stretch>
      </xdr:blipFill>
      <xdr:spPr>
        <a:xfrm>
          <a:off x="2239010" y="70710425"/>
          <a:ext cx="970280" cy="822325"/>
        </a:xfrm>
        <a:prstGeom prst="rect">
          <a:avLst/>
        </a:prstGeom>
      </xdr:spPr>
    </xdr:pic>
  </etc:cellImage>
  <etc:cellImage>
    <xdr:pic>
      <xdr:nvPicPr>
        <xdr:cNvPr id="238" name="ID_211557C8DF48430BA470EB9388F659E3"/>
        <xdr:cNvPicPr>
          <a:picLocks noChangeAspect="1"/>
        </xdr:cNvPicPr>
      </xdr:nvPicPr>
      <xdr:blipFill>
        <a:blip r:embed="rId53"/>
        <a:srcRect/>
        <a:stretch>
          <a:fillRect/>
        </a:stretch>
      </xdr:blipFill>
      <xdr:spPr>
        <a:xfrm>
          <a:off x="2276475" y="21529675"/>
          <a:ext cx="1181100" cy="828675"/>
        </a:xfrm>
        <a:prstGeom prst="rect">
          <a:avLst/>
        </a:prstGeom>
      </xdr:spPr>
    </xdr:pic>
  </etc:cellImage>
  <etc:cellImage>
    <xdr:pic>
      <xdr:nvPicPr>
        <xdr:cNvPr id="20" name="ID_3F58B1392C0A4F6B81D6C1136C6F1C13"/>
        <xdr:cNvPicPr>
          <a:picLocks noChangeAspect="1"/>
        </xdr:cNvPicPr>
      </xdr:nvPicPr>
      <xdr:blipFill>
        <a:blip r:embed="rId54"/>
        <a:stretch>
          <a:fillRect/>
        </a:stretch>
      </xdr:blipFill>
      <xdr:spPr>
        <a:xfrm>
          <a:off x="2386965" y="41128950"/>
          <a:ext cx="992505" cy="1092835"/>
        </a:xfrm>
        <a:prstGeom prst="rect">
          <a:avLst/>
        </a:prstGeom>
        <a:noFill/>
        <a:ln w="9525">
          <a:noFill/>
        </a:ln>
      </xdr:spPr>
    </xdr:pic>
  </etc:cellImage>
  <etc:cellImage>
    <xdr:pic>
      <xdr:nvPicPr>
        <xdr:cNvPr id="221" name="ID_D56C9B0B7D0540BA80E416EBC8A9B150"/>
        <xdr:cNvPicPr>
          <a:picLocks noChangeAspect="1"/>
        </xdr:cNvPicPr>
      </xdr:nvPicPr>
      <xdr:blipFill>
        <a:blip r:embed="rId55"/>
        <a:stretch>
          <a:fillRect/>
        </a:stretch>
      </xdr:blipFill>
      <xdr:spPr>
        <a:xfrm>
          <a:off x="2795270" y="70295770"/>
          <a:ext cx="828040" cy="1183640"/>
        </a:xfrm>
        <a:prstGeom prst="rect">
          <a:avLst/>
        </a:prstGeom>
        <a:noFill/>
        <a:ln w="9525">
          <a:noFill/>
        </a:ln>
      </xdr:spPr>
    </xdr:pic>
  </etc:cellImage>
  <etc:cellImage>
    <xdr:pic>
      <xdr:nvPicPr>
        <xdr:cNvPr id="321" name="ID_3BA03DCBDD3F42879A1A6C7276D2786B"/>
        <xdr:cNvPicPr>
          <a:picLocks noChangeAspect="1"/>
        </xdr:cNvPicPr>
      </xdr:nvPicPr>
      <xdr:blipFill>
        <a:blip r:embed="rId56"/>
        <a:srcRect/>
        <a:stretch>
          <a:fillRect/>
        </a:stretch>
      </xdr:blipFill>
      <xdr:spPr>
        <a:xfrm>
          <a:off x="2276475" y="168468675"/>
          <a:ext cx="1181100" cy="828675"/>
        </a:xfrm>
        <a:prstGeom prst="rect">
          <a:avLst/>
        </a:prstGeom>
      </xdr:spPr>
    </xdr:pic>
  </etc:cellImage>
  <etc:cellImage>
    <xdr:pic>
      <xdr:nvPicPr>
        <xdr:cNvPr id="236" name="ID_59CFA421F5274295B886BD05D9E8CBBA"/>
        <xdr:cNvPicPr>
          <a:picLocks noChangeAspect="1"/>
        </xdr:cNvPicPr>
      </xdr:nvPicPr>
      <xdr:blipFill>
        <a:blip r:embed="rId57"/>
        <a:stretch>
          <a:fillRect/>
        </a:stretch>
      </xdr:blipFill>
      <xdr:spPr>
        <a:xfrm>
          <a:off x="3098165" y="69640450"/>
          <a:ext cx="762000" cy="1581150"/>
        </a:xfrm>
        <a:prstGeom prst="rect">
          <a:avLst/>
        </a:prstGeom>
        <a:noFill/>
        <a:ln w="9525">
          <a:noFill/>
        </a:ln>
      </xdr:spPr>
    </xdr:pic>
  </etc:cellImage>
  <etc:cellImage>
    <xdr:pic>
      <xdr:nvPicPr>
        <xdr:cNvPr id="354" name="ID_B9F90BE3BA19433A82101A35E43A2EE7"/>
        <xdr:cNvPicPr>
          <a:picLocks noChangeAspect="1"/>
        </xdr:cNvPicPr>
      </xdr:nvPicPr>
      <xdr:blipFill>
        <a:blip r:embed="rId58"/>
        <a:stretch>
          <a:fillRect/>
        </a:stretch>
      </xdr:blipFill>
      <xdr:spPr>
        <a:xfrm>
          <a:off x="2659380" y="155086050"/>
          <a:ext cx="1038225" cy="590550"/>
        </a:xfrm>
        <a:prstGeom prst="rect">
          <a:avLst/>
        </a:prstGeom>
        <a:noFill/>
        <a:ln w="9525">
          <a:noFill/>
        </a:ln>
      </xdr:spPr>
    </xdr:pic>
  </etc:cellImage>
  <etc:cellImage>
    <xdr:pic>
      <xdr:nvPicPr>
        <xdr:cNvPr id="29" name="ID_AD0063F015A74BD3A9E735B2AFB0563E"/>
        <xdr:cNvPicPr>
          <a:picLocks noChangeAspect="1"/>
        </xdr:cNvPicPr>
      </xdr:nvPicPr>
      <xdr:blipFill>
        <a:blip r:embed="rId59"/>
        <a:stretch>
          <a:fillRect/>
        </a:stretch>
      </xdr:blipFill>
      <xdr:spPr>
        <a:xfrm>
          <a:off x="2053590" y="123790075"/>
          <a:ext cx="1276350" cy="1857375"/>
        </a:xfrm>
        <a:prstGeom prst="rect">
          <a:avLst/>
        </a:prstGeom>
        <a:noFill/>
        <a:ln w="9525">
          <a:noFill/>
        </a:ln>
      </xdr:spPr>
    </xdr:pic>
  </etc:cellImage>
  <etc:cellImage>
    <xdr:pic>
      <xdr:nvPicPr>
        <xdr:cNvPr id="30" name="ID_563713E908C84D5BA54F49D7AAB4E5A8"/>
        <xdr:cNvPicPr>
          <a:picLocks noChangeAspect="1"/>
        </xdr:cNvPicPr>
      </xdr:nvPicPr>
      <xdr:blipFill>
        <a:blip r:embed="rId60"/>
        <a:stretch>
          <a:fillRect/>
        </a:stretch>
      </xdr:blipFill>
      <xdr:spPr>
        <a:xfrm>
          <a:off x="9541510" y="7289800"/>
          <a:ext cx="728980" cy="1165225"/>
        </a:xfrm>
        <a:prstGeom prst="rect">
          <a:avLst/>
        </a:prstGeom>
        <a:noFill/>
        <a:ln w="9525">
          <a:noFill/>
        </a:ln>
      </xdr:spPr>
    </xdr:pic>
  </etc:cellImage>
  <etc:cellImage>
    <xdr:pic>
      <xdr:nvPicPr>
        <xdr:cNvPr id="31" name="ID_B962E3154C5A4FF985FD1EEE9A949E9D"/>
        <xdr:cNvPicPr>
          <a:picLocks noChangeAspect="1"/>
        </xdr:cNvPicPr>
      </xdr:nvPicPr>
      <xdr:blipFill>
        <a:blip r:embed="rId61"/>
        <a:stretch>
          <a:fillRect/>
        </a:stretch>
      </xdr:blipFill>
      <xdr:spPr>
        <a:xfrm>
          <a:off x="2558415" y="143618585"/>
          <a:ext cx="1628775" cy="2095500"/>
        </a:xfrm>
        <a:prstGeom prst="rect">
          <a:avLst/>
        </a:prstGeom>
        <a:noFill/>
        <a:ln w="9525">
          <a:noFill/>
        </a:ln>
      </xdr:spPr>
    </xdr:pic>
  </etc:cellImage>
  <etc:cellImage>
    <xdr:pic>
      <xdr:nvPicPr>
        <xdr:cNvPr id="32" name="ID_32B6BF6BC2404E8386D068257D9D7BDC"/>
        <xdr:cNvPicPr>
          <a:picLocks noChangeAspect="1"/>
        </xdr:cNvPicPr>
      </xdr:nvPicPr>
      <xdr:blipFill>
        <a:blip r:embed="rId62"/>
        <a:stretch>
          <a:fillRect/>
        </a:stretch>
      </xdr:blipFill>
      <xdr:spPr>
        <a:xfrm>
          <a:off x="2132330" y="129995295"/>
          <a:ext cx="2247900" cy="3209925"/>
        </a:xfrm>
        <a:prstGeom prst="rect">
          <a:avLst/>
        </a:prstGeom>
        <a:noFill/>
        <a:ln w="9525">
          <a:noFill/>
        </a:ln>
      </xdr:spPr>
    </xdr:pic>
  </etc:cellImage>
  <etc:cellImage>
    <xdr:pic>
      <xdr:nvPicPr>
        <xdr:cNvPr id="34" name="ID_04A8ECDABA0D40E08AEA2432F9E09F9A"/>
        <xdr:cNvPicPr>
          <a:picLocks noChangeAspect="1"/>
        </xdr:cNvPicPr>
      </xdr:nvPicPr>
      <xdr:blipFill>
        <a:blip r:embed="rId63"/>
        <a:stretch>
          <a:fillRect/>
        </a:stretch>
      </xdr:blipFill>
      <xdr:spPr>
        <a:xfrm>
          <a:off x="2009140" y="132566410"/>
          <a:ext cx="1133475" cy="1362075"/>
        </a:xfrm>
        <a:prstGeom prst="rect">
          <a:avLst/>
        </a:prstGeom>
        <a:noFill/>
        <a:ln w="9525">
          <a:noFill/>
        </a:ln>
      </xdr:spPr>
    </xdr:pic>
  </etc:cellImage>
  <etc:cellImage>
    <xdr:pic>
      <xdr:nvPicPr>
        <xdr:cNvPr id="120" name="ID_B759E02F1D6442EBA2A3F8F906F25BE6"/>
        <xdr:cNvPicPr>
          <a:picLocks noChangeAspect="1"/>
        </xdr:cNvPicPr>
      </xdr:nvPicPr>
      <xdr:blipFill>
        <a:blip r:embed="rId64"/>
        <a:stretch>
          <a:fillRect/>
        </a:stretch>
      </xdr:blipFill>
      <xdr:spPr>
        <a:xfrm>
          <a:off x="2366010" y="199361425"/>
          <a:ext cx="1009650" cy="647700"/>
        </a:xfrm>
        <a:prstGeom prst="rect">
          <a:avLst/>
        </a:prstGeom>
        <a:noFill/>
        <a:ln w="9525">
          <a:noFill/>
        </a:ln>
      </xdr:spPr>
    </xdr:pic>
  </etc:cellImage>
</etc:cellImages>
</file>

<file path=xl/sharedStrings.xml><?xml version="1.0" encoding="utf-8"?>
<sst xmlns="http://schemas.openxmlformats.org/spreadsheetml/2006/main" count="301" uniqueCount="214">
  <si>
    <t>厨房设备采购清单及技术要求</t>
  </si>
  <si>
    <t>编号</t>
  </si>
  <si>
    <t>设备内容</t>
  </si>
  <si>
    <t>示意图</t>
  </si>
  <si>
    <t xml:space="preserve">长*宽*高*后背 </t>
  </si>
  <si>
    <t>技术参数</t>
  </si>
  <si>
    <t>单位</t>
  </si>
  <si>
    <t>数量</t>
  </si>
  <si>
    <t>不锈钢承重地架</t>
  </si>
  <si>
    <t>1200*500*200</t>
  </si>
  <si>
    <t>采用304不锈钢方管，四周边框采用1.2mm，中间横档采（25*50*1.2）脚管用1.2不锈钢管。</t>
  </si>
  <si>
    <t>台</t>
  </si>
  <si>
    <t>方管一体式平板货架</t>
  </si>
  <si>
    <t>1500*600*1800</t>
  </si>
  <si>
    <t>1.采用304不锈钢，1.2mm层板；
2.立柱38*38/1.2mm；
3.配不锈钢子弹脚。</t>
  </si>
  <si>
    <t>双层平板工作台（带背）</t>
  </si>
  <si>
    <t>1200*700*800+100</t>
  </si>
  <si>
    <t>1.台面采用1.2mm,304#不锈钢磨砂板，满足国家规范；
2.台面用18mm厚高密度木板加硬, 附不锈钢封底；                   
3.补强撑采用1.2mm304#不锈钢磨砂板，满足国家规范； 
4.设备脚采用304#38*38*1.2mm厚方通制作，满足国家规范； 
5.横支撑采用304#32*32*1.2mm厚方通制作，满足国家规范； 
6.横支撑所有焊接处应连续且打磨光滑，点焊不予接受。</t>
  </si>
  <si>
    <t>浸泡池（带背）</t>
  </si>
  <si>
    <t>1000*700*800+100</t>
  </si>
  <si>
    <t>1.台面采用1.2mm304#不锈钢磨砂板，满足国家规范；
2.柜身/侧板/背板采用1.0mm304#不锈钢磨砂板，满足国家规范；
3.门外部采用304#1.0mm厚不锈钢制作，满足国家规范；
4.门内部采用304#0.8mm厚不锈钢制作，满足国家规范；
5.层板采用1.2mm304#不锈钢磨砂板，满足国家规范；
6.补强撑采用1.2mm304#不锈钢2B板，满足国家规范；
7.星盆规格：550*450*300mmH；
8.配隔渣提笼塞链去水，连溢水管；
9.不锈钢隐藏式45度斜边掩门拉手连锁.及不锈钢顶底门铰；                 
10.横支撑所有焊接处应连续且打磨光滑，点焊不予接受。</t>
  </si>
  <si>
    <t>台出混合冷热水摇摆龙头</t>
  </si>
  <si>
    <t>配水池用，采用304不锈钢壳体，冷热两用进水，按照龙头标准配置。</t>
  </si>
  <si>
    <t>个</t>
  </si>
  <si>
    <t>土豆去皮机</t>
  </si>
  <si>
    <t>590*600*1050</t>
  </si>
  <si>
    <t>1.优质不锈钢材质加工制作；
2.耐腐蚀，在使用过程中，不倒塌，不掉毛，韧性好；
3.可连续清洗，刷辊材料经特殊工艺，经久耐用，耐磨性能好；
4.箱体采用优质不锈钢材质，不锈蚀、清洁卫生；
5.设有透视窗，工作进程一目了然，且杜绝了水花四溅的缺点；
6.工作效率高，节省大量人力。</t>
  </si>
  <si>
    <t>厨房快开洗地龙头（连摆动支架）</t>
  </si>
  <si>
    <t>20米</t>
  </si>
  <si>
    <t>1.卷盘洗地龙头.304 不锈钢主体；
2.壳体为 ST14 冷轧板制成，支架为 Q235 钢制成，表面静电喷塑处理；
3.中心轴为硬度高不易磨损的特殊钢材；
4.20.7 米蓝色液压钢丝管，耐温 95℃ , 承压 300PSI；
5.接水口口径为 1/2"外螺纹。</t>
  </si>
  <si>
    <t>电热水器</t>
  </si>
  <si>
    <t>80L</t>
  </si>
  <si>
    <t>外壳采用冷轧钢喷涂制作，内胆采用304不锈钢制作，自动控温液晶面板，安全防电墙，80L。</t>
  </si>
  <si>
    <t>双层平板工作台</t>
  </si>
  <si>
    <t>2000*1000*800</t>
  </si>
  <si>
    <t>1.台面采用1.2mm304#不锈钢磨砂板，满足国家规范；
2.台面用18mm厚高密度木板加硬, 附不锈钢封底；                      
3.补强撑采用1.2mm304#不锈钢磨砂板，满足国家规范； 
4.设备脚采用304#38*38*1.2mm厚方通制作，满足国家规范； 
5.横支撑采用304#32*32*1.2mm厚方通制作，满足国家规范； 
6.横支撑所有焊接处应连续且打磨光滑，点焊不予接受。</t>
  </si>
  <si>
    <t>双头切菜机
（根茎类）</t>
  </si>
  <si>
    <t>1160*530*1260</t>
  </si>
  <si>
    <t>1.本机为双头型切菜机，两台可同时操作，也可单头操作；
2.通过更换刀盘（片.丝.丁刀盘）或双变频器调节切割尺寸；
3.换刀简便，易清洗，配有自动断电保护装置，安全方便.
4.设计先进，操作方便，耗能低，效率高；
5.采用铝镁合金及不锈钢材料，防腐，美观，符合卫生标准。</t>
  </si>
  <si>
    <t>卧式刀具消毒柜</t>
  </si>
  <si>
    <t>1500*700*1800</t>
  </si>
  <si>
    <t>1.全不锈钢结构设计，采用304不锈钢制造 ； 
2.门面板采用双层结构防止紫外光外泄；
3.可抽出的砧板储存架，便于更好的清洁，砧板无需旋转即可消毒； 
4.安全微限开关设计，开门时自动关闭机器，停止消毒； 
5.采用特种双重消毒设计：紫外线消菌（UV）及臭氧双重消毒效果； 
6.不锈钢磁力刀架，安全易清洁；可选配毛巾挂架；
7.可调式砧板架设计，灵活调整砧板支架间距，适用于多种厚度砧板。</t>
  </si>
  <si>
    <t>洗手星</t>
  </si>
  <si>
    <t>500*450*530</t>
  </si>
  <si>
    <t>1.台面/水斗采用 1.5mm304#不锈钢磨砂板，满足国家规范；
2.池身/侧板/背板采用 1.2mm304#不锈钢磨砂板，满足国家规范；
3.层板采用 1.2mm304#不锈钢磨砂板，满足国家规范；
4.加强撑采用 1.2mm304#不锈钢 2B 板，满足国家规范；
5.100mm 高挡水背；
6.台面用不锈钢码槽加固；
7.层板用不锈钢码槽加固；</t>
  </si>
  <si>
    <t>电子感应出水器</t>
  </si>
  <si>
    <t>配水池使用</t>
  </si>
  <si>
    <t>智能感应技术；多层电镀，外皮更持久；出水嘴防溅功能。</t>
  </si>
  <si>
    <t>1800*800*800</t>
  </si>
  <si>
    <t>高身留样柜</t>
  </si>
  <si>
    <t>立式</t>
  </si>
  <si>
    <t>1.温度均衡，微电子中央处理器；
2.液晶数显功能，浸塑层架高度可自由调校及整体拉出，弹性规化冷藏空间；
3.内外全钢。</t>
  </si>
  <si>
    <t>推车式雪柜</t>
  </si>
  <si>
    <t>1500*900*2250</t>
  </si>
  <si>
    <t xml:space="preserve">1.温度范围: 冷藏-6℃~ +10℃ 冷冻-18℃~ -22℃；
2.制冷方式：风冷；
3.内外箱均为304不锈钢板；内箱板材厚度1.0mm,外箱板材厚度1.2mm；
4.四门带锁, 自动回归门；
5.使用优质压缩机，全铜管冷凝器.蒸发器,铜管外部增加电镀涂层防护；
6.采用无CFC 的环保雪种（R290)，柜体 75mm 环保绝缘材料；
7.配备强制蒸发装置，自动蒸发化霜水；
8.温控类型：电子温控；
9.一体式发泡工艺，整体平整.耐用；
10.柜内放置GN盘滑道，适合放置GN盘；
11.产品能在≥45℃的环境温度下正常工作；
12.箱体内部防露加热丝，能有效防止门框结露.滴水；
13.整体式顶置制冷系统，辅以独特的风道设计，制冷迅速均匀且方便维修。                                                                                                                                              </t>
  </si>
  <si>
    <t>长龙洗碗机</t>
  </si>
  <si>
    <t>5280*1000*2040</t>
  </si>
  <si>
    <t>1.机械控制面板，数码温度显示；
2.超低的漂洗用水量,大大节省电力.催干剂和洗涤剂用量.
3.内置式漂洗加热器和漂洗泵，并设有保护装置，从而保证水压的稳定；
4.内凹式防堵清洗喷管；
5.前门双层壁式结构隔热.隔噪音，开启高度任意调节，操作感舒适并节省能源；
6.上下洗涤臂拆装十分方便,只需轻轻一扣便可紧锁；
7.独特的双喷淋系统，高温消毒；
8.自清洗功能，最大程度的保证卫生与清洁；
9.配置出口限位，开门水泵停止运行，防飞溅，电机过载保护等多重安全保护设置,更具人性化；
10.洗涤量大，适用于各种餐具，多种网袋，也可将餐具摆放在篮筐上直接清洗；
11.烘干系统由强力离心风机和干烧电热管组成.洗涤后的餐具经过烘干箱由强力热风吹干 对餐具进行消毒杀菌烘干等处理；
12.输送链排装置采用耐热.耐腐蚀.卫生无毒.强度高造型美观的工程塑料网爪，餐盘可直接插在网爪上输送，适用范围广；
13.入口端配置不锈钢钩齿，防止餐具掉落内部；
14.传送系统采用变频控制电机；
▲15.依据食品安全国家标准GB 4806.4-2016.GB 4806.7-2023.GB 4806.9-2023.GB 4806.11-2023对洗碗机食品接触材料进行检测，内壁.主洗臂.传送链排.挡水帘.排水溢流杆.漂洗臂/堵头.水泵盖，加热管.输送管路.水泵水封等经检验符合GB 4806.1-2016要求.提供带有CMA或CNAS标识的检测报告证明；
▲16.洗碗机水泵和风机噪音≤70dB（A），控制柜外壳.水泵和加热桶防护等级不低于IP69.提供带有CMA或CNAS标识的检测报告证明；
▲17.长龙机控制盒防尘防水能力不低于IP67，提供带有CMA或CNAS标识的检测报告证明。</t>
  </si>
  <si>
    <t>烘干模块</t>
  </si>
  <si>
    <t>800*800*2040</t>
  </si>
  <si>
    <t>1.烘干于一体，自动化程度高；
2.内置不锈钢翅片干烧加热管，可将温度加到110度，在高压风机作用下，在出风口有2处高压热风吹出，作用在餐具上，使得餐具加速干燥；
3.前门双层壁式结构隔热.隔噪音,开启高度任意调节,操作感舒适并节省能源；
4.外带底部带有折射板可将强力热风折射置餐具底部，加速干燥；
5.高效洗涤烘干，使餐具卫生标准更高；
6.不锈钢外壳的烘干风机，确保在使用中不会生锈，让用户用得放心；
7.输送链排装置采用耐热.耐腐蚀.卫生无毒.强度高造型美观的工程塑料网爪，适用范围广；
8.吸风口将多余的热量和新风回收再循环使用，降低发热管的能耗，提高热交换效率；
9.风机延时保护，停机后烘干加热管表面温度过高，风机延时强制降低加热管表面温度。</t>
  </si>
  <si>
    <t>超声波气泡池</t>
  </si>
  <si>
    <t>1500*800*800</t>
  </si>
  <si>
    <t>餐具投入鼓泡池后可自动鼓泡清洗省时省力；
1.整机不锈钢机身，双层结构，牢固可靠；
2.独特的鼓泡功能可将餐具上的残渣洗掉；
3.浸泡洗涤量大，适用于多种餐具；
4.机器中设有残渣过滤篮，处理残渣方便快捷。</t>
  </si>
  <si>
    <t>软水机</t>
  </si>
  <si>
    <t>1T</t>
  </si>
  <si>
    <t>微电脑程序控制，溶盐箱双保险设计，防漏水，自动旁通阀，超大容量。</t>
  </si>
  <si>
    <t>封闭式收残台（带背）</t>
  </si>
  <si>
    <t>1800*800*1000
（内径高度970）</t>
  </si>
  <si>
    <t>1.台面采用1.2mm304#不锈钢磨砂板，满足国家规范；
2.柜身/侧板/背板采用1.0mm304#不锈钢磨砂板，满足国家规范；
3.门外部采用304#1.0mm厚不锈钢制作，满足国家规范；
4.门内部采用304#0.8mm厚不锈钢制作，满足国家规范；
5.层板采用1.2mm304#不锈钢磨砂板，满足国家规范；
6.补强撑采用1.2mm304#不锈钢磨砂板，满足国家规范；
7.横支撑所有焊接处应连续且打磨光滑，点焊不予接受。</t>
  </si>
  <si>
    <t>平板推车</t>
  </si>
  <si>
    <t>850*600*800</t>
  </si>
  <si>
    <t>1.台面采用1.2mm304#不锈钢磨砂板，满足国家规范；
2.台面用18mm厚高密度木板加硬, 附不锈钢封底；
3.层板采用1.2mm304#不锈钢磨砂板，满足国家规范；
4.补强撑采用1.2mm304#不锈钢磨砂板，满足国家规范；
5.设备脚采用304#38*38*1.2mm厚方通制作，满足国家规范；
6.横支撑采用304#32*32*1.2mm厚方通制作，满足国家规范；
7.4个5"平底轮，其中2个带刹车制；                                             
8.横支撑所有焊接处应连续且打磨光滑，点焊不予接受。</t>
  </si>
  <si>
    <t>风幕机</t>
  </si>
  <si>
    <t>1800*190*160</t>
  </si>
  <si>
    <t>1.风幕机产生高速的气流，保持室内空调及净化空气的效果；
2.节省电能的同时，并令空气循环，有效隔离灰尘.烟气.臭气和昆虫等微生物；
▲3.风幕机符合GB 4706.1-2005.GB 4706.27-2008.GB 4343.1-2018.GB 17625.1-2022国家标准，提供国家强制性产品认证证书和带有CMA或CNAS标识的国家强制性产品认证试验报告证明。</t>
  </si>
  <si>
    <t>开水器连底座</t>
  </si>
  <si>
    <t>9KW</t>
  </si>
  <si>
    <t>1.容积：≥50L  电源：380V（三相五线）加热功率：9Kw；
2.步进水逐层加热;逐层进水，冷热水不混合，在取水时，水位感测器感测到水位下降，进水控制阀自动开启；
3.双温显示功能:开水器可同时显示设置温度与实际温度，饮水温度更直观；
4.多时段运转功能:可设置多时段运转；
5.定时开关机功能:具有设定开水器的开关机日期和时间功能；
6.安全功能:防漏电.防干烧.防火阻燃.防开盖.防蒸汽.防烫伤.防溅水.电子元器件防潮防水.防缺水.防内压过高.防震.防溢流.防漏水等功能；
7.故障自动报警并显示故障代码:出现异常状况或故障，微电脑智能检测，判断故障原因，即时转入安全防护模式，并显示故障代码，保证使用安全；
8.恒温出水:逐层沸腾式开水器通过精密电极测温，控温准确，出水温度恒定；
9.断电记忆功能:在电源中断后，能够保存之前设定数据，电源接通后可避免重复设定。</t>
  </si>
  <si>
    <t>单星水池</t>
  </si>
  <si>
    <t>700*700*800+100</t>
  </si>
  <si>
    <t>压面机</t>
  </si>
  <si>
    <t>1325*780*1190</t>
  </si>
  <si>
    <t>1.外尺寸宽*深*高/1325*780*1190
2.电压 220V/1.5KW；
3.重量 165KG。</t>
  </si>
  <si>
    <t>1</t>
  </si>
  <si>
    <t>双速双动和面机</t>
  </si>
  <si>
    <t>40型</t>
  </si>
  <si>
    <t>1.电压 380V/4.3KW；
2.生产产量：16KG/H；
3.勾通转速：252/126/20；
4.采用螺旋式设计吸水量大，面筋性好；
5.可根据产品配方调节快速.慢速转换；
6.微电脑控制系统，操作简单方便，控制时间精准；
7.带安全防护罩，可放心使用。</t>
  </si>
  <si>
    <t>搅拌机</t>
  </si>
  <si>
    <t>30型</t>
  </si>
  <si>
    <t>1.外尺寸宽*深*高/620*500*1050mm；
2.电压 380V/1.3KW；
3.生产产量：4KG/H
4.转速:120/240/468/转/分；
5.配置：1 桶.1 球.1 勾.1 扇；
6.容量：30L。</t>
  </si>
  <si>
    <t>不锈钢木面冷藏工作台</t>
  </si>
  <si>
    <t>1.温度范围:-6℃~ +10℃；
2.内外箱均为304不锈钢板；内箱板材厚度1.0mm 外箱板材厚度1.2mm；
3.使用优质压缩机，全铜管冷凝器.蒸发器,铜管外部增加电镀涂层防护；
4.配备强制蒸发装置，自动蒸发化霜水；
5.一体式发泡工艺，整体平整；
6.产品能在≥45℃的环境温度下正常工作；
7.箱体内部防露加热丝，能有效防止门框结露.滴水。</t>
  </si>
  <si>
    <t>电饼铛柜</t>
  </si>
  <si>
    <t>800口径</t>
  </si>
  <si>
    <t>上下铛可同时加热，下铛也可单独加热，加工食品时可根据用户的需要双面或单面烙制.产品有低锅沿.高锅沿.低锅沿适合烙制大饼.馅饼等较薄的食品；高锅沿适合烙制水煎包.烧饼等较厚的食品.上下铛结构严密，在烙制食品过程中基本不失水分，烙熟的食品松软适度，外黄里嫩，美味可口，能保持传统食品的风味。</t>
  </si>
  <si>
    <t>700*775*800</t>
  </si>
  <si>
    <t>1.台面采用1.2mm304#不锈钢磨砂板，满足国家规范；
2.台面用18mm厚高密度木板加硬, 附不锈钢封底；                     
3.补强撑采用1.2mm304#不锈钢磨砂板，满足国家规范； 
4.设备脚采用304#38*38*1.2mm厚方通制作，满足国家规范； 
5.横支撑采用304#32*32*1.2mm厚方通制作，满足国家规范； 
6.横支撑所有焊接处应连续且打磨光滑，点焊不予接受。</t>
  </si>
  <si>
    <t>蒸汽式烤箱
（6盘）</t>
  </si>
  <si>
    <t>三层六盘</t>
  </si>
  <si>
    <t>全不锈钢结构，品质保证，钢化玱璃大视窗设计，并配有照明灯，在烘烤过程中可随时了解产品的烘烤情况.全密封闭式整体环保耐高温 材料，保温性能优越.液晶数字显示温控器，配有数显定时报警装置， 超温安全保护等.炉面火.底火各 9 支收热管温度独立控制，数字显示温控系统.万向脚轮设计，更便捷，更省力。</t>
  </si>
  <si>
    <t>单门醒发箱</t>
  </si>
  <si>
    <t>单门</t>
  </si>
  <si>
    <t>1.电压/频率：380V/50Hz；
2.输入功率：12.2kW；
3.控制类型：全自动微电脑触摸式控制面板，优质风机循环设计，先进的全自动发酵系统分别控制温.湿度；
4.箱体外采用优质304#不锈钢板材，内膛采用430#不锈钢板材，加热管设计，炉腔内各处的温度均衡一致，烤盘无需调盘；
5.独立内置蒸汽系统，充足的蒸汽随时供应，保证产品的烘烤效果；
6.钢化玻璃门设计，方便观察；
7.温度范围/湿度：+38～50℃/99%RH；
8.烤盘尺寸：400*600mm；
9.柜内设有安全电压照明灯，方便观察。</t>
  </si>
  <si>
    <t>推车式蒸饭柜</t>
  </si>
  <si>
    <t>1180*1000*1880</t>
  </si>
  <si>
    <t>1.功率：36kw/380v,可放36个 400*600*50mm 饭盘；
2.电磁感应加热，产生 103℃高温蒸汽，蒸食物效率大大提升；
3.上汽速度~快，3 分钟产生蒸汽，5 分钟充满蒸腔；
4.拥有 50 102℃的温度调节，75℃的保温功能，满足不同食物对温度的要求；
5.0-24 小时的定时功能；
6. 蒸汽快速发生系统，水位精准控制，蒸汽产生时间更快.蒸饭效率更高。</t>
  </si>
  <si>
    <t>1500*700*800</t>
  </si>
  <si>
    <t>1.台面采用1.2mm304#不锈钢磨砂板，满足国家规范；
2.台面用18mm厚高密度木板加硬, 附不锈钢封底；
3.补强撑采用1.2mm304#不锈钢磨砂板，满足国家规范； 
4.设备脚采用304#38*38*1.2mm厚方通制作，满足国家规范； 
5.横支撑采用304#32*32*1.2mm厚方通制作，满足国家规范； 
6.横支撑所有焊接处应连续且打磨光滑，点焊不予接受。</t>
  </si>
  <si>
    <t>绞切肉机</t>
  </si>
  <si>
    <t>630*430*800</t>
  </si>
  <si>
    <t>1.电功率：300W 220V/ 50Hz
2.净重：15Kg
3.产能：80Kg/小时
4.不锈钢结构机身；
5.是肉类加工企业在生产过程中将原料肉按不同工艺要求加工规格不等的颗粒状
肉馅，广泛适用于各种香肠.火腿肠.午餐肉.丸子.宠物食品和其它肉制品等行业，
接触食物的零部件严格采用符合食品安全卫生标准的材料。</t>
  </si>
  <si>
    <t>六门更衣柜</t>
  </si>
  <si>
    <t>900*500*1850</t>
  </si>
  <si>
    <t>采用优质烤漆冷轧板制作，板厚1.0mm。</t>
  </si>
  <si>
    <t>双通工作柜</t>
  </si>
  <si>
    <t>1.台面/底板采用 1.2mm304#不锈钢磨砂板，满足国家规范；
2.采用种钉工艺, 台面底板不锈钢封底工艺；
3.柜身/侧板/背板采用 1.2mm304#不锈钢磨砂板，满足国家规范；
4.门外部采用 304#1.2mm 厚不锈钢制作，满足国家规范；
5.门内部采用 304#1.2mm 厚不锈钢制作，满足国家规范；
6.层板采用 1.2mm304#不锈钢磨砂板，满足国家规范；
7.加强撑采用 1.0mm304#不锈钢 2B 板，满足国家规范；
8.台面用不锈钢码槽加固；
9.不锈钢柜边内部设有卫生型封边；
10.不锈钢轴承吊顶式趟门带门锁；
11.趟门路轨设闭门式沉坑；
12.活动中层板；
13.层板用不锈钢码槽加固；
14.阳角处带圆弧。</t>
  </si>
  <si>
    <t>燃气双头单尾灶（含熄火保护）</t>
  </si>
  <si>
    <t>1800*1000*800/350</t>
  </si>
  <si>
    <t>1.热负荷:48KW；
2.生铁圈/整体炉膛(毫米，内计):350；
3.主火炉围/尾围(毫米):570/400；
4.04 寸不锈钢静音预混炉头；
5.一键式风机.熄火保护及电子打火设计；
6.风机电压/风机电量:220V/0.25KW；
7.自动脉冲电子点火，离子火焰监控(电磁安全阀)进口燃气主火阀，风气联动；
入气口:DN20/入水口:DN15/排水口:DN40 运作噪音:无镬&lt;70dB ，压镬&lt;65dB 一氧化碳排放量:&lt;0.01%；
8.燃气:液化石油气/液化天然气；
9.额定压力:液化石油气2800pa /  天然气2000pa 耗气量:石油气4kg/h,天然气5m/ho；
10.用料规格：不锈钢台面 304#1.2mm,底铁台面:1.2mm 电解铁, 台面背板.前板及侧板:304#1.0mm不锈钢。</t>
  </si>
  <si>
    <t>电磁单头大锅灶</t>
  </si>
  <si>
    <t>1200*1250*800/450</t>
  </si>
  <si>
    <t>1.采用SUS304-2B不锈钢板制作，板厚1.2mm；
2.一体成型台面，IPX4标准防水设计，进口密封胶，严防渗水，四面可直接喷淋；
3.前置水阀，方便耐用；
4.旋转式档位开关，人体工程学设计，便于厨师操作；
5.八段火力细分调节，确保温度均匀和食品美味；
6.智能显示和自动报警装置；
7.18重安全保护设置，防止意外事故发生；
8.软启动技术，延长设备使用寿命；
9.智能化数字机芯，进口优质元件，工作稳定可靠；
10.90耐用反边冲压大锅；
11.显示屏：LED 彩色数码显示屏，能实时显示功率和当前火力档位，火力调控更加直观；
12.明火仿真技术，能根据锅具实时温度调整输出，达到最佳火力，火力输出热值高，加热均匀、加热面积大；
13.喇叭形隧道散热风道设计散热快、避免油烟侵蚀电路；
14.PPS“齿”形线盘组件，磁场分布均匀、发热损耗小、不偏火、不烧线盘，数码管显示，直观显示当前工作状态下的火力强度；
15.ADD磁电引擎，数字驱动、多级防护，适用各种厨房环境，确保设备安全可靠。</t>
  </si>
  <si>
    <t>双门蒸饭车</t>
  </si>
  <si>
    <t>24盘</t>
  </si>
  <si>
    <t>1.25kw/380v，带推车推入；
2.电磁感应加热；                                    
3.一体成型柜体设计；
4.蒸汽快速发生系统，水位精准控制，双门可独立控制，带24小时定时，温度可调节；
5.产品设计：机身材质：全不锈钢加厚机身，304 不锈钢精铸门合页铰链，水箱采用304=1.7mm不锈钢，外壳不锈钢板符合
6.水箱：一体成型，清洗方便；
7.具有防水.防油烟.防虫功能；                                           
8.排水：脚踏机械式排水。</t>
  </si>
  <si>
    <t>炉拼台柜</t>
  </si>
  <si>
    <t>定制</t>
  </si>
  <si>
    <t>1.采用304不锈钢板1.2mm台面，1.2mm侧板；
2.台面木板底封不锈钢；
3.外形跟炉灶做法一致。</t>
  </si>
  <si>
    <t>厨房灭火系统</t>
  </si>
  <si>
    <t>双瓶组</t>
  </si>
  <si>
    <t>1.设备应采用机械启动式，无需任何电源（包含电池等），系统装置包括：控制箱.管路喷嘴.探测器.易熔连接片.金属拉索.滑轮弯头等组成.其中控制箱由自动释放机构.驱动用高压氮气瓶.水流控制阀.液体药剂罐以及连接软管.单向阀.减压阀等构成；当探测器发现温度异常时启动灭火程序，通过高压驱动气体推动设备自带的灭火剂对灶台.烟罩和排风管道灭火，同时打开自来水辅助降温，防止复燃；
2.连接喷嘴的安装管路使用SUS304不锈钢管，全部使用螺纹连接和暗装的方法，药剂管壁厚大于等于1.5mm，便于长久使用，无需更换；         
▲3.产品应符合标准：GA498-2012或XF498-2012，水流联动阀自动切换时间≤5s，灭火剂喷射时间≥10s且喷射延迟时间≤3s，灭火剂有效期＞6年，双瓶组带动最大喷嘴数＞25个，提供厨房设备灭火装置型式试验检验报告证明；
▲4.产品使用的灭火剂7≤PH值≤9，偏中性，产品使用的灭火剂凝固点≤0°C.灭火时间≤4秒，产品使用的灭火剂毒性为0，提供食用油专用灭火剂全项试验报告和食用油专用灭火剂毒性试验报告证明；
▲5.产品核心部件主控板应通过低温试验及IPX8防水试验，提供带有CMA和CNAS标识的检测报告证明。</t>
  </si>
  <si>
    <t>套</t>
  </si>
  <si>
    <t>电磁双头单尾灶</t>
  </si>
  <si>
    <t>1800*1100*810+440</t>
  </si>
  <si>
    <t>1.产品规格：15kw*2/380v，380V三相四线；
2.明火仿真发明专利技术，能根据锅具材质.移动速度.温度.位置进行实时追踪加热，达到最佳火力；
3.突破电磁灶无法抛锅的应用瓶颈，实现抛锅爆炒不断火；
4.超大加热面积，火力更均匀，加热不偏火；
5.材质：全 SUS304 不锈钢框架式结构机身，耐腐蚀，经久耐用；
6.水龙头：配备 SUS304 不锈钢摇摆水龙头，可以180度旋转，安全防漏；
7.面板：耐撞击高密度弧形微晶面板，坚固耐用；
8.把手：5 档火力调节，人机工效学设计，合金材质火力调节把手搭配硅胶防滑垫，档位清晰控感好，适应厨师使用习惯，可直接用膝盖控制；
9.显示屏：LED 彩色数码显示屏，能实时显示功率和当前火力档位，火力调控更加直观；
10.防水：IPX4 标准防水设计，清洁时可直接冲洗，台面无死角，不会藏污纳垢；
11.立体三防结构设计，防水.防油烟.防虫。</t>
  </si>
  <si>
    <t>电磁矮汤炉</t>
  </si>
  <si>
    <t>650*800*（530+720）</t>
  </si>
  <si>
    <t>1.产品规格：25kw/380v，380V三相四线；
2.水龙头：配备 不锈钢摇摆水龙头，可以 180度旋转，安全防漏；
3.超大加热面积，火候表现均匀稳定；
4.大面积平底齿形线盘模块，实现桶底大尺寸加热，加热更均匀；
5.炉面缓压设计，承重固定更稳，减缓桶底与炉面之间的压力；
6.加厚微晶板，采用柔性固定及下沉设计，有效防止冲击导致微晶板破裂，更加坚固耐用；
7.材质：全SUS304不锈钢框架式结构机身，耐腐蚀，经久耐用；
8.水龙头：配备 SUS304 不锈钢摇摆水龙头，可以 180度旋转，安全防漏；
9.面板：耐撞击高密度微晶面板，坚固耐用；
10.把手：5 档火力调节，人机工效学设计，合金材质火力调节把手搭配硅胶防滑垫，档位清晰控感好，适应厨师使用习惯；
11.显示屏：LED 彩色数码显示屏，能实时显示功率和当前火力档位，火力调控更加直观；
12.防水：IPX4 标准防水设计，清洁时可直接冲洗，台面无死角，不会藏污纳垢；
13.立体三防结构设计，防水.防油烟.防虫；
▲电磁矮汤炉核心部件火力调节开关防尘.防水等级不低于IP68级.提供带有CMA或CNAS标识的检验报告证明；
▲电磁矮汤炉提供有效期内GB 4806.10-2016.GB4806.9-2023标准的食品接触产品安全认证证书。</t>
  </si>
  <si>
    <t>双星水池</t>
  </si>
  <si>
    <t>1400*700*800+100</t>
  </si>
  <si>
    <t>四格保温售饭台</t>
  </si>
  <si>
    <t>1.外部采用1.2mm304#不锈钢磨砂板，满足国家规范；
2.外部采用1.2mm304#不锈钢磨砂板，满足国家规范；
3.8对导轨适放GN2/1or GN1/1份数盆；
4.回旋式趟门，+20℃~+80℃；
5.电源：220V/50Hz/1Ph，功率：1250W；
6.断电后1小时内可保持温度在70℃；
7.电子控制器：顶部安装风扇辅助加热系统，柜身底部配有防撞胶圈保护装置；
8.不锈钢底板，内部活动式配件；
9.右侧柜身可开门设计，易于清洁；                                             
10.横支撑所有焊接处应连续且打磨光滑，点焊不予接受。</t>
  </si>
  <si>
    <t>紫外线消毒灯</t>
  </si>
  <si>
    <t>1500*160*80</t>
  </si>
  <si>
    <t>1.电压：220V；
2.功率：30W；
3.尺寸：≥1050*96*53mm；
4.灯管：30w 紫外线杀菌灯管；
5.覆盖面积 20m2—25m2；
6.可以设置 30 分钟，60 分钟，90 分钟自动关闭功能；
7.净重：≥2.3KG。</t>
  </si>
  <si>
    <t>封闭式收残柜</t>
  </si>
  <si>
    <t>1800*700*800</t>
  </si>
  <si>
    <t>1.台面采用1.2mm304#不锈钢磨砂板，满足国家规范；
2.柜身/侧板/背板采用1.0mm304#不锈钢磨砂板，满足国家规范；
3.门外部采用304#1.0mm厚不锈钢制作，满足国家规范；
4.门内部采用304#0.8mm厚不锈钢制作，满足国家规范；
5.层板采用1.2mm304#不锈钢磨砂板，满足国家规范；
6.补强撑采用1.2mm304#不锈钢磨砂板，满足国家规范；
7.垃圾桶位，柜门内含50桶*2
8.不锈钢掩门，及不锈钢顶底门较；
9.横支撑所有焊接处应连续且打磨光滑，点焊不予接受。</t>
  </si>
  <si>
    <t>四门碗柜</t>
  </si>
  <si>
    <t>1200*650*1800</t>
  </si>
  <si>
    <t>1.柜身侧板/背板采用1.2mm304#不锈钢磨砂板，满足国家规范；
2.柜身/侧板/背板采用1.0mm304#不锈钢磨砂板，满足国家规范；
3.门外部采用304#1.0mm厚不锈钢制作，满足国家规范；
4.门内部采用304#0.8mm厚不锈钢制作，满足国家规范；
5.层板采用1.2mm304#不锈钢磨砂板，满足国家规范；
6.补强撑采用1.2mm304#不锈钢2B板，满足国家规范；
7.活动中层板，层板用不锈钢码槽加硬；
8.趟门路轨设闭门式沉坑；                                                
9.横支撑所有焊接处应连续且打磨光滑，点焊不予接受。</t>
  </si>
  <si>
    <t>不锈钢热风循环消毒柜</t>
  </si>
  <si>
    <t>1310*650*1960</t>
  </si>
  <si>
    <t>采用304不锈钢板材平面直角设计.外皮厚度1.2mm.内胆厚度1.0mm，采用聚氨酯与硅酸铝相结合的保温技术，让保温效果更佳，更安全，内设高温保护装置，超温150°自动断电，采用机械定时.控温.开关装置.采用推车式不锈钢导入车层架，收放自如，方便清洗.特大储物空间，可容纳快餐盘.碗筷等不同的餐饮用具同时消毒.采用国标不锈钢电加热管加热高温热风360°循环消毒杀菌模式，让细菌无所遁形，实现彻底杀菌消毒，健康无忧.推入式.
▲设备在满载状态下，130℃，运行 60min,金黄色葡萄球菌.幽门螺旋杆菌.黄曲霉的杀灭对数值均＞3.00，符合GB/T 17988-2024《食具消毒柜性能要求和试验方法》二星级消毒柜的要求(杀灭对数值≥3.00)；设备在满载状态下，130℃，运行 60min,脊髓灰质炎病毒-Ⅰ型疫苗株的灭活对数值均＞4.00，符合GB/T 17988-2024《食具消毒柜性能要求和试验方法》二星级消毒柜的要求(灭活对数值≥4.00).提供带有CMA或CNAS标识的检测报告证明。</t>
  </si>
  <si>
    <t>光解烟罩</t>
  </si>
  <si>
    <t>33000*1400*500</t>
  </si>
  <si>
    <t>1.不锈钢材料选用优质304拉丝板；
2.罩体外壳材料厚度 304/1.2mm ，油网 304/1.5；
3.配备双层不锈钢滤油网栅，油网采用不锈钢+过滤棉 组合式结构，外层不锈钢机械式滤网，  内层采用物理式 GH/GT 耐高温吸附过滤器；
4.油网工艺要求普通过滤和紫外线净化器 UV 灯通用性，均可使用.
5.配 LED T8 双管防水防雾不锈钢灯棚，外壳为 6mm钢化玻璃磨砂处理，弥散光线，确保光线不直射，设置间隔 1200mm(可按操作位置适度调整)；
6.抽气出口和新风入口均需配置不锈钢法兰，风口百叶可任意调节.
7.可抽出式油污收集盒，烟罩主体和前面装饰板合体生产，不另加装饰，  以免连接处接缝处理的美观和卫生死角；
8.uv 净化灯管采用知名品牌高功率紫外线灯管制作,配备电子镇流器及内高温硅胶保护套；
9.设置 uv 净化灯管接近开关保护和风压保护，有效的起到对操作人员的双层安全保护；
10.控制系统采用可视化触摸屏控制；
11.控制系统有效对 UV 灯管的历史数据和使用寿命进行监控，对烟罩各组灯管和照明系统分别独立控制；
12.风柜电箱与控制系统进行自锁保护控制，最大限度降低能效和臭氧醉人的损伤；
13.所有穿线槽及接口均加护线套或塑料接头确保导线与不锈钢之间无连电；
14.  电器开关加防水保护，绝缘电阻》2M Ω。</t>
  </si>
  <si>
    <t>平米</t>
  </si>
  <si>
    <t>阻火篦子</t>
  </si>
  <si>
    <t>33000*1200</t>
  </si>
  <si>
    <t>材质采用优质304不锈钢板制造，板厚1.0mm,管道拼口采用辘骨双向扣边技术制作，管道内拼缝采用耐高温密封胶处理.四面折交叉加强筋。</t>
  </si>
  <si>
    <t>米</t>
  </si>
  <si>
    <t>牛角烟罩</t>
  </si>
  <si>
    <t>1.采用优质304不锈钢板制作，板厚1.0mm；
2.管道拼口采用辘骨双向扣边技术制作；
3.管道内拼缝采用耐高温密封胶处理；
4.四面折交叉加强筋。</t>
  </si>
  <si>
    <t>组</t>
  </si>
  <si>
    <t>集烟箱/烟道，变径，弯头等</t>
  </si>
  <si>
    <t>1200*500</t>
  </si>
  <si>
    <t>排烟风机</t>
  </si>
  <si>
    <t>50型</t>
  </si>
  <si>
    <t>环保，低噪，安全节能。</t>
  </si>
  <si>
    <t>高压风柜</t>
  </si>
  <si>
    <t>15KW</t>
  </si>
  <si>
    <t>采用双吸式进风结构，整机可全拆件运输.装卸.蜗舌采用消声结构，轴承全部采用外球面滚动轴承,双层,静音；
▲产品运行噪音低，高效环保，提供低噪声产品认证证书；产品防雷等级＞8级，提供防雷等级认证证书；提供符合GB 4706.1-2005.GB/T 17626.5-2019.GB/T 17626.6-2017标准的安全与电磁兼容产品认证证书。</t>
  </si>
  <si>
    <t>22KW</t>
  </si>
  <si>
    <t>二次启动联动箱</t>
  </si>
  <si>
    <t>二次启动</t>
  </si>
  <si>
    <t>1.星三角降压启动装置，可以降低启动电流，减轻它对电网和同一配网中其它电气设备的的冲击；
2.配件为品牌电器；
3.装有缺项及过载保护二次启动。</t>
  </si>
  <si>
    <t>油烟净化器</t>
  </si>
  <si>
    <t>（40000风量）</t>
  </si>
  <si>
    <t>采用智能高压高数字电流，输出电压14-16KV；输出高压电流不低30Ma, 能自行调节电流大小，并可选择高效或智能运行模式.设备外壳采用A3碳钢，外壳采用热固性纯聚酯粉末涂料喷涂处理，外壳厚度不低于1.2mm 设备电场采用钢性好.不易变形.使用寿命长的全不锈钢电场，设备面板带有数字显示屏，显示运行电流.故障代码.安装有门磁，具有开门断电功能.电源启动器要求内置变压器.控制电路板，可上电启动.可调节电流.风机联动.按钮启动，多种启动控制方式，内置保险丝及散热风扇；
▲产品运行噪音低，高效环保，提供低噪声产品认证证书；产品安全符合国家标准，电磁兼容性强，提供符合GB 4706.1-2005.GB/T 17626.5-2019.GB/T 17626.6-2017标准的安全与电磁兼容产品认证证书；
▲油烟净化设备洁净度粒径试验合格，检测结果不低于SCP5 级，提供带有CNA或CNAS标识的检测报告证明。</t>
  </si>
  <si>
    <t>（56000风量）</t>
  </si>
  <si>
    <t>法兰</t>
  </si>
  <si>
    <t>付</t>
  </si>
  <si>
    <t>防火阀</t>
  </si>
  <si>
    <t>九孔煮面炉</t>
  </si>
  <si>
    <t>800*800*800</t>
  </si>
  <si>
    <t xml:space="preserve">
1.材质：全不锈钢加厚机身，美观大方，坚固耐用；
2.调控：旋转式五档火力轻松调节，人性化设计，操作简单方便，火候掌控更精确；
3.显示：动态火力显示面板，直观显示当前火力强度；
4.立体三防结构设计，防水、防油烟、防虫。产品表现；
5.电磁感应加热，聚能线圈盘设计，升温速度快，火力均匀强劲；
6.汤桶无清洁死角，更易清洁；
7.智能防干烧保护系统，汤桶内无需感温探头，使用寿命更长，清洁无死角。</t>
  </si>
  <si>
    <t>四抽屉平台雪柜</t>
  </si>
  <si>
    <t>1.温度范围：-2℃~+2℃；
2.采用无CFC的环保雪种（R290)，柜体60mm环保绝缘材料；
3.蒸发器化霜水自动蒸发；
4.外箱材料：SUS304不锈钢；
5.内箱材料：SUS304不锈钢；
6.可承受43℃环境温度；
7.电压/频率，整机功率：220V/50HZ，325w；
8.独特的顶部风道设计，制冷迅速均匀且方便维修；
9.制冷机组独特的层叠式设计，实现前通风热交换，以帮助制冷系统高效运作，适合工作台为无脚或背后封闭的场所使用。</t>
  </si>
  <si>
    <t>16盘盘架车</t>
  </si>
  <si>
    <t>455*630*1800</t>
  </si>
  <si>
    <t>1.采用1.0厚不锈钢板材；
2.38x38mm方通制作；
3.12x25mm扁通固定后挡条；
4.φ10mm圆枝活动前挡条；
5.4个角带防撞胶；
6.4个5号平底轮,其中2个带刹车制；
7.适合放置15层2/1 GN盆；</t>
  </si>
  <si>
    <t>立式电炸炉</t>
  </si>
  <si>
    <t xml:space="preserve">940*530*940 </t>
  </si>
  <si>
    <t>豪华外箱设计，整机结构安全合理，炉身豪华控制面板，增设温度表说明提示，操作方便，可翻起式-加热器设计，便于清洁！本设备属普通型防水器具，装有过热断路器。</t>
  </si>
  <si>
    <t>煮面桶</t>
  </si>
  <si>
    <t>700*700*800</t>
  </si>
  <si>
    <t>1.采用先进的加热技术，快速升温，缩短烹饪时间，同时有效降低能源消耗，节省使用成本；
2.具备多种安全保护功能，如防干烧保护，当锅内水位过低或无水时，能自动停止加热，避免发生危险，确保使用过程中的安全；
3.设计简洁，操作界面直观，即使没有丰富烹饪经验的用户也能轻松上手，快速掌握使用方法；
4.炉身通常采用不锈钢材质，具有耐腐蚀、易清洁的特点，不仅保证了产品的使用寿命，还方便日常的清洁和维护。</t>
  </si>
  <si>
    <t>保温汤桶车</t>
  </si>
  <si>
    <t>台面、围板采用1.2的优质不锈钢，具有耐腐蚀、易清洁的特点。支腿采用 38×38×1.5mm 不锈钢管，坚固耐用，能保证车体稳定。有良好的保温性能，可使食物在较长时间内保持适宜温度。一些保温汤桶车配备可调式温控器，温度范围通常在 16℃-93℃，能满足不同食物的保温需求。</t>
  </si>
  <si>
    <t>保温米饭桶</t>
  </si>
  <si>
    <t>100L</t>
  </si>
  <si>
    <t>采用不锈钢材质制作，分为外层和内胆，中间加以 PU 树凝脂整体发泡，形成保温层。这种结构能有效阻止热量散失，实现良好的保温效果。部分高端产品内胆会采用 316 不锈钢，耐腐蚀性更强</t>
  </si>
  <si>
    <t>自动煮粥机</t>
  </si>
  <si>
    <t>800*500*800</t>
  </si>
  <si>
    <t>额定电压:4000W；
额定电压:220V；
加热方式:发热盘；
自动搅拌产品材质；
304机身产品尺寸。</t>
  </si>
  <si>
    <t>粘捕式灭蝇灯</t>
  </si>
  <si>
    <t>400*120*170</t>
  </si>
  <si>
    <t>有效面积：60~80平方米白管捕蝇，黑管捕蚊。设有环保挡板和防滑收集盘，环保挡板能基本防止蚊蝇残骸飞溅，也能减少紫外光线对人体的直接照射，挡板内部还设有铝制反射层，增强光线反射，诱虫效果更佳；可在收集盘中加入“粘蝇纸”添加味诱和粘捕功能，从而提高捕蝇效果</t>
  </si>
  <si>
    <t>1500*1200*800</t>
  </si>
  <si>
    <t>鸡蛋清洗机</t>
  </si>
  <si>
    <t>半自动</t>
  </si>
  <si>
    <t>由机架、大小水箱、上蛋系统、清洗系统、出蛋系统、传动系统和控制系统等部分组成。上蛋系统一般包括上蛋底架、不锈钢链条、齿轮等；清洗系统多配有毛刷，呈倒三角形排放，部分有螺旋形毛刷，可有效清洗蛋品污渍。</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</si>
</sst>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Red]\(0\)"/>
  </numFmts>
  <fonts count="36">
    <font>
      <sz val="11"/>
      <color theme="1"/>
      <name val="宋体"/>
      <charset val="134"/>
      <scheme val="minor"/>
    </font>
    <font>
      <sz val="10"/>
      <name val="宋体"/>
      <charset val="134"/>
    </font>
    <font>
      <sz val="14"/>
      <name val="宋体"/>
      <charset val="134"/>
    </font>
    <font>
      <sz val="11"/>
      <name val="宋体"/>
      <charset val="134"/>
    </font>
    <font>
      <sz val="12"/>
      <name val="宋体"/>
      <charset val="134"/>
    </font>
    <font>
      <b/>
      <sz val="26"/>
      <name val="宋体"/>
      <charset val="134"/>
    </font>
    <font>
      <b/>
      <sz val="12"/>
      <name val="宋体"/>
      <charset val="134"/>
    </font>
    <font>
      <b/>
      <sz val="12"/>
      <name val="宋体"/>
      <charset val="134"/>
      <scheme val="minor"/>
    </font>
    <font>
      <sz val="12"/>
      <name val="宋体"/>
      <charset val="134"/>
      <scheme val="minor"/>
    </font>
    <font>
      <sz val="12"/>
      <name val="SimSun"/>
      <charset val="134"/>
    </font>
    <font>
      <sz val="11"/>
      <color rgb="FFFF0000"/>
      <name val="宋体"/>
      <charset val="134"/>
    </font>
    <font>
      <sz val="14"/>
      <color rgb="FF000000"/>
      <name val="宋体"/>
      <charset val="134"/>
    </font>
    <font>
      <sz val="12"/>
      <name val="宋体"/>
      <charset val="134"/>
      <scheme val="major"/>
    </font>
    <font>
      <sz val="12"/>
      <name val="宋体"/>
      <charset val="0"/>
    </font>
    <font>
      <b/>
      <sz val="14"/>
      <color theme="1"/>
      <name val="宋体"/>
      <charset val="134"/>
      <scheme val="minor"/>
    </font>
    <font>
      <sz val="14"/>
      <color indexed="8"/>
      <name val="宋体"/>
      <charset val="134"/>
    </font>
    <font>
      <sz val="14"/>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0" fillId="2" borderId="2"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3" applyNumberFormat="0" applyFill="0" applyAlignment="0" applyProtection="0">
      <alignment vertical="center"/>
    </xf>
    <xf numFmtId="0" fontId="23" fillId="0" borderId="3" applyNumberFormat="0" applyFill="0" applyAlignment="0" applyProtection="0">
      <alignment vertical="center"/>
    </xf>
    <xf numFmtId="0" fontId="24" fillId="0" borderId="4" applyNumberFormat="0" applyFill="0" applyAlignment="0" applyProtection="0">
      <alignment vertical="center"/>
    </xf>
    <xf numFmtId="0" fontId="24" fillId="0" borderId="0" applyNumberFormat="0" applyFill="0" applyBorder="0" applyAlignment="0" applyProtection="0">
      <alignment vertical="center"/>
    </xf>
    <xf numFmtId="0" fontId="25" fillId="3" borderId="5" applyNumberFormat="0" applyAlignment="0" applyProtection="0">
      <alignment vertical="center"/>
    </xf>
    <xf numFmtId="0" fontId="26" fillId="4" borderId="6" applyNumberFormat="0" applyAlignment="0" applyProtection="0">
      <alignment vertical="center"/>
    </xf>
    <xf numFmtId="0" fontId="27" fillId="4" borderId="5" applyNumberFormat="0" applyAlignment="0" applyProtection="0">
      <alignment vertical="center"/>
    </xf>
    <xf numFmtId="0" fontId="28" fillId="5" borderId="7" applyNumberFormat="0" applyAlignment="0" applyProtection="0">
      <alignment vertical="center"/>
    </xf>
    <xf numFmtId="0" fontId="29" fillId="0" borderId="8" applyNumberFormat="0" applyFill="0" applyAlignment="0" applyProtection="0">
      <alignment vertical="center"/>
    </xf>
    <xf numFmtId="0" fontId="30" fillId="0" borderId="9" applyNumberFormat="0" applyFill="0" applyAlignment="0" applyProtection="0">
      <alignment vertical="center"/>
    </xf>
    <xf numFmtId="0" fontId="31" fillId="6" borderId="0" applyNumberFormat="0" applyBorder="0" applyAlignment="0" applyProtection="0">
      <alignment vertical="center"/>
    </xf>
    <xf numFmtId="0" fontId="32" fillId="7" borderId="0" applyNumberFormat="0" applyBorder="0" applyAlignment="0" applyProtection="0">
      <alignment vertical="center"/>
    </xf>
    <xf numFmtId="0" fontId="33" fillId="8" borderId="0" applyNumberFormat="0" applyBorder="0" applyAlignment="0" applyProtection="0">
      <alignment vertical="center"/>
    </xf>
    <xf numFmtId="0" fontId="34" fillId="9" borderId="0" applyNumberFormat="0" applyBorder="0" applyAlignment="0" applyProtection="0">
      <alignment vertical="center"/>
    </xf>
    <xf numFmtId="0" fontId="35" fillId="10" borderId="0" applyNumberFormat="0" applyBorder="0" applyAlignment="0" applyProtection="0">
      <alignment vertical="center"/>
    </xf>
    <xf numFmtId="0" fontId="35" fillId="11" borderId="0" applyNumberFormat="0" applyBorder="0" applyAlignment="0" applyProtection="0">
      <alignment vertical="center"/>
    </xf>
    <xf numFmtId="0" fontId="34" fillId="12" borderId="0" applyNumberFormat="0" applyBorder="0" applyAlignment="0" applyProtection="0">
      <alignment vertical="center"/>
    </xf>
    <xf numFmtId="0" fontId="34" fillId="13" borderId="0" applyNumberFormat="0" applyBorder="0" applyAlignment="0" applyProtection="0">
      <alignment vertical="center"/>
    </xf>
    <xf numFmtId="0" fontId="35" fillId="14" borderId="0" applyNumberFormat="0" applyBorder="0" applyAlignment="0" applyProtection="0">
      <alignment vertical="center"/>
    </xf>
    <xf numFmtId="0" fontId="35" fillId="15" borderId="0" applyNumberFormat="0" applyBorder="0" applyAlignment="0" applyProtection="0">
      <alignment vertical="center"/>
    </xf>
    <xf numFmtId="0" fontId="34" fillId="16" borderId="0" applyNumberFormat="0" applyBorder="0" applyAlignment="0" applyProtection="0">
      <alignment vertical="center"/>
    </xf>
    <xf numFmtId="0" fontId="34" fillId="17" borderId="0" applyNumberFormat="0" applyBorder="0" applyAlignment="0" applyProtection="0">
      <alignment vertical="center"/>
    </xf>
    <xf numFmtId="0" fontId="35" fillId="18" borderId="0" applyNumberFormat="0" applyBorder="0" applyAlignment="0" applyProtection="0">
      <alignment vertical="center"/>
    </xf>
    <xf numFmtId="0" fontId="35" fillId="19" borderId="0" applyNumberFormat="0" applyBorder="0" applyAlignment="0" applyProtection="0">
      <alignment vertical="center"/>
    </xf>
    <xf numFmtId="0" fontId="34" fillId="20" borderId="0" applyNumberFormat="0" applyBorder="0" applyAlignment="0" applyProtection="0">
      <alignment vertical="center"/>
    </xf>
    <xf numFmtId="0" fontId="34" fillId="21" borderId="0" applyNumberFormat="0" applyBorder="0" applyAlignment="0" applyProtection="0">
      <alignment vertical="center"/>
    </xf>
    <xf numFmtId="0" fontId="35" fillId="22" borderId="0" applyNumberFormat="0" applyBorder="0" applyAlignment="0" applyProtection="0">
      <alignment vertical="center"/>
    </xf>
    <xf numFmtId="0" fontId="35" fillId="23" borderId="0" applyNumberFormat="0" applyBorder="0" applyAlignment="0" applyProtection="0">
      <alignment vertical="center"/>
    </xf>
    <xf numFmtId="0" fontId="34" fillId="24" borderId="0" applyNumberFormat="0" applyBorder="0" applyAlignment="0" applyProtection="0">
      <alignment vertical="center"/>
    </xf>
    <xf numFmtId="0" fontId="34" fillId="25" borderId="0" applyNumberFormat="0" applyBorder="0" applyAlignment="0" applyProtection="0">
      <alignment vertical="center"/>
    </xf>
    <xf numFmtId="0" fontId="35" fillId="26" borderId="0" applyNumberFormat="0" applyBorder="0" applyAlignment="0" applyProtection="0">
      <alignment vertical="center"/>
    </xf>
    <xf numFmtId="0" fontId="35" fillId="27" borderId="0" applyNumberFormat="0" applyBorder="0" applyAlignment="0" applyProtection="0">
      <alignment vertical="center"/>
    </xf>
    <xf numFmtId="0" fontId="34" fillId="28" borderId="0" applyNumberFormat="0" applyBorder="0" applyAlignment="0" applyProtection="0">
      <alignment vertical="center"/>
    </xf>
    <xf numFmtId="0" fontId="34" fillId="29" borderId="0" applyNumberFormat="0" applyBorder="0" applyAlignment="0" applyProtection="0">
      <alignment vertical="center"/>
    </xf>
    <xf numFmtId="0" fontId="35" fillId="30" borderId="0" applyNumberFormat="0" applyBorder="0" applyAlignment="0" applyProtection="0">
      <alignment vertical="center"/>
    </xf>
    <xf numFmtId="0" fontId="35" fillId="31" borderId="0" applyNumberFormat="0" applyBorder="0" applyAlignment="0" applyProtection="0">
      <alignment vertical="center"/>
    </xf>
    <xf numFmtId="0" fontId="34" fillId="32" borderId="0" applyNumberFormat="0" applyBorder="0" applyAlignment="0" applyProtection="0">
      <alignment vertical="center"/>
    </xf>
    <xf numFmtId="0" fontId="0" fillId="0" borderId="0">
      <alignment vertical="center"/>
    </xf>
    <xf numFmtId="0" fontId="4" fillId="0" borderId="0"/>
    <xf numFmtId="0" fontId="4" fillId="0" borderId="0"/>
  </cellStyleXfs>
  <cellXfs count="39">
    <xf numFmtId="0" fontId="0" fillId="0" borderId="0" xfId="0">
      <alignment vertical="center"/>
    </xf>
    <xf numFmtId="0" fontId="1" fillId="0" borderId="0"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2" fillId="0" borderId="0" xfId="0" applyFont="1" applyFill="1" applyBorder="1" applyAlignment="1">
      <alignment wrapText="1"/>
    </xf>
    <xf numFmtId="0" fontId="3" fillId="0" borderId="0" xfId="0" applyFont="1" applyFill="1" applyBorder="1" applyAlignment="1">
      <alignment horizontal="center" vertical="center" wrapText="1"/>
    </xf>
    <xf numFmtId="0" fontId="4" fillId="0" borderId="0" xfId="0" applyFont="1" applyFill="1" applyBorder="1" applyAlignment="1">
      <alignment wrapText="1"/>
    </xf>
    <xf numFmtId="0" fontId="1" fillId="0" borderId="0" xfId="0" applyFont="1" applyFill="1" applyBorder="1" applyAlignment="1">
      <alignment horizontal="left" vertical="center" wrapText="1"/>
    </xf>
    <xf numFmtId="0" fontId="4" fillId="0" borderId="0"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lignment horizontal="center" vertical="center" wrapText="1"/>
    </xf>
    <xf numFmtId="0" fontId="4" fillId="0" borderId="1" xfId="0" applyNumberFormat="1" applyFont="1" applyFill="1" applyBorder="1" applyAlignment="1" applyProtection="1">
      <alignment horizontal="center" vertical="center" wrapText="1"/>
      <protection locked="0"/>
    </xf>
    <xf numFmtId="0" fontId="4" fillId="0" borderId="1" xfId="0" applyFont="1" applyFill="1" applyBorder="1" applyAlignment="1">
      <alignment horizontal="left" vertical="center" wrapText="1"/>
    </xf>
    <xf numFmtId="176" fontId="4" fillId="0" borderId="1" xfId="0" applyNumberFormat="1" applyFont="1" applyFill="1" applyBorder="1" applyAlignment="1" applyProtection="1">
      <alignment horizontal="center" vertical="center" wrapText="1"/>
      <protection locked="0"/>
    </xf>
    <xf numFmtId="49" fontId="4" fillId="0" borderId="1" xfId="0" applyNumberFormat="1" applyFont="1" applyFill="1" applyBorder="1" applyAlignment="1">
      <alignment horizontal="center" vertical="center" wrapText="1"/>
    </xf>
    <xf numFmtId="0" fontId="8" fillId="0" borderId="1" xfId="49" applyFont="1" applyFill="1" applyBorder="1" applyAlignment="1">
      <alignment horizontal="center" vertical="center" wrapText="1"/>
    </xf>
    <xf numFmtId="0" fontId="4" fillId="0" borderId="1" xfId="0" applyFont="1" applyFill="1" applyBorder="1" applyAlignment="1" applyProtection="1">
      <alignment horizontal="center" vertical="center" wrapText="1" readingOrder="1"/>
      <protection locked="0"/>
    </xf>
    <xf numFmtId="0" fontId="9"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left" vertical="center" wrapText="1"/>
    </xf>
    <xf numFmtId="0" fontId="4" fillId="0" borderId="1" xfId="0" applyNumberFormat="1" applyFont="1" applyFill="1" applyBorder="1" applyAlignment="1">
      <alignment horizontal="center" vertical="center" wrapText="1"/>
    </xf>
    <xf numFmtId="0" fontId="10" fillId="0" borderId="1" xfId="0" applyNumberFormat="1" applyFont="1" applyFill="1" applyBorder="1" applyAlignment="1" applyProtection="1">
      <alignment horizontal="center" vertical="center" wrapText="1"/>
      <protection locked="0"/>
    </xf>
    <xf numFmtId="0" fontId="11" fillId="0" borderId="1" xfId="0" applyNumberFormat="1" applyFont="1" applyFill="1" applyBorder="1" applyAlignment="1" applyProtection="1">
      <alignment horizontal="center" vertical="center" wrapText="1"/>
      <protection locked="0"/>
    </xf>
    <xf numFmtId="0" fontId="12" fillId="0" borderId="1" xfId="0" applyFont="1" applyFill="1" applyBorder="1" applyAlignment="1">
      <alignment horizontal="center" vertical="center" wrapText="1"/>
    </xf>
    <xf numFmtId="0" fontId="4" fillId="0" borderId="1" xfId="51" applyFont="1" applyFill="1" applyBorder="1" applyAlignment="1">
      <alignment horizontal="center" vertical="center" wrapText="1"/>
    </xf>
    <xf numFmtId="0" fontId="4" fillId="0" borderId="1" xfId="0" applyNumberFormat="1" applyFont="1" applyFill="1" applyBorder="1" applyAlignment="1" applyProtection="1">
      <alignment horizontal="left" vertical="center" wrapText="1"/>
      <protection locked="0"/>
    </xf>
    <xf numFmtId="0" fontId="13"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wrapText="1"/>
    </xf>
    <xf numFmtId="49" fontId="4" fillId="0" borderId="1" xfId="0" applyNumberFormat="1" applyFont="1" applyFill="1" applyBorder="1" applyAlignment="1">
      <alignment horizontal="left" vertical="center" wrapText="1"/>
    </xf>
    <xf numFmtId="0" fontId="8" fillId="0" borderId="1" xfId="0" applyFont="1" applyFill="1" applyBorder="1" applyAlignment="1">
      <alignment horizontal="center" vertical="center" wrapText="1"/>
    </xf>
    <xf numFmtId="0" fontId="8" fillId="0" borderId="1" xfId="0" applyFont="1" applyFill="1" applyBorder="1" applyAlignment="1" applyProtection="1">
      <alignment horizontal="center" vertical="center" wrapText="1"/>
      <protection locked="0"/>
    </xf>
    <xf numFmtId="0" fontId="14" fillId="0" borderId="1" xfId="0" applyFont="1" applyFill="1" applyBorder="1" applyAlignment="1">
      <alignment horizontal="center" vertical="center" wrapText="1"/>
    </xf>
    <xf numFmtId="0" fontId="15" fillId="0" borderId="1" xfId="0" applyNumberFormat="1" applyFont="1" applyFill="1" applyBorder="1" applyAlignment="1" applyProtection="1">
      <alignment horizontal="center" vertical="center" wrapText="1"/>
      <protection locked="0"/>
    </xf>
    <xf numFmtId="0" fontId="4" fillId="0" borderId="1" xfId="0" applyFont="1" applyFill="1" applyBorder="1" applyAlignment="1">
      <alignment horizontal="center" vertical="center"/>
    </xf>
    <xf numFmtId="0" fontId="16" fillId="0" borderId="1" xfId="0" applyFont="1" applyFill="1" applyBorder="1" applyAlignment="1">
      <alignment horizontal="left" vertical="center" wrapText="1"/>
    </xf>
  </cellXfs>
  <cellStyles count="5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xfId="49"/>
    <cellStyle name="常规_报价单样版(空白)_无名氏" xfId="50"/>
    <cellStyle name="常规 2 6" xfId="51"/>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0.png"/><Relationship Id="rId8" Type="http://schemas.openxmlformats.org/officeDocument/2006/relationships/image" Target="media/image9.jpeg"/><Relationship Id="rId7" Type="http://schemas.openxmlformats.org/officeDocument/2006/relationships/image" Target="media/image8.png"/><Relationship Id="rId64" Type="http://schemas.openxmlformats.org/officeDocument/2006/relationships/image" Target="media/image65.png"/><Relationship Id="rId63" Type="http://schemas.openxmlformats.org/officeDocument/2006/relationships/image" Target="media/image64.png"/><Relationship Id="rId62" Type="http://schemas.openxmlformats.org/officeDocument/2006/relationships/image" Target="media/image63.png"/><Relationship Id="rId61" Type="http://schemas.openxmlformats.org/officeDocument/2006/relationships/image" Target="media/image62.png"/><Relationship Id="rId60" Type="http://schemas.openxmlformats.org/officeDocument/2006/relationships/image" Target="media/image61.png"/><Relationship Id="rId6" Type="http://schemas.openxmlformats.org/officeDocument/2006/relationships/image" Target="media/image7.jpeg"/><Relationship Id="rId59" Type="http://schemas.openxmlformats.org/officeDocument/2006/relationships/image" Target="media/image60.png"/><Relationship Id="rId58" Type="http://schemas.openxmlformats.org/officeDocument/2006/relationships/image" Target="media/image59.png"/><Relationship Id="rId57" Type="http://schemas.openxmlformats.org/officeDocument/2006/relationships/image" Target="media/image58.png"/><Relationship Id="rId56" Type="http://schemas.openxmlformats.org/officeDocument/2006/relationships/image" Target="media/image57.jpeg"/><Relationship Id="rId55" Type="http://schemas.openxmlformats.org/officeDocument/2006/relationships/image" Target="media/image56.png"/><Relationship Id="rId54" Type="http://schemas.openxmlformats.org/officeDocument/2006/relationships/image" Target="media/image55.png"/><Relationship Id="rId53" Type="http://schemas.openxmlformats.org/officeDocument/2006/relationships/image" Target="media/image54.jpeg"/><Relationship Id="rId52" Type="http://schemas.openxmlformats.org/officeDocument/2006/relationships/image" Target="media/image53.jpeg"/><Relationship Id="rId51" Type="http://schemas.openxmlformats.org/officeDocument/2006/relationships/image" Target="media/image52.png"/><Relationship Id="rId50" Type="http://schemas.openxmlformats.org/officeDocument/2006/relationships/image" Target="media/image51.jpeg"/><Relationship Id="rId5" Type="http://schemas.openxmlformats.org/officeDocument/2006/relationships/image" Target="media/image6.png"/><Relationship Id="rId49" Type="http://schemas.openxmlformats.org/officeDocument/2006/relationships/image" Target="media/image50.png"/><Relationship Id="rId48" Type="http://schemas.openxmlformats.org/officeDocument/2006/relationships/image" Target="media/image49.png"/><Relationship Id="rId47" Type="http://schemas.openxmlformats.org/officeDocument/2006/relationships/image" Target="media/image48.jpeg"/><Relationship Id="rId46" Type="http://schemas.openxmlformats.org/officeDocument/2006/relationships/image" Target="media/image47.png"/><Relationship Id="rId45" Type="http://schemas.openxmlformats.org/officeDocument/2006/relationships/image" Target="media/image46.jpeg"/><Relationship Id="rId44" Type="http://schemas.openxmlformats.org/officeDocument/2006/relationships/image" Target="media/image45.png"/><Relationship Id="rId43" Type="http://schemas.openxmlformats.org/officeDocument/2006/relationships/image" Target="media/image44.jpeg"/><Relationship Id="rId42" Type="http://schemas.openxmlformats.org/officeDocument/2006/relationships/image" Target="media/image43.png"/><Relationship Id="rId41" Type="http://schemas.openxmlformats.org/officeDocument/2006/relationships/image" Target="media/image42.png"/><Relationship Id="rId40" Type="http://schemas.openxmlformats.org/officeDocument/2006/relationships/image" Target="media/image41.png"/><Relationship Id="rId4" Type="http://schemas.openxmlformats.org/officeDocument/2006/relationships/image" Target="media/image5.png"/><Relationship Id="rId39" Type="http://schemas.openxmlformats.org/officeDocument/2006/relationships/image" Target="media/image40.png"/><Relationship Id="rId38" Type="http://schemas.openxmlformats.org/officeDocument/2006/relationships/image" Target="media/image39.jpeg"/><Relationship Id="rId37" Type="http://schemas.openxmlformats.org/officeDocument/2006/relationships/image" Target="media/image38.png"/><Relationship Id="rId36" Type="http://schemas.openxmlformats.org/officeDocument/2006/relationships/image" Target="media/image37.png"/><Relationship Id="rId35" Type="http://schemas.openxmlformats.org/officeDocument/2006/relationships/image" Target="media/image36.png"/><Relationship Id="rId34" Type="http://schemas.openxmlformats.org/officeDocument/2006/relationships/image" Target="media/image35.png"/><Relationship Id="rId33" Type="http://schemas.openxmlformats.org/officeDocument/2006/relationships/image" Target="media/image34.jpeg"/><Relationship Id="rId32" Type="http://schemas.openxmlformats.org/officeDocument/2006/relationships/image" Target="media/image33.png"/><Relationship Id="rId31" Type="http://schemas.openxmlformats.org/officeDocument/2006/relationships/image" Target="media/image32.png"/><Relationship Id="rId30" Type="http://schemas.openxmlformats.org/officeDocument/2006/relationships/image" Target="media/image31.jpeg"/><Relationship Id="rId3" Type="http://schemas.openxmlformats.org/officeDocument/2006/relationships/image" Target="media/image4.jpeg"/><Relationship Id="rId29" Type="http://schemas.openxmlformats.org/officeDocument/2006/relationships/image" Target="media/image30.png"/><Relationship Id="rId28" Type="http://schemas.openxmlformats.org/officeDocument/2006/relationships/image" Target="media/image29.png"/><Relationship Id="rId27" Type="http://schemas.openxmlformats.org/officeDocument/2006/relationships/image" Target="media/image28.jpeg"/><Relationship Id="rId26" Type="http://schemas.openxmlformats.org/officeDocument/2006/relationships/image" Target="media/image27.png"/><Relationship Id="rId25" Type="http://schemas.openxmlformats.org/officeDocument/2006/relationships/image" Target="media/image26.png"/><Relationship Id="rId24" Type="http://schemas.openxmlformats.org/officeDocument/2006/relationships/image" Target="media/image25.png"/><Relationship Id="rId23" Type="http://schemas.openxmlformats.org/officeDocument/2006/relationships/image" Target="media/image24.png"/><Relationship Id="rId22" Type="http://schemas.openxmlformats.org/officeDocument/2006/relationships/image" Target="media/image23.png"/><Relationship Id="rId21" Type="http://schemas.openxmlformats.org/officeDocument/2006/relationships/image" Target="media/image22.png"/><Relationship Id="rId20" Type="http://schemas.openxmlformats.org/officeDocument/2006/relationships/image" Target="media/image21.png"/><Relationship Id="rId2" Type="http://schemas.openxmlformats.org/officeDocument/2006/relationships/image" Target="media/image3.png"/><Relationship Id="rId19" Type="http://schemas.openxmlformats.org/officeDocument/2006/relationships/image" Target="media/image20.png"/><Relationship Id="rId18" Type="http://schemas.openxmlformats.org/officeDocument/2006/relationships/image" Target="media/image19.png"/><Relationship Id="rId17" Type="http://schemas.openxmlformats.org/officeDocument/2006/relationships/image" Target="media/image18.png"/><Relationship Id="rId16" Type="http://schemas.openxmlformats.org/officeDocument/2006/relationships/image" Target="media/image17.png"/><Relationship Id="rId15" Type="http://schemas.openxmlformats.org/officeDocument/2006/relationships/image" Target="media/image16.png"/><Relationship Id="rId14" Type="http://schemas.openxmlformats.org/officeDocument/2006/relationships/image" Target="media/image15.jpeg"/><Relationship Id="rId13" Type="http://schemas.openxmlformats.org/officeDocument/2006/relationships/image" Target="media/image14.jpeg"/><Relationship Id="rId12" Type="http://schemas.openxmlformats.org/officeDocument/2006/relationships/image" Target="media/image13.png"/><Relationship Id="rId11" Type="http://schemas.openxmlformats.org/officeDocument/2006/relationships/image" Target="media/image12.png"/><Relationship Id="rId10" Type="http://schemas.openxmlformats.org/officeDocument/2006/relationships/image" Target="media/image11.jpeg"/><Relationship Id="rId1" Type="http://schemas.openxmlformats.org/officeDocument/2006/relationships/image" Target="media/image2.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55880</xdr:colOff>
      <xdr:row>69</xdr:row>
      <xdr:rowOff>132080</xdr:rowOff>
    </xdr:from>
    <xdr:to>
      <xdr:col>2</xdr:col>
      <xdr:colOff>1012190</xdr:colOff>
      <xdr:row>69</xdr:row>
      <xdr:rowOff>1615440</xdr:rowOff>
    </xdr:to>
    <xdr:pic>
      <xdr:nvPicPr>
        <xdr:cNvPr id="2" name="图片 1"/>
        <xdr:cNvPicPr>
          <a:picLocks noChangeAspect="1"/>
        </xdr:cNvPicPr>
      </xdr:nvPicPr>
      <xdr:blipFill>
        <a:blip r:embed="rId1" r:link="rId2"/>
        <a:stretch>
          <a:fillRect/>
        </a:stretch>
      </xdr:blipFill>
      <xdr:spPr>
        <a:xfrm>
          <a:off x="1964690" y="127963930"/>
          <a:ext cx="956310" cy="1483360"/>
        </a:xfrm>
        <a:prstGeom prst="rect">
          <a:avLst/>
        </a:prstGeom>
        <a:noFill/>
        <a:ln>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76"/>
  <sheetViews>
    <sheetView tabSelected="1" topLeftCell="A56" workbookViewId="0">
      <selection activeCell="E59" sqref="E59"/>
    </sheetView>
  </sheetViews>
  <sheetFormatPr defaultColWidth="9" defaultRowHeight="14.25" outlineLevelCol="7"/>
  <cols>
    <col min="1" max="1" width="8.73333333333333" style="1" customWidth="1"/>
    <col min="2" max="2" width="16.3166666666667" style="1" customWidth="1"/>
    <col min="3" max="3" width="13.625" style="1" customWidth="1"/>
    <col min="4" max="4" width="16.75" style="1" customWidth="1"/>
    <col min="5" max="5" width="63.8833333333333" style="6" customWidth="1"/>
    <col min="6" max="7" width="7.93333333333333" style="1" customWidth="1"/>
    <col min="8" max="8" width="12.6583333333333" style="7" customWidth="1"/>
    <col min="9" max="16384" width="9" style="1"/>
  </cols>
  <sheetData>
    <row r="1" s="1" customFormat="1" ht="42" customHeight="1" spans="1:8">
      <c r="A1" s="8" t="s">
        <v>0</v>
      </c>
      <c r="B1" s="8"/>
      <c r="C1" s="8"/>
      <c r="D1" s="8"/>
      <c r="E1" s="9"/>
      <c r="F1" s="8"/>
      <c r="G1" s="8"/>
      <c r="H1" s="7"/>
    </row>
    <row r="2" s="2" customFormat="1" ht="39" customHeight="1" spans="1:8">
      <c r="A2" s="10" t="s">
        <v>1</v>
      </c>
      <c r="B2" s="11" t="s">
        <v>2</v>
      </c>
      <c r="C2" s="11" t="s">
        <v>3</v>
      </c>
      <c r="D2" s="11" t="s">
        <v>4</v>
      </c>
      <c r="E2" s="12" t="s">
        <v>5</v>
      </c>
      <c r="F2" s="12" t="s">
        <v>6</v>
      </c>
      <c r="G2" s="10" t="s">
        <v>7</v>
      </c>
      <c r="H2" s="7"/>
    </row>
    <row r="3" s="3" customFormat="1" ht="60" customHeight="1" spans="1:8">
      <c r="A3" s="13">
        <v>1</v>
      </c>
      <c r="B3" s="14" t="s">
        <v>8</v>
      </c>
      <c r="C3" s="15" t="str">
        <f>_xlfn.DISPIMG("ID_AB8833F3C07449D1B923731BFFCBC0F5",1)</f>
        <v>=DISPIMG("ID_AB8833F3C07449D1B923731BFFCBC0F5",1)</v>
      </c>
      <c r="D3" s="13" t="s">
        <v>9</v>
      </c>
      <c r="E3" s="16" t="s">
        <v>10</v>
      </c>
      <c r="F3" s="14" t="s">
        <v>11</v>
      </c>
      <c r="G3" s="17">
        <v>8</v>
      </c>
      <c r="H3" s="7"/>
    </row>
    <row r="4" s="3" customFormat="1" ht="70" customHeight="1" spans="1:8">
      <c r="A4" s="13">
        <v>2</v>
      </c>
      <c r="B4" s="18" t="s">
        <v>12</v>
      </c>
      <c r="C4" s="18" t="str">
        <f>_xlfn.DISPIMG("ID_139D865057664F8BA67815959BB76C4D",1)</f>
        <v>=DISPIMG("ID_139D865057664F8BA67815959BB76C4D",1)</v>
      </c>
      <c r="D4" s="13" t="s">
        <v>13</v>
      </c>
      <c r="E4" s="16" t="s">
        <v>14</v>
      </c>
      <c r="F4" s="14" t="s">
        <v>11</v>
      </c>
      <c r="G4" s="17">
        <v>12</v>
      </c>
      <c r="H4" s="7"/>
    </row>
    <row r="5" s="3" customFormat="1" ht="125" customHeight="1" spans="1:8">
      <c r="A5" s="13">
        <v>3</v>
      </c>
      <c r="B5" s="15" t="s">
        <v>15</v>
      </c>
      <c r="C5" s="18" t="str">
        <f>_xlfn.DISPIMG("ID_0053DA1E5B8340B8AC8780A6C3DDDF37",1)</f>
        <v>=DISPIMG("ID_0053DA1E5B8340B8AC8780A6C3DDDF37",1)</v>
      </c>
      <c r="D5" s="15" t="s">
        <v>16</v>
      </c>
      <c r="E5" s="16" t="s">
        <v>17</v>
      </c>
      <c r="F5" s="15" t="s">
        <v>11</v>
      </c>
      <c r="G5" s="15">
        <v>1</v>
      </c>
      <c r="H5" s="7"/>
    </row>
    <row r="6" s="3" customFormat="1" ht="183" customHeight="1" spans="1:8">
      <c r="A6" s="13">
        <v>4</v>
      </c>
      <c r="B6" s="14" t="s">
        <v>18</v>
      </c>
      <c r="C6" s="15" t="str">
        <f>_xlfn.DISPIMG("ID_55358BAAECF947C087420EB83FE22E31",1)</f>
        <v>=DISPIMG("ID_55358BAAECF947C087420EB83FE22E31",1)</v>
      </c>
      <c r="D6" s="19" t="s">
        <v>19</v>
      </c>
      <c r="E6" s="16" t="s">
        <v>20</v>
      </c>
      <c r="F6" s="14" t="s">
        <v>11</v>
      </c>
      <c r="G6" s="14">
        <v>17</v>
      </c>
      <c r="H6" s="7"/>
    </row>
    <row r="7" s="3" customFormat="1" ht="61.25" spans="1:8">
      <c r="A7" s="13">
        <v>5</v>
      </c>
      <c r="B7" s="20" t="s">
        <v>21</v>
      </c>
      <c r="C7" s="15" t="str">
        <f>_xlfn.DISPIMG("ID_A35F4A970DCA4D188852696CBB2F5DC7",1)</f>
        <v>=DISPIMG("ID_A35F4A970DCA4D188852696CBB2F5DC7",1)</v>
      </c>
      <c r="D7" s="14"/>
      <c r="E7" s="16" t="s">
        <v>22</v>
      </c>
      <c r="F7" s="14" t="s">
        <v>23</v>
      </c>
      <c r="G7" s="17">
        <v>21</v>
      </c>
      <c r="H7" s="7"/>
    </row>
    <row r="8" s="3" customFormat="1" ht="155" customHeight="1" spans="1:8">
      <c r="A8" s="13">
        <v>6</v>
      </c>
      <c r="B8" s="18" t="s">
        <v>24</v>
      </c>
      <c r="C8" s="14" t="str">
        <f>_xlfn.DISPIMG("ID_E47EAE755C4940FAB689CA8258267DF0",1)</f>
        <v>=DISPIMG("ID_E47EAE755C4940FAB689CA8258267DF0",1)</v>
      </c>
      <c r="D8" s="20" t="s">
        <v>25</v>
      </c>
      <c r="E8" s="16" t="s">
        <v>26</v>
      </c>
      <c r="F8" s="20" t="s">
        <v>11</v>
      </c>
      <c r="G8" s="20">
        <v>1</v>
      </c>
      <c r="H8" s="7"/>
    </row>
    <row r="9" s="3" customFormat="1" ht="142" customHeight="1" spans="1:8">
      <c r="A9" s="13">
        <v>7</v>
      </c>
      <c r="B9" s="21" t="s">
        <v>27</v>
      </c>
      <c r="C9" s="22" t="str">
        <f>_xlfn.DISPIMG("ID_273CD02149944786BE973EBBF3B56E34",1)</f>
        <v>=DISPIMG("ID_273CD02149944786BE973EBBF3B56E34",1)</v>
      </c>
      <c r="D9" s="15" t="s">
        <v>28</v>
      </c>
      <c r="E9" s="23" t="s">
        <v>29</v>
      </c>
      <c r="F9" s="15" t="s">
        <v>11</v>
      </c>
      <c r="G9" s="15">
        <v>5</v>
      </c>
      <c r="H9" s="7"/>
    </row>
    <row r="10" s="3" customFormat="1" ht="71.7" customHeight="1" spans="1:8">
      <c r="A10" s="13">
        <v>8</v>
      </c>
      <c r="B10" s="18" t="s">
        <v>30</v>
      </c>
      <c r="C10" s="14" t="str">
        <f>_xlfn.DISPIMG("ID_2825050D4F63457FBD4BCE7B2D06A003",1)</f>
        <v>=DISPIMG("ID_2825050D4F63457FBD4BCE7B2D06A003",1)</v>
      </c>
      <c r="D10" s="15" t="s">
        <v>31</v>
      </c>
      <c r="E10" s="16" t="s">
        <v>32</v>
      </c>
      <c r="F10" s="14" t="s">
        <v>11</v>
      </c>
      <c r="G10" s="14">
        <v>3</v>
      </c>
      <c r="H10" s="7"/>
    </row>
    <row r="11" s="3" customFormat="1" ht="115" customHeight="1" spans="1:8">
      <c r="A11" s="13">
        <v>9</v>
      </c>
      <c r="B11" s="13" t="s">
        <v>33</v>
      </c>
      <c r="C11" s="18" t="str">
        <f>_xlfn.DISPIMG("ID_0053DA1E5B8340B8AC8780A6C3DDDF37",1)</f>
        <v>=DISPIMG("ID_0053DA1E5B8340B8AC8780A6C3DDDF37",1)</v>
      </c>
      <c r="D11" s="13" t="s">
        <v>34</v>
      </c>
      <c r="E11" s="16" t="s">
        <v>35</v>
      </c>
      <c r="F11" s="20" t="s">
        <v>11</v>
      </c>
      <c r="G11" s="17">
        <v>5</v>
      </c>
      <c r="H11" s="7"/>
    </row>
    <row r="12" s="3" customFormat="1" ht="89" customHeight="1" spans="1:8">
      <c r="A12" s="13">
        <v>10</v>
      </c>
      <c r="B12" s="14" t="s">
        <v>36</v>
      </c>
      <c r="C12" s="24" t="str">
        <f>_xlfn.DISPIMG("ID_6D9B41EA0788423EA7628FA5ECF6428C",1)</f>
        <v>=DISPIMG("ID_6D9B41EA0788423EA7628FA5ECF6428C",1)</v>
      </c>
      <c r="D12" s="14" t="s">
        <v>37</v>
      </c>
      <c r="E12" s="16" t="s">
        <v>38</v>
      </c>
      <c r="F12" s="14" t="s">
        <v>11</v>
      </c>
      <c r="G12" s="14">
        <v>1</v>
      </c>
      <c r="H12" s="7"/>
    </row>
    <row r="13" s="3" customFormat="1" ht="156" customHeight="1" spans="1:8">
      <c r="A13" s="13">
        <v>11</v>
      </c>
      <c r="B13" s="15" t="s">
        <v>39</v>
      </c>
      <c r="C13" s="25" t="str">
        <f>_xlfn.DISPIMG("ID_C5FA048D10554ACB9246C23D26500F13",1)</f>
        <v>=DISPIMG("ID_C5FA048D10554ACB9246C23D26500F13",1)</v>
      </c>
      <c r="D13" s="26" t="s">
        <v>40</v>
      </c>
      <c r="E13" s="16" t="s">
        <v>41</v>
      </c>
      <c r="F13" s="15" t="s">
        <v>11</v>
      </c>
      <c r="G13" s="15">
        <v>2</v>
      </c>
      <c r="H13" s="7"/>
    </row>
    <row r="14" s="3" customFormat="1" ht="168" customHeight="1" spans="1:8">
      <c r="A14" s="13">
        <v>12</v>
      </c>
      <c r="B14" s="15" t="s">
        <v>42</v>
      </c>
      <c r="C14" s="14" t="str">
        <f>_xlfn.DISPIMG("ID_8E3C1A89E1204E569798E390A5697215",1)</f>
        <v>=DISPIMG("ID_8E3C1A89E1204E569798E390A5697215",1)</v>
      </c>
      <c r="D14" s="15" t="s">
        <v>43</v>
      </c>
      <c r="E14" s="16" t="s">
        <v>44</v>
      </c>
      <c r="F14" s="15" t="s">
        <v>11</v>
      </c>
      <c r="G14" s="15">
        <v>2</v>
      </c>
      <c r="H14" s="7"/>
    </row>
    <row r="15" s="3" customFormat="1" ht="57" customHeight="1" spans="1:8">
      <c r="A15" s="13">
        <v>13</v>
      </c>
      <c r="B15" s="27" t="s">
        <v>45</v>
      </c>
      <c r="C15" s="18" t="str">
        <f>_xlfn.DISPIMG("ID_65BCC140A7F244D7A11BFACAE0EE74CD",1)</f>
        <v>=DISPIMG("ID_65BCC140A7F244D7A11BFACAE0EE74CD",1)</v>
      </c>
      <c r="D15" s="14" t="s">
        <v>46</v>
      </c>
      <c r="E15" s="16" t="s">
        <v>47</v>
      </c>
      <c r="F15" s="15" t="s">
        <v>11</v>
      </c>
      <c r="G15" s="27">
        <v>2</v>
      </c>
      <c r="H15" s="7"/>
    </row>
    <row r="16" s="3" customFormat="1" ht="120" customHeight="1" spans="1:8">
      <c r="A16" s="13">
        <v>14</v>
      </c>
      <c r="B16" s="14" t="s">
        <v>15</v>
      </c>
      <c r="C16" s="18" t="str">
        <f>_xlfn.DISPIMG("ID_0053DA1E5B8340B8AC8780A6C3DDDF37",1)</f>
        <v>=DISPIMG("ID_0053DA1E5B8340B8AC8780A6C3DDDF37",1)</v>
      </c>
      <c r="D16" s="19" t="s">
        <v>48</v>
      </c>
      <c r="E16" s="16" t="s">
        <v>35</v>
      </c>
      <c r="F16" s="14" t="s">
        <v>11</v>
      </c>
      <c r="G16" s="14">
        <v>15</v>
      </c>
      <c r="H16" s="7"/>
    </row>
    <row r="17" s="3" customFormat="1" ht="85" customHeight="1" spans="1:8">
      <c r="A17" s="13">
        <v>15</v>
      </c>
      <c r="B17" s="20" t="s">
        <v>49</v>
      </c>
      <c r="C17" s="14" t="str">
        <f>_xlfn.DISPIMG("ID_13995157C9DB4FB3971824291D519496",1)</f>
        <v>=DISPIMG("ID_13995157C9DB4FB3971824291D519496",1)</v>
      </c>
      <c r="D17" s="20" t="s">
        <v>50</v>
      </c>
      <c r="E17" s="16" t="s">
        <v>51</v>
      </c>
      <c r="F17" s="20" t="s">
        <v>11</v>
      </c>
      <c r="G17" s="20">
        <v>1</v>
      </c>
      <c r="H17" s="7"/>
    </row>
    <row r="18" s="4" customFormat="1" ht="233" customHeight="1" spans="1:8">
      <c r="A18" s="13">
        <v>16</v>
      </c>
      <c r="B18" s="18" t="s">
        <v>52</v>
      </c>
      <c r="C18" s="15" t="str">
        <f>_xlfn.DISPIMG("ID_9E4C603C7D8C473D974BDC1ABA150A00",1)</f>
        <v>=DISPIMG("ID_9E4C603C7D8C473D974BDC1ABA150A00",1)</v>
      </c>
      <c r="D18" s="14" t="s">
        <v>53</v>
      </c>
      <c r="E18" s="16" t="s">
        <v>54</v>
      </c>
      <c r="F18" s="14" t="s">
        <v>11</v>
      </c>
      <c r="G18" s="14">
        <v>7</v>
      </c>
      <c r="H18" s="7"/>
    </row>
    <row r="19" s="5" customFormat="1" ht="364" customHeight="1" spans="1:8">
      <c r="A19" s="13">
        <v>17</v>
      </c>
      <c r="B19" s="14" t="s">
        <v>55</v>
      </c>
      <c r="C19" s="15" t="str">
        <f>_xlfn.DISPIMG("ID_2A8A7D17182F4C568C9F3D1C562035E5",1)</f>
        <v>=DISPIMG("ID_2A8A7D17182F4C568C9F3D1C562035E5",1)</v>
      </c>
      <c r="D19" s="14" t="s">
        <v>56</v>
      </c>
      <c r="E19" s="16" t="s">
        <v>57</v>
      </c>
      <c r="F19" s="14" t="s">
        <v>11</v>
      </c>
      <c r="G19" s="14">
        <v>1</v>
      </c>
      <c r="H19" s="7"/>
    </row>
    <row r="20" s="5" customFormat="1" ht="188" customHeight="1" spans="1:8">
      <c r="A20" s="13">
        <v>18</v>
      </c>
      <c r="B20" s="18" t="s">
        <v>58</v>
      </c>
      <c r="C20" s="15" t="str">
        <f>_xlfn.DISPIMG("ID_6ABFEFF49B0A4D3C84636B69E9782730",1)</f>
        <v>=DISPIMG("ID_6ABFEFF49B0A4D3C84636B69E9782730",1)</v>
      </c>
      <c r="D20" s="14" t="s">
        <v>59</v>
      </c>
      <c r="E20" s="16" t="s">
        <v>60</v>
      </c>
      <c r="F20" s="14" t="s">
        <v>11</v>
      </c>
      <c r="G20" s="14">
        <v>1</v>
      </c>
      <c r="H20" s="7"/>
    </row>
    <row r="21" s="5" customFormat="1" ht="127" customHeight="1" spans="1:8">
      <c r="A21" s="13">
        <v>19</v>
      </c>
      <c r="B21" s="18" t="s">
        <v>61</v>
      </c>
      <c r="C21" s="24" t="str">
        <f>_xlfn.DISPIMG("ID_143DFCEE5EBD46899872F4207D157B19",1)</f>
        <v>=DISPIMG("ID_143DFCEE5EBD46899872F4207D157B19",1)</v>
      </c>
      <c r="D21" s="14" t="s">
        <v>62</v>
      </c>
      <c r="E21" s="16" t="s">
        <v>63</v>
      </c>
      <c r="F21" s="14" t="s">
        <v>11</v>
      </c>
      <c r="G21" s="14">
        <v>1</v>
      </c>
      <c r="H21" s="7"/>
    </row>
    <row r="22" s="5" customFormat="1" ht="70" customHeight="1" spans="1:8">
      <c r="A22" s="13">
        <v>20</v>
      </c>
      <c r="B22" s="14" t="s">
        <v>64</v>
      </c>
      <c r="C22" s="15" t="str">
        <f>_xlfn.DISPIMG("ID_C4BA2D1F817E431B9AF3A344F27BE2E7",1)</f>
        <v>=DISPIMG("ID_C4BA2D1F817E431B9AF3A344F27BE2E7",1)</v>
      </c>
      <c r="D22" s="28" t="s">
        <v>65</v>
      </c>
      <c r="E22" s="16" t="s">
        <v>66</v>
      </c>
      <c r="F22" s="14" t="s">
        <v>11</v>
      </c>
      <c r="G22" s="14">
        <v>1</v>
      </c>
      <c r="H22" s="7"/>
    </row>
    <row r="23" s="5" customFormat="1" ht="172" customHeight="1" spans="1:8">
      <c r="A23" s="13">
        <v>21</v>
      </c>
      <c r="B23" s="13" t="s">
        <v>67</v>
      </c>
      <c r="C23" s="14" t="str">
        <f>_xlfn.DISPIMG("ID_77F89C49965E4A6AABC47E1126D247A4",1)</f>
        <v>=DISPIMG("ID_77F89C49965E4A6AABC47E1126D247A4",1)</v>
      </c>
      <c r="D23" s="13" t="s">
        <v>68</v>
      </c>
      <c r="E23" s="16" t="s">
        <v>69</v>
      </c>
      <c r="F23" s="14" t="s">
        <v>11</v>
      </c>
      <c r="G23" s="17">
        <v>1</v>
      </c>
      <c r="H23" s="7"/>
    </row>
    <row r="24" s="5" customFormat="1" ht="152" customHeight="1" spans="1:8">
      <c r="A24" s="13">
        <v>22</v>
      </c>
      <c r="B24" s="13" t="s">
        <v>70</v>
      </c>
      <c r="C24" s="24" t="str">
        <f>_xlfn.DISPIMG("ID_0C9CCD34F1F54D53A5DF43E02537FF25",1)</f>
        <v>=DISPIMG("ID_0C9CCD34F1F54D53A5DF43E02537FF25",1)</v>
      </c>
      <c r="D24" s="13" t="s">
        <v>71</v>
      </c>
      <c r="E24" s="16" t="s">
        <v>72</v>
      </c>
      <c r="F24" s="14" t="s">
        <v>11</v>
      </c>
      <c r="G24" s="17">
        <v>2</v>
      </c>
      <c r="H24" s="7"/>
    </row>
    <row r="25" s="3" customFormat="1" ht="148" customHeight="1" spans="1:8">
      <c r="A25" s="13">
        <v>23</v>
      </c>
      <c r="B25" s="20" t="s">
        <v>73</v>
      </c>
      <c r="C25" s="15" t="str">
        <f>_xlfn.DISPIMG("ID_46B90B726799422CBD7C633840B65920",1)</f>
        <v>=DISPIMG("ID_46B90B726799422CBD7C633840B65920",1)</v>
      </c>
      <c r="D25" s="20" t="s">
        <v>74</v>
      </c>
      <c r="E25" s="29" t="s">
        <v>75</v>
      </c>
      <c r="F25" s="14" t="s">
        <v>11</v>
      </c>
      <c r="G25" s="20">
        <v>3</v>
      </c>
      <c r="H25" s="7"/>
    </row>
    <row r="26" s="5" customFormat="1" ht="284" customHeight="1" spans="1:8">
      <c r="A26" s="13">
        <v>24</v>
      </c>
      <c r="B26" s="14" t="s">
        <v>76</v>
      </c>
      <c r="C26" s="14" t="str">
        <f>_xlfn.DISPIMG("ID_436144F31A9B4C7EA37239F36669471E",1)</f>
        <v>=DISPIMG("ID_436144F31A9B4C7EA37239F36669471E",1)</v>
      </c>
      <c r="D26" s="28" t="s">
        <v>77</v>
      </c>
      <c r="E26" s="16" t="s">
        <v>78</v>
      </c>
      <c r="F26" s="14" t="s">
        <v>11</v>
      </c>
      <c r="G26" s="14">
        <v>1</v>
      </c>
      <c r="H26" s="7"/>
    </row>
    <row r="27" s="3" customFormat="1" ht="165" customHeight="1" spans="1:8">
      <c r="A27" s="13">
        <v>25</v>
      </c>
      <c r="B27" s="15" t="s">
        <v>79</v>
      </c>
      <c r="C27" s="15" t="str">
        <f>_xlfn.DISPIMG("ID_55358BAAECF947C087420EB83FE22E31",1)</f>
        <v>=DISPIMG("ID_55358BAAECF947C087420EB83FE22E31",1)</v>
      </c>
      <c r="D27" s="14" t="s">
        <v>80</v>
      </c>
      <c r="E27" s="16" t="s">
        <v>44</v>
      </c>
      <c r="F27" s="14" t="s">
        <v>11</v>
      </c>
      <c r="G27" s="14">
        <v>1</v>
      </c>
      <c r="H27" s="7"/>
    </row>
    <row r="28" s="3" customFormat="1" ht="85" customHeight="1" spans="1:8">
      <c r="A28" s="13">
        <v>26</v>
      </c>
      <c r="B28" s="15" t="s">
        <v>81</v>
      </c>
      <c r="C28" s="14" t="str">
        <f>_xlfn.DISPIMG("ID_407214DE85F54CA7A3D4F5651FC048C5",1)</f>
        <v>=DISPIMG("ID_407214DE85F54CA7A3D4F5651FC048C5",1)</v>
      </c>
      <c r="D28" s="15" t="s">
        <v>82</v>
      </c>
      <c r="E28" s="30" t="s">
        <v>83</v>
      </c>
      <c r="F28" s="15" t="s">
        <v>11</v>
      </c>
      <c r="G28" s="15" t="s">
        <v>84</v>
      </c>
      <c r="H28" s="7"/>
    </row>
    <row r="29" s="3" customFormat="1" ht="172" customHeight="1" spans="1:8">
      <c r="A29" s="13">
        <v>27</v>
      </c>
      <c r="B29" s="15" t="s">
        <v>85</v>
      </c>
      <c r="C29" s="31" t="str">
        <f>_xlfn.DISPIMG("ID_25B5A8714BBE43FD939B5EDE7EFD9155",1)</f>
        <v>=DISPIMG("ID_25B5A8714BBE43FD939B5EDE7EFD9155",1)</v>
      </c>
      <c r="D29" s="28" t="s">
        <v>86</v>
      </c>
      <c r="E29" s="30" t="s">
        <v>87</v>
      </c>
      <c r="F29" s="15" t="s">
        <v>11</v>
      </c>
      <c r="G29" s="15" t="s">
        <v>84</v>
      </c>
      <c r="H29" s="7"/>
    </row>
    <row r="30" s="3" customFormat="1" ht="117" customHeight="1" spans="1:8">
      <c r="A30" s="13">
        <v>28</v>
      </c>
      <c r="B30" s="15" t="s">
        <v>88</v>
      </c>
      <c r="C30" s="25" t="str">
        <f>_xlfn.DISPIMG("ID_94222E04298547B3A09AFF4A510156A3",1)</f>
        <v>=DISPIMG("ID_94222E04298547B3A09AFF4A510156A3",1)</v>
      </c>
      <c r="D30" s="28" t="s">
        <v>89</v>
      </c>
      <c r="E30" s="30" t="s">
        <v>90</v>
      </c>
      <c r="F30" s="15" t="s">
        <v>11</v>
      </c>
      <c r="G30" s="15" t="s">
        <v>84</v>
      </c>
      <c r="H30" s="7"/>
    </row>
    <row r="31" s="3" customFormat="1" ht="144" customHeight="1" spans="1:8">
      <c r="A31" s="13">
        <v>29</v>
      </c>
      <c r="B31" s="20" t="s">
        <v>91</v>
      </c>
      <c r="C31" s="15" t="str">
        <f>_xlfn.DISPIMG("ID_F71DBE6D6D7A470295FA36F7AD3841E3",1)</f>
        <v>=DISPIMG("ID_F71DBE6D6D7A470295FA36F7AD3841E3",1)</v>
      </c>
      <c r="D31" s="20" t="s">
        <v>48</v>
      </c>
      <c r="E31" s="16" t="s">
        <v>92</v>
      </c>
      <c r="F31" s="20" t="s">
        <v>11</v>
      </c>
      <c r="G31" s="17">
        <v>2</v>
      </c>
      <c r="H31" s="7"/>
    </row>
    <row r="32" s="3" customFormat="1" ht="115" customHeight="1" spans="1:8">
      <c r="A32" s="13">
        <v>30</v>
      </c>
      <c r="B32" s="18" t="s">
        <v>93</v>
      </c>
      <c r="C32" s="24" t="str">
        <f>_xlfn.DISPIMG("ID_DC5A654A22224383AC06C6D0DC850EAB",1)</f>
        <v>=DISPIMG("ID_DC5A654A22224383AC06C6D0DC850EAB",1)</v>
      </c>
      <c r="D32" s="19" t="s">
        <v>94</v>
      </c>
      <c r="E32" s="16" t="s">
        <v>95</v>
      </c>
      <c r="F32" s="14" t="s">
        <v>11</v>
      </c>
      <c r="G32" s="14">
        <v>2</v>
      </c>
      <c r="H32" s="7"/>
    </row>
    <row r="33" s="3" customFormat="1" ht="122" customHeight="1" spans="1:8">
      <c r="A33" s="13">
        <v>31</v>
      </c>
      <c r="B33" s="20" t="s">
        <v>33</v>
      </c>
      <c r="C33" s="18" t="str">
        <f>_xlfn.DISPIMG("ID_0053DA1E5B8340B8AC8780A6C3DDDF37",1)</f>
        <v>=DISPIMG("ID_0053DA1E5B8340B8AC8780A6C3DDDF37",1)</v>
      </c>
      <c r="D33" s="13" t="s">
        <v>96</v>
      </c>
      <c r="E33" s="16" t="s">
        <v>97</v>
      </c>
      <c r="F33" s="14" t="s">
        <v>11</v>
      </c>
      <c r="G33" s="14">
        <v>1</v>
      </c>
      <c r="H33" s="7"/>
    </row>
    <row r="34" s="3" customFormat="1" ht="92.2" spans="1:8">
      <c r="A34" s="13">
        <v>32</v>
      </c>
      <c r="B34" s="14" t="s">
        <v>98</v>
      </c>
      <c r="C34" s="22" t="str">
        <f>_xlfn.DISPIMG("ID_9C544F0C2765422E8990E6D025DEEAFA",1)</f>
        <v>=DISPIMG("ID_9C544F0C2765422E8990E6D025DEEAFA",1)</v>
      </c>
      <c r="D34" s="19" t="s">
        <v>99</v>
      </c>
      <c r="E34" s="16" t="s">
        <v>100</v>
      </c>
      <c r="F34" s="15" t="s">
        <v>11</v>
      </c>
      <c r="G34" s="15">
        <v>2</v>
      </c>
      <c r="H34" s="7"/>
    </row>
    <row r="35" s="5" customFormat="1" ht="207" customHeight="1" spans="1:8">
      <c r="A35" s="13">
        <v>33</v>
      </c>
      <c r="B35" s="13" t="s">
        <v>101</v>
      </c>
      <c r="C35" s="22" t="str">
        <f>_xlfn.DISPIMG("ID_1DF2EF447B7946658090CDE1737A3A11",1)</f>
        <v>=DISPIMG("ID_1DF2EF447B7946658090CDE1737A3A11",1)</v>
      </c>
      <c r="D35" s="14" t="s">
        <v>102</v>
      </c>
      <c r="E35" s="16" t="s">
        <v>103</v>
      </c>
      <c r="F35" s="14" t="s">
        <v>11</v>
      </c>
      <c r="G35" s="17">
        <v>1</v>
      </c>
      <c r="H35" s="7"/>
    </row>
    <row r="36" s="3" customFormat="1" ht="146" customHeight="1" spans="1:8">
      <c r="A36" s="13">
        <v>34</v>
      </c>
      <c r="B36" s="13" t="s">
        <v>104</v>
      </c>
      <c r="C36" s="14" t="str">
        <f>_xlfn.DISPIMG("ID_784874DCC4E747BAB36FB95720E164CB",1)</f>
        <v>=DISPIMG("ID_784874DCC4E747BAB36FB95720E164CB",1)</v>
      </c>
      <c r="D36" s="15" t="s">
        <v>105</v>
      </c>
      <c r="E36" s="23" t="s">
        <v>106</v>
      </c>
      <c r="F36" s="15" t="s">
        <v>11</v>
      </c>
      <c r="G36" s="15">
        <v>2</v>
      </c>
      <c r="H36" s="7"/>
    </row>
    <row r="37" s="3" customFormat="1" ht="150" customHeight="1" spans="1:8">
      <c r="A37" s="13">
        <v>35</v>
      </c>
      <c r="B37" s="14" t="s">
        <v>33</v>
      </c>
      <c r="C37" s="18" t="str">
        <f>_xlfn.DISPIMG("ID_0053DA1E5B8340B8AC8780A6C3DDDF37",1)</f>
        <v>=DISPIMG("ID_0053DA1E5B8340B8AC8780A6C3DDDF37",1)</v>
      </c>
      <c r="D37" s="19" t="s">
        <v>107</v>
      </c>
      <c r="E37" s="16" t="s">
        <v>108</v>
      </c>
      <c r="F37" s="14" t="s">
        <v>11</v>
      </c>
      <c r="G37" s="14">
        <v>1</v>
      </c>
      <c r="H37" s="7"/>
    </row>
    <row r="38" s="3" customFormat="1" ht="138" customHeight="1" spans="1:8">
      <c r="A38" s="13">
        <v>36</v>
      </c>
      <c r="B38" s="15" t="s">
        <v>109</v>
      </c>
      <c r="C38" s="15" t="str">
        <f>_xlfn.DISPIMG("ID_EEB8FECFDE044D24B8A1ABFC45BA3E73",1)</f>
        <v>=DISPIMG("ID_EEB8FECFDE044D24B8A1ABFC45BA3E73",1)</v>
      </c>
      <c r="D38" s="15" t="s">
        <v>110</v>
      </c>
      <c r="E38" s="23" t="s">
        <v>111</v>
      </c>
      <c r="F38" s="15" t="s">
        <v>11</v>
      </c>
      <c r="G38" s="15">
        <v>1</v>
      </c>
      <c r="H38" s="7"/>
    </row>
    <row r="39" s="3" customFormat="1" ht="72" customHeight="1" spans="1:8">
      <c r="A39" s="13">
        <v>37</v>
      </c>
      <c r="B39" s="15" t="s">
        <v>112</v>
      </c>
      <c r="C39" s="24" t="str">
        <f>_xlfn.DISPIMG("ID_14072E451EA94BCDA63F3F0A30C7F9A4",1)</f>
        <v>=DISPIMG("ID_14072E451EA94BCDA63F3F0A30C7F9A4",1)</v>
      </c>
      <c r="D39" s="18" t="s">
        <v>113</v>
      </c>
      <c r="E39" s="16" t="s">
        <v>114</v>
      </c>
      <c r="F39" s="15" t="s">
        <v>11</v>
      </c>
      <c r="G39" s="15">
        <v>4</v>
      </c>
      <c r="H39" s="7"/>
    </row>
    <row r="40" s="3" customFormat="1" ht="253" customHeight="1" spans="1:8">
      <c r="A40" s="13">
        <v>38</v>
      </c>
      <c r="B40" s="13" t="s">
        <v>115</v>
      </c>
      <c r="C40" s="15" t="str">
        <f>_xlfn.DISPIMG("ID_4A1579C4F5A1489E8DC6346B7BA3CBB1",1)</f>
        <v>=DISPIMG("ID_4A1579C4F5A1489E8DC6346B7BA3CBB1",1)</v>
      </c>
      <c r="D40" s="13" t="s">
        <v>34</v>
      </c>
      <c r="E40" s="30" t="s">
        <v>116</v>
      </c>
      <c r="F40" s="20" t="s">
        <v>11</v>
      </c>
      <c r="G40" s="17">
        <v>6</v>
      </c>
      <c r="H40" s="7"/>
    </row>
    <row r="41" s="3" customFormat="1" ht="231" customHeight="1" spans="1:8">
      <c r="A41" s="13">
        <v>39</v>
      </c>
      <c r="B41" s="14" t="s">
        <v>117</v>
      </c>
      <c r="C41" s="15" t="str">
        <f>_xlfn.DISPIMG("ID_E6028CA6AB824C7791BB5BDDDF6ECE2A",1)</f>
        <v>=DISPIMG("ID_E6028CA6AB824C7791BB5BDDDF6ECE2A",1)</v>
      </c>
      <c r="D41" s="14" t="s">
        <v>118</v>
      </c>
      <c r="E41" s="30" t="s">
        <v>119</v>
      </c>
      <c r="F41" s="14" t="s">
        <v>11</v>
      </c>
      <c r="G41" s="14">
        <v>3</v>
      </c>
      <c r="H41" s="7"/>
    </row>
    <row r="42" s="3" customFormat="1" ht="301" customHeight="1" spans="1:8">
      <c r="A42" s="13">
        <v>40</v>
      </c>
      <c r="B42" s="13" t="s">
        <v>120</v>
      </c>
      <c r="C42" s="24" t="str">
        <f>_xlfn.DISPIMG("ID_2BEFF0AF50F94F28BE7EFAA3EF276394",1)</f>
        <v>=DISPIMG("ID_2BEFF0AF50F94F28BE7EFAA3EF276394",1)</v>
      </c>
      <c r="D42" s="18" t="s">
        <v>121</v>
      </c>
      <c r="E42" s="32" t="s">
        <v>122</v>
      </c>
      <c r="F42" s="14" t="s">
        <v>11</v>
      </c>
      <c r="G42" s="14">
        <v>2</v>
      </c>
      <c r="H42" s="7"/>
    </row>
    <row r="43" s="3" customFormat="1" ht="165" customHeight="1" spans="1:8">
      <c r="A43" s="13">
        <v>41</v>
      </c>
      <c r="B43" s="13" t="s">
        <v>123</v>
      </c>
      <c r="C43" s="15" t="str">
        <f>_xlfn.DISPIMG("ID_3DE1A11A12AD4580A6A90B39AC77901A",1)</f>
        <v>=DISPIMG("ID_3DE1A11A12AD4580A6A90B39AC77901A",1)</v>
      </c>
      <c r="D43" s="15" t="s">
        <v>124</v>
      </c>
      <c r="E43" s="16" t="s">
        <v>125</v>
      </c>
      <c r="F43" s="14" t="s">
        <v>11</v>
      </c>
      <c r="G43" s="15">
        <v>2</v>
      </c>
      <c r="H43" s="7"/>
    </row>
    <row r="44" s="5" customFormat="1" ht="58" spans="1:8">
      <c r="A44" s="13">
        <v>42</v>
      </c>
      <c r="B44" s="13" t="s">
        <v>126</v>
      </c>
      <c r="C44" s="15" t="str">
        <f>_xlfn.DISPIMG("ID_211557C8DF48430BA470EB9388F659E3",1)</f>
        <v>=DISPIMG("ID_211557C8DF48430BA470EB9388F659E3",1)</v>
      </c>
      <c r="D44" s="20" t="s">
        <v>127</v>
      </c>
      <c r="E44" s="16" t="s">
        <v>128</v>
      </c>
      <c r="F44" s="14" t="s">
        <v>11</v>
      </c>
      <c r="G44" s="20">
        <v>11</v>
      </c>
      <c r="H44" s="7"/>
    </row>
    <row r="45" s="3" customFormat="1" ht="260" customHeight="1" spans="1:8">
      <c r="A45" s="13">
        <v>43</v>
      </c>
      <c r="B45" s="27" t="s">
        <v>129</v>
      </c>
      <c r="C45" s="15" t="str">
        <f>_xlfn.DISPIMG("ID_3F58B1392C0A4F6B81D6C1136C6F1C13",1)</f>
        <v>=DISPIMG("ID_3F58B1392C0A4F6B81D6C1136C6F1C13",1)</v>
      </c>
      <c r="D45" s="27" t="s">
        <v>130</v>
      </c>
      <c r="E45" s="16" t="s">
        <v>131</v>
      </c>
      <c r="F45" s="14" t="s">
        <v>132</v>
      </c>
      <c r="G45" s="27">
        <v>2</v>
      </c>
      <c r="H45" s="7"/>
    </row>
    <row r="46" s="3" customFormat="1" ht="280" customHeight="1" spans="1:8">
      <c r="A46" s="13">
        <v>44</v>
      </c>
      <c r="B46" s="13" t="s">
        <v>133</v>
      </c>
      <c r="C46" s="15" t="str">
        <f>_xlfn.DISPIMG("ID_E6028CA6AB824C7791BB5BDDDF6ECE2A",1)</f>
        <v>=DISPIMG("ID_E6028CA6AB824C7791BB5BDDDF6ECE2A",1)</v>
      </c>
      <c r="D46" s="13" t="s">
        <v>134</v>
      </c>
      <c r="E46" s="16" t="s">
        <v>135</v>
      </c>
      <c r="F46" s="14" t="s">
        <v>11</v>
      </c>
      <c r="G46" s="13">
        <v>2</v>
      </c>
      <c r="H46" s="7"/>
    </row>
    <row r="47" s="3" customFormat="1" ht="345" customHeight="1" spans="1:8">
      <c r="A47" s="13">
        <v>45</v>
      </c>
      <c r="B47" s="13" t="s">
        <v>136</v>
      </c>
      <c r="C47" s="24" t="str">
        <f>_xlfn.DISPIMG("ID_D56C9B0B7D0540BA80E416EBC8A9B150",1)</f>
        <v>=DISPIMG("ID_D56C9B0B7D0540BA80E416EBC8A9B150",1)</v>
      </c>
      <c r="D47" s="13" t="s">
        <v>137</v>
      </c>
      <c r="E47" s="16" t="s">
        <v>138</v>
      </c>
      <c r="F47" s="14" t="s">
        <v>11</v>
      </c>
      <c r="G47" s="13">
        <v>1</v>
      </c>
      <c r="H47" s="7"/>
    </row>
    <row r="48" s="3" customFormat="1" ht="177" customHeight="1" spans="1:8">
      <c r="A48" s="13">
        <v>46</v>
      </c>
      <c r="B48" s="14" t="s">
        <v>139</v>
      </c>
      <c r="C48" s="14" t="str">
        <f>_xlfn.DISPIMG("ID_C3010F25F51E4E218ADDCE4F4BA6F174",1)</f>
        <v>=DISPIMG("ID_C3010F25F51E4E218ADDCE4F4BA6F174",1)</v>
      </c>
      <c r="D48" s="19" t="s">
        <v>140</v>
      </c>
      <c r="E48" s="16" t="s">
        <v>44</v>
      </c>
      <c r="F48" s="14" t="s">
        <v>11</v>
      </c>
      <c r="G48" s="14">
        <v>1</v>
      </c>
      <c r="H48" s="7"/>
    </row>
    <row r="49" s="5" customFormat="1" ht="200" customHeight="1" spans="1:8">
      <c r="A49" s="13">
        <v>47</v>
      </c>
      <c r="B49" s="18" t="s">
        <v>141</v>
      </c>
      <c r="C49" s="24" t="str">
        <f>_xlfn.DISPIMG("ID_7502849153E14783BFDA34503CF45DC3",1)</f>
        <v>=DISPIMG("ID_7502849153E14783BFDA34503CF45DC3",1)</v>
      </c>
      <c r="D49" s="18" t="s">
        <v>107</v>
      </c>
      <c r="E49" s="16" t="s">
        <v>142</v>
      </c>
      <c r="F49" s="14" t="s">
        <v>11</v>
      </c>
      <c r="G49" s="14">
        <v>11</v>
      </c>
      <c r="H49" s="7"/>
    </row>
    <row r="50" s="3" customFormat="1" ht="130" customHeight="1" spans="1:8">
      <c r="A50" s="13">
        <v>48</v>
      </c>
      <c r="B50" s="27" t="s">
        <v>143</v>
      </c>
      <c r="C50" s="14" t="str">
        <f>_xlfn.DISPIMG("ID_1234440FD313497DB5CD05EBA25436EF",1)</f>
        <v>=DISPIMG("ID_1234440FD313497DB5CD05EBA25436EF",1)</v>
      </c>
      <c r="D50" s="27" t="s">
        <v>144</v>
      </c>
      <c r="E50" s="16" t="s">
        <v>145</v>
      </c>
      <c r="F50" s="14" t="s">
        <v>11</v>
      </c>
      <c r="G50" s="14">
        <v>10</v>
      </c>
      <c r="H50" s="7"/>
    </row>
    <row r="51" s="3" customFormat="1" ht="177" customHeight="1" spans="1:8">
      <c r="A51" s="13">
        <v>49</v>
      </c>
      <c r="B51" s="14" t="s">
        <v>146</v>
      </c>
      <c r="C51" s="14" t="str">
        <f>_xlfn.DISPIMG("ID_77F89C49965E4A6AABC47E1126D247A4",1)</f>
        <v>=DISPIMG("ID_77F89C49965E4A6AABC47E1126D247A4",1)</v>
      </c>
      <c r="D51" s="33" t="s">
        <v>147</v>
      </c>
      <c r="E51" s="16" t="s">
        <v>148</v>
      </c>
      <c r="F51" s="14" t="s">
        <v>11</v>
      </c>
      <c r="G51" s="14">
        <v>2</v>
      </c>
      <c r="H51" s="7"/>
    </row>
    <row r="52" s="2" customFormat="1" ht="174" customHeight="1" spans="1:8">
      <c r="A52" s="13">
        <v>50</v>
      </c>
      <c r="B52" s="13" t="s">
        <v>149</v>
      </c>
      <c r="C52" s="15" t="str">
        <f>_xlfn.DISPIMG("ID_66093264BCBB400B948018BE57EC92EE",1)</f>
        <v>=DISPIMG("ID_66093264BCBB400B948018BE57EC92EE",1)</v>
      </c>
      <c r="D52" s="19" t="s">
        <v>150</v>
      </c>
      <c r="E52" s="16" t="s">
        <v>151</v>
      </c>
      <c r="F52" s="14" t="s">
        <v>11</v>
      </c>
      <c r="G52" s="17">
        <v>2</v>
      </c>
      <c r="H52" s="7"/>
    </row>
    <row r="53" s="5" customFormat="1" ht="226" customHeight="1" spans="1:8">
      <c r="A53" s="13">
        <v>51</v>
      </c>
      <c r="B53" s="14" t="s">
        <v>152</v>
      </c>
      <c r="C53" s="13" t="str">
        <f>_xlfn.DISPIMG("ID_81A451B9287E4FC1972A7CCB159A1DAB",1)</f>
        <v>=DISPIMG("ID_81A451B9287E4FC1972A7CCB159A1DAB",1)</v>
      </c>
      <c r="D53" s="13" t="s">
        <v>153</v>
      </c>
      <c r="E53" s="16" t="s">
        <v>154</v>
      </c>
      <c r="F53" s="14" t="s">
        <v>11</v>
      </c>
      <c r="G53" s="17">
        <v>3</v>
      </c>
      <c r="H53" s="7"/>
    </row>
    <row r="54" s="4" customFormat="1" ht="368" customHeight="1" spans="1:8">
      <c r="A54" s="13">
        <v>52</v>
      </c>
      <c r="B54" s="14" t="s">
        <v>155</v>
      </c>
      <c r="C54" s="15" t="str">
        <f>_xlfn.DISPIMG("ID_3BA03DCBDD3F42879A1A6C7276D2786B",1)</f>
        <v>=DISPIMG("ID_3BA03DCBDD3F42879A1A6C7276D2786B",1)</v>
      </c>
      <c r="D54" s="14" t="s">
        <v>156</v>
      </c>
      <c r="E54" s="16" t="s">
        <v>157</v>
      </c>
      <c r="F54" s="14" t="s">
        <v>158</v>
      </c>
      <c r="G54" s="14">
        <v>46</v>
      </c>
      <c r="H54" s="7"/>
    </row>
    <row r="55" s="4" customFormat="1" ht="78" customHeight="1" spans="1:8">
      <c r="A55" s="13">
        <v>53</v>
      </c>
      <c r="B55" s="14" t="s">
        <v>159</v>
      </c>
      <c r="C55" s="14" t="str">
        <f>_xlfn.DISPIMG("ID_3B584BD29A4E4423BA8DE6D5963138C0",1)</f>
        <v>=DISPIMG("ID_3B584BD29A4E4423BA8DE6D5963138C0",1)</v>
      </c>
      <c r="D55" s="14" t="s">
        <v>160</v>
      </c>
      <c r="E55" s="16" t="s">
        <v>161</v>
      </c>
      <c r="F55" s="14" t="s">
        <v>162</v>
      </c>
      <c r="G55" s="14">
        <v>33</v>
      </c>
      <c r="H55" s="7"/>
    </row>
    <row r="56" s="4" customFormat="1" ht="67" customHeight="1" spans="1:8">
      <c r="A56" s="13">
        <v>54</v>
      </c>
      <c r="B56" s="14" t="s">
        <v>163</v>
      </c>
      <c r="C56" s="15" t="str">
        <f>_xlfn.DISPIMG("ID_59CFA421F5274295B886BD05D9E8CBBA",1)</f>
        <v>=DISPIMG("ID_59CFA421F5274295B886BD05D9E8CBBA",1)</v>
      </c>
      <c r="D56" s="14"/>
      <c r="E56" s="16" t="s">
        <v>164</v>
      </c>
      <c r="F56" s="14" t="s">
        <v>165</v>
      </c>
      <c r="G56" s="14">
        <v>2</v>
      </c>
      <c r="H56" s="7"/>
    </row>
    <row r="57" s="4" customFormat="1" ht="47.45" spans="1:8">
      <c r="A57" s="13">
        <v>55</v>
      </c>
      <c r="B57" s="14" t="s">
        <v>166</v>
      </c>
      <c r="C57" s="34" t="str">
        <f>_xlfn.DISPIMG("ID_B9F90BE3BA19433A82101A35E43A2EE7",1)</f>
        <v>=DISPIMG("ID_B9F90BE3BA19433A82101A35E43A2EE7",1)</v>
      </c>
      <c r="D57" s="19" t="s">
        <v>167</v>
      </c>
      <c r="E57" s="16" t="s">
        <v>161</v>
      </c>
      <c r="F57" s="14" t="s">
        <v>158</v>
      </c>
      <c r="G57" s="14">
        <v>320</v>
      </c>
      <c r="H57" s="7"/>
    </row>
    <row r="58" s="4" customFormat="1" ht="54.35" spans="1:8">
      <c r="A58" s="13">
        <v>56</v>
      </c>
      <c r="B58" s="14" t="s">
        <v>168</v>
      </c>
      <c r="C58" s="35" t="str">
        <f>_xlfn.DISPIMG("ID_C9CD0B6E009548C98C098C7891725648",1)</f>
        <v>=DISPIMG("ID_C9CD0B6E009548C98C098C7891725648",1)</v>
      </c>
      <c r="D58" s="14" t="s">
        <v>169</v>
      </c>
      <c r="E58" s="16" t="s">
        <v>170</v>
      </c>
      <c r="F58" s="14" t="s">
        <v>23</v>
      </c>
      <c r="G58" s="14">
        <v>1</v>
      </c>
      <c r="H58" s="7"/>
    </row>
    <row r="59" s="4" customFormat="1" ht="103" customHeight="1" spans="1:8">
      <c r="A59" s="13">
        <v>57</v>
      </c>
      <c r="B59" s="14" t="s">
        <v>171</v>
      </c>
      <c r="C59" s="36" t="str">
        <f>_xlfn.DISPIMG("ID_E3781AC68EC24A7F8AE41753ADE09252",1)</f>
        <v>=DISPIMG("ID_E3781AC68EC24A7F8AE41753ADE09252",1)</v>
      </c>
      <c r="D59" s="14" t="s">
        <v>172</v>
      </c>
      <c r="E59" s="16" t="s">
        <v>173</v>
      </c>
      <c r="F59" s="14" t="s">
        <v>11</v>
      </c>
      <c r="G59" s="14">
        <v>2</v>
      </c>
      <c r="H59" s="7"/>
    </row>
    <row r="60" s="4" customFormat="1" ht="93" customHeight="1" spans="1:8">
      <c r="A60" s="13">
        <v>58</v>
      </c>
      <c r="B60" s="14" t="s">
        <v>171</v>
      </c>
      <c r="C60" s="36" t="str">
        <f>_xlfn.DISPIMG("ID_E3781AC68EC24A7F8AE41753ADE09252",1)</f>
        <v>=DISPIMG("ID_E3781AC68EC24A7F8AE41753ADE09252",1)</v>
      </c>
      <c r="D60" s="14" t="s">
        <v>174</v>
      </c>
      <c r="E60" s="16" t="s">
        <v>173</v>
      </c>
      <c r="F60" s="14" t="s">
        <v>11</v>
      </c>
      <c r="G60" s="14">
        <v>1</v>
      </c>
      <c r="H60" s="7"/>
    </row>
    <row r="61" s="4" customFormat="1" ht="85" customHeight="1" spans="1:8">
      <c r="A61" s="13">
        <v>59</v>
      </c>
      <c r="B61" s="14" t="s">
        <v>175</v>
      </c>
      <c r="C61" s="15" t="str">
        <f>_xlfn.DISPIMG("ID_868604BEC3724AF785356D649DCD14B4",1)</f>
        <v>=DISPIMG("ID_868604BEC3724AF785356D649DCD14B4",1)</v>
      </c>
      <c r="D61" s="14" t="s">
        <v>176</v>
      </c>
      <c r="E61" s="16" t="s">
        <v>177</v>
      </c>
      <c r="F61" s="14" t="s">
        <v>23</v>
      </c>
      <c r="G61" s="14">
        <v>3</v>
      </c>
      <c r="H61" s="7"/>
    </row>
    <row r="62" s="4" customFormat="1" ht="233" customHeight="1" spans="1:8">
      <c r="A62" s="13">
        <v>60</v>
      </c>
      <c r="B62" s="14" t="s">
        <v>178</v>
      </c>
      <c r="C62" s="15" t="str">
        <f>_xlfn.DISPIMG("ID_2E376A5BB1924A879D85F9429B8A7B9D",1)</f>
        <v>=DISPIMG("ID_2E376A5BB1924A879D85F9429B8A7B9D",1)</v>
      </c>
      <c r="D62" s="14" t="s">
        <v>179</v>
      </c>
      <c r="E62" s="16" t="s">
        <v>180</v>
      </c>
      <c r="F62" s="14" t="s">
        <v>11</v>
      </c>
      <c r="G62" s="14">
        <v>1</v>
      </c>
      <c r="H62" s="7"/>
    </row>
    <row r="63" s="4" customFormat="1" ht="225" customHeight="1" spans="1:8">
      <c r="A63" s="13">
        <v>61</v>
      </c>
      <c r="B63" s="14" t="s">
        <v>178</v>
      </c>
      <c r="C63" s="15" t="str">
        <f>_xlfn.DISPIMG("ID_2E376A5BB1924A879D85F9429B8A7B9D",1)</f>
        <v>=DISPIMG("ID_2E376A5BB1924A879D85F9429B8A7B9D",1)</v>
      </c>
      <c r="D63" s="14" t="s">
        <v>181</v>
      </c>
      <c r="E63" s="16" t="s">
        <v>180</v>
      </c>
      <c r="F63" s="14" t="s">
        <v>11</v>
      </c>
      <c r="G63" s="14">
        <v>1</v>
      </c>
      <c r="H63" s="7"/>
    </row>
    <row r="64" s="4" customFormat="1" ht="29.05" spans="1:8">
      <c r="A64" s="13">
        <v>62</v>
      </c>
      <c r="B64" s="14" t="s">
        <v>182</v>
      </c>
      <c r="C64" s="14" t="str">
        <f>_xlfn.DISPIMG("ID_596E59D5D0E24240AC846C59EDFAB35E",1)</f>
        <v>=DISPIMG("ID_596E59D5D0E24240AC846C59EDFAB35E",1)</v>
      </c>
      <c r="D64" s="14"/>
      <c r="E64" s="16"/>
      <c r="F64" s="14" t="s">
        <v>183</v>
      </c>
      <c r="G64" s="14">
        <v>150</v>
      </c>
      <c r="H64" s="7"/>
    </row>
    <row r="65" s="4" customFormat="1" spans="1:8">
      <c r="A65" s="13">
        <v>63</v>
      </c>
      <c r="B65" s="14" t="s">
        <v>184</v>
      </c>
      <c r="C65" s="14"/>
      <c r="D65" s="14"/>
      <c r="E65" s="16"/>
      <c r="F65" s="14" t="s">
        <v>23</v>
      </c>
      <c r="G65" s="14">
        <v>3</v>
      </c>
      <c r="H65" s="7"/>
    </row>
    <row r="66" s="4" customFormat="1" ht="142.5" spans="1:8">
      <c r="A66" s="13">
        <v>64</v>
      </c>
      <c r="B66" s="14" t="s">
        <v>185</v>
      </c>
      <c r="C66" s="14" t="str">
        <f>_xlfn.DISPIMG("ID_AD0063F015A74BD3A9E735B2AFB0563E",1)</f>
        <v>=DISPIMG("ID_AD0063F015A74BD3A9E735B2AFB0563E",1)</v>
      </c>
      <c r="D66" s="14" t="s">
        <v>186</v>
      </c>
      <c r="E66" s="16" t="s">
        <v>187</v>
      </c>
      <c r="F66" s="14" t="s">
        <v>11</v>
      </c>
      <c r="G66" s="14">
        <v>2</v>
      </c>
      <c r="H66" s="7"/>
    </row>
    <row r="67" s="4" customFormat="1" ht="142.5" spans="1:8">
      <c r="A67" s="13">
        <v>65</v>
      </c>
      <c r="B67" s="20" t="s">
        <v>188</v>
      </c>
      <c r="C67" s="25" t="str">
        <f>_xlfn.DISPIMG("ID_25DBCC1863E846389D8C98556BE0FE0C",1)</f>
        <v>=DISPIMG("ID_25DBCC1863E846389D8C98556BE0FE0C",1)</v>
      </c>
      <c r="D67" s="20" t="s">
        <v>48</v>
      </c>
      <c r="E67" s="16" t="s">
        <v>189</v>
      </c>
      <c r="F67" s="20" t="s">
        <v>11</v>
      </c>
      <c r="G67" s="17">
        <v>2</v>
      </c>
      <c r="H67" s="7"/>
    </row>
    <row r="68" s="4" customFormat="1" ht="99.75" spans="1:8">
      <c r="A68" s="13">
        <v>66</v>
      </c>
      <c r="B68" s="14" t="s">
        <v>190</v>
      </c>
      <c r="C68" s="37" t="str">
        <f>_xlfn.DISPIMG("ID_563713E908C84D5BA54F49D7AAB4E5A8",1)</f>
        <v>=DISPIMG("ID_563713E908C84D5BA54F49D7AAB4E5A8",1)</v>
      </c>
      <c r="D68" s="14" t="s">
        <v>191</v>
      </c>
      <c r="E68" s="16" t="s">
        <v>192</v>
      </c>
      <c r="F68" s="20" t="s">
        <v>11</v>
      </c>
      <c r="G68" s="14">
        <v>4</v>
      </c>
      <c r="H68" s="7"/>
    </row>
    <row r="69" s="4" customFormat="1" ht="104.5" spans="1:8">
      <c r="A69" s="13">
        <v>67</v>
      </c>
      <c r="B69" s="14" t="s">
        <v>193</v>
      </c>
      <c r="C69" s="14" t="str">
        <f>_xlfn.DISPIMG("ID_B962E3154C5A4FF985FD1EEE9A949E9D",1)</f>
        <v>=DISPIMG("ID_B962E3154C5A4FF985FD1EEE9A949E9D",1)</v>
      </c>
      <c r="D69" s="31" t="s">
        <v>194</v>
      </c>
      <c r="E69" s="38" t="s">
        <v>195</v>
      </c>
      <c r="F69" s="20" t="s">
        <v>11</v>
      </c>
      <c r="G69" s="14">
        <v>1</v>
      </c>
      <c r="H69" s="7"/>
    </row>
    <row r="70" s="4" customFormat="1" ht="136" customHeight="1" spans="1:8">
      <c r="A70" s="13">
        <v>68</v>
      </c>
      <c r="B70" s="14" t="s">
        <v>196</v>
      </c>
      <c r="C70" s="14" t="str">
        <f>_xlfn.DISPIMG("ID_32B6BF6BC2404E8386D068257D9D7BDC",1)</f>
        <v>=DISPIMG("ID_32B6BF6BC2404E8386D068257D9D7BDC",1)</v>
      </c>
      <c r="D70" s="14" t="s">
        <v>197</v>
      </c>
      <c r="E70" s="16" t="s">
        <v>198</v>
      </c>
      <c r="F70" s="14" t="s">
        <v>11</v>
      </c>
      <c r="G70" s="14">
        <v>3</v>
      </c>
      <c r="H70" s="7"/>
    </row>
    <row r="71" s="4" customFormat="1" ht="71.25" spans="1:8">
      <c r="A71" s="13">
        <v>69</v>
      </c>
      <c r="B71" s="14" t="s">
        <v>199</v>
      </c>
      <c r="C71" s="14" t="str">
        <f>_xlfn.DISPIMG("ID_FF78623EACA540A88A66FD126BCC2347",1)</f>
        <v>=DISPIMG("ID_FF78623EACA540A88A66FD126BCC2347",1)</v>
      </c>
      <c r="D71" s="14" t="s">
        <v>197</v>
      </c>
      <c r="E71" s="16" t="s">
        <v>200</v>
      </c>
      <c r="F71" s="14" t="s">
        <v>11</v>
      </c>
      <c r="G71" s="14">
        <v>4</v>
      </c>
      <c r="H71" s="7"/>
    </row>
    <row r="72" s="4" customFormat="1" ht="97.75" spans="1:8">
      <c r="A72" s="13">
        <v>70</v>
      </c>
      <c r="B72" s="14" t="s">
        <v>201</v>
      </c>
      <c r="C72" s="14" t="str">
        <f>_xlfn.DISPIMG("ID_04A8ECDABA0D40E08AEA2432F9E09F9A",1)</f>
        <v>=DISPIMG("ID_04A8ECDABA0D40E08AEA2432F9E09F9A",1)</v>
      </c>
      <c r="D72" s="14" t="s">
        <v>202</v>
      </c>
      <c r="E72" s="16" t="s">
        <v>203</v>
      </c>
      <c r="F72" s="14" t="s">
        <v>23</v>
      </c>
      <c r="G72" s="14">
        <v>11</v>
      </c>
      <c r="H72" s="7"/>
    </row>
    <row r="73" s="4" customFormat="1" ht="128.75" spans="1:8">
      <c r="A73" s="13">
        <v>71</v>
      </c>
      <c r="B73" s="14" t="s">
        <v>204</v>
      </c>
      <c r="C73" s="14" t="str">
        <f>_xlfn.DISPIMG("ID_2F9F4F5E9CCF4327B5D2A97AD1E3CB77",1)</f>
        <v>=DISPIMG("ID_2F9F4F5E9CCF4327B5D2A97AD1E3CB77",1)</v>
      </c>
      <c r="D73" s="14" t="s">
        <v>205</v>
      </c>
      <c r="E73" s="16" t="s">
        <v>206</v>
      </c>
      <c r="F73" s="14" t="s">
        <v>23</v>
      </c>
      <c r="G73" s="14">
        <v>2</v>
      </c>
      <c r="H73" s="7"/>
    </row>
    <row r="74" s="4" customFormat="1" ht="57" spans="1:8">
      <c r="A74" s="13">
        <v>72</v>
      </c>
      <c r="B74" s="14" t="s">
        <v>207</v>
      </c>
      <c r="C74" s="14" t="str">
        <f>_xlfn.DISPIMG("ID_B759E02F1D6442EBA2A3F8F906F25BE6",1)</f>
        <v>=DISPIMG("ID_B759E02F1D6442EBA2A3F8F906F25BE6",1)</v>
      </c>
      <c r="D74" s="14" t="s">
        <v>208</v>
      </c>
      <c r="E74" s="14" t="s">
        <v>209</v>
      </c>
      <c r="F74" s="14" t="s">
        <v>11</v>
      </c>
      <c r="G74" s="14">
        <v>8</v>
      </c>
      <c r="H74" s="7"/>
    </row>
    <row r="75" s="4" customFormat="1" ht="142.5" spans="1:8">
      <c r="A75" s="13">
        <v>73</v>
      </c>
      <c r="B75" s="14" t="s">
        <v>18</v>
      </c>
      <c r="C75" s="15" t="str">
        <f>_xlfn.DISPIMG("ID_8CC7534213414D30BCC03433913EC062",1)</f>
        <v>=DISPIMG("ID_8CC7534213414D30BCC03433913EC062",1)</v>
      </c>
      <c r="D75" s="19" t="s">
        <v>210</v>
      </c>
      <c r="E75" s="16" t="s">
        <v>20</v>
      </c>
      <c r="F75" s="14" t="s">
        <v>11</v>
      </c>
      <c r="G75" s="14">
        <v>2</v>
      </c>
      <c r="H75" s="7"/>
    </row>
    <row r="76" s="4" customFormat="1" ht="57" spans="1:8">
      <c r="A76" s="13">
        <v>74</v>
      </c>
      <c r="B76" s="14" t="s">
        <v>211</v>
      </c>
      <c r="C76" s="14" t="str">
        <f>_xlfn.DISPIMG("ID_A8E30EB9E3FA407DBFAD8B3FEF89B6B1",1)</f>
        <v>=DISPIMG("ID_A8E30EB9E3FA407DBFAD8B3FEF89B6B1",1)</v>
      </c>
      <c r="D76" s="14" t="s">
        <v>212</v>
      </c>
      <c r="E76" s="16" t="s">
        <v>213</v>
      </c>
      <c r="F76" s="14" t="s">
        <v>132</v>
      </c>
      <c r="G76" s="14">
        <v>1</v>
      </c>
      <c r="H76" s="7"/>
    </row>
  </sheetData>
  <mergeCells count="1">
    <mergeCell ref="A1:G1"/>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始终如一</cp:lastModifiedBy>
  <dcterms:created xsi:type="dcterms:W3CDTF">2025-07-17T06:32:00Z</dcterms:created>
  <dcterms:modified xsi:type="dcterms:W3CDTF">2025-07-18T01:14:39Z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DC834FC3A8E344CBB0889197420C91A9_11</vt:lpwstr>
  </property>
  <property fmtid="{D5CDD505-2E9C-101B-9397-08002B2CF9AE}" pid="3" name="KSOProductBuildVer">
    <vt:lpwstr>2052-12.1.0.21915</vt:lpwstr>
  </property>
</Properties>
</file>