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9200" windowHeight="7000" firstSheet="5" activeTab="8"/>
  </bookViews>
  <sheets>
    <sheet name="21-22年桥检预算" sheetId="11" state="hidden" r:id="rId1"/>
    <sheet name="20-21年结构检测预算" sheetId="15" state="hidden" r:id="rId2"/>
    <sheet name="19-20年定期检测预算" sheetId="12" state="hidden" r:id="rId3"/>
    <sheet name="电子显示屏" sheetId="24" r:id="rId4"/>
    <sheet name="雕塑明细表" sheetId="28" r:id="rId5"/>
    <sheet name="廊架、景观亭、张拉膜清单" sheetId="29" r:id="rId6"/>
    <sheet name="高大导视牌" sheetId="30" r:id="rId7"/>
    <sheet name="大型雕塑（专项检测台账）" sheetId="31" r:id="rId8"/>
    <sheet name="车棚（公共自行车）明细表" sheetId="33" r:id="rId9"/>
  </sheets>
  <definedNames>
    <definedName name="_xlnm._FilterDatabase" localSheetId="4" hidden="1">雕塑明细表!$A$2:$H$78</definedName>
    <definedName name="_xlnm._FilterDatabase" localSheetId="5" hidden="1">廊架、景观亭、张拉膜清单!$A$2:$G$261</definedName>
    <definedName name="_xlnm.Print_Area" localSheetId="8">'车棚（公共自行车）明细表'!$A$1:$J$37</definedName>
    <definedName name="_xlnm.Print_Titles" localSheetId="8">'车棚（公共自行车）明细表'!$1:$2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" name="ID_EB380FA7013F4844B8961E56696A52C7" descr="1dad9083740108a87654a03baa69e0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48175" y="2241550"/>
          <a:ext cx="1343025" cy="1007745"/>
        </a:xfrm>
        <a:prstGeom prst="rect">
          <a:avLst/>
        </a:prstGeom>
      </xdr:spPr>
    </xdr:pic>
  </etc:cellImage>
  <etc:cellImage>
    <xdr:pic>
      <xdr:nvPicPr>
        <xdr:cNvPr id="39" name="ID_885AF01D5F9843DDAB95C05AF2B66234" descr="IMG_20190309_1225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57700" y="1114425"/>
          <a:ext cx="1343660" cy="10077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1" name="ID_7EA2A774FF01428EA7888BC0D69DEDA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19600" y="234188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885C9B7DEDA34A5B8BF30FEE4D6C3117" descr="e740d665ddc46388285ebf6f61844e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38650" y="5568950"/>
          <a:ext cx="1350010" cy="1010920"/>
        </a:xfrm>
        <a:prstGeom prst="rect">
          <a:avLst/>
        </a:prstGeom>
      </xdr:spPr>
    </xdr:pic>
  </etc:cellImage>
  <etc:cellImage>
    <xdr:pic>
      <xdr:nvPicPr>
        <xdr:cNvPr id="59" name="ID_D39DF7DC7613479F96015692FEB64A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19600" y="211836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97E7F8348D79418C93E43978656F3D2F" descr="3f3d3c35def205e300e41aed46ac76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57700" y="4460875"/>
          <a:ext cx="1350010" cy="1010920"/>
        </a:xfrm>
        <a:prstGeom prst="rect">
          <a:avLst/>
        </a:prstGeom>
      </xdr:spPr>
    </xdr:pic>
  </etc:cellImage>
  <etc:cellImage>
    <xdr:pic>
      <xdr:nvPicPr>
        <xdr:cNvPr id="41" name="ID_A9EBE3E6F80746A99E7B338A8A9D37A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19600" y="256540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40209883FF2849218650BF39F31BB40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419600" y="189484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C4056C03250C45198EBD66A9DFC63C3D" descr="41854d3f61220a171585960e6c1d2c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57700" y="3371850"/>
          <a:ext cx="1350010" cy="1010920"/>
        </a:xfrm>
        <a:prstGeom prst="rect">
          <a:avLst/>
        </a:prstGeom>
      </xdr:spPr>
    </xdr:pic>
  </etc:cellImage>
  <etc:cellImage>
    <xdr:pic>
      <xdr:nvPicPr>
        <xdr:cNvPr id="46" name="ID_2A8AECDFFA2A4203BE26ED173F97D550" descr="ca15b89bb83019e8aa2b425c5f78aa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467225" y="8959850"/>
          <a:ext cx="1350010" cy="1010920"/>
        </a:xfrm>
        <a:prstGeom prst="rect">
          <a:avLst/>
        </a:prstGeom>
      </xdr:spPr>
    </xdr:pic>
  </etc:cellImage>
  <etc:cellImage>
    <xdr:pic>
      <xdr:nvPicPr>
        <xdr:cNvPr id="58" name="ID_DCF9FC0074CF4FABAD0ACF2105AB1FA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19600" y="200660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04528704299D40978744B3FDE0692FA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19600" y="16713200"/>
          <a:ext cx="134683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56C8B827D0DC4852A0A18CC187AC9E9C" descr="08e5baddbc024505a7b422ab250733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57700" y="6715125"/>
          <a:ext cx="1350645" cy="1010920"/>
        </a:xfrm>
        <a:prstGeom prst="rect">
          <a:avLst/>
        </a:prstGeom>
      </xdr:spPr>
    </xdr:pic>
  </etc:cellImage>
  <etc:cellImage>
    <xdr:pic>
      <xdr:nvPicPr>
        <xdr:cNvPr id="40" name="ID_83BCC0A620D24FB09495EB814E8FA43C" descr="08e5baddbc024505a7b422ab250733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76750" y="7842250"/>
          <a:ext cx="1350010" cy="1010920"/>
        </a:xfrm>
        <a:prstGeom prst="rect">
          <a:avLst/>
        </a:prstGeom>
      </xdr:spPr>
    </xdr:pic>
  </etc:cellImage>
  <etc:cellImage>
    <xdr:pic>
      <xdr:nvPicPr>
        <xdr:cNvPr id="48" name="ID_1C6EC54DA02C40488EDBFA90E3781E63" descr="3e62ea67676f97c79c7efc5f4ce069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467225" y="10067925"/>
          <a:ext cx="1350010" cy="1010920"/>
        </a:xfrm>
        <a:prstGeom prst="rect">
          <a:avLst/>
        </a:prstGeom>
      </xdr:spPr>
    </xdr:pic>
  </etc:cellImage>
  <etc:cellImage>
    <xdr:pic>
      <xdr:nvPicPr>
        <xdr:cNvPr id="50" name="ID_3763F935F2AB458D87C523B70AFB6AC4" descr="3c9b2a8e3bda8af078b87c5e2bc79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57700" y="11176000"/>
          <a:ext cx="1350010" cy="1010920"/>
        </a:xfrm>
        <a:prstGeom prst="rect">
          <a:avLst/>
        </a:prstGeom>
      </xdr:spPr>
    </xdr:pic>
  </etc:cellImage>
  <etc:cellImage>
    <xdr:pic>
      <xdr:nvPicPr>
        <xdr:cNvPr id="51" name="ID_56A307793E67456D958A6B06DC0E3AD2" descr="8da1f3e8863f58dfcb923391897fb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67225" y="12303125"/>
          <a:ext cx="1350010" cy="1010920"/>
        </a:xfrm>
        <a:prstGeom prst="rect">
          <a:avLst/>
        </a:prstGeom>
      </xdr:spPr>
    </xdr:pic>
  </etc:cellImage>
  <etc:cellImage>
    <xdr:pic>
      <xdr:nvPicPr>
        <xdr:cNvPr id="52" name="ID_FCE9B5CCBFC5488FAE3709B04B9CDB29" descr="d7081566f3db0d2522e8b1915fa826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29125" y="13420725"/>
          <a:ext cx="1350010" cy="1010920"/>
        </a:xfrm>
        <a:prstGeom prst="rect">
          <a:avLst/>
        </a:prstGeom>
      </xdr:spPr>
    </xdr:pic>
  </etc:cellImage>
  <etc:cellImage>
    <xdr:pic>
      <xdr:nvPicPr>
        <xdr:cNvPr id="54" name="ID_C8243EB8F8BD4C848226D7A1605CD39D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457700" y="14547850"/>
          <a:ext cx="134683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D73D27A468DA405884500A44E291321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19600" y="15595600"/>
          <a:ext cx="134683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5B28E809AE3A4DA8A2AD3563A006B46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419600" y="178308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B750DCB3F7D74746831273FE55F7426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19600" y="29006800"/>
          <a:ext cx="134683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30AE4118B40640058F5D4193005CC6D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419600" y="27889200"/>
          <a:ext cx="1347470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02C463A8FC894374BD22E0346134B8E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19600" y="24536400"/>
          <a:ext cx="134810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38A122BB97F34547A15BE6A475111F5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419600" y="26771600"/>
          <a:ext cx="1347470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4792FA3772214190B13AC4DDF931779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19600" y="30124400"/>
          <a:ext cx="134683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183FE5EFBF3D4B579169F3DFEE22C9D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419600" y="31242000"/>
          <a:ext cx="1346200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012A78D4C0FC4F2992BACD2A5F60DA7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419600" y="32359600"/>
          <a:ext cx="1346200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A175ABF7913D463DA3E105CDCD6BBA2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19600" y="33477200"/>
          <a:ext cx="1346200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787BAA57898E4A6C830940F7829FB19A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419600" y="34594800"/>
          <a:ext cx="1345565" cy="1010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995FB1ADCCE498C861A4528633DEB29" descr="IMG_20240814_14161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429125" y="1076325"/>
          <a:ext cx="1344295" cy="1007745"/>
        </a:xfrm>
        <a:prstGeom prst="rect">
          <a:avLst/>
        </a:prstGeom>
      </xdr:spPr>
    </xdr:pic>
  </etc:cellImage>
  <etc:cellImage>
    <xdr:pic>
      <xdr:nvPicPr>
        <xdr:cNvPr id="6" name="ID_AEAECA67B00B476BA50C579A6E7A0FB6" descr="IMG_20240814_141916_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429125" y="2190750"/>
          <a:ext cx="1344295" cy="1010920"/>
        </a:xfrm>
        <a:prstGeom prst="rect">
          <a:avLst/>
        </a:prstGeom>
      </xdr:spPr>
    </xdr:pic>
  </etc:cellImage>
  <etc:cellImage>
    <xdr:pic>
      <xdr:nvPicPr>
        <xdr:cNvPr id="3" name="ID_17423F5C654841E7B2A5C89D06ECC709" descr="IMG_20240814_145956_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448175" y="23514050"/>
          <a:ext cx="1344295" cy="1010920"/>
        </a:xfrm>
        <a:prstGeom prst="rect">
          <a:avLst/>
        </a:prstGeom>
      </xdr:spPr>
    </xdr:pic>
  </etc:cellImage>
  <etc:cellImage>
    <xdr:pic>
      <xdr:nvPicPr>
        <xdr:cNvPr id="5" name="ID_FB57D4BC1DFE4CBE8778742D148C3471" descr="IMG_20240814_14545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406900" y="24580850"/>
          <a:ext cx="1344295" cy="101092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<sst xmlns="http://schemas.openxmlformats.org/spreadsheetml/2006/main" count="1880" uniqueCount="570">
  <si>
    <t>2021年中小桥梁、雕塑定期检测预算（已扣除2020-2021年中小桥梁结构检测标中21年结构检测桥梁）</t>
  </si>
  <si>
    <t>项目分类</t>
  </si>
  <si>
    <t>本轮预算</t>
  </si>
  <si>
    <t>分类</t>
  </si>
  <si>
    <t>单位</t>
  </si>
  <si>
    <t>数量</t>
  </si>
  <si>
    <t>单价</t>
  </si>
  <si>
    <t>合价</t>
  </si>
  <si>
    <t>一、外观检测费</t>
  </si>
  <si>
    <t>特大桥桥长</t>
  </si>
  <si>
    <t>米</t>
  </si>
  <si>
    <t>大桥桥长</t>
  </si>
  <si>
    <t>中桥桥长</t>
  </si>
  <si>
    <t>小桥桥长</t>
  </si>
  <si>
    <t>第一大项小计：</t>
  </si>
  <si>
    <t xml:space="preserve">二、台班费
</t>
  </si>
  <si>
    <t>检测车台班费</t>
  </si>
  <si>
    <t>个</t>
  </si>
  <si>
    <t>检测船及登高车台班费</t>
  </si>
  <si>
    <t>第二大项小计：</t>
  </si>
  <si>
    <t>第三大项（历史桥梁资料整理费）小计：</t>
  </si>
  <si>
    <t>第四大项（专家评审费）小计：</t>
  </si>
  <si>
    <t>合计：</t>
  </si>
  <si>
    <t>2022年中小桥梁、雕塑定期检测及结构检测的预算</t>
  </si>
  <si>
    <t>二、台班费</t>
  </si>
  <si>
    <t>三、结构定期检测费</t>
  </si>
  <si>
    <t>裂缝宽深长度</t>
  </si>
  <si>
    <t>处</t>
  </si>
  <si>
    <t>钢筋保护层厚度</t>
  </si>
  <si>
    <t>跨</t>
  </si>
  <si>
    <t>混凝土碳化深度</t>
  </si>
  <si>
    <t>混凝土抗压强度（回弹）</t>
  </si>
  <si>
    <t>钢筋锈蚀</t>
  </si>
  <si>
    <t>第三大项小计：</t>
  </si>
  <si>
    <t>四、荷载试验检测费</t>
  </si>
  <si>
    <t>静载试验</t>
  </si>
  <si>
    <t>第四大项小计：</t>
  </si>
  <si>
    <t>第五大项（专家评审费）小计：</t>
  </si>
  <si>
    <t>注：按最新统计四个属地分公司管理中小桥梁共598座，非权属桥梁29座，共计627座，按规范要求每年进行一次常规定期检测，6年一个周期需完成所有权属桥梁结构检测，考虑有新接收的桥梁，年均检测数量为100多座.2021年常规检测已扣除2020-2021年园区中小桥梁结构检测标中的桥梁。2022年结构检测桥梁127座；雕塑71座，上一轮35座雕塑，每年预算为195000万，本次2年预算参考以往投标价暂估为400000，考虑到园区中小桥梁桥卡资料不完整，加10万元完善园区桥卡资料。2021-2022年中小桥梁、雕塑常规检测及结构检测预算为（776990+5728010+400000）*0.7=483万</t>
  </si>
  <si>
    <t>2020-2021年园区中小桥梁结构检测预算</t>
  </si>
  <si>
    <t>一标段</t>
  </si>
  <si>
    <t>二标段</t>
  </si>
  <si>
    <t>上轮预算（一年）</t>
  </si>
  <si>
    <t>备注</t>
  </si>
  <si>
    <t>单价（元）</t>
  </si>
  <si>
    <t>合价（元）</t>
  </si>
  <si>
    <t>外观检测费</t>
  </si>
  <si>
    <t>单价均按标准收费7折计取，桥检数量按实际需求确定</t>
  </si>
  <si>
    <t>第一大项目费用小计：</t>
  </si>
  <si>
    <t>台班费</t>
  </si>
  <si>
    <t>单价均按标准收费7折计取。
本轮一标段检测119座桥、二标段检测106座桥。检测车、检测船的台班数按0.2台班/桥估算。</t>
  </si>
  <si>
    <t>第二大项目费用小计：</t>
  </si>
  <si>
    <t>结构定期检测费</t>
  </si>
  <si>
    <t>单价均按标准收费7折计取，跨数按实际，一标段桥梁共计261跨，二标段共计349跨</t>
  </si>
  <si>
    <t>第三大项费用小计：</t>
  </si>
  <si>
    <t>荷载试验检测费</t>
  </si>
  <si>
    <t>此项单价较高，按标准收费6折计取</t>
  </si>
  <si>
    <t>第四大项费用小计：</t>
  </si>
  <si>
    <t>第五大项专家评审费</t>
  </si>
  <si>
    <t>人</t>
  </si>
  <si>
    <t>上一轮未计，本轮按实计取，每年每标段按3人计，共两年</t>
  </si>
  <si>
    <t>预算合计：</t>
  </si>
  <si>
    <t>本轮数据
（2020-2021年）</t>
  </si>
  <si>
    <t>元/桥</t>
  </si>
  <si>
    <t>常规检测费</t>
  </si>
  <si>
    <t>上轮数据（2019年）</t>
  </si>
  <si>
    <t>本轮共225座桥，静载试验223跨，
上轮共102座桥，动静载试验101跨</t>
  </si>
  <si>
    <t>元/跨</t>
  </si>
  <si>
    <t>静载检测费</t>
  </si>
  <si>
    <t>动载+静载检测费</t>
  </si>
  <si>
    <t>单年费用对比：</t>
  </si>
  <si>
    <t>元</t>
  </si>
  <si>
    <t>上轮另外测算文化水廊钢结构桥振动特性专项检测，该项预算价4万，本轮无</t>
  </si>
  <si>
    <t xml:space="preserve">备注：1、以上根据江苏省交通建设工程试验检测参考价格（交质公（2016）8号附件）公路桥梁承载能力检测评定规程（JTG/TJ21-2011)进行测算          
</t>
  </si>
  <si>
    <r>
      <rPr>
        <sz val="12"/>
        <rFont val="宋体"/>
        <charset val="134"/>
      </rPr>
      <t xml:space="preserve">      2、四个属地分公司管理中小桥梁共579座，按规范要求6年一个周期需完成所有桥梁结构检测，一标段检测119座桥，二标段检测106座桥
</t>
    </r>
  </si>
  <si>
    <t>2019-2020年拟检测桥梁、显示屏、雕塑定期检测预算</t>
  </si>
  <si>
    <t>外观检测</t>
  </si>
  <si>
    <t>检测车台班</t>
  </si>
  <si>
    <t>检测船台班费</t>
  </si>
  <si>
    <t>桥梁分类</t>
  </si>
  <si>
    <t>桥长合计</t>
  </si>
  <si>
    <t>台班估算</t>
  </si>
  <si>
    <t>台班单价</t>
  </si>
  <si>
    <t>特大桥</t>
  </si>
  <si>
    <t>大桥</t>
  </si>
  <si>
    <t>中桥</t>
  </si>
  <si>
    <t>小桥</t>
  </si>
  <si>
    <t>费用总计</t>
  </si>
  <si>
    <t>以上根据《关于放开交通建设工程质量检测和工程材料试验收费的通知(交质公〔2016〕8号)》进行测算，桥梁检测总数592座，每年检测费约17766543.5元，雕塑检测费参考往年价格为195000元，电子显示屏参考往年价格24000元，以上共计1985543元每年，2年共计3971087元，以上费用一般市场下浮30%左右，2年估算为4055086*0.7=2779761元</t>
  </si>
  <si>
    <t>园区显示屏清单</t>
  </si>
  <si>
    <t>序号</t>
  </si>
  <si>
    <t>区域</t>
  </si>
  <si>
    <t>大屏规格</t>
  </si>
  <si>
    <t>位置</t>
  </si>
  <si>
    <t>金鸡湖街道</t>
  </si>
  <si>
    <t>4500*4400mm</t>
  </si>
  <si>
    <t>城市广场音乐喷泉南</t>
  </si>
  <si>
    <t>城市广场音乐喷泉北</t>
  </si>
  <si>
    <t>城市广场音乐喷泉东北</t>
  </si>
  <si>
    <t>胜浦街道</t>
  </si>
  <si>
    <t>3840*1296mm</t>
  </si>
  <si>
    <t>现代大道高速入口</t>
  </si>
  <si>
    <t>斜塘街道</t>
  </si>
  <si>
    <t>7700*3800mm</t>
  </si>
  <si>
    <t>月墅公园下沉式广场</t>
  </si>
  <si>
    <t>娄葑街道</t>
  </si>
  <si>
    <t>2800*1800mm</t>
  </si>
  <si>
    <t>党建公园</t>
  </si>
  <si>
    <t>唯亭街道</t>
  </si>
  <si>
    <t>3200*2400mm</t>
  </si>
  <si>
    <t>西湖公园西端游客中心西北侧</t>
  </si>
  <si>
    <t>2650*1650mm</t>
  </si>
  <si>
    <t>阳澄湖大道缤特力路入口处</t>
  </si>
  <si>
    <t>水郎街东侧16#服务建筑南侧</t>
  </si>
  <si>
    <t>康洲街唯青路口</t>
  </si>
  <si>
    <t>康洲街唯澄路口南侧</t>
  </si>
  <si>
    <t>7200*5440mm</t>
  </si>
  <si>
    <t>体育公园主体广场</t>
  </si>
  <si>
    <t>康洲街唯澄路口北侧</t>
  </si>
  <si>
    <t>运澄路入口停车场</t>
  </si>
  <si>
    <t>3520*2240mm</t>
  </si>
  <si>
    <t>云杉湖公园停车场</t>
  </si>
  <si>
    <t>水泽路潭溪路交叉口北</t>
  </si>
  <si>
    <t>莲池湖公园内</t>
  </si>
  <si>
    <t>浅水湾商业街旁</t>
  </si>
  <si>
    <t>雕塑明细表</t>
  </si>
  <si>
    <t>编号</t>
  </si>
  <si>
    <t>所属街道</t>
  </si>
  <si>
    <t>雕塑名称</t>
  </si>
  <si>
    <t>照片</t>
  </si>
  <si>
    <t>坐落地点</t>
  </si>
  <si>
    <t>详址</t>
  </si>
  <si>
    <t>规格</t>
  </si>
  <si>
    <t>窗口</t>
  </si>
  <si>
    <t>苏州大道</t>
  </si>
  <si>
    <t>苏州大道中央绿化带，东环路东</t>
  </si>
  <si>
    <t>4.5*8*7.8*2个
4*8*7.8
2.4*1.3*7.8</t>
  </si>
  <si>
    <t>4.5*8*7.8</t>
  </si>
  <si>
    <t>合作</t>
  </si>
  <si>
    <t>中央公园</t>
  </si>
  <si>
    <t>10.56*5.1</t>
  </si>
  <si>
    <t>浪漫的旋律</t>
  </si>
  <si>
    <t>湖滨大道</t>
  </si>
  <si>
    <t>月光奏鸣曲</t>
  </si>
  <si>
    <t>6*15</t>
  </si>
  <si>
    <t>永恒的旋律四</t>
  </si>
  <si>
    <t>现代大道</t>
  </si>
  <si>
    <t>现代大道南侧，金鸡湖大桥东</t>
  </si>
  <si>
    <t>永恒的旋律三</t>
  </si>
  <si>
    <t>大地乐章</t>
  </si>
  <si>
    <t>金鸡湖大道</t>
  </si>
  <si>
    <t>金鸡湖大道与星湖街交叉口</t>
  </si>
  <si>
    <t>信息时代</t>
  </si>
  <si>
    <t>现代大道北侧，星湖街东</t>
  </si>
  <si>
    <t>狂想曲</t>
  </si>
  <si>
    <t>现代大道两侧，现代大道北</t>
  </si>
  <si>
    <t>朝霞</t>
  </si>
  <si>
    <t>现代大道北侧，南施街东</t>
  </si>
  <si>
    <t>16(长)4.2(宽)</t>
  </si>
  <si>
    <t>并驾</t>
  </si>
  <si>
    <t>现代大道北侧，津梁街对面</t>
  </si>
  <si>
    <t>音符</t>
  </si>
  <si>
    <t>新城邻里中心</t>
  </si>
  <si>
    <t>2*4</t>
  </si>
  <si>
    <t>春天的乐章2</t>
  </si>
  <si>
    <t>现代大道南，玲珑街西</t>
  </si>
  <si>
    <t>20*6*3（6人）</t>
  </si>
  <si>
    <t>和谐</t>
  </si>
  <si>
    <t>玲珑街</t>
  </si>
  <si>
    <t>玲珑街南科文中心西门</t>
  </si>
  <si>
    <t>4.5*2.5*1.0</t>
  </si>
  <si>
    <t>清融</t>
  </si>
  <si>
    <t>玲珑湾</t>
  </si>
  <si>
    <t>玲珑湾沿湖</t>
  </si>
  <si>
    <t>知识</t>
  </si>
  <si>
    <t>风之园</t>
  </si>
  <si>
    <t>风之园沿湖</t>
  </si>
  <si>
    <t>6*6*5</t>
  </si>
  <si>
    <t>鱼</t>
  </si>
  <si>
    <t>华池街</t>
  </si>
  <si>
    <t>华池街喷泉池</t>
  </si>
  <si>
    <t>同舟共济</t>
  </si>
  <si>
    <t>金鸡湖大道北侧、膜结构旁</t>
  </si>
  <si>
    <t>11.6*5.7</t>
  </si>
  <si>
    <t>双人皮划</t>
  </si>
  <si>
    <t>游艇码头</t>
  </si>
  <si>
    <t>湖东游艇码头</t>
  </si>
  <si>
    <t>5*5.3；船体：2.5*1.5*1.0</t>
  </si>
  <si>
    <t>堂吉诃德</t>
  </si>
  <si>
    <t>4M高</t>
  </si>
  <si>
    <t>稻草人</t>
  </si>
  <si>
    <t>黄碟漫舞</t>
  </si>
  <si>
    <t>帆船码头绿地</t>
  </si>
  <si>
    <t>3*0.4*4（2个）</t>
  </si>
  <si>
    <t>秋实</t>
  </si>
  <si>
    <t>白塘公园</t>
  </si>
  <si>
    <t>3.5*5</t>
  </si>
  <si>
    <t>春华</t>
  </si>
  <si>
    <t>3*6</t>
  </si>
  <si>
    <t>大风车</t>
  </si>
  <si>
    <t>雕塑</t>
  </si>
  <si>
    <t>星港街东</t>
  </si>
  <si>
    <t>香樟园</t>
  </si>
  <si>
    <t>7*11（2个）</t>
  </si>
  <si>
    <t>星塘街西</t>
  </si>
  <si>
    <t>6*10</t>
  </si>
  <si>
    <t>风的色彩</t>
  </si>
  <si>
    <t>高4米直径2米</t>
  </si>
  <si>
    <t>新时空</t>
  </si>
  <si>
    <t>现代大道北侧，锦溪街东</t>
  </si>
  <si>
    <t>4.0(高)*0.85*0.85, 3根</t>
  </si>
  <si>
    <t>游</t>
  </si>
  <si>
    <t>现代大道北侧，星华街东</t>
  </si>
  <si>
    <t>8*15.6*0.35</t>
  </si>
  <si>
    <t>永恒的旋律一：风帆</t>
  </si>
  <si>
    <t>现代大道南侧，星华街东</t>
  </si>
  <si>
    <t>永恒的旋律二：凤凰</t>
  </si>
  <si>
    <t>契合</t>
  </si>
  <si>
    <t>现代大道南侧，青丘浦西</t>
  </si>
  <si>
    <t>合</t>
  </si>
  <si>
    <t>现代大道南侧，青秋浦桥西</t>
  </si>
  <si>
    <t>6*1*1.5</t>
  </si>
  <si>
    <t>时光之舟</t>
  </si>
  <si>
    <t>现代大道北侧，青秋浦大桥西</t>
  </si>
  <si>
    <t>15*1.8*1.8</t>
  </si>
  <si>
    <t>鹤</t>
  </si>
  <si>
    <t>现代大道南侧，青秋浦桥东</t>
  </si>
  <si>
    <t>绿色未来</t>
  </si>
  <si>
    <t>现代大道北侧，物流园出入口处</t>
  </si>
  <si>
    <t>12*1.6*1.6</t>
  </si>
  <si>
    <t>展翅</t>
  </si>
  <si>
    <t>现代大道南侧，高速出入口西</t>
  </si>
  <si>
    <t>5*4.5*3</t>
  </si>
  <si>
    <t>科技大学-科技之门</t>
  </si>
  <si>
    <t>仁爱路</t>
  </si>
  <si>
    <t>5*5*3.6</t>
  </si>
  <si>
    <t>高教区综合楼-方形奶酪</t>
  </si>
  <si>
    <t>2.5*2.5*3.5</t>
  </si>
  <si>
    <t>高教区综合楼-恐龙蛋</t>
  </si>
  <si>
    <t>3*2.8*3.5</t>
  </si>
  <si>
    <t>高教区综合楼-三角奶酪</t>
  </si>
  <si>
    <t>3.9*4.5*3.7</t>
  </si>
  <si>
    <t>圆规</t>
  </si>
  <si>
    <t>星湖街</t>
  </si>
  <si>
    <t>13*11*12</t>
  </si>
  <si>
    <t>恰同学年少</t>
  </si>
  <si>
    <t>高3.5M</t>
  </si>
  <si>
    <t>先哲对话</t>
  </si>
  <si>
    <t>高2.5M</t>
  </si>
  <si>
    <t>相对论</t>
  </si>
  <si>
    <t>2.5M*0.8*0.6</t>
  </si>
  <si>
    <t>贝律铭</t>
  </si>
  <si>
    <t>科教创新区</t>
  </si>
  <si>
    <t>星湖街、仁爱路西北角</t>
  </si>
  <si>
    <t>7*0.55*3.6</t>
  </si>
  <si>
    <t>拥抱未来</t>
  </si>
  <si>
    <t>2M*2M*4M</t>
  </si>
  <si>
    <t>诞生</t>
  </si>
  <si>
    <t>崇文路</t>
  </si>
  <si>
    <t>崇文路创意科技园内</t>
  </si>
  <si>
    <t>3*3*4</t>
  </si>
  <si>
    <t>六院士</t>
  </si>
  <si>
    <t>高2M</t>
  </si>
  <si>
    <t>白鹭</t>
  </si>
  <si>
    <t>星湖街月亮湾广场</t>
  </si>
  <si>
    <t>18米高、15米高各3只</t>
  </si>
  <si>
    <t>键盘</t>
  </si>
  <si>
    <t>文景路</t>
  </si>
  <si>
    <t>文景路、星塘街交叉口</t>
  </si>
  <si>
    <t>2M*6.5M*9.2M</t>
  </si>
  <si>
    <t>马球教练</t>
  </si>
  <si>
    <t>仁爱路西交大利物浦会议酒店北</t>
  </si>
  <si>
    <t>老子</t>
  </si>
  <si>
    <t>林泉街</t>
  </si>
  <si>
    <t>林泉街东南大学东门</t>
  </si>
  <si>
    <t>3.4M*3.4M*2.5M</t>
  </si>
  <si>
    <t>看报</t>
  </si>
  <si>
    <t>白鹭园</t>
  </si>
  <si>
    <t>2.3米</t>
  </si>
  <si>
    <t>舞者</t>
  </si>
  <si>
    <t>翠微街027</t>
  </si>
  <si>
    <t>林泉街若水路</t>
  </si>
  <si>
    <t>荷花</t>
  </si>
  <si>
    <t>荷花广场</t>
  </si>
  <si>
    <t>绽放</t>
  </si>
  <si>
    <t>荷花公园</t>
  </si>
  <si>
    <t>鸟笼</t>
  </si>
  <si>
    <t>莲池湖公园</t>
  </si>
  <si>
    <t>莲池湖公园与帆雨路东南角</t>
  </si>
  <si>
    <t>8*8*15</t>
  </si>
  <si>
    <t>双翼</t>
  </si>
  <si>
    <t>阳澄环路</t>
  </si>
  <si>
    <t>阳澄环路与慈云路西北角</t>
  </si>
  <si>
    <t>1.8*0.85*7.8</t>
  </si>
  <si>
    <t>阳澄环路与慈云路</t>
  </si>
  <si>
    <t>阳澄环路与慈云路西南角</t>
  </si>
  <si>
    <t>3.3*1.3*9</t>
  </si>
  <si>
    <t>横空出世</t>
  </si>
  <si>
    <t>莲池湖公园糯香引蟹</t>
  </si>
  <si>
    <t>铜框高3.3米，蟹长1.8至1.2米不等</t>
  </si>
  <si>
    <t>莲池弄影</t>
  </si>
  <si>
    <t>莲池湖公园白园公厕旁</t>
  </si>
  <si>
    <t>莲池湖公园白园公厕西侧</t>
  </si>
  <si>
    <t>8.1M*0.5*3.9M</t>
  </si>
  <si>
    <t>风荷弄影</t>
  </si>
  <si>
    <t>莲池湖路与柳云路口西侧</t>
  </si>
  <si>
    <t>高6M</t>
  </si>
  <si>
    <t>古今相遇</t>
  </si>
  <si>
    <t>莲池避暑</t>
  </si>
  <si>
    <t>汤勺</t>
  </si>
  <si>
    <t>阳澄环路与锦鳞路西北角</t>
  </si>
  <si>
    <t>22.0*7.0</t>
  </si>
  <si>
    <t>演奏</t>
  </si>
  <si>
    <t>体育公园</t>
  </si>
  <si>
    <t>体育公园中西侧</t>
  </si>
  <si>
    <t>4*5*0.8</t>
  </si>
  <si>
    <t>休闲</t>
  </si>
  <si>
    <t>唯亭公园东南角</t>
  </si>
  <si>
    <t>1.2*0.6*1.9</t>
  </si>
  <si>
    <t>升腾</t>
  </si>
  <si>
    <t>升腾公园</t>
  </si>
  <si>
    <t>升腾公园北侧</t>
  </si>
  <si>
    <t>4.5*4.5*8</t>
  </si>
  <si>
    <t>翡翠</t>
  </si>
  <si>
    <t>翡翠湖公园</t>
  </si>
  <si>
    <t>阳澄湖大道与展业路东北角</t>
  </si>
  <si>
    <t>5.2*5.3*2.7</t>
  </si>
  <si>
    <t>镜面</t>
  </si>
  <si>
    <t>星湖街唯新路交叉口</t>
  </si>
  <si>
    <t>3.3*3.1*0.65</t>
  </si>
  <si>
    <t>微博</t>
  </si>
  <si>
    <t>2.6*3.2*0.4</t>
  </si>
  <si>
    <t>鱼跃龙门</t>
  </si>
  <si>
    <t>星湖街阳澄湖大道交叉口</t>
  </si>
  <si>
    <t>6.5*3.3*0.45</t>
  </si>
  <si>
    <t>水幕圆环</t>
  </si>
  <si>
    <t>亭青街</t>
  </si>
  <si>
    <t>亭青街成义路交叉口</t>
  </si>
  <si>
    <t>2.7*3.1*0.4</t>
  </si>
  <si>
    <t>廊架、景观亭、张拉膜清单</t>
  </si>
  <si>
    <t>所属区域</t>
  </si>
  <si>
    <t>设施类别</t>
  </si>
  <si>
    <t>设施名称</t>
  </si>
  <si>
    <t>设施图片</t>
  </si>
  <si>
    <t>廊架</t>
  </si>
  <si>
    <t>景观亭</t>
  </si>
  <si>
    <t>图41</t>
  </si>
  <si>
    <t>荣域小游园</t>
  </si>
  <si>
    <t>廊棚</t>
  </si>
  <si>
    <t>图123</t>
  </si>
  <si>
    <t>凉亭</t>
  </si>
  <si>
    <t>图44</t>
  </si>
  <si>
    <t>斜塘河东段</t>
  </si>
  <si>
    <t>湖东邻里中心</t>
  </si>
  <si>
    <t>张拉膜设施</t>
  </si>
  <si>
    <t>张拉膜</t>
  </si>
  <si>
    <t>图1</t>
  </si>
  <si>
    <t>金鸡湖大道沿线</t>
  </si>
  <si>
    <t>帆船码头</t>
  </si>
  <si>
    <t>图100</t>
  </si>
  <si>
    <t>方洲公园西南角/东北角</t>
  </si>
  <si>
    <t>方洲公园西北</t>
  </si>
  <si>
    <t>图103</t>
  </si>
  <si>
    <t>图111</t>
  </si>
  <si>
    <t>方洲公园东</t>
  </si>
  <si>
    <t>图108</t>
  </si>
  <si>
    <t>方洲公园东北</t>
  </si>
  <si>
    <t>图109</t>
  </si>
  <si>
    <t>图115</t>
  </si>
  <si>
    <t>中塘公园</t>
  </si>
  <si>
    <t>南施公园</t>
  </si>
  <si>
    <t>图124</t>
  </si>
  <si>
    <t>西华林街小游园</t>
  </si>
  <si>
    <t>观鸟台</t>
  </si>
  <si>
    <t>红枫林</t>
  </si>
  <si>
    <t>金姬墩公园</t>
  </si>
  <si>
    <t>右岸街009路
灯南50米</t>
  </si>
  <si>
    <t>星都街小游园</t>
  </si>
  <si>
    <t>苏州大道西</t>
  </si>
  <si>
    <t>星港街135路灯
东30米</t>
  </si>
  <si>
    <t>师惠坊小游园</t>
  </si>
  <si>
    <t>夏家浜006路灯北（227）</t>
  </si>
  <si>
    <t>夏家浜005路灯南（227）</t>
  </si>
  <si>
    <t>老管委会周边小游园</t>
  </si>
  <si>
    <t>香樟园木亭</t>
  </si>
  <si>
    <t>娄门外大街路南</t>
  </si>
  <si>
    <t>湖滨公园</t>
  </si>
  <si>
    <t>纳米公园</t>
  </si>
  <si>
    <t>星湖街主入口景观</t>
  </si>
  <si>
    <t>独墅湖公园</t>
  </si>
  <si>
    <t>法治公园</t>
  </si>
  <si>
    <t>纳米中央公园</t>
  </si>
  <si>
    <t>月墅公园</t>
  </si>
  <si>
    <t>莲塘路小游园</t>
  </si>
  <si>
    <t>江滨公园</t>
  </si>
  <si>
    <t>创苑路</t>
  </si>
  <si>
    <t>星湖街沿线景观</t>
  </si>
  <si>
    <t>月亮湾广场</t>
  </si>
  <si>
    <t>广贤街</t>
  </si>
  <si>
    <t>松涛街149</t>
  </si>
  <si>
    <t>广贤街072</t>
  </si>
  <si>
    <t>金鸡湖大道071</t>
  </si>
  <si>
    <t>金鸡湖大道025</t>
  </si>
  <si>
    <t>金鸡湖大道193</t>
  </si>
  <si>
    <t>金鸡湖大道201</t>
  </si>
  <si>
    <t>金鸡湖大道219</t>
  </si>
  <si>
    <t>金鸡湖大道233</t>
  </si>
  <si>
    <t>金鸡湖大道285</t>
  </si>
  <si>
    <t>金鸡湖大道302</t>
  </si>
  <si>
    <t>金鸡湖大道286</t>
  </si>
  <si>
    <t>金鸡湖大道367</t>
  </si>
  <si>
    <t>金鸡湖大道389</t>
  </si>
  <si>
    <t>金鸡湖大道399</t>
  </si>
  <si>
    <t>金鸡湖大道409</t>
  </si>
  <si>
    <t>滨江苑公园</t>
  </si>
  <si>
    <t>星塘街小游园</t>
  </si>
  <si>
    <t>东沙湖公园</t>
  </si>
  <si>
    <t>汀兰小游园</t>
  </si>
  <si>
    <t>金浦公园</t>
  </si>
  <si>
    <t>揽胜广场</t>
  </si>
  <si>
    <t>石榴园</t>
  </si>
  <si>
    <t>樱花园</t>
  </si>
  <si>
    <t>滨江公园</t>
  </si>
  <si>
    <t>云杉湖公园</t>
  </si>
  <si>
    <t>仙樱湖公园</t>
  </si>
  <si>
    <t>小西湖西岸</t>
  </si>
  <si>
    <t>小西湖绿廊</t>
  </si>
  <si>
    <t>西湖公园</t>
  </si>
  <si>
    <t>唯亭公园</t>
  </si>
  <si>
    <t>黄金港公园</t>
  </si>
  <si>
    <t>南泗湖公园</t>
  </si>
  <si>
    <t>水芙路小游园</t>
  </si>
  <si>
    <t>金怡苑小游园</t>
  </si>
  <si>
    <t>雍合湾小游园</t>
  </si>
  <si>
    <t>虹范路小游园</t>
  </si>
  <si>
    <t>维罗纳东侧小游园</t>
  </si>
  <si>
    <t>珠泾路小游园</t>
  </si>
  <si>
    <t>玲珑街小游园</t>
  </si>
  <si>
    <t>翡翠湖小游园</t>
  </si>
  <si>
    <t>自行车赛道</t>
  </si>
  <si>
    <t>西湖湾体育公园</t>
  </si>
  <si>
    <t>高大导视牌</t>
  </si>
  <si>
    <t>金鸡湖景区主入口门头（南）</t>
  </si>
  <si>
    <t>李公堤三期南入口</t>
  </si>
  <si>
    <t>金鸡湖景区主入口门头（北）</t>
  </si>
  <si>
    <t>现代大道与观凤街交叉口</t>
  </si>
  <si>
    <t>金鸡湖景区主入口门头（东）</t>
  </si>
  <si>
    <t>钟园路与星湖街交叉口</t>
  </si>
  <si>
    <t>金鸡湖景区主入口门头（西）</t>
  </si>
  <si>
    <t>星港街与星洲街交叉口</t>
  </si>
  <si>
    <t>导视牌</t>
  </si>
  <si>
    <t>星湖街仁爱路</t>
  </si>
  <si>
    <t>星湖街创苑路</t>
  </si>
  <si>
    <t>标志牌</t>
  </si>
  <si>
    <t>阳澄湖大道与水廊街交叉口</t>
  </si>
  <si>
    <t>阳澄湖大道与康洲街交叉口</t>
  </si>
  <si>
    <t>阳澄湖大道与圣爱路交叉口</t>
  </si>
  <si>
    <t>水廊街阳澄湖大道交叉口以北</t>
  </si>
  <si>
    <t>阳澄湖大道与陆泾路交叉口</t>
  </si>
  <si>
    <t>水泽路露营地以北</t>
  </si>
  <si>
    <t>阳澄环路与锦麟路交叉口北</t>
  </si>
  <si>
    <t>阳澄环路与汀舟路交叉口以南</t>
  </si>
  <si>
    <t>大型雕塑（专项检测台账）</t>
  </si>
  <si>
    <t>地图定位</t>
  </si>
  <si>
    <t>圆融</t>
  </si>
  <si>
    <t>钟楼</t>
  </si>
  <si>
    <t>竹韵</t>
  </si>
  <si>
    <t>现代大道北侧，博览中心对面</t>
  </si>
  <si>
    <t>6.6(高)，6块</t>
  </si>
  <si>
    <t>飞翔</t>
  </si>
  <si>
    <t>沽浦路</t>
  </si>
  <si>
    <t>振胜路与沽浦路交叉口，金浦公园拱桥处</t>
  </si>
  <si>
    <t>3.8*2*15</t>
  </si>
  <si>
    <t>丝巾</t>
  </si>
  <si>
    <t>浅水湾商业广场</t>
  </si>
  <si>
    <t>阳澄环路与卢家浜巷路口东侧</t>
  </si>
  <si>
    <t>8.5*4*15</t>
  </si>
  <si>
    <t>蝶流</t>
  </si>
  <si>
    <t>水泽路</t>
  </si>
  <si>
    <t>中环北线与水泽路西北角</t>
  </si>
  <si>
    <t>13.5*3.5*16</t>
  </si>
  <si>
    <t>阳澄之女</t>
  </si>
  <si>
    <t>西湖湾公园</t>
  </si>
  <si>
    <t>阳澄湖大道与陆泾路口北侧</t>
  </si>
  <si>
    <t>2.2*1*22</t>
  </si>
  <si>
    <t>律动</t>
  </si>
  <si>
    <t>体育公园西南角</t>
  </si>
  <si>
    <t>4.5*3*12</t>
  </si>
  <si>
    <t>车棚（公共自行车）明细表</t>
  </si>
  <si>
    <t>站点编号</t>
  </si>
  <si>
    <t>站点名称</t>
  </si>
  <si>
    <t>单元数</t>
  </si>
  <si>
    <t>单双面</t>
  </si>
  <si>
    <t>地址</t>
  </si>
  <si>
    <t>公益广告数量（块）</t>
  </si>
  <si>
    <t>商业广告数量（块）</t>
  </si>
  <si>
    <t>湖东邻里中心北</t>
  </si>
  <si>
    <t>双面</t>
  </si>
  <si>
    <t>湖东邻里中心北侧、齐心街南侧</t>
  </si>
  <si>
    <t>湖东北区</t>
  </si>
  <si>
    <t>南施街1号出口</t>
  </si>
  <si>
    <t>单面</t>
  </si>
  <si>
    <t>南施街与苏州大道西南角</t>
  </si>
  <si>
    <t>星塘街3号出口</t>
  </si>
  <si>
    <t>苏州大道东、南侧、星塘街东</t>
  </si>
  <si>
    <t>钟南街1号出口</t>
  </si>
  <si>
    <t>钟南街西侧、苏州大道东、南</t>
  </si>
  <si>
    <t>东环路3号出口</t>
  </si>
  <si>
    <t>苏州大道西、北侧、东环路东</t>
  </si>
  <si>
    <t>湖西北区</t>
  </si>
  <si>
    <t>中央公园2号出口</t>
  </si>
  <si>
    <t>星明街东、苏州大道北</t>
  </si>
  <si>
    <t>星海生活广场北</t>
  </si>
  <si>
    <t>苏雅路南侧、星海街西</t>
  </si>
  <si>
    <t>星海广场2号出口</t>
  </si>
  <si>
    <t>星海街东侧、苏雅路南</t>
  </si>
  <si>
    <t>湖东邻里中心西南</t>
  </si>
  <si>
    <t>湖东邻里中心西南、齐心街</t>
  </si>
  <si>
    <t>方洲邻里中心南</t>
  </si>
  <si>
    <t>方洲街北侧、津梁街东</t>
  </si>
  <si>
    <t>湖东南区</t>
  </si>
  <si>
    <t>现代大道北侧、星海街西</t>
  </si>
  <si>
    <t>国际大厦北</t>
  </si>
  <si>
    <t>星汉街东侧、苏绣路南</t>
  </si>
  <si>
    <t>湖西南区</t>
  </si>
  <si>
    <t>圆融大厦邮政局</t>
  </si>
  <si>
    <t>万盛街东侧、旺墩路北</t>
  </si>
  <si>
    <t>行政服务中心西</t>
  </si>
  <si>
    <t>星湖街东侧、行政中心西入口</t>
  </si>
  <si>
    <t>园区行政中心东</t>
  </si>
  <si>
    <t>万盛街西侧、行政中心东人口</t>
  </si>
  <si>
    <t>星湖街2号出口</t>
  </si>
  <si>
    <t>星湖街3号出口</t>
  </si>
  <si>
    <t>红枫林公园东</t>
  </si>
  <si>
    <t>东苏州大道东侧、红枫林公园南</t>
  </si>
  <si>
    <t>艺术中心北</t>
  </si>
  <si>
    <t>东苏州大道西侧、艺术中心东</t>
  </si>
  <si>
    <t>时代广场4号出口</t>
  </si>
  <si>
    <t>华池街西侧、东苏州大道北</t>
  </si>
  <si>
    <t>水墨江南东门</t>
  </si>
  <si>
    <t>东林华路西侧、水墨江南东门</t>
  </si>
  <si>
    <t>园区城铁站</t>
  </si>
  <si>
    <t>至和西路南侧、园区城铁站</t>
  </si>
  <si>
    <t>唯亭西区</t>
  </si>
  <si>
    <t>东环路2号出口</t>
  </si>
  <si>
    <t>苏州大道西、南侧、东环路东</t>
  </si>
  <si>
    <t>中央公园东门</t>
  </si>
  <si>
    <t>苏绣路南侧，星都路西侧</t>
  </si>
  <si>
    <t>天虹商场</t>
  </si>
  <si>
    <t>欧尚超市</t>
  </si>
  <si>
    <t>227省道东侧、苏州大道北、南</t>
  </si>
  <si>
    <t>农历广场</t>
  </si>
  <si>
    <t>星洲街东侧、中心大道北</t>
  </si>
  <si>
    <t>韶山花园</t>
  </si>
  <si>
    <t>苏州大道西、南侧、227省道西</t>
  </si>
  <si>
    <t>钟南街3号出口</t>
  </si>
  <si>
    <t>钟南街东侧、苏州大道北侧</t>
  </si>
  <si>
    <t>东沙湖邻里中心</t>
  </si>
  <si>
    <t>钟南街东、东沙湖路北、邻里中心北</t>
  </si>
  <si>
    <t>贵都邻里中心</t>
  </si>
  <si>
    <t>苏州大道西、北侧、星明街西</t>
  </si>
  <si>
    <t>摩天轮公园</t>
  </si>
  <si>
    <t>单面（围挡）</t>
  </si>
  <si>
    <t>右岸街、摩天轮公园斜对面</t>
  </si>
  <si>
    <t>金鸡湖邻里中心</t>
  </si>
  <si>
    <t>石港街北侧、西林华路东</t>
  </si>
  <si>
    <t>斜塘欧尚超市</t>
  </si>
  <si>
    <t>星塘街东侧、淞江路南侧</t>
  </si>
  <si>
    <t>湖西社工委东门</t>
  </si>
  <si>
    <t>湖西社工委东门、星海街西侧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</si>
</sst>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0_ "/>
  </numFmts>
  <fonts count="43">
    <font>
      <sz val="11"/>
      <color theme="1"/>
      <name val="等线"/>
      <charset val="134"/>
      <scheme val="minor"/>
    </font>
    <font>
      <b/>
      <sz val="20"/>
      <name val="宋体"/>
      <charset val="134"/>
    </font>
    <font>
      <b/>
      <sz val="12"/>
      <name val="宋体"/>
      <charset val="134"/>
    </font>
    <font>
      <b/>
      <sz val="12"/>
      <color theme="1"/>
      <name val="宋体"/>
      <charset val="134"/>
    </font>
    <font>
      <sz val="12"/>
      <name val="宋体"/>
      <charset val="134"/>
    </font>
    <font>
      <sz val="12"/>
      <color theme="1"/>
      <name val="宋体"/>
      <charset val="134"/>
    </font>
    <font>
      <sz val="10"/>
      <name val="宋体"/>
      <charset val="134"/>
    </font>
    <font>
      <sz val="12"/>
      <color rgb="FFFF0000"/>
      <name val="宋体"/>
      <charset val="134"/>
    </font>
    <font>
      <sz val="22"/>
      <name val="宋体"/>
      <charset val="134"/>
    </font>
    <font>
      <sz val="22"/>
      <color theme="1"/>
      <name val="等线"/>
      <charset val="134"/>
      <scheme val="minor"/>
    </font>
    <font>
      <sz val="12"/>
      <color theme="1"/>
      <name val="等线"/>
      <charset val="134"/>
      <scheme val="minor"/>
    </font>
    <font>
      <sz val="24"/>
      <color theme="1"/>
      <name val="等线"/>
      <charset val="134"/>
      <scheme val="minor"/>
    </font>
    <font>
      <u/>
      <sz val="11"/>
      <color rgb="FF0000FF"/>
      <name val="等线"/>
      <charset val="134"/>
      <scheme val="minor"/>
    </font>
    <font>
      <sz val="12"/>
      <color indexed="8"/>
      <name val="黑体"/>
      <charset val="134"/>
    </font>
    <font>
      <sz val="12"/>
      <color indexed="8"/>
      <name val="Arial Unicode MS"/>
      <charset val="134"/>
    </font>
    <font>
      <sz val="12"/>
      <name val="黑体"/>
      <charset val="134"/>
    </font>
    <font>
      <sz val="12"/>
      <name val="等线"/>
      <charset val="134"/>
      <scheme val="minor"/>
    </font>
    <font>
      <u/>
      <sz val="12"/>
      <color rgb="FF800080"/>
      <name val="宋体"/>
      <charset val="134"/>
    </font>
    <font>
      <sz val="12"/>
      <color indexed="8"/>
      <name val="宋体"/>
      <charset val="134"/>
    </font>
    <font>
      <sz val="16"/>
      <color theme="1"/>
      <name val="等线"/>
      <charset val="134"/>
      <scheme val="minor"/>
    </font>
    <font>
      <sz val="11"/>
      <color rgb="FFFF0000"/>
      <name val="等线"/>
      <charset val="134"/>
      <scheme val="minor"/>
    </font>
    <font>
      <sz val="18"/>
      <name val="黑体"/>
      <charset val="134"/>
    </font>
    <font>
      <sz val="22"/>
      <color rgb="FF000000"/>
      <name val="宋体"/>
      <charset val="134"/>
    </font>
    <font>
      <b/>
      <sz val="14"/>
      <color rgb="FF000000"/>
      <name val="宋体"/>
      <charset val="134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indexed="8"/>
      <name val="宋体"/>
      <charset val="134"/>
    </font>
  </fonts>
  <fills count="40">
    <fill>
      <patternFill patternType="none"/>
    </fill>
    <fill>
      <patternFill patternType="gray125"/>
    </fill>
    <fill>
      <patternFill patternType="solid">
        <fgColor rgb="FFCDF5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BEEFF6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7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10" borderId="19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20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0" borderId="21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11" borderId="22" applyNumberFormat="0" applyAlignment="0" applyProtection="0">
      <alignment vertical="center"/>
    </xf>
    <xf numFmtId="0" fontId="32" fillId="12" borderId="23" applyNumberFormat="0" applyAlignment="0" applyProtection="0">
      <alignment vertical="center"/>
    </xf>
    <xf numFmtId="0" fontId="33" fillId="12" borderId="22" applyNumberFormat="0" applyAlignment="0" applyProtection="0">
      <alignment vertical="center"/>
    </xf>
    <xf numFmtId="0" fontId="34" fillId="13" borderId="24" applyNumberFormat="0" applyAlignment="0" applyProtection="0">
      <alignment vertical="center"/>
    </xf>
    <xf numFmtId="0" fontId="35" fillId="0" borderId="25" applyNumberFormat="0" applyFill="0" applyAlignment="0" applyProtection="0">
      <alignment vertical="center"/>
    </xf>
    <xf numFmtId="0" fontId="36" fillId="0" borderId="26" applyNumberFormat="0" applyFill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40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40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40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8" borderId="0" applyNumberFormat="0" applyBorder="0" applyAlignment="0" applyProtection="0">
      <alignment vertical="center"/>
    </xf>
    <xf numFmtId="0" fontId="40" fillId="35" borderId="0" applyNumberFormat="0" applyBorder="0" applyAlignment="0" applyProtection="0">
      <alignment vertical="center"/>
    </xf>
    <xf numFmtId="0" fontId="40" fillId="36" borderId="0" applyNumberFormat="0" applyBorder="0" applyAlignment="0" applyProtection="0">
      <alignment vertical="center"/>
    </xf>
    <xf numFmtId="0" fontId="41" fillId="37" borderId="0" applyNumberFormat="0" applyBorder="0" applyAlignment="0" applyProtection="0">
      <alignment vertical="center"/>
    </xf>
    <xf numFmtId="0" fontId="41" fillId="38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4" fillId="0" borderId="0">
      <alignment vertical="center"/>
    </xf>
    <xf numFmtId="0" fontId="42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</cellStyleXfs>
  <cellXfs count="154">
    <xf numFmtId="0" fontId="0" fillId="0" borderId="0" xfId="0">
      <alignment vertical="center"/>
    </xf>
    <xf numFmtId="0" fontId="0" fillId="0" borderId="0" xfId="0" applyFont="1" applyFill="1" applyAlignment="1">
      <alignment vertical="center" wrapText="1"/>
    </xf>
    <xf numFmtId="0" fontId="0" fillId="0" borderId="0" xfId="0" applyFont="1" applyFill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 wrapText="1"/>
    </xf>
    <xf numFmtId="0" fontId="4" fillId="0" borderId="7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/>
    </xf>
    <xf numFmtId="0" fontId="3" fillId="0" borderId="9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vertical="center"/>
    </xf>
    <xf numFmtId="0" fontId="0" fillId="0" borderId="6" xfId="0" applyFont="1" applyFill="1" applyBorder="1" applyAlignment="1">
      <alignment vertical="center"/>
    </xf>
    <xf numFmtId="0" fontId="0" fillId="0" borderId="8" xfId="0" applyFont="1" applyFill="1" applyBorder="1" applyAlignment="1">
      <alignment vertical="center"/>
    </xf>
    <xf numFmtId="0" fontId="4" fillId="0" borderId="2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8" fillId="0" borderId="12" xfId="0" applyFont="1" applyFill="1" applyBorder="1" applyAlignment="1">
      <alignment horizontal="center" vertical="center" wrapText="1"/>
    </xf>
    <xf numFmtId="49" fontId="2" fillId="0" borderId="6" xfId="0" applyNumberFormat="1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176" fontId="4" fillId="0" borderId="6" xfId="0" applyNumberFormat="1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/>
    </xf>
    <xf numFmtId="49" fontId="4" fillId="2" borderId="6" xfId="0" applyNumberFormat="1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horizontal="center" vertical="center" wrapText="1"/>
    </xf>
    <xf numFmtId="0" fontId="4" fillId="0" borderId="14" xfId="0" applyFont="1" applyFill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1" fillId="0" borderId="1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>
      <alignment vertical="center"/>
    </xf>
    <xf numFmtId="0" fontId="5" fillId="0" borderId="6" xfId="0" applyFont="1" applyBorder="1" applyAlignment="1">
      <alignment horizontal="center" vertical="center" wrapText="1"/>
    </xf>
    <xf numFmtId="0" fontId="6" fillId="0" borderId="6" xfId="53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6" xfId="0" applyFill="1" applyBorder="1">
      <alignment vertical="center"/>
    </xf>
    <xf numFmtId="0" fontId="0" fillId="0" borderId="0" xfId="0" applyFill="1">
      <alignment vertical="center"/>
    </xf>
    <xf numFmtId="0" fontId="0" fillId="0" borderId="14" xfId="0" applyFill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2" fillId="0" borderId="6" xfId="6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 wrapText="1"/>
    </xf>
    <xf numFmtId="0" fontId="13" fillId="0" borderId="6" xfId="50" applyFont="1" applyFill="1" applyBorder="1" applyAlignment="1">
      <alignment horizontal="center" vertical="center" wrapText="1"/>
    </xf>
    <xf numFmtId="0" fontId="14" fillId="0" borderId="6" xfId="50" applyFont="1" applyFill="1" applyBorder="1" applyAlignment="1">
      <alignment vertical="center"/>
    </xf>
    <xf numFmtId="0" fontId="15" fillId="0" borderId="6" xfId="50" applyFont="1" applyFill="1" applyBorder="1" applyAlignment="1">
      <alignment horizontal="center" vertical="center" wrapText="1"/>
    </xf>
    <xf numFmtId="0" fontId="16" fillId="0" borderId="6" xfId="52" applyFont="1" applyFill="1" applyBorder="1" applyAlignment="1">
      <alignment horizontal="center" vertical="center" wrapText="1"/>
    </xf>
    <xf numFmtId="0" fontId="16" fillId="0" borderId="6" xfId="50" applyFont="1" applyFill="1" applyBorder="1" applyAlignment="1">
      <alignment horizontal="center" vertical="center"/>
    </xf>
    <xf numFmtId="0" fontId="17" fillId="0" borderId="6" xfId="6" applyFont="1" applyFill="1" applyBorder="1" applyAlignment="1" applyProtection="1">
      <alignment horizontal="center" vertical="center" wrapText="1"/>
    </xf>
    <xf numFmtId="0" fontId="4" fillId="0" borderId="15" xfId="0" applyFont="1" applyFill="1" applyBorder="1" applyAlignment="1">
      <alignment horizontal="center" vertical="center" wrapText="1"/>
    </xf>
    <xf numFmtId="0" fontId="18" fillId="0" borderId="6" xfId="50" applyFont="1" applyFill="1" applyBorder="1" applyAlignment="1">
      <alignment horizontal="center" vertical="center" wrapText="1"/>
    </xf>
    <xf numFmtId="0" fontId="18" fillId="0" borderId="6" xfId="50" applyFont="1" applyFill="1" applyBorder="1" applyAlignment="1">
      <alignment vertical="center"/>
    </xf>
    <xf numFmtId="0" fontId="18" fillId="0" borderId="6" xfId="50" applyFont="1" applyFill="1" applyBorder="1" applyAlignment="1">
      <alignment horizontal="center" vertical="center"/>
    </xf>
    <xf numFmtId="0" fontId="4" fillId="0" borderId="6" xfId="50" applyFont="1" applyFill="1" applyBorder="1" applyAlignment="1">
      <alignment horizontal="center" vertical="center" wrapText="1"/>
    </xf>
    <xf numFmtId="0" fontId="4" fillId="0" borderId="6" xfId="53" applyFont="1" applyFill="1" applyBorder="1" applyAlignment="1">
      <alignment horizontal="center" vertical="center" wrapText="1"/>
    </xf>
    <xf numFmtId="0" fontId="5" fillId="0" borderId="6" xfId="50" applyFont="1" applyFill="1" applyBorder="1" applyAlignment="1">
      <alignment horizontal="center" vertical="center"/>
    </xf>
    <xf numFmtId="0" fontId="18" fillId="0" borderId="6" xfId="49" applyFont="1" applyFill="1" applyBorder="1" applyAlignment="1">
      <alignment horizontal="center" vertical="center"/>
    </xf>
    <xf numFmtId="0" fontId="5" fillId="0" borderId="6" xfId="50" applyFont="1" applyFill="1" applyBorder="1" applyAlignment="1">
      <alignment horizontal="center" vertical="center" wrapText="1"/>
    </xf>
    <xf numFmtId="0" fontId="5" fillId="0" borderId="15" xfId="50" applyFont="1" applyFill="1" applyBorder="1" applyAlignment="1">
      <alignment horizontal="center" vertical="center"/>
    </xf>
    <xf numFmtId="0" fontId="18" fillId="0" borderId="15" xfId="49" applyFont="1" applyFill="1" applyBorder="1" applyAlignment="1">
      <alignment horizontal="center" vertical="center"/>
    </xf>
    <xf numFmtId="0" fontId="5" fillId="0" borderId="15" xfId="50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vertical="center"/>
    </xf>
    <xf numFmtId="0" fontId="10" fillId="0" borderId="15" xfId="0" applyFont="1" applyFill="1" applyBorder="1" applyAlignment="1">
      <alignment vertical="center"/>
    </xf>
    <xf numFmtId="176" fontId="4" fillId="0" borderId="15" xfId="0" applyNumberFormat="1" applyFont="1" applyFill="1" applyBorder="1" applyAlignment="1">
      <alignment horizontal="center" vertical="center" wrapText="1"/>
    </xf>
    <xf numFmtId="0" fontId="19" fillId="0" borderId="16" xfId="0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0" fontId="0" fillId="0" borderId="6" xfId="0" applyFont="1" applyFill="1" applyBorder="1">
      <alignment vertical="center"/>
    </xf>
    <xf numFmtId="0" fontId="20" fillId="0" borderId="6" xfId="0" applyFont="1" applyFill="1" applyBorder="1" applyAlignment="1">
      <alignment horizontal="center" vertical="center"/>
    </xf>
    <xf numFmtId="0" fontId="21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0" fillId="0" borderId="17" xfId="0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22" fillId="0" borderId="0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0" fontId="4" fillId="0" borderId="6" xfId="0" applyFont="1" applyBorder="1" applyAlignment="1">
      <alignment vertical="center" wrapText="1"/>
    </xf>
    <xf numFmtId="0" fontId="2" fillId="3" borderId="6" xfId="0" applyFont="1" applyFill="1" applyBorder="1" applyAlignment="1">
      <alignment horizontal="center" vertical="center" wrapText="1"/>
    </xf>
    <xf numFmtId="0" fontId="2" fillId="3" borderId="11" xfId="0" applyFont="1" applyFill="1" applyBorder="1" applyAlignment="1">
      <alignment horizontal="right" vertical="center" wrapText="1"/>
    </xf>
    <xf numFmtId="0" fontId="2" fillId="3" borderId="12" xfId="0" applyFont="1" applyFill="1" applyBorder="1" applyAlignment="1">
      <alignment horizontal="right" vertical="center" wrapText="1"/>
    </xf>
    <xf numFmtId="0" fontId="2" fillId="3" borderId="13" xfId="0" applyFont="1" applyFill="1" applyBorder="1" applyAlignment="1">
      <alignment horizontal="right" vertical="center" wrapText="1"/>
    </xf>
    <xf numFmtId="0" fontId="2" fillId="3" borderId="12" xfId="0" applyFont="1" applyFill="1" applyBorder="1" applyAlignment="1">
      <alignment horizontal="center" vertical="center" wrapText="1"/>
    </xf>
    <xf numFmtId="0" fontId="2" fillId="3" borderId="11" xfId="0" applyFont="1" applyFill="1" applyBorder="1" applyAlignment="1">
      <alignment horizontal="right" vertical="center"/>
    </xf>
    <xf numFmtId="0" fontId="2" fillId="3" borderId="12" xfId="0" applyFont="1" applyFill="1" applyBorder="1" applyAlignment="1">
      <alignment horizontal="right" vertical="center"/>
    </xf>
    <xf numFmtId="0" fontId="2" fillId="3" borderId="13" xfId="0" applyFont="1" applyFill="1" applyBorder="1" applyAlignment="1">
      <alignment horizontal="right" vertical="center"/>
    </xf>
    <xf numFmtId="0" fontId="2" fillId="3" borderId="12" xfId="0" applyFont="1" applyFill="1" applyBorder="1" applyAlignment="1">
      <alignment horizontal="center" vertical="center"/>
    </xf>
    <xf numFmtId="0" fontId="2" fillId="3" borderId="13" xfId="0" applyFont="1" applyFill="1" applyBorder="1" applyAlignment="1">
      <alignment horizontal="center" vertical="center" wrapText="1"/>
    </xf>
    <xf numFmtId="0" fontId="2" fillId="4" borderId="14" xfId="0" applyFont="1" applyFill="1" applyBorder="1" applyAlignment="1">
      <alignment horizontal="center" vertical="center" wrapText="1"/>
    </xf>
    <xf numFmtId="0" fontId="2" fillId="5" borderId="14" xfId="0" applyFont="1" applyFill="1" applyBorder="1" applyAlignment="1">
      <alignment horizontal="center" vertical="center" wrapText="1"/>
    </xf>
    <xf numFmtId="0" fontId="4" fillId="5" borderId="6" xfId="0" applyFont="1" applyFill="1" applyBorder="1" applyAlignment="1">
      <alignment vertical="center" wrapText="1"/>
    </xf>
    <xf numFmtId="0" fontId="4" fillId="5" borderId="6" xfId="0" applyFont="1" applyFill="1" applyBorder="1" applyAlignment="1">
      <alignment horizontal="center" vertical="center" wrapText="1"/>
    </xf>
    <xf numFmtId="177" fontId="4" fillId="5" borderId="11" xfId="0" applyNumberFormat="1" applyFont="1" applyFill="1" applyBorder="1" applyAlignment="1">
      <alignment horizontal="right" vertical="center" wrapText="1"/>
    </xf>
    <xf numFmtId="177" fontId="4" fillId="5" borderId="13" xfId="0" applyNumberFormat="1" applyFont="1" applyFill="1" applyBorder="1" applyAlignment="1">
      <alignment horizontal="right" vertical="center" wrapText="1"/>
    </xf>
    <xf numFmtId="0" fontId="2" fillId="5" borderId="18" xfId="0" applyFont="1" applyFill="1" applyBorder="1" applyAlignment="1">
      <alignment horizontal="center" vertical="center" wrapText="1"/>
    </xf>
    <xf numFmtId="0" fontId="2" fillId="5" borderId="17" xfId="0" applyFont="1" applyFill="1" applyBorder="1" applyAlignment="1">
      <alignment horizontal="center" vertical="center" wrapText="1"/>
    </xf>
    <xf numFmtId="0" fontId="4" fillId="5" borderId="6" xfId="0" applyFont="1" applyFill="1" applyBorder="1" applyAlignment="1">
      <alignment horizontal="right" vertical="center" wrapText="1"/>
    </xf>
    <xf numFmtId="0" fontId="2" fillId="5" borderId="6" xfId="0" applyFont="1" applyFill="1" applyBorder="1" applyAlignment="1">
      <alignment vertical="center" wrapText="1"/>
    </xf>
    <xf numFmtId="0" fontId="0" fillId="5" borderId="6" xfId="0" applyFill="1" applyBorder="1" applyAlignment="1">
      <alignment horizontal="center" vertical="center" wrapText="1"/>
    </xf>
    <xf numFmtId="0" fontId="4" fillId="0" borderId="0" xfId="0" applyFont="1" applyBorder="1" applyAlignment="1">
      <alignment horizontal="left" vertical="center" wrapText="1"/>
    </xf>
    <xf numFmtId="0" fontId="2" fillId="0" borderId="13" xfId="0" applyFont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 wrapText="1"/>
    </xf>
    <xf numFmtId="0" fontId="4" fillId="0" borderId="17" xfId="0" applyFont="1" applyBorder="1" applyAlignment="1">
      <alignment horizontal="center" vertical="center" wrapText="1"/>
    </xf>
    <xf numFmtId="0" fontId="4" fillId="0" borderId="14" xfId="0" applyFont="1" applyBorder="1" applyAlignment="1">
      <alignment horizontal="left" vertical="center" wrapText="1"/>
    </xf>
    <xf numFmtId="0" fontId="4" fillId="0" borderId="6" xfId="0" applyFont="1" applyFill="1" applyBorder="1" applyAlignment="1">
      <alignment horizontal="left" vertical="center" wrapText="1"/>
    </xf>
    <xf numFmtId="0" fontId="2" fillId="0" borderId="14" xfId="0" applyFont="1" applyFill="1" applyBorder="1" applyAlignment="1">
      <alignment horizontal="center" vertical="center" wrapText="1"/>
    </xf>
    <xf numFmtId="0" fontId="4" fillId="5" borderId="14" xfId="0" applyFont="1" applyFill="1" applyBorder="1" applyAlignment="1">
      <alignment horizontal="left" vertical="center" wrapText="1"/>
    </xf>
    <xf numFmtId="0" fontId="4" fillId="5" borderId="18" xfId="0" applyFont="1" applyFill="1" applyBorder="1" applyAlignment="1">
      <alignment horizontal="left" vertical="center" wrapText="1"/>
    </xf>
    <xf numFmtId="0" fontId="0" fillId="5" borderId="6" xfId="0" applyFill="1" applyBorder="1" applyAlignment="1">
      <alignment vertical="center" wrapText="1"/>
    </xf>
    <xf numFmtId="0" fontId="23" fillId="0" borderId="0" xfId="0" applyFont="1" applyBorder="1" applyAlignment="1">
      <alignment horizontal="center" vertical="center" wrapText="1"/>
    </xf>
    <xf numFmtId="0" fontId="4" fillId="6" borderId="11" xfId="0" applyFont="1" applyFill="1" applyBorder="1" applyAlignment="1">
      <alignment horizontal="left" vertical="center" wrapText="1"/>
    </xf>
    <xf numFmtId="0" fontId="4" fillId="6" borderId="12" xfId="0" applyFont="1" applyFill="1" applyBorder="1" applyAlignment="1">
      <alignment horizontal="left" vertical="center" wrapText="1"/>
    </xf>
    <xf numFmtId="0" fontId="4" fillId="6" borderId="13" xfId="0" applyFont="1" applyFill="1" applyBorder="1" applyAlignment="1">
      <alignment horizontal="left" vertical="center" wrapText="1"/>
    </xf>
    <xf numFmtId="0" fontId="4" fillId="6" borderId="11" xfId="0" applyFont="1" applyFill="1" applyBorder="1" applyAlignment="1">
      <alignment horizontal="center" vertical="center" wrapText="1"/>
    </xf>
    <xf numFmtId="0" fontId="4" fillId="6" borderId="12" xfId="0" applyFont="1" applyFill="1" applyBorder="1" applyAlignment="1">
      <alignment horizontal="center" vertical="center" wrapText="1"/>
    </xf>
    <xf numFmtId="0" fontId="4" fillId="6" borderId="13" xfId="0" applyFont="1" applyFill="1" applyBorder="1" applyAlignment="1">
      <alignment horizontal="center" vertical="center" wrapText="1"/>
    </xf>
    <xf numFmtId="0" fontId="4" fillId="7" borderId="11" xfId="0" applyFont="1" applyFill="1" applyBorder="1" applyAlignment="1">
      <alignment horizontal="left" vertical="center" wrapText="1"/>
    </xf>
    <xf numFmtId="0" fontId="4" fillId="7" borderId="12" xfId="0" applyFont="1" applyFill="1" applyBorder="1" applyAlignment="1">
      <alignment horizontal="left" vertical="center" wrapText="1"/>
    </xf>
    <xf numFmtId="0" fontId="4" fillId="7" borderId="13" xfId="0" applyFont="1" applyFill="1" applyBorder="1" applyAlignment="1">
      <alignment horizontal="left" vertical="center" wrapText="1"/>
    </xf>
    <xf numFmtId="0" fontId="4" fillId="7" borderId="6" xfId="0" applyFont="1" applyFill="1" applyBorder="1" applyAlignment="1">
      <alignment horizontal="center" vertical="center"/>
    </xf>
    <xf numFmtId="0" fontId="4" fillId="8" borderId="11" xfId="0" applyFont="1" applyFill="1" applyBorder="1" applyAlignment="1">
      <alignment horizontal="left" vertical="center" wrapText="1"/>
    </xf>
    <xf numFmtId="0" fontId="4" fillId="8" borderId="12" xfId="0" applyFont="1" applyFill="1" applyBorder="1" applyAlignment="1">
      <alignment horizontal="left" vertical="center" wrapText="1"/>
    </xf>
    <xf numFmtId="0" fontId="4" fillId="8" borderId="13" xfId="0" applyFont="1" applyFill="1" applyBorder="1" applyAlignment="1">
      <alignment horizontal="left" vertical="center" wrapText="1"/>
    </xf>
    <xf numFmtId="0" fontId="4" fillId="8" borderId="6" xfId="0" applyFont="1" applyFill="1" applyBorder="1" applyAlignment="1">
      <alignment horizontal="center" vertical="center" wrapText="1"/>
    </xf>
    <xf numFmtId="0" fontId="4" fillId="4" borderId="6" xfId="0" applyFont="1" applyFill="1" applyBorder="1" applyAlignment="1">
      <alignment horizontal="left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4" fillId="6" borderId="6" xfId="0" applyFont="1" applyFill="1" applyBorder="1" applyAlignment="1">
      <alignment horizontal="center" vertical="center" wrapText="1"/>
    </xf>
    <xf numFmtId="0" fontId="4" fillId="7" borderId="6" xfId="0" applyFont="1" applyFill="1" applyBorder="1" applyAlignment="1">
      <alignment horizontal="center" vertical="center" wrapText="1"/>
    </xf>
    <xf numFmtId="0" fontId="4" fillId="9" borderId="6" xfId="0" applyFont="1" applyFill="1" applyBorder="1" applyAlignment="1">
      <alignment horizontal="center" vertical="center" wrapText="1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2" xfId="49"/>
    <cellStyle name="常规 2" xfId="50"/>
    <cellStyle name="常规 3" xfId="51"/>
    <cellStyle name="常规 4" xfId="52"/>
    <cellStyle name="常规 4 2" xfId="53"/>
  </cellStyles>
  <tableStyles count="0" defaultTableStyle="TableStyleMedium2" defaultPivotStyle="PivotStyleLight16"/>
  <colors>
    <mruColors>
      <color rgb="000EE7F2"/>
      <color rgb="00C3ECF1"/>
      <color rgb="00F60AC3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408.jpeg"/><Relationship Id="rId8" Type="http://schemas.openxmlformats.org/officeDocument/2006/relationships/image" Target="media/image407.png"/><Relationship Id="rId7" Type="http://schemas.openxmlformats.org/officeDocument/2006/relationships/image" Target="media/image406.png"/><Relationship Id="rId6" Type="http://schemas.openxmlformats.org/officeDocument/2006/relationships/image" Target="media/image405.jpeg"/><Relationship Id="rId5" Type="http://schemas.openxmlformats.org/officeDocument/2006/relationships/image" Target="media/image404.png"/><Relationship Id="rId4" Type="http://schemas.openxmlformats.org/officeDocument/2006/relationships/image" Target="media/image403.jpeg"/><Relationship Id="rId32" Type="http://schemas.openxmlformats.org/officeDocument/2006/relationships/image" Target="media/image431.jpeg"/><Relationship Id="rId31" Type="http://schemas.openxmlformats.org/officeDocument/2006/relationships/image" Target="media/image430.jpeg"/><Relationship Id="rId30" Type="http://schemas.openxmlformats.org/officeDocument/2006/relationships/image" Target="media/image429.jpeg"/><Relationship Id="rId3" Type="http://schemas.openxmlformats.org/officeDocument/2006/relationships/image" Target="media/image402.png"/><Relationship Id="rId29" Type="http://schemas.openxmlformats.org/officeDocument/2006/relationships/image" Target="media/image428.jpeg"/><Relationship Id="rId28" Type="http://schemas.openxmlformats.org/officeDocument/2006/relationships/image" Target="media/image427.png"/><Relationship Id="rId27" Type="http://schemas.openxmlformats.org/officeDocument/2006/relationships/image" Target="media/image426.png"/><Relationship Id="rId26" Type="http://schemas.openxmlformats.org/officeDocument/2006/relationships/image" Target="media/image425.png"/><Relationship Id="rId25" Type="http://schemas.openxmlformats.org/officeDocument/2006/relationships/image" Target="media/image424.png"/><Relationship Id="rId24" Type="http://schemas.openxmlformats.org/officeDocument/2006/relationships/image" Target="media/image423.png"/><Relationship Id="rId23" Type="http://schemas.openxmlformats.org/officeDocument/2006/relationships/image" Target="media/image422.png"/><Relationship Id="rId22" Type="http://schemas.openxmlformats.org/officeDocument/2006/relationships/image" Target="media/image421.png"/><Relationship Id="rId21" Type="http://schemas.openxmlformats.org/officeDocument/2006/relationships/image" Target="media/image420.png"/><Relationship Id="rId20" Type="http://schemas.openxmlformats.org/officeDocument/2006/relationships/image" Target="media/image419.png"/><Relationship Id="rId2" Type="http://schemas.openxmlformats.org/officeDocument/2006/relationships/image" Target="media/image401.jpeg"/><Relationship Id="rId19" Type="http://schemas.openxmlformats.org/officeDocument/2006/relationships/image" Target="media/image418.png"/><Relationship Id="rId18" Type="http://schemas.openxmlformats.org/officeDocument/2006/relationships/image" Target="media/image417.png"/><Relationship Id="rId17" Type="http://schemas.openxmlformats.org/officeDocument/2006/relationships/image" Target="media/image416.jpeg"/><Relationship Id="rId16" Type="http://schemas.openxmlformats.org/officeDocument/2006/relationships/image" Target="media/image415.jpeg"/><Relationship Id="rId15" Type="http://schemas.openxmlformats.org/officeDocument/2006/relationships/image" Target="media/image414.jpeg"/><Relationship Id="rId14" Type="http://schemas.openxmlformats.org/officeDocument/2006/relationships/image" Target="media/image413.jpeg"/><Relationship Id="rId13" Type="http://schemas.openxmlformats.org/officeDocument/2006/relationships/image" Target="media/image412.jpeg"/><Relationship Id="rId12" Type="http://schemas.openxmlformats.org/officeDocument/2006/relationships/image" Target="media/image411.png"/><Relationship Id="rId11" Type="http://schemas.openxmlformats.org/officeDocument/2006/relationships/image" Target="media/image410.png"/><Relationship Id="rId10" Type="http://schemas.openxmlformats.org/officeDocument/2006/relationships/image" Target="media/image409.jpeg"/><Relationship Id="rId1" Type="http://schemas.openxmlformats.org/officeDocument/2006/relationships/image" Target="media/image400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www.wps.cn/officeDocument/2020/cellImage" Target="cellimages.xml"/><Relationship Id="rId11" Type="http://schemas.openxmlformats.org/officeDocument/2006/relationships/sharedStrings" Target="sharedString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6" Type="http://schemas.openxmlformats.org/officeDocument/2006/relationships/image" Target="../media/image76.pn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75.jpeg"/><Relationship Id="rId98" Type="http://schemas.openxmlformats.org/officeDocument/2006/relationships/image" Target="../media/image174.jpeg"/><Relationship Id="rId97" Type="http://schemas.openxmlformats.org/officeDocument/2006/relationships/image" Target="../media/image173.jpeg"/><Relationship Id="rId96" Type="http://schemas.openxmlformats.org/officeDocument/2006/relationships/image" Target="../media/image172.jpeg"/><Relationship Id="rId95" Type="http://schemas.openxmlformats.org/officeDocument/2006/relationships/image" Target="../media/image171.jpeg"/><Relationship Id="rId94" Type="http://schemas.openxmlformats.org/officeDocument/2006/relationships/image" Target="../media/image170.jpeg"/><Relationship Id="rId93" Type="http://schemas.openxmlformats.org/officeDocument/2006/relationships/image" Target="../media/image169.jpeg"/><Relationship Id="rId92" Type="http://schemas.openxmlformats.org/officeDocument/2006/relationships/image" Target="../media/image168.jpeg"/><Relationship Id="rId91" Type="http://schemas.openxmlformats.org/officeDocument/2006/relationships/image" Target="../media/image167.jpeg"/><Relationship Id="rId90" Type="http://schemas.openxmlformats.org/officeDocument/2006/relationships/image" Target="../media/image166.jpeg"/><Relationship Id="rId9" Type="http://schemas.openxmlformats.org/officeDocument/2006/relationships/image" Target="../media/image85.jpeg"/><Relationship Id="rId89" Type="http://schemas.openxmlformats.org/officeDocument/2006/relationships/image" Target="../media/image165.jpeg"/><Relationship Id="rId88" Type="http://schemas.openxmlformats.org/officeDocument/2006/relationships/image" Target="../media/image164.jpeg"/><Relationship Id="rId87" Type="http://schemas.openxmlformats.org/officeDocument/2006/relationships/image" Target="../media/image163.jpeg"/><Relationship Id="rId86" Type="http://schemas.openxmlformats.org/officeDocument/2006/relationships/image" Target="../media/image162.jpeg"/><Relationship Id="rId85" Type="http://schemas.openxmlformats.org/officeDocument/2006/relationships/image" Target="../media/image161.jpeg"/><Relationship Id="rId84" Type="http://schemas.openxmlformats.org/officeDocument/2006/relationships/image" Target="../media/image160.jpeg"/><Relationship Id="rId83" Type="http://schemas.openxmlformats.org/officeDocument/2006/relationships/image" Target="../media/image159.jpeg"/><Relationship Id="rId82" Type="http://schemas.openxmlformats.org/officeDocument/2006/relationships/image" Target="../media/image158.jpeg"/><Relationship Id="rId81" Type="http://schemas.openxmlformats.org/officeDocument/2006/relationships/image" Target="../media/image157.jpeg"/><Relationship Id="rId80" Type="http://schemas.openxmlformats.org/officeDocument/2006/relationships/image" Target="../media/image156.jpeg"/><Relationship Id="rId8" Type="http://schemas.openxmlformats.org/officeDocument/2006/relationships/image" Target="../media/image84.jpeg"/><Relationship Id="rId79" Type="http://schemas.openxmlformats.org/officeDocument/2006/relationships/image" Target="../media/image155.jpeg"/><Relationship Id="rId78" Type="http://schemas.openxmlformats.org/officeDocument/2006/relationships/image" Target="../media/image154.jpeg"/><Relationship Id="rId77" Type="http://schemas.openxmlformats.org/officeDocument/2006/relationships/image" Target="../media/image153.jpeg"/><Relationship Id="rId76" Type="http://schemas.openxmlformats.org/officeDocument/2006/relationships/image" Target="../media/image152.jpeg"/><Relationship Id="rId75" Type="http://schemas.openxmlformats.org/officeDocument/2006/relationships/image" Target="../media/image151.jpeg"/><Relationship Id="rId74" Type="http://schemas.openxmlformats.org/officeDocument/2006/relationships/image" Target="../media/image150.jpeg"/><Relationship Id="rId73" Type="http://schemas.openxmlformats.org/officeDocument/2006/relationships/image" Target="../media/image149.jpeg"/><Relationship Id="rId72" Type="http://schemas.openxmlformats.org/officeDocument/2006/relationships/image" Target="../media/image148.jpeg"/><Relationship Id="rId71" Type="http://schemas.openxmlformats.org/officeDocument/2006/relationships/image" Target="../media/image147.jpeg"/><Relationship Id="rId70" Type="http://schemas.openxmlformats.org/officeDocument/2006/relationships/image" Target="../media/image146.jpeg"/><Relationship Id="rId7" Type="http://schemas.openxmlformats.org/officeDocument/2006/relationships/image" Target="../media/image83.jpeg"/><Relationship Id="rId69" Type="http://schemas.openxmlformats.org/officeDocument/2006/relationships/image" Target="../media/image145.jpeg"/><Relationship Id="rId68" Type="http://schemas.openxmlformats.org/officeDocument/2006/relationships/image" Target="../media/image144.jpeg"/><Relationship Id="rId67" Type="http://schemas.openxmlformats.org/officeDocument/2006/relationships/image" Target="../media/image143.jpeg"/><Relationship Id="rId66" Type="http://schemas.openxmlformats.org/officeDocument/2006/relationships/image" Target="../media/image142.jpeg"/><Relationship Id="rId65" Type="http://schemas.openxmlformats.org/officeDocument/2006/relationships/image" Target="../media/image141.jpeg"/><Relationship Id="rId64" Type="http://schemas.openxmlformats.org/officeDocument/2006/relationships/image" Target="../media/image140.jpeg"/><Relationship Id="rId63" Type="http://schemas.openxmlformats.org/officeDocument/2006/relationships/image" Target="../media/image139.jpeg"/><Relationship Id="rId62" Type="http://schemas.openxmlformats.org/officeDocument/2006/relationships/image" Target="../media/image138.jpeg"/><Relationship Id="rId61" Type="http://schemas.openxmlformats.org/officeDocument/2006/relationships/image" Target="../media/image137.jpeg"/><Relationship Id="rId60" Type="http://schemas.openxmlformats.org/officeDocument/2006/relationships/image" Target="../media/image136.jpeg"/><Relationship Id="rId6" Type="http://schemas.openxmlformats.org/officeDocument/2006/relationships/image" Target="../media/image82.jpeg"/><Relationship Id="rId59" Type="http://schemas.openxmlformats.org/officeDocument/2006/relationships/image" Target="../media/image135.jpeg"/><Relationship Id="rId58" Type="http://schemas.openxmlformats.org/officeDocument/2006/relationships/image" Target="../media/image134.jpeg"/><Relationship Id="rId57" Type="http://schemas.openxmlformats.org/officeDocument/2006/relationships/image" Target="../media/image133.jpeg"/><Relationship Id="rId56" Type="http://schemas.openxmlformats.org/officeDocument/2006/relationships/image" Target="../media/image132.jpeg"/><Relationship Id="rId55" Type="http://schemas.openxmlformats.org/officeDocument/2006/relationships/image" Target="../media/image131.jpeg"/><Relationship Id="rId54" Type="http://schemas.openxmlformats.org/officeDocument/2006/relationships/image" Target="../media/image130.jpeg"/><Relationship Id="rId53" Type="http://schemas.openxmlformats.org/officeDocument/2006/relationships/image" Target="../media/image129.jpeg"/><Relationship Id="rId52" Type="http://schemas.openxmlformats.org/officeDocument/2006/relationships/image" Target="../media/image128.jpeg"/><Relationship Id="rId51" Type="http://schemas.openxmlformats.org/officeDocument/2006/relationships/image" Target="../media/image127.jpeg"/><Relationship Id="rId50" Type="http://schemas.openxmlformats.org/officeDocument/2006/relationships/image" Target="../media/image126.jpeg"/><Relationship Id="rId5" Type="http://schemas.openxmlformats.org/officeDocument/2006/relationships/image" Target="../media/image81.jpeg"/><Relationship Id="rId49" Type="http://schemas.openxmlformats.org/officeDocument/2006/relationships/image" Target="../media/image125.jpeg"/><Relationship Id="rId48" Type="http://schemas.openxmlformats.org/officeDocument/2006/relationships/image" Target="../media/image124.jpeg"/><Relationship Id="rId47" Type="http://schemas.openxmlformats.org/officeDocument/2006/relationships/image" Target="../media/image123.jpeg"/><Relationship Id="rId46" Type="http://schemas.openxmlformats.org/officeDocument/2006/relationships/image" Target="../media/image122.jpeg"/><Relationship Id="rId45" Type="http://schemas.openxmlformats.org/officeDocument/2006/relationships/image" Target="../media/image121.jpeg"/><Relationship Id="rId44" Type="http://schemas.openxmlformats.org/officeDocument/2006/relationships/image" Target="../media/image120.jpeg"/><Relationship Id="rId43" Type="http://schemas.openxmlformats.org/officeDocument/2006/relationships/image" Target="../media/image119.jpeg"/><Relationship Id="rId42" Type="http://schemas.openxmlformats.org/officeDocument/2006/relationships/image" Target="../media/image118.jpeg"/><Relationship Id="rId41" Type="http://schemas.openxmlformats.org/officeDocument/2006/relationships/image" Target="../media/image117.jpeg"/><Relationship Id="rId40" Type="http://schemas.openxmlformats.org/officeDocument/2006/relationships/image" Target="../media/image116.jpeg"/><Relationship Id="rId4" Type="http://schemas.openxmlformats.org/officeDocument/2006/relationships/image" Target="../media/image80.jpeg"/><Relationship Id="rId39" Type="http://schemas.openxmlformats.org/officeDocument/2006/relationships/image" Target="../media/image115.jpeg"/><Relationship Id="rId38" Type="http://schemas.openxmlformats.org/officeDocument/2006/relationships/image" Target="../media/image114.jpeg"/><Relationship Id="rId37" Type="http://schemas.openxmlformats.org/officeDocument/2006/relationships/image" Target="../media/image113.jpeg"/><Relationship Id="rId36" Type="http://schemas.openxmlformats.org/officeDocument/2006/relationships/image" Target="../media/image112.jpeg"/><Relationship Id="rId35" Type="http://schemas.openxmlformats.org/officeDocument/2006/relationships/image" Target="../media/image111.jpeg"/><Relationship Id="rId34" Type="http://schemas.openxmlformats.org/officeDocument/2006/relationships/image" Target="../media/image110.jpeg"/><Relationship Id="rId33" Type="http://schemas.openxmlformats.org/officeDocument/2006/relationships/image" Target="../media/image109.jpeg"/><Relationship Id="rId32" Type="http://schemas.openxmlformats.org/officeDocument/2006/relationships/image" Target="../media/image108.jpeg"/><Relationship Id="rId31" Type="http://schemas.openxmlformats.org/officeDocument/2006/relationships/image" Target="../media/image107.jpeg"/><Relationship Id="rId30" Type="http://schemas.openxmlformats.org/officeDocument/2006/relationships/image" Target="../media/image106.jpeg"/><Relationship Id="rId3" Type="http://schemas.openxmlformats.org/officeDocument/2006/relationships/image" Target="../media/image79.jpeg"/><Relationship Id="rId29" Type="http://schemas.openxmlformats.org/officeDocument/2006/relationships/image" Target="../media/image105.jpeg"/><Relationship Id="rId28" Type="http://schemas.openxmlformats.org/officeDocument/2006/relationships/image" Target="../media/image104.jpeg"/><Relationship Id="rId27" Type="http://schemas.openxmlformats.org/officeDocument/2006/relationships/image" Target="../media/image103.jpeg"/><Relationship Id="rId26" Type="http://schemas.openxmlformats.org/officeDocument/2006/relationships/image" Target="../media/image102.jpeg"/><Relationship Id="rId257" Type="http://schemas.openxmlformats.org/officeDocument/2006/relationships/image" Target="../media/image333.png"/><Relationship Id="rId256" Type="http://schemas.openxmlformats.org/officeDocument/2006/relationships/image" Target="../media/image332.png"/><Relationship Id="rId255" Type="http://schemas.openxmlformats.org/officeDocument/2006/relationships/image" Target="../media/image331.jpeg"/><Relationship Id="rId254" Type="http://schemas.openxmlformats.org/officeDocument/2006/relationships/image" Target="../media/image330.jpeg"/><Relationship Id="rId253" Type="http://schemas.openxmlformats.org/officeDocument/2006/relationships/image" Target="../media/image329.jpeg"/><Relationship Id="rId252" Type="http://schemas.openxmlformats.org/officeDocument/2006/relationships/image" Target="../media/image328.jpeg"/><Relationship Id="rId251" Type="http://schemas.openxmlformats.org/officeDocument/2006/relationships/image" Target="../media/image327.jpeg"/><Relationship Id="rId250" Type="http://schemas.openxmlformats.org/officeDocument/2006/relationships/image" Target="../media/image326.jpeg"/><Relationship Id="rId25" Type="http://schemas.openxmlformats.org/officeDocument/2006/relationships/image" Target="../media/image101.jpeg"/><Relationship Id="rId249" Type="http://schemas.openxmlformats.org/officeDocument/2006/relationships/image" Target="../media/image325.jpeg"/><Relationship Id="rId248" Type="http://schemas.openxmlformats.org/officeDocument/2006/relationships/image" Target="../media/image324.jpeg"/><Relationship Id="rId247" Type="http://schemas.openxmlformats.org/officeDocument/2006/relationships/image" Target="../media/image323.jpeg"/><Relationship Id="rId246" Type="http://schemas.openxmlformats.org/officeDocument/2006/relationships/image" Target="../media/image322.jpeg"/><Relationship Id="rId245" Type="http://schemas.openxmlformats.org/officeDocument/2006/relationships/image" Target="../media/image321.jpeg"/><Relationship Id="rId244" Type="http://schemas.openxmlformats.org/officeDocument/2006/relationships/image" Target="../media/image320.jpeg"/><Relationship Id="rId243" Type="http://schemas.openxmlformats.org/officeDocument/2006/relationships/image" Target="../media/image319.jpeg"/><Relationship Id="rId242" Type="http://schemas.openxmlformats.org/officeDocument/2006/relationships/image" Target="../media/image318.jpeg"/><Relationship Id="rId241" Type="http://schemas.openxmlformats.org/officeDocument/2006/relationships/image" Target="../media/image317.jpeg"/><Relationship Id="rId240" Type="http://schemas.openxmlformats.org/officeDocument/2006/relationships/image" Target="../media/image316.jpeg"/><Relationship Id="rId24" Type="http://schemas.openxmlformats.org/officeDocument/2006/relationships/image" Target="../media/image100.jpeg"/><Relationship Id="rId239" Type="http://schemas.openxmlformats.org/officeDocument/2006/relationships/image" Target="../media/image315.jpeg"/><Relationship Id="rId238" Type="http://schemas.openxmlformats.org/officeDocument/2006/relationships/image" Target="../media/image314.jpeg"/><Relationship Id="rId237" Type="http://schemas.openxmlformats.org/officeDocument/2006/relationships/image" Target="../media/image313.jpeg"/><Relationship Id="rId236" Type="http://schemas.openxmlformats.org/officeDocument/2006/relationships/image" Target="../media/image312.jpeg"/><Relationship Id="rId235" Type="http://schemas.openxmlformats.org/officeDocument/2006/relationships/image" Target="../media/image311.jpeg"/><Relationship Id="rId234" Type="http://schemas.openxmlformats.org/officeDocument/2006/relationships/image" Target="../media/image310.jpeg"/><Relationship Id="rId233" Type="http://schemas.openxmlformats.org/officeDocument/2006/relationships/image" Target="../media/image309.jpeg"/><Relationship Id="rId232" Type="http://schemas.openxmlformats.org/officeDocument/2006/relationships/image" Target="../media/image308.jpeg"/><Relationship Id="rId231" Type="http://schemas.openxmlformats.org/officeDocument/2006/relationships/image" Target="../media/image307.jpeg"/><Relationship Id="rId230" Type="http://schemas.openxmlformats.org/officeDocument/2006/relationships/image" Target="../media/image306.jpeg"/><Relationship Id="rId23" Type="http://schemas.openxmlformats.org/officeDocument/2006/relationships/image" Target="../media/image99.jpeg"/><Relationship Id="rId229" Type="http://schemas.openxmlformats.org/officeDocument/2006/relationships/image" Target="../media/image305.jpeg"/><Relationship Id="rId228" Type="http://schemas.openxmlformats.org/officeDocument/2006/relationships/image" Target="../media/image304.jpeg"/><Relationship Id="rId227" Type="http://schemas.openxmlformats.org/officeDocument/2006/relationships/image" Target="../media/image303.jpeg"/><Relationship Id="rId226" Type="http://schemas.openxmlformats.org/officeDocument/2006/relationships/image" Target="../media/image302.jpeg"/><Relationship Id="rId225" Type="http://schemas.openxmlformats.org/officeDocument/2006/relationships/image" Target="../media/image301.jpeg"/><Relationship Id="rId224" Type="http://schemas.openxmlformats.org/officeDocument/2006/relationships/image" Target="../media/image300.jpeg"/><Relationship Id="rId223" Type="http://schemas.openxmlformats.org/officeDocument/2006/relationships/image" Target="../media/image299.jpeg"/><Relationship Id="rId222" Type="http://schemas.openxmlformats.org/officeDocument/2006/relationships/image" Target="../media/image298.jpeg"/><Relationship Id="rId221" Type="http://schemas.openxmlformats.org/officeDocument/2006/relationships/image" Target="../media/image297.jpeg"/><Relationship Id="rId220" Type="http://schemas.openxmlformats.org/officeDocument/2006/relationships/image" Target="../media/image296.jpeg"/><Relationship Id="rId22" Type="http://schemas.openxmlformats.org/officeDocument/2006/relationships/image" Target="../media/image98.jpeg"/><Relationship Id="rId219" Type="http://schemas.openxmlformats.org/officeDocument/2006/relationships/image" Target="../media/image295.jpeg"/><Relationship Id="rId218" Type="http://schemas.openxmlformats.org/officeDocument/2006/relationships/image" Target="../media/image294.jpeg"/><Relationship Id="rId217" Type="http://schemas.openxmlformats.org/officeDocument/2006/relationships/image" Target="../media/image293.jpeg"/><Relationship Id="rId216" Type="http://schemas.openxmlformats.org/officeDocument/2006/relationships/image" Target="../media/image292.jpeg"/><Relationship Id="rId215" Type="http://schemas.openxmlformats.org/officeDocument/2006/relationships/image" Target="../media/image291.jpeg"/><Relationship Id="rId214" Type="http://schemas.openxmlformats.org/officeDocument/2006/relationships/image" Target="../media/image290.jpeg"/><Relationship Id="rId213" Type="http://schemas.openxmlformats.org/officeDocument/2006/relationships/image" Target="../media/image289.jpeg"/><Relationship Id="rId212" Type="http://schemas.openxmlformats.org/officeDocument/2006/relationships/image" Target="../media/image288.jpeg"/><Relationship Id="rId211" Type="http://schemas.openxmlformats.org/officeDocument/2006/relationships/image" Target="../media/image287.jpeg"/><Relationship Id="rId210" Type="http://schemas.openxmlformats.org/officeDocument/2006/relationships/image" Target="../media/image286.jpeg"/><Relationship Id="rId21" Type="http://schemas.openxmlformats.org/officeDocument/2006/relationships/image" Target="../media/image97.jpeg"/><Relationship Id="rId209" Type="http://schemas.openxmlformats.org/officeDocument/2006/relationships/image" Target="../media/image285.jpeg"/><Relationship Id="rId208" Type="http://schemas.openxmlformats.org/officeDocument/2006/relationships/image" Target="../media/image284.jpeg"/><Relationship Id="rId207" Type="http://schemas.openxmlformats.org/officeDocument/2006/relationships/image" Target="../media/image283.jpeg"/><Relationship Id="rId206" Type="http://schemas.openxmlformats.org/officeDocument/2006/relationships/image" Target="../media/image282.jpeg"/><Relationship Id="rId205" Type="http://schemas.openxmlformats.org/officeDocument/2006/relationships/image" Target="../media/image281.jpeg"/><Relationship Id="rId204" Type="http://schemas.openxmlformats.org/officeDocument/2006/relationships/image" Target="../media/image280.jpeg"/><Relationship Id="rId203" Type="http://schemas.openxmlformats.org/officeDocument/2006/relationships/image" Target="../media/image279.jpeg"/><Relationship Id="rId202" Type="http://schemas.openxmlformats.org/officeDocument/2006/relationships/image" Target="../media/image278.jpeg"/><Relationship Id="rId201" Type="http://schemas.openxmlformats.org/officeDocument/2006/relationships/image" Target="../media/image277.jpeg"/><Relationship Id="rId200" Type="http://schemas.openxmlformats.org/officeDocument/2006/relationships/image" Target="../media/image276.jpeg"/><Relationship Id="rId20" Type="http://schemas.openxmlformats.org/officeDocument/2006/relationships/image" Target="../media/image96.jpeg"/><Relationship Id="rId2" Type="http://schemas.openxmlformats.org/officeDocument/2006/relationships/image" Target="../media/image78.jpeg"/><Relationship Id="rId199" Type="http://schemas.openxmlformats.org/officeDocument/2006/relationships/image" Target="../media/image275.jpeg"/><Relationship Id="rId198" Type="http://schemas.openxmlformats.org/officeDocument/2006/relationships/image" Target="../media/image274.jpeg"/><Relationship Id="rId197" Type="http://schemas.openxmlformats.org/officeDocument/2006/relationships/image" Target="../media/image273.jpeg"/><Relationship Id="rId196" Type="http://schemas.openxmlformats.org/officeDocument/2006/relationships/image" Target="../media/image272.jpeg"/><Relationship Id="rId195" Type="http://schemas.openxmlformats.org/officeDocument/2006/relationships/image" Target="../media/image271.jpeg"/><Relationship Id="rId194" Type="http://schemas.openxmlformats.org/officeDocument/2006/relationships/image" Target="../media/image270.jpeg"/><Relationship Id="rId193" Type="http://schemas.openxmlformats.org/officeDocument/2006/relationships/image" Target="../media/image269.jpeg"/><Relationship Id="rId192" Type="http://schemas.openxmlformats.org/officeDocument/2006/relationships/image" Target="../media/image268.jpeg"/><Relationship Id="rId191" Type="http://schemas.openxmlformats.org/officeDocument/2006/relationships/image" Target="../media/image267.jpeg"/><Relationship Id="rId190" Type="http://schemas.openxmlformats.org/officeDocument/2006/relationships/image" Target="../media/image266.jpeg"/><Relationship Id="rId19" Type="http://schemas.openxmlformats.org/officeDocument/2006/relationships/image" Target="../media/image95.jpeg"/><Relationship Id="rId189" Type="http://schemas.openxmlformats.org/officeDocument/2006/relationships/image" Target="../media/image265.jpeg"/><Relationship Id="rId188" Type="http://schemas.openxmlformats.org/officeDocument/2006/relationships/image" Target="../media/image264.jpeg"/><Relationship Id="rId187" Type="http://schemas.openxmlformats.org/officeDocument/2006/relationships/image" Target="../media/image263.jpeg"/><Relationship Id="rId186" Type="http://schemas.openxmlformats.org/officeDocument/2006/relationships/image" Target="../media/image262.jpeg"/><Relationship Id="rId185" Type="http://schemas.openxmlformats.org/officeDocument/2006/relationships/image" Target="../media/image261.jpeg"/><Relationship Id="rId184" Type="http://schemas.openxmlformats.org/officeDocument/2006/relationships/image" Target="../media/image260.jpeg"/><Relationship Id="rId183" Type="http://schemas.openxmlformats.org/officeDocument/2006/relationships/image" Target="../media/image259.jpeg"/><Relationship Id="rId182" Type="http://schemas.openxmlformats.org/officeDocument/2006/relationships/image" Target="../media/image258.jpeg"/><Relationship Id="rId181" Type="http://schemas.openxmlformats.org/officeDocument/2006/relationships/image" Target="../media/image257.jpeg"/><Relationship Id="rId180" Type="http://schemas.openxmlformats.org/officeDocument/2006/relationships/image" Target="../media/image256.jpeg"/><Relationship Id="rId18" Type="http://schemas.openxmlformats.org/officeDocument/2006/relationships/image" Target="../media/image94.jpeg"/><Relationship Id="rId179" Type="http://schemas.openxmlformats.org/officeDocument/2006/relationships/image" Target="../media/image255.jpeg"/><Relationship Id="rId178" Type="http://schemas.openxmlformats.org/officeDocument/2006/relationships/image" Target="../media/image254.jpeg"/><Relationship Id="rId177" Type="http://schemas.openxmlformats.org/officeDocument/2006/relationships/image" Target="../media/image253.jpeg"/><Relationship Id="rId176" Type="http://schemas.openxmlformats.org/officeDocument/2006/relationships/image" Target="../media/image252.jpeg"/><Relationship Id="rId175" Type="http://schemas.openxmlformats.org/officeDocument/2006/relationships/image" Target="../media/image251.jpeg"/><Relationship Id="rId174" Type="http://schemas.openxmlformats.org/officeDocument/2006/relationships/image" Target="../media/image250.jpeg"/><Relationship Id="rId173" Type="http://schemas.openxmlformats.org/officeDocument/2006/relationships/image" Target="../media/image249.jpeg"/><Relationship Id="rId172" Type="http://schemas.openxmlformats.org/officeDocument/2006/relationships/image" Target="../media/image248.jpeg"/><Relationship Id="rId171" Type="http://schemas.openxmlformats.org/officeDocument/2006/relationships/image" Target="../media/image247.jpeg"/><Relationship Id="rId170" Type="http://schemas.openxmlformats.org/officeDocument/2006/relationships/image" Target="../media/image246.jpeg"/><Relationship Id="rId17" Type="http://schemas.openxmlformats.org/officeDocument/2006/relationships/image" Target="../media/image93.jpeg"/><Relationship Id="rId169" Type="http://schemas.openxmlformats.org/officeDocument/2006/relationships/image" Target="../media/image245.jpeg"/><Relationship Id="rId168" Type="http://schemas.openxmlformats.org/officeDocument/2006/relationships/image" Target="../media/image244.jpeg"/><Relationship Id="rId167" Type="http://schemas.openxmlformats.org/officeDocument/2006/relationships/image" Target="../media/image243.jpeg"/><Relationship Id="rId166" Type="http://schemas.openxmlformats.org/officeDocument/2006/relationships/image" Target="../media/image242.jpeg"/><Relationship Id="rId165" Type="http://schemas.openxmlformats.org/officeDocument/2006/relationships/image" Target="../media/image241.jpeg"/><Relationship Id="rId164" Type="http://schemas.openxmlformats.org/officeDocument/2006/relationships/image" Target="../media/image240.jpeg"/><Relationship Id="rId163" Type="http://schemas.openxmlformats.org/officeDocument/2006/relationships/image" Target="../media/image239.jpeg"/><Relationship Id="rId162" Type="http://schemas.openxmlformats.org/officeDocument/2006/relationships/image" Target="../media/image238.jpeg"/><Relationship Id="rId161" Type="http://schemas.openxmlformats.org/officeDocument/2006/relationships/image" Target="../media/image237.jpeg"/><Relationship Id="rId160" Type="http://schemas.openxmlformats.org/officeDocument/2006/relationships/image" Target="../media/image236.jpeg"/><Relationship Id="rId16" Type="http://schemas.openxmlformats.org/officeDocument/2006/relationships/image" Target="../media/image92.jpeg"/><Relationship Id="rId159" Type="http://schemas.openxmlformats.org/officeDocument/2006/relationships/image" Target="../media/image235.jpeg"/><Relationship Id="rId158" Type="http://schemas.openxmlformats.org/officeDocument/2006/relationships/image" Target="../media/image234.jpeg"/><Relationship Id="rId157" Type="http://schemas.openxmlformats.org/officeDocument/2006/relationships/image" Target="../media/image233.jpeg"/><Relationship Id="rId156" Type="http://schemas.openxmlformats.org/officeDocument/2006/relationships/image" Target="../media/image232.jpeg"/><Relationship Id="rId155" Type="http://schemas.openxmlformats.org/officeDocument/2006/relationships/image" Target="../media/image231.jpeg"/><Relationship Id="rId154" Type="http://schemas.openxmlformats.org/officeDocument/2006/relationships/image" Target="../media/image230.jpeg"/><Relationship Id="rId153" Type="http://schemas.openxmlformats.org/officeDocument/2006/relationships/image" Target="../media/image229.jpeg"/><Relationship Id="rId152" Type="http://schemas.openxmlformats.org/officeDocument/2006/relationships/image" Target="../media/image228.jpeg"/><Relationship Id="rId151" Type="http://schemas.openxmlformats.org/officeDocument/2006/relationships/image" Target="../media/image227.jpeg"/><Relationship Id="rId150" Type="http://schemas.openxmlformats.org/officeDocument/2006/relationships/image" Target="../media/image226.jpeg"/><Relationship Id="rId15" Type="http://schemas.openxmlformats.org/officeDocument/2006/relationships/image" Target="../media/image91.jpeg"/><Relationship Id="rId149" Type="http://schemas.openxmlformats.org/officeDocument/2006/relationships/image" Target="../media/image225.jpeg"/><Relationship Id="rId148" Type="http://schemas.openxmlformats.org/officeDocument/2006/relationships/image" Target="../media/image224.jpeg"/><Relationship Id="rId147" Type="http://schemas.openxmlformats.org/officeDocument/2006/relationships/image" Target="../media/image223.jpeg"/><Relationship Id="rId146" Type="http://schemas.openxmlformats.org/officeDocument/2006/relationships/image" Target="../media/image222.jpeg"/><Relationship Id="rId145" Type="http://schemas.openxmlformats.org/officeDocument/2006/relationships/image" Target="../media/image221.jpeg"/><Relationship Id="rId144" Type="http://schemas.openxmlformats.org/officeDocument/2006/relationships/image" Target="../media/image220.jpeg"/><Relationship Id="rId143" Type="http://schemas.openxmlformats.org/officeDocument/2006/relationships/image" Target="../media/image219.jpeg"/><Relationship Id="rId142" Type="http://schemas.openxmlformats.org/officeDocument/2006/relationships/image" Target="../media/image218.jpeg"/><Relationship Id="rId141" Type="http://schemas.openxmlformats.org/officeDocument/2006/relationships/image" Target="../media/image217.jpeg"/><Relationship Id="rId140" Type="http://schemas.openxmlformats.org/officeDocument/2006/relationships/image" Target="../media/image216.jpeg"/><Relationship Id="rId14" Type="http://schemas.openxmlformats.org/officeDocument/2006/relationships/image" Target="../media/image90.jpeg"/><Relationship Id="rId139" Type="http://schemas.openxmlformats.org/officeDocument/2006/relationships/image" Target="../media/image215.jpeg"/><Relationship Id="rId138" Type="http://schemas.openxmlformats.org/officeDocument/2006/relationships/image" Target="../media/image214.jpeg"/><Relationship Id="rId137" Type="http://schemas.openxmlformats.org/officeDocument/2006/relationships/image" Target="../media/image213.jpeg"/><Relationship Id="rId136" Type="http://schemas.openxmlformats.org/officeDocument/2006/relationships/image" Target="../media/image212.jpeg"/><Relationship Id="rId135" Type="http://schemas.openxmlformats.org/officeDocument/2006/relationships/image" Target="../media/image211.jpeg"/><Relationship Id="rId134" Type="http://schemas.openxmlformats.org/officeDocument/2006/relationships/image" Target="../media/image210.jpeg"/><Relationship Id="rId133" Type="http://schemas.openxmlformats.org/officeDocument/2006/relationships/image" Target="../media/image209.jpeg"/><Relationship Id="rId132" Type="http://schemas.openxmlformats.org/officeDocument/2006/relationships/image" Target="../media/image208.jpeg"/><Relationship Id="rId131" Type="http://schemas.openxmlformats.org/officeDocument/2006/relationships/image" Target="../media/image207.jpeg"/><Relationship Id="rId130" Type="http://schemas.openxmlformats.org/officeDocument/2006/relationships/image" Target="../media/image206.jpeg"/><Relationship Id="rId13" Type="http://schemas.openxmlformats.org/officeDocument/2006/relationships/image" Target="../media/image89.jpeg"/><Relationship Id="rId129" Type="http://schemas.openxmlformats.org/officeDocument/2006/relationships/image" Target="../media/image205.jpeg"/><Relationship Id="rId128" Type="http://schemas.openxmlformats.org/officeDocument/2006/relationships/image" Target="../media/image204.jpeg"/><Relationship Id="rId127" Type="http://schemas.openxmlformats.org/officeDocument/2006/relationships/image" Target="../media/image203.jpeg"/><Relationship Id="rId126" Type="http://schemas.openxmlformats.org/officeDocument/2006/relationships/image" Target="../media/image202.jpeg"/><Relationship Id="rId125" Type="http://schemas.openxmlformats.org/officeDocument/2006/relationships/image" Target="../media/image201.jpeg"/><Relationship Id="rId124" Type="http://schemas.openxmlformats.org/officeDocument/2006/relationships/image" Target="../media/image200.jpeg"/><Relationship Id="rId123" Type="http://schemas.openxmlformats.org/officeDocument/2006/relationships/image" Target="../media/image199.jpeg"/><Relationship Id="rId122" Type="http://schemas.openxmlformats.org/officeDocument/2006/relationships/image" Target="../media/image198.jpeg"/><Relationship Id="rId121" Type="http://schemas.openxmlformats.org/officeDocument/2006/relationships/image" Target="../media/image197.jpeg"/><Relationship Id="rId120" Type="http://schemas.openxmlformats.org/officeDocument/2006/relationships/image" Target="../media/image196.jpeg"/><Relationship Id="rId12" Type="http://schemas.openxmlformats.org/officeDocument/2006/relationships/image" Target="../media/image88.jpeg"/><Relationship Id="rId119" Type="http://schemas.openxmlformats.org/officeDocument/2006/relationships/image" Target="../media/image195.jpeg"/><Relationship Id="rId118" Type="http://schemas.openxmlformats.org/officeDocument/2006/relationships/image" Target="../media/image194.jpeg"/><Relationship Id="rId117" Type="http://schemas.openxmlformats.org/officeDocument/2006/relationships/image" Target="../media/image193.jpeg"/><Relationship Id="rId116" Type="http://schemas.openxmlformats.org/officeDocument/2006/relationships/image" Target="../media/image192.jpeg"/><Relationship Id="rId115" Type="http://schemas.openxmlformats.org/officeDocument/2006/relationships/image" Target="../media/image191.jpeg"/><Relationship Id="rId114" Type="http://schemas.openxmlformats.org/officeDocument/2006/relationships/image" Target="../media/image190.jpeg"/><Relationship Id="rId113" Type="http://schemas.openxmlformats.org/officeDocument/2006/relationships/image" Target="../media/image189.jpeg"/><Relationship Id="rId112" Type="http://schemas.openxmlformats.org/officeDocument/2006/relationships/image" Target="../media/image188.jpeg"/><Relationship Id="rId111" Type="http://schemas.openxmlformats.org/officeDocument/2006/relationships/image" Target="../media/image187.jpeg"/><Relationship Id="rId110" Type="http://schemas.openxmlformats.org/officeDocument/2006/relationships/image" Target="../media/image186.jpeg"/><Relationship Id="rId11" Type="http://schemas.openxmlformats.org/officeDocument/2006/relationships/image" Target="../media/image87.jpeg"/><Relationship Id="rId109" Type="http://schemas.openxmlformats.org/officeDocument/2006/relationships/image" Target="../media/image185.jpeg"/><Relationship Id="rId108" Type="http://schemas.openxmlformats.org/officeDocument/2006/relationships/image" Target="../media/image184.jpeg"/><Relationship Id="rId107" Type="http://schemas.openxmlformats.org/officeDocument/2006/relationships/image" Target="../media/image183.jpeg"/><Relationship Id="rId106" Type="http://schemas.openxmlformats.org/officeDocument/2006/relationships/image" Target="../media/image182.jpeg"/><Relationship Id="rId105" Type="http://schemas.openxmlformats.org/officeDocument/2006/relationships/image" Target="../media/image181.jpeg"/><Relationship Id="rId104" Type="http://schemas.openxmlformats.org/officeDocument/2006/relationships/image" Target="../media/image180.jpeg"/><Relationship Id="rId103" Type="http://schemas.openxmlformats.org/officeDocument/2006/relationships/image" Target="../media/image179.jpeg"/><Relationship Id="rId102" Type="http://schemas.openxmlformats.org/officeDocument/2006/relationships/image" Target="../media/image178.jpeg"/><Relationship Id="rId101" Type="http://schemas.openxmlformats.org/officeDocument/2006/relationships/image" Target="../media/image177.jpeg"/><Relationship Id="rId100" Type="http://schemas.openxmlformats.org/officeDocument/2006/relationships/image" Target="../media/image176.jpeg"/><Relationship Id="rId10" Type="http://schemas.openxmlformats.org/officeDocument/2006/relationships/image" Target="../media/image86.jpeg"/><Relationship Id="rId1" Type="http://schemas.openxmlformats.org/officeDocument/2006/relationships/image" Target="../media/image77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342.png"/><Relationship Id="rId8" Type="http://schemas.openxmlformats.org/officeDocument/2006/relationships/image" Target="../media/image341.png"/><Relationship Id="rId7" Type="http://schemas.openxmlformats.org/officeDocument/2006/relationships/image" Target="../media/image340.jpeg"/><Relationship Id="rId6" Type="http://schemas.openxmlformats.org/officeDocument/2006/relationships/image" Target="../media/image339.jpeg"/><Relationship Id="rId5" Type="http://schemas.openxmlformats.org/officeDocument/2006/relationships/image" Target="../media/image338.jpeg"/><Relationship Id="rId4" Type="http://schemas.openxmlformats.org/officeDocument/2006/relationships/image" Target="../media/image337.jpeg"/><Relationship Id="rId3" Type="http://schemas.openxmlformats.org/officeDocument/2006/relationships/image" Target="../media/image336.png"/><Relationship Id="rId2" Type="http://schemas.openxmlformats.org/officeDocument/2006/relationships/image" Target="../media/image335.png"/><Relationship Id="rId15" Type="http://schemas.openxmlformats.org/officeDocument/2006/relationships/image" Target="../media/image348.png"/><Relationship Id="rId14" Type="http://schemas.openxmlformats.org/officeDocument/2006/relationships/image" Target="../media/image347.png"/><Relationship Id="rId13" Type="http://schemas.openxmlformats.org/officeDocument/2006/relationships/image" Target="../media/image346.png"/><Relationship Id="rId12" Type="http://schemas.openxmlformats.org/officeDocument/2006/relationships/image" Target="../media/image345.png"/><Relationship Id="rId11" Type="http://schemas.openxmlformats.org/officeDocument/2006/relationships/image" Target="../media/image344.png"/><Relationship Id="rId10" Type="http://schemas.openxmlformats.org/officeDocument/2006/relationships/image" Target="../media/image343.png"/><Relationship Id="rId1" Type="http://schemas.openxmlformats.org/officeDocument/2006/relationships/image" Target="../media/image334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357.png"/><Relationship Id="rId8" Type="http://schemas.openxmlformats.org/officeDocument/2006/relationships/image" Target="../media/image356.jpeg"/><Relationship Id="rId7" Type="http://schemas.openxmlformats.org/officeDocument/2006/relationships/image" Target="../media/image355.jpeg"/><Relationship Id="rId6" Type="http://schemas.openxmlformats.org/officeDocument/2006/relationships/image" Target="../media/image354.jpeg"/><Relationship Id="rId5" Type="http://schemas.openxmlformats.org/officeDocument/2006/relationships/image" Target="../media/image353.jpeg"/><Relationship Id="rId4" Type="http://schemas.openxmlformats.org/officeDocument/2006/relationships/image" Target="../media/image352.jpeg"/><Relationship Id="rId3" Type="http://schemas.openxmlformats.org/officeDocument/2006/relationships/image" Target="../media/image351.jpeg"/><Relationship Id="rId2" Type="http://schemas.openxmlformats.org/officeDocument/2006/relationships/image" Target="../media/image350.jpeg"/><Relationship Id="rId16" Type="http://schemas.openxmlformats.org/officeDocument/2006/relationships/image" Target="../media/image364.png"/><Relationship Id="rId15" Type="http://schemas.openxmlformats.org/officeDocument/2006/relationships/image" Target="../media/image363.png"/><Relationship Id="rId14" Type="http://schemas.openxmlformats.org/officeDocument/2006/relationships/image" Target="../media/image362.png"/><Relationship Id="rId13" Type="http://schemas.openxmlformats.org/officeDocument/2006/relationships/image" Target="../media/image361.png"/><Relationship Id="rId12" Type="http://schemas.openxmlformats.org/officeDocument/2006/relationships/image" Target="../media/image360.png"/><Relationship Id="rId11" Type="http://schemas.openxmlformats.org/officeDocument/2006/relationships/image" Target="../media/image359.png"/><Relationship Id="rId10" Type="http://schemas.openxmlformats.org/officeDocument/2006/relationships/image" Target="../media/image358.png"/><Relationship Id="rId1" Type="http://schemas.openxmlformats.org/officeDocument/2006/relationships/image" Target="../media/image349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73.jpeg"/><Relationship Id="rId8" Type="http://schemas.openxmlformats.org/officeDocument/2006/relationships/image" Target="../media/image372.jpeg"/><Relationship Id="rId7" Type="http://schemas.openxmlformats.org/officeDocument/2006/relationships/image" Target="../media/image371.jpeg"/><Relationship Id="rId6" Type="http://schemas.openxmlformats.org/officeDocument/2006/relationships/image" Target="../media/image370.jpeg"/><Relationship Id="rId5" Type="http://schemas.openxmlformats.org/officeDocument/2006/relationships/image" Target="../media/image369.jpeg"/><Relationship Id="rId4" Type="http://schemas.openxmlformats.org/officeDocument/2006/relationships/image" Target="../media/image368.jpeg"/><Relationship Id="rId35" Type="http://schemas.openxmlformats.org/officeDocument/2006/relationships/image" Target="../media/image399.jpeg"/><Relationship Id="rId34" Type="http://schemas.openxmlformats.org/officeDocument/2006/relationships/image" Target="../media/image398.jpeg"/><Relationship Id="rId33" Type="http://schemas.openxmlformats.org/officeDocument/2006/relationships/image" Target="../media/image397.jpeg"/><Relationship Id="rId32" Type="http://schemas.openxmlformats.org/officeDocument/2006/relationships/image" Target="../media/image396.jpeg"/><Relationship Id="rId31" Type="http://schemas.openxmlformats.org/officeDocument/2006/relationships/image" Target="../media/image395.jpeg"/><Relationship Id="rId30" Type="http://schemas.openxmlformats.org/officeDocument/2006/relationships/image" Target="../media/image394.jpeg"/><Relationship Id="rId3" Type="http://schemas.openxmlformats.org/officeDocument/2006/relationships/image" Target="../media/image367.jpeg"/><Relationship Id="rId29" Type="http://schemas.openxmlformats.org/officeDocument/2006/relationships/image" Target="../media/image393.jpeg"/><Relationship Id="rId28" Type="http://schemas.openxmlformats.org/officeDocument/2006/relationships/image" Target="../media/image392.jpeg"/><Relationship Id="rId27" Type="http://schemas.openxmlformats.org/officeDocument/2006/relationships/image" Target="../media/image391.jpeg"/><Relationship Id="rId26" Type="http://schemas.openxmlformats.org/officeDocument/2006/relationships/image" Target="../media/image390.jpeg"/><Relationship Id="rId25" Type="http://schemas.openxmlformats.org/officeDocument/2006/relationships/image" Target="../media/image389.jpeg"/><Relationship Id="rId24" Type="http://schemas.openxmlformats.org/officeDocument/2006/relationships/image" Target="../media/image388.jpeg"/><Relationship Id="rId23" Type="http://schemas.openxmlformats.org/officeDocument/2006/relationships/image" Target="../media/image387.jpeg"/><Relationship Id="rId22" Type="http://schemas.openxmlformats.org/officeDocument/2006/relationships/image" Target="../media/image386.jpeg"/><Relationship Id="rId21" Type="http://schemas.openxmlformats.org/officeDocument/2006/relationships/image" Target="../media/image385.jpeg"/><Relationship Id="rId20" Type="http://schemas.openxmlformats.org/officeDocument/2006/relationships/image" Target="../media/image384.jpeg"/><Relationship Id="rId2" Type="http://schemas.openxmlformats.org/officeDocument/2006/relationships/image" Target="../media/image366.jpeg"/><Relationship Id="rId19" Type="http://schemas.openxmlformats.org/officeDocument/2006/relationships/image" Target="../media/image383.jpeg"/><Relationship Id="rId18" Type="http://schemas.openxmlformats.org/officeDocument/2006/relationships/image" Target="../media/image382.jpeg"/><Relationship Id="rId17" Type="http://schemas.openxmlformats.org/officeDocument/2006/relationships/image" Target="../media/image381.jpeg"/><Relationship Id="rId16" Type="http://schemas.openxmlformats.org/officeDocument/2006/relationships/image" Target="../media/image380.jpeg"/><Relationship Id="rId15" Type="http://schemas.openxmlformats.org/officeDocument/2006/relationships/image" Target="../media/image379.jpeg"/><Relationship Id="rId14" Type="http://schemas.openxmlformats.org/officeDocument/2006/relationships/image" Target="../media/image378.jpeg"/><Relationship Id="rId13" Type="http://schemas.openxmlformats.org/officeDocument/2006/relationships/image" Target="../media/image377.jpeg"/><Relationship Id="rId12" Type="http://schemas.openxmlformats.org/officeDocument/2006/relationships/image" Target="../media/image376.jpeg"/><Relationship Id="rId11" Type="http://schemas.openxmlformats.org/officeDocument/2006/relationships/image" Target="../media/image375.jpeg"/><Relationship Id="rId10" Type="http://schemas.openxmlformats.org/officeDocument/2006/relationships/image" Target="../media/image374.jpeg"/><Relationship Id="rId1" Type="http://schemas.openxmlformats.org/officeDocument/2006/relationships/image" Target="../media/image36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152400</xdr:colOff>
      <xdr:row>17</xdr:row>
      <xdr:rowOff>10160</xdr:rowOff>
    </xdr:from>
    <xdr:to>
      <xdr:col>3</xdr:col>
      <xdr:colOff>1781175</xdr:colOff>
      <xdr:row>17</xdr:row>
      <xdr:rowOff>1250950</xdr:rowOff>
    </xdr:to>
    <xdr:pic>
      <xdr:nvPicPr>
        <xdr:cNvPr id="6" name="Picture 139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11500" y="20006310"/>
          <a:ext cx="1628775" cy="1240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181610</xdr:colOff>
      <xdr:row>21</xdr:row>
      <xdr:rowOff>65405</xdr:rowOff>
    </xdr:from>
    <xdr:to>
      <xdr:col>3</xdr:col>
      <xdr:colOff>1818640</xdr:colOff>
      <xdr:row>22</xdr:row>
      <xdr:rowOff>29845</xdr:rowOff>
    </xdr:to>
    <xdr:pic>
      <xdr:nvPicPr>
        <xdr:cNvPr id="7" name="Picture 182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40710" y="25205055"/>
          <a:ext cx="1637030" cy="1250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15</xdr:row>
      <xdr:rowOff>85090</xdr:rowOff>
    </xdr:from>
    <xdr:to>
      <xdr:col>3</xdr:col>
      <xdr:colOff>1809115</xdr:colOff>
      <xdr:row>15</xdr:row>
      <xdr:rowOff>1230630</xdr:rowOff>
    </xdr:to>
    <xdr:pic>
      <xdr:nvPicPr>
        <xdr:cNvPr id="8" name="Picture 243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25775" y="17509490"/>
          <a:ext cx="1742440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</xdr:colOff>
      <xdr:row>25</xdr:row>
      <xdr:rowOff>105410</xdr:rowOff>
    </xdr:from>
    <xdr:to>
      <xdr:col>3</xdr:col>
      <xdr:colOff>1656715</xdr:colOff>
      <xdr:row>25</xdr:row>
      <xdr:rowOff>1180465</xdr:rowOff>
    </xdr:to>
    <xdr:pic>
      <xdr:nvPicPr>
        <xdr:cNvPr id="9" name="图片 58" descr="C:\Users\user\Documents\Tencent Files\64589415\Image\C2C\Q5NB9{_}$)SBJWC4TX{H}@O.jpg"/>
        <xdr:cNvPicPr/>
      </xdr:nvPicPr>
      <xdr:blipFill>
        <a:blip r:embed="rId4"/>
        <a:stretch>
          <a:fillRect/>
        </a:stretch>
      </xdr:blipFill>
      <xdr:spPr>
        <a:xfrm>
          <a:off x="3178175" y="30388560"/>
          <a:ext cx="143764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</xdr:colOff>
      <xdr:row>26</xdr:row>
      <xdr:rowOff>75565</xdr:rowOff>
    </xdr:from>
    <xdr:to>
      <xdr:col>3</xdr:col>
      <xdr:colOff>1656715</xdr:colOff>
      <xdr:row>26</xdr:row>
      <xdr:rowOff>1149985</xdr:rowOff>
    </xdr:to>
    <xdr:pic>
      <xdr:nvPicPr>
        <xdr:cNvPr id="10" name="图片 59"/>
        <xdr:cNvPicPr/>
      </xdr:nvPicPr>
      <xdr:blipFill>
        <a:blip r:embed="rId5"/>
        <a:stretch>
          <a:fillRect/>
        </a:stretch>
      </xdr:blipFill>
      <xdr:spPr>
        <a:xfrm>
          <a:off x="3178175" y="31644590"/>
          <a:ext cx="1437640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29</xdr:row>
      <xdr:rowOff>20320</xdr:rowOff>
    </xdr:from>
    <xdr:to>
      <xdr:col>3</xdr:col>
      <xdr:colOff>1811020</xdr:colOff>
      <xdr:row>29</xdr:row>
      <xdr:rowOff>1104900</xdr:rowOff>
    </xdr:to>
    <xdr:pic>
      <xdr:nvPicPr>
        <xdr:cNvPr id="11" name="图片 21"/>
        <xdr:cNvPicPr/>
      </xdr:nvPicPr>
      <xdr:blipFill>
        <a:blip r:embed="rId6"/>
        <a:stretch>
          <a:fillRect/>
        </a:stretch>
      </xdr:blipFill>
      <xdr:spPr>
        <a:xfrm>
          <a:off x="2968625" y="35446970"/>
          <a:ext cx="1801495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30</xdr:row>
      <xdr:rowOff>10160</xdr:rowOff>
    </xdr:from>
    <xdr:to>
      <xdr:col>3</xdr:col>
      <xdr:colOff>1820545</xdr:colOff>
      <xdr:row>30</xdr:row>
      <xdr:rowOff>1087755</xdr:rowOff>
    </xdr:to>
    <xdr:pic>
      <xdr:nvPicPr>
        <xdr:cNvPr id="12" name="图片 2"/>
        <xdr:cNvPicPr/>
      </xdr:nvPicPr>
      <xdr:blipFill>
        <a:blip r:embed="rId7"/>
        <a:stretch>
          <a:fillRect/>
        </a:stretch>
      </xdr:blipFill>
      <xdr:spPr>
        <a:xfrm>
          <a:off x="2978785" y="367226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22</xdr:row>
      <xdr:rowOff>85090</xdr:rowOff>
    </xdr:from>
    <xdr:to>
      <xdr:col>3</xdr:col>
      <xdr:colOff>1867535</xdr:colOff>
      <xdr:row>22</xdr:row>
      <xdr:rowOff>1149985</xdr:rowOff>
    </xdr:to>
    <xdr:pic>
      <xdr:nvPicPr>
        <xdr:cNvPr id="15" name="图片 2"/>
        <xdr:cNvPicPr/>
      </xdr:nvPicPr>
      <xdr:blipFill>
        <a:blip r:embed="rId8"/>
        <a:stretch>
          <a:fillRect/>
        </a:stretch>
      </xdr:blipFill>
      <xdr:spPr>
        <a:xfrm>
          <a:off x="3025775" y="26510615"/>
          <a:ext cx="180086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23</xdr:row>
      <xdr:rowOff>85090</xdr:rowOff>
    </xdr:from>
    <xdr:to>
      <xdr:col>3</xdr:col>
      <xdr:colOff>1896745</xdr:colOff>
      <xdr:row>23</xdr:row>
      <xdr:rowOff>1160145</xdr:rowOff>
    </xdr:to>
    <xdr:pic>
      <xdr:nvPicPr>
        <xdr:cNvPr id="16" name="图片 3"/>
        <xdr:cNvPicPr/>
      </xdr:nvPicPr>
      <xdr:blipFill>
        <a:blip r:embed="rId9"/>
        <a:stretch>
          <a:fillRect/>
        </a:stretch>
      </xdr:blipFill>
      <xdr:spPr>
        <a:xfrm>
          <a:off x="3054985" y="27796490"/>
          <a:ext cx="180086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18</xdr:row>
      <xdr:rowOff>95250</xdr:rowOff>
    </xdr:from>
    <xdr:to>
      <xdr:col>3</xdr:col>
      <xdr:colOff>1887220</xdr:colOff>
      <xdr:row>18</xdr:row>
      <xdr:rowOff>1170305</xdr:rowOff>
    </xdr:to>
    <xdr:pic>
      <xdr:nvPicPr>
        <xdr:cNvPr id="17" name="图片 5"/>
        <xdr:cNvPicPr/>
      </xdr:nvPicPr>
      <xdr:blipFill>
        <a:blip r:embed="rId10"/>
        <a:stretch>
          <a:fillRect/>
        </a:stretch>
      </xdr:blipFill>
      <xdr:spPr>
        <a:xfrm>
          <a:off x="3054985" y="21377275"/>
          <a:ext cx="1791335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</xdr:row>
      <xdr:rowOff>104140</xdr:rowOff>
    </xdr:from>
    <xdr:to>
      <xdr:col>3</xdr:col>
      <xdr:colOff>1896745</xdr:colOff>
      <xdr:row>2</xdr:row>
      <xdr:rowOff>1170305</xdr:rowOff>
    </xdr:to>
    <xdr:pic>
      <xdr:nvPicPr>
        <xdr:cNvPr id="18" name="图片 2"/>
        <xdr:cNvPicPr/>
      </xdr:nvPicPr>
      <xdr:blipFill>
        <a:blip r:embed="rId11"/>
        <a:stretch>
          <a:fillRect/>
        </a:stretch>
      </xdr:blipFill>
      <xdr:spPr>
        <a:xfrm>
          <a:off x="3054985" y="1018540"/>
          <a:ext cx="1800860" cy="1066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3</xdr:row>
      <xdr:rowOff>133985</xdr:rowOff>
    </xdr:from>
    <xdr:to>
      <xdr:col>3</xdr:col>
      <xdr:colOff>1857375</xdr:colOff>
      <xdr:row>3</xdr:row>
      <xdr:rowOff>1209675</xdr:rowOff>
    </xdr:to>
    <xdr:pic>
      <xdr:nvPicPr>
        <xdr:cNvPr id="19" name="图片 4"/>
        <xdr:cNvPicPr/>
      </xdr:nvPicPr>
      <xdr:blipFill>
        <a:blip r:embed="rId12"/>
        <a:stretch>
          <a:fillRect/>
        </a:stretch>
      </xdr:blipFill>
      <xdr:spPr>
        <a:xfrm>
          <a:off x="3025775" y="2318385"/>
          <a:ext cx="179070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</xdr:row>
      <xdr:rowOff>142875</xdr:rowOff>
    </xdr:from>
    <xdr:to>
      <xdr:col>3</xdr:col>
      <xdr:colOff>1858010</xdr:colOff>
      <xdr:row>7</xdr:row>
      <xdr:rowOff>1218565</xdr:rowOff>
    </xdr:to>
    <xdr:pic>
      <xdr:nvPicPr>
        <xdr:cNvPr id="20" name="图片 5"/>
        <xdr:cNvPicPr/>
      </xdr:nvPicPr>
      <xdr:blipFill>
        <a:blip r:embed="rId13"/>
        <a:stretch>
          <a:fillRect/>
        </a:stretch>
      </xdr:blipFill>
      <xdr:spPr>
        <a:xfrm>
          <a:off x="3016250" y="7407275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10</xdr:row>
      <xdr:rowOff>104140</xdr:rowOff>
    </xdr:from>
    <xdr:to>
      <xdr:col>3</xdr:col>
      <xdr:colOff>1887220</xdr:colOff>
      <xdr:row>10</xdr:row>
      <xdr:rowOff>1179830</xdr:rowOff>
    </xdr:to>
    <xdr:pic>
      <xdr:nvPicPr>
        <xdr:cNvPr id="22" name="图片 12"/>
        <xdr:cNvPicPr/>
      </xdr:nvPicPr>
      <xdr:blipFill>
        <a:blip r:embed="rId14"/>
        <a:stretch>
          <a:fillRect/>
        </a:stretch>
      </xdr:blipFill>
      <xdr:spPr>
        <a:xfrm>
          <a:off x="3054985" y="11178540"/>
          <a:ext cx="179133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11</xdr:row>
      <xdr:rowOff>93980</xdr:rowOff>
    </xdr:from>
    <xdr:to>
      <xdr:col>3</xdr:col>
      <xdr:colOff>1867535</xdr:colOff>
      <xdr:row>11</xdr:row>
      <xdr:rowOff>1179830</xdr:rowOff>
    </xdr:to>
    <xdr:pic>
      <xdr:nvPicPr>
        <xdr:cNvPr id="23" name="图片 13"/>
        <xdr:cNvPicPr/>
      </xdr:nvPicPr>
      <xdr:blipFill>
        <a:blip r:embed="rId15"/>
        <a:stretch>
          <a:fillRect/>
        </a:stretch>
      </xdr:blipFill>
      <xdr:spPr>
        <a:xfrm>
          <a:off x="3035300" y="12438380"/>
          <a:ext cx="179133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105410</xdr:colOff>
      <xdr:row>4</xdr:row>
      <xdr:rowOff>104140</xdr:rowOff>
    </xdr:from>
    <xdr:to>
      <xdr:col>3</xdr:col>
      <xdr:colOff>1896745</xdr:colOff>
      <xdr:row>4</xdr:row>
      <xdr:rowOff>1179830</xdr:rowOff>
    </xdr:to>
    <xdr:pic>
      <xdr:nvPicPr>
        <xdr:cNvPr id="27" name="图片 5"/>
        <xdr:cNvPicPr/>
      </xdr:nvPicPr>
      <xdr:blipFill>
        <a:blip r:embed="rId16"/>
        <a:stretch>
          <a:fillRect/>
        </a:stretch>
      </xdr:blipFill>
      <xdr:spPr>
        <a:xfrm>
          <a:off x="3064510" y="3558540"/>
          <a:ext cx="179133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85725</xdr:colOff>
      <xdr:row>13</xdr:row>
      <xdr:rowOff>74295</xdr:rowOff>
    </xdr:from>
    <xdr:to>
      <xdr:col>3</xdr:col>
      <xdr:colOff>1887220</xdr:colOff>
      <xdr:row>13</xdr:row>
      <xdr:rowOff>1150620</xdr:rowOff>
    </xdr:to>
    <xdr:pic>
      <xdr:nvPicPr>
        <xdr:cNvPr id="30" name="图片 8"/>
        <xdr:cNvPicPr/>
      </xdr:nvPicPr>
      <xdr:blipFill>
        <a:blip r:embed="rId17"/>
        <a:stretch>
          <a:fillRect/>
        </a:stretch>
      </xdr:blipFill>
      <xdr:spPr>
        <a:xfrm>
          <a:off x="3044825" y="14958695"/>
          <a:ext cx="180149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28</xdr:row>
      <xdr:rowOff>20320</xdr:rowOff>
    </xdr:from>
    <xdr:to>
      <xdr:col>3</xdr:col>
      <xdr:colOff>1840230</xdr:colOff>
      <xdr:row>28</xdr:row>
      <xdr:rowOff>1094740</xdr:rowOff>
    </xdr:to>
    <xdr:pic>
      <xdr:nvPicPr>
        <xdr:cNvPr id="31" name="图片 11"/>
        <xdr:cNvPicPr/>
      </xdr:nvPicPr>
      <xdr:blipFill>
        <a:blip r:embed="rId18"/>
        <a:stretch>
          <a:fillRect/>
        </a:stretch>
      </xdr:blipFill>
      <xdr:spPr>
        <a:xfrm>
          <a:off x="2998470" y="34161095"/>
          <a:ext cx="1800860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56515</xdr:colOff>
      <xdr:row>12</xdr:row>
      <xdr:rowOff>74295</xdr:rowOff>
    </xdr:from>
    <xdr:to>
      <xdr:col>3</xdr:col>
      <xdr:colOff>1857375</xdr:colOff>
      <xdr:row>12</xdr:row>
      <xdr:rowOff>1160145</xdr:rowOff>
    </xdr:to>
    <xdr:pic>
      <xdr:nvPicPr>
        <xdr:cNvPr id="32" name="图片 12"/>
        <xdr:cNvPicPr/>
      </xdr:nvPicPr>
      <xdr:blipFill>
        <a:blip r:embed="rId19"/>
        <a:stretch>
          <a:fillRect/>
        </a:stretch>
      </xdr:blipFill>
      <xdr:spPr>
        <a:xfrm>
          <a:off x="3015615" y="13688695"/>
          <a:ext cx="1800860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85725</xdr:colOff>
      <xdr:row>16</xdr:row>
      <xdr:rowOff>85090</xdr:rowOff>
    </xdr:from>
    <xdr:to>
      <xdr:col>3</xdr:col>
      <xdr:colOff>1887220</xdr:colOff>
      <xdr:row>16</xdr:row>
      <xdr:rowOff>1170305</xdr:rowOff>
    </xdr:to>
    <xdr:pic>
      <xdr:nvPicPr>
        <xdr:cNvPr id="37" name="图片 20"/>
        <xdr:cNvPicPr/>
      </xdr:nvPicPr>
      <xdr:blipFill>
        <a:blip r:embed="rId20"/>
        <a:stretch>
          <a:fillRect/>
        </a:stretch>
      </xdr:blipFill>
      <xdr:spPr>
        <a:xfrm>
          <a:off x="3044825" y="18795365"/>
          <a:ext cx="180149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24</xdr:row>
      <xdr:rowOff>85090</xdr:rowOff>
    </xdr:from>
    <xdr:to>
      <xdr:col>3</xdr:col>
      <xdr:colOff>1877060</xdr:colOff>
      <xdr:row>24</xdr:row>
      <xdr:rowOff>1160145</xdr:rowOff>
    </xdr:to>
    <xdr:pic>
      <xdr:nvPicPr>
        <xdr:cNvPr id="44" name="图片 39"/>
        <xdr:cNvPicPr/>
      </xdr:nvPicPr>
      <xdr:blipFill>
        <a:blip r:embed="rId21"/>
        <a:stretch>
          <a:fillRect/>
        </a:stretch>
      </xdr:blipFill>
      <xdr:spPr>
        <a:xfrm>
          <a:off x="3035300" y="29082365"/>
          <a:ext cx="180086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56515</xdr:colOff>
      <xdr:row>20</xdr:row>
      <xdr:rowOff>105410</xdr:rowOff>
    </xdr:from>
    <xdr:to>
      <xdr:col>3</xdr:col>
      <xdr:colOff>1857375</xdr:colOff>
      <xdr:row>20</xdr:row>
      <xdr:rowOff>1190625</xdr:rowOff>
    </xdr:to>
    <xdr:pic>
      <xdr:nvPicPr>
        <xdr:cNvPr id="45" name="图片 44"/>
        <xdr:cNvPicPr/>
      </xdr:nvPicPr>
      <xdr:blipFill>
        <a:blip r:embed="rId22"/>
        <a:stretch>
          <a:fillRect/>
        </a:stretch>
      </xdr:blipFill>
      <xdr:spPr>
        <a:xfrm>
          <a:off x="3015615" y="23959185"/>
          <a:ext cx="1800860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85725</xdr:colOff>
      <xdr:row>14</xdr:row>
      <xdr:rowOff>84455</xdr:rowOff>
    </xdr:from>
    <xdr:to>
      <xdr:col>3</xdr:col>
      <xdr:colOff>1887220</xdr:colOff>
      <xdr:row>14</xdr:row>
      <xdr:rowOff>1160145</xdr:rowOff>
    </xdr:to>
    <xdr:pic>
      <xdr:nvPicPr>
        <xdr:cNvPr id="46" name="图片 63"/>
        <xdr:cNvPicPr/>
      </xdr:nvPicPr>
      <xdr:blipFill>
        <a:blip r:embed="rId23"/>
        <a:stretch>
          <a:fillRect/>
        </a:stretch>
      </xdr:blipFill>
      <xdr:spPr>
        <a:xfrm>
          <a:off x="3044825" y="16238855"/>
          <a:ext cx="180149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5</xdr:row>
      <xdr:rowOff>74295</xdr:rowOff>
    </xdr:from>
    <xdr:to>
      <xdr:col>3</xdr:col>
      <xdr:colOff>1867535</xdr:colOff>
      <xdr:row>5</xdr:row>
      <xdr:rowOff>1150620</xdr:rowOff>
    </xdr:to>
    <xdr:pic>
      <xdr:nvPicPr>
        <xdr:cNvPr id="47" name="图片 64"/>
        <xdr:cNvPicPr/>
      </xdr:nvPicPr>
      <xdr:blipFill>
        <a:blip r:embed="rId24"/>
        <a:stretch>
          <a:fillRect/>
        </a:stretch>
      </xdr:blipFill>
      <xdr:spPr>
        <a:xfrm>
          <a:off x="3025775" y="479869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19</xdr:row>
      <xdr:rowOff>105410</xdr:rowOff>
    </xdr:from>
    <xdr:to>
      <xdr:col>3</xdr:col>
      <xdr:colOff>1877060</xdr:colOff>
      <xdr:row>19</xdr:row>
      <xdr:rowOff>1180465</xdr:rowOff>
    </xdr:to>
    <xdr:pic>
      <xdr:nvPicPr>
        <xdr:cNvPr id="49" name="图片 4"/>
        <xdr:cNvPicPr/>
      </xdr:nvPicPr>
      <xdr:blipFill>
        <a:blip r:embed="rId25"/>
        <a:stretch>
          <a:fillRect/>
        </a:stretch>
      </xdr:blipFill>
      <xdr:spPr>
        <a:xfrm>
          <a:off x="3035300" y="22673310"/>
          <a:ext cx="180086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8</xdr:row>
      <xdr:rowOff>74295</xdr:rowOff>
    </xdr:from>
    <xdr:to>
      <xdr:col>3</xdr:col>
      <xdr:colOff>1877060</xdr:colOff>
      <xdr:row>8</xdr:row>
      <xdr:rowOff>1150620</xdr:rowOff>
    </xdr:to>
    <xdr:pic>
      <xdr:nvPicPr>
        <xdr:cNvPr id="50" name="图片 7"/>
        <xdr:cNvPicPr/>
      </xdr:nvPicPr>
      <xdr:blipFill>
        <a:blip r:embed="rId26"/>
        <a:stretch>
          <a:fillRect/>
        </a:stretch>
      </xdr:blipFill>
      <xdr:spPr>
        <a:xfrm>
          <a:off x="3035300" y="860869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6</xdr:row>
      <xdr:rowOff>49530</xdr:rowOff>
    </xdr:from>
    <xdr:to>
      <xdr:col>3</xdr:col>
      <xdr:colOff>1867535</xdr:colOff>
      <xdr:row>6</xdr:row>
      <xdr:rowOff>1125855</xdr:rowOff>
    </xdr:to>
    <xdr:pic>
      <xdr:nvPicPr>
        <xdr:cNvPr id="51" name="图片 8"/>
        <xdr:cNvPicPr/>
      </xdr:nvPicPr>
      <xdr:blipFill>
        <a:blip r:embed="rId27"/>
        <a:stretch>
          <a:fillRect/>
        </a:stretch>
      </xdr:blipFill>
      <xdr:spPr>
        <a:xfrm>
          <a:off x="3025775" y="6043930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1266190</xdr:colOff>
      <xdr:row>31</xdr:row>
      <xdr:rowOff>10160</xdr:rowOff>
    </xdr:from>
    <xdr:to>
      <xdr:col>3</xdr:col>
      <xdr:colOff>1791335</xdr:colOff>
      <xdr:row>31</xdr:row>
      <xdr:rowOff>1087755</xdr:rowOff>
    </xdr:to>
    <xdr:pic>
      <xdr:nvPicPr>
        <xdr:cNvPr id="52" name="Picture 172"/>
        <xdr:cNvPicPr/>
      </xdr:nvPicPr>
      <xdr:blipFill>
        <a:blip r:embed="rId28"/>
        <a:stretch>
          <a:fillRect/>
        </a:stretch>
      </xdr:blipFill>
      <xdr:spPr>
        <a:xfrm>
          <a:off x="2948940" y="3801808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32</xdr:row>
      <xdr:rowOff>10160</xdr:rowOff>
    </xdr:from>
    <xdr:to>
      <xdr:col>3</xdr:col>
      <xdr:colOff>1800860</xdr:colOff>
      <xdr:row>32</xdr:row>
      <xdr:rowOff>1087755</xdr:rowOff>
    </xdr:to>
    <xdr:pic>
      <xdr:nvPicPr>
        <xdr:cNvPr id="53" name="Picture 176"/>
        <xdr:cNvPicPr/>
      </xdr:nvPicPr>
      <xdr:blipFill>
        <a:blip r:embed="rId29"/>
        <a:stretch>
          <a:fillRect/>
        </a:stretch>
      </xdr:blipFill>
      <xdr:spPr>
        <a:xfrm>
          <a:off x="2959100" y="393134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33</xdr:row>
      <xdr:rowOff>10160</xdr:rowOff>
    </xdr:from>
    <xdr:to>
      <xdr:col>3</xdr:col>
      <xdr:colOff>1830070</xdr:colOff>
      <xdr:row>33</xdr:row>
      <xdr:rowOff>1087755</xdr:rowOff>
    </xdr:to>
    <xdr:pic>
      <xdr:nvPicPr>
        <xdr:cNvPr id="54" name="Picture 178"/>
        <xdr:cNvPicPr/>
      </xdr:nvPicPr>
      <xdr:blipFill>
        <a:blip r:embed="rId30"/>
        <a:stretch>
          <a:fillRect/>
        </a:stretch>
      </xdr:blipFill>
      <xdr:spPr>
        <a:xfrm>
          <a:off x="2988310" y="406088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34</xdr:row>
      <xdr:rowOff>10160</xdr:rowOff>
    </xdr:from>
    <xdr:to>
      <xdr:col>3</xdr:col>
      <xdr:colOff>1820545</xdr:colOff>
      <xdr:row>34</xdr:row>
      <xdr:rowOff>1087755</xdr:rowOff>
    </xdr:to>
    <xdr:pic>
      <xdr:nvPicPr>
        <xdr:cNvPr id="55" name="Picture 180"/>
        <xdr:cNvPicPr/>
      </xdr:nvPicPr>
      <xdr:blipFill>
        <a:blip r:embed="rId31"/>
        <a:stretch>
          <a:fillRect/>
        </a:stretch>
      </xdr:blipFill>
      <xdr:spPr>
        <a:xfrm>
          <a:off x="2978785" y="419042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1266190</xdr:colOff>
      <xdr:row>35</xdr:row>
      <xdr:rowOff>0</xdr:rowOff>
    </xdr:from>
    <xdr:to>
      <xdr:col>3</xdr:col>
      <xdr:colOff>1791335</xdr:colOff>
      <xdr:row>35</xdr:row>
      <xdr:rowOff>1077595</xdr:rowOff>
    </xdr:to>
    <xdr:pic>
      <xdr:nvPicPr>
        <xdr:cNvPr id="56" name="Picture 182"/>
        <xdr:cNvPicPr/>
      </xdr:nvPicPr>
      <xdr:blipFill>
        <a:blip r:embed="rId32"/>
        <a:stretch>
          <a:fillRect/>
        </a:stretch>
      </xdr:blipFill>
      <xdr:spPr>
        <a:xfrm>
          <a:off x="2948940" y="4318952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36</xdr:row>
      <xdr:rowOff>10160</xdr:rowOff>
    </xdr:from>
    <xdr:to>
      <xdr:col>3</xdr:col>
      <xdr:colOff>1820545</xdr:colOff>
      <xdr:row>36</xdr:row>
      <xdr:rowOff>1087755</xdr:rowOff>
    </xdr:to>
    <xdr:pic>
      <xdr:nvPicPr>
        <xdr:cNvPr id="57" name="Picture 184"/>
        <xdr:cNvPicPr/>
      </xdr:nvPicPr>
      <xdr:blipFill>
        <a:blip r:embed="rId33"/>
        <a:stretch>
          <a:fillRect/>
        </a:stretch>
      </xdr:blipFill>
      <xdr:spPr>
        <a:xfrm>
          <a:off x="2978785" y="444950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37</xdr:row>
      <xdr:rowOff>30480</xdr:rowOff>
    </xdr:from>
    <xdr:to>
      <xdr:col>3</xdr:col>
      <xdr:colOff>1811020</xdr:colOff>
      <xdr:row>37</xdr:row>
      <xdr:rowOff>1108075</xdr:rowOff>
    </xdr:to>
    <xdr:pic>
      <xdr:nvPicPr>
        <xdr:cNvPr id="58" name="Picture 186"/>
        <xdr:cNvPicPr/>
      </xdr:nvPicPr>
      <xdr:blipFill>
        <a:blip r:embed="rId34"/>
        <a:stretch>
          <a:fillRect/>
        </a:stretch>
      </xdr:blipFill>
      <xdr:spPr>
        <a:xfrm>
          <a:off x="2968625" y="4581080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38</xdr:row>
      <xdr:rowOff>10160</xdr:rowOff>
    </xdr:from>
    <xdr:to>
      <xdr:col>3</xdr:col>
      <xdr:colOff>1820545</xdr:colOff>
      <xdr:row>38</xdr:row>
      <xdr:rowOff>1087755</xdr:rowOff>
    </xdr:to>
    <xdr:pic>
      <xdr:nvPicPr>
        <xdr:cNvPr id="59" name="Picture 188"/>
        <xdr:cNvPicPr/>
      </xdr:nvPicPr>
      <xdr:blipFill>
        <a:blip r:embed="rId35"/>
        <a:stretch>
          <a:fillRect/>
        </a:stretch>
      </xdr:blipFill>
      <xdr:spPr>
        <a:xfrm>
          <a:off x="2978785" y="4708588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39</xdr:row>
      <xdr:rowOff>20320</xdr:rowOff>
    </xdr:from>
    <xdr:to>
      <xdr:col>3</xdr:col>
      <xdr:colOff>1800860</xdr:colOff>
      <xdr:row>39</xdr:row>
      <xdr:rowOff>1092835</xdr:rowOff>
    </xdr:to>
    <xdr:pic>
      <xdr:nvPicPr>
        <xdr:cNvPr id="60" name="Picture 190"/>
        <xdr:cNvPicPr/>
      </xdr:nvPicPr>
      <xdr:blipFill>
        <a:blip r:embed="rId36"/>
        <a:stretch>
          <a:fillRect/>
        </a:stretch>
      </xdr:blipFill>
      <xdr:spPr>
        <a:xfrm>
          <a:off x="2959100" y="48391445"/>
          <a:ext cx="1800860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40</xdr:row>
      <xdr:rowOff>45720</xdr:rowOff>
    </xdr:from>
    <xdr:to>
      <xdr:col>3</xdr:col>
      <xdr:colOff>1830070</xdr:colOff>
      <xdr:row>40</xdr:row>
      <xdr:rowOff>1133475</xdr:rowOff>
    </xdr:to>
    <xdr:pic>
      <xdr:nvPicPr>
        <xdr:cNvPr id="61" name="Picture 194"/>
        <xdr:cNvPicPr/>
      </xdr:nvPicPr>
      <xdr:blipFill>
        <a:blip r:embed="rId37"/>
        <a:stretch>
          <a:fillRect/>
        </a:stretch>
      </xdr:blipFill>
      <xdr:spPr>
        <a:xfrm>
          <a:off x="2988310" y="49712245"/>
          <a:ext cx="180086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46</xdr:row>
      <xdr:rowOff>20320</xdr:rowOff>
    </xdr:from>
    <xdr:to>
      <xdr:col>3</xdr:col>
      <xdr:colOff>1811020</xdr:colOff>
      <xdr:row>46</xdr:row>
      <xdr:rowOff>1097915</xdr:rowOff>
    </xdr:to>
    <xdr:pic>
      <xdr:nvPicPr>
        <xdr:cNvPr id="65" name="Picture 5" descr="仁爱路-恰同学年少"/>
        <xdr:cNvPicPr/>
      </xdr:nvPicPr>
      <xdr:blipFill>
        <a:blip r:embed="rId38"/>
        <a:stretch>
          <a:fillRect/>
        </a:stretch>
      </xdr:blipFill>
      <xdr:spPr>
        <a:xfrm>
          <a:off x="2968625" y="5745924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47</xdr:row>
      <xdr:rowOff>10160</xdr:rowOff>
    </xdr:from>
    <xdr:to>
      <xdr:col>3</xdr:col>
      <xdr:colOff>1811020</xdr:colOff>
      <xdr:row>47</xdr:row>
      <xdr:rowOff>1087755</xdr:rowOff>
    </xdr:to>
    <xdr:pic>
      <xdr:nvPicPr>
        <xdr:cNvPr id="66" name="Picture 6" descr="仁爱路-先哲对话"/>
        <xdr:cNvPicPr/>
      </xdr:nvPicPr>
      <xdr:blipFill>
        <a:blip r:embed="rId39"/>
        <a:stretch>
          <a:fillRect/>
        </a:stretch>
      </xdr:blipFill>
      <xdr:spPr>
        <a:xfrm>
          <a:off x="2968625" y="5874448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41</xdr:row>
      <xdr:rowOff>0</xdr:rowOff>
    </xdr:from>
    <xdr:to>
      <xdr:col>3</xdr:col>
      <xdr:colOff>1800860</xdr:colOff>
      <xdr:row>41</xdr:row>
      <xdr:rowOff>1087755</xdr:rowOff>
    </xdr:to>
    <xdr:pic>
      <xdr:nvPicPr>
        <xdr:cNvPr id="68" name="Picture 8" descr="科技大学-科技之门"/>
        <xdr:cNvPicPr/>
      </xdr:nvPicPr>
      <xdr:blipFill>
        <a:blip r:embed="rId40"/>
        <a:stretch>
          <a:fillRect/>
        </a:stretch>
      </xdr:blipFill>
      <xdr:spPr>
        <a:xfrm>
          <a:off x="2959100" y="50961925"/>
          <a:ext cx="180086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42</xdr:row>
      <xdr:rowOff>40640</xdr:rowOff>
    </xdr:from>
    <xdr:to>
      <xdr:col>3</xdr:col>
      <xdr:colOff>1811020</xdr:colOff>
      <xdr:row>42</xdr:row>
      <xdr:rowOff>1118235</xdr:rowOff>
    </xdr:to>
    <xdr:pic>
      <xdr:nvPicPr>
        <xdr:cNvPr id="69" name="Picture 9" descr="高教区综合楼-方形奶酪"/>
        <xdr:cNvPicPr/>
      </xdr:nvPicPr>
      <xdr:blipFill>
        <a:blip r:embed="rId41"/>
        <a:stretch>
          <a:fillRect/>
        </a:stretch>
      </xdr:blipFill>
      <xdr:spPr>
        <a:xfrm>
          <a:off x="2968625" y="5229796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1266190</xdr:colOff>
      <xdr:row>43</xdr:row>
      <xdr:rowOff>20320</xdr:rowOff>
    </xdr:from>
    <xdr:to>
      <xdr:col>3</xdr:col>
      <xdr:colOff>1791335</xdr:colOff>
      <xdr:row>43</xdr:row>
      <xdr:rowOff>1092835</xdr:rowOff>
    </xdr:to>
    <xdr:pic>
      <xdr:nvPicPr>
        <xdr:cNvPr id="70" name="Picture 10" descr="高教区综合楼-恐龙蛋"/>
        <xdr:cNvPicPr/>
      </xdr:nvPicPr>
      <xdr:blipFill>
        <a:blip r:embed="rId42"/>
        <a:stretch>
          <a:fillRect/>
        </a:stretch>
      </xdr:blipFill>
      <xdr:spPr>
        <a:xfrm>
          <a:off x="2948940" y="53573045"/>
          <a:ext cx="180149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49</xdr:row>
      <xdr:rowOff>20320</xdr:rowOff>
    </xdr:from>
    <xdr:to>
      <xdr:col>3</xdr:col>
      <xdr:colOff>1820545</xdr:colOff>
      <xdr:row>49</xdr:row>
      <xdr:rowOff>1108075</xdr:rowOff>
    </xdr:to>
    <xdr:pic>
      <xdr:nvPicPr>
        <xdr:cNvPr id="71" name="Picture 11" descr="贝律铭"/>
        <xdr:cNvPicPr/>
      </xdr:nvPicPr>
      <xdr:blipFill>
        <a:blip r:embed="rId43"/>
        <a:stretch>
          <a:fillRect/>
        </a:stretch>
      </xdr:blipFill>
      <xdr:spPr>
        <a:xfrm>
          <a:off x="2978785" y="61345445"/>
          <a:ext cx="180086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44</xdr:row>
      <xdr:rowOff>0</xdr:rowOff>
    </xdr:from>
    <xdr:to>
      <xdr:col>3</xdr:col>
      <xdr:colOff>1828165</xdr:colOff>
      <xdr:row>44</xdr:row>
      <xdr:rowOff>1077595</xdr:rowOff>
    </xdr:to>
    <xdr:pic>
      <xdr:nvPicPr>
        <xdr:cNvPr id="72" name="Picture 12" descr="高教区综合楼-三角奶酪"/>
        <xdr:cNvPicPr/>
      </xdr:nvPicPr>
      <xdr:blipFill>
        <a:blip r:embed="rId44"/>
        <a:stretch>
          <a:fillRect/>
        </a:stretch>
      </xdr:blipFill>
      <xdr:spPr>
        <a:xfrm>
          <a:off x="2988310" y="54848125"/>
          <a:ext cx="179895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45</xdr:row>
      <xdr:rowOff>30480</xdr:rowOff>
    </xdr:from>
    <xdr:to>
      <xdr:col>3</xdr:col>
      <xdr:colOff>1840230</xdr:colOff>
      <xdr:row>45</xdr:row>
      <xdr:rowOff>1118235</xdr:rowOff>
    </xdr:to>
    <xdr:pic>
      <xdr:nvPicPr>
        <xdr:cNvPr id="73" name="Picture 13" descr="星湖街-圆规"/>
        <xdr:cNvPicPr/>
      </xdr:nvPicPr>
      <xdr:blipFill>
        <a:blip r:embed="rId45"/>
        <a:stretch>
          <a:fillRect/>
        </a:stretch>
      </xdr:blipFill>
      <xdr:spPr>
        <a:xfrm>
          <a:off x="2998470" y="56174005"/>
          <a:ext cx="180086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51</xdr:row>
      <xdr:rowOff>20320</xdr:rowOff>
    </xdr:from>
    <xdr:to>
      <xdr:col>3</xdr:col>
      <xdr:colOff>1811020</xdr:colOff>
      <xdr:row>51</xdr:row>
      <xdr:rowOff>1097915</xdr:rowOff>
    </xdr:to>
    <xdr:pic>
      <xdr:nvPicPr>
        <xdr:cNvPr id="74" name="Picture 14" descr="诞生"/>
        <xdr:cNvPicPr/>
      </xdr:nvPicPr>
      <xdr:blipFill>
        <a:blip r:embed="rId46"/>
        <a:stretch>
          <a:fillRect/>
        </a:stretch>
      </xdr:blipFill>
      <xdr:spPr>
        <a:xfrm>
          <a:off x="2968625" y="63936245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54</xdr:row>
      <xdr:rowOff>40640</xdr:rowOff>
    </xdr:from>
    <xdr:to>
      <xdr:col>3</xdr:col>
      <xdr:colOff>1847850</xdr:colOff>
      <xdr:row>54</xdr:row>
      <xdr:rowOff>1118235</xdr:rowOff>
    </xdr:to>
    <xdr:pic>
      <xdr:nvPicPr>
        <xdr:cNvPr id="75" name="Picture 16" descr="键盘"/>
        <xdr:cNvPicPr/>
      </xdr:nvPicPr>
      <xdr:blipFill>
        <a:blip r:embed="rId47"/>
        <a:stretch>
          <a:fillRect/>
        </a:stretch>
      </xdr:blipFill>
      <xdr:spPr>
        <a:xfrm>
          <a:off x="3006090" y="6784276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1257935</xdr:colOff>
      <xdr:row>55</xdr:row>
      <xdr:rowOff>1275080</xdr:rowOff>
    </xdr:from>
    <xdr:to>
      <xdr:col>3</xdr:col>
      <xdr:colOff>1781175</xdr:colOff>
      <xdr:row>56</xdr:row>
      <xdr:rowOff>1067435</xdr:rowOff>
    </xdr:to>
    <xdr:pic>
      <xdr:nvPicPr>
        <xdr:cNvPr id="76" name="Picture 17" descr="老子"/>
        <xdr:cNvPicPr/>
      </xdr:nvPicPr>
      <xdr:blipFill>
        <a:blip r:embed="rId48"/>
        <a:stretch>
          <a:fillRect/>
        </a:stretch>
      </xdr:blipFill>
      <xdr:spPr>
        <a:xfrm>
          <a:off x="2940685" y="70628510"/>
          <a:ext cx="179959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55</xdr:row>
      <xdr:rowOff>55880</xdr:rowOff>
    </xdr:from>
    <xdr:to>
      <xdr:col>3</xdr:col>
      <xdr:colOff>1830070</xdr:colOff>
      <xdr:row>55</xdr:row>
      <xdr:rowOff>1133475</xdr:rowOff>
    </xdr:to>
    <xdr:pic>
      <xdr:nvPicPr>
        <xdr:cNvPr id="77" name="Picture 25" descr="马球教练"/>
        <xdr:cNvPicPr/>
      </xdr:nvPicPr>
      <xdr:blipFill>
        <a:blip r:embed="rId49"/>
        <a:stretch>
          <a:fillRect/>
        </a:stretch>
      </xdr:blipFill>
      <xdr:spPr>
        <a:xfrm>
          <a:off x="2988310" y="69409310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1266190</xdr:colOff>
      <xdr:row>52</xdr:row>
      <xdr:rowOff>0</xdr:rowOff>
    </xdr:from>
    <xdr:to>
      <xdr:col>3</xdr:col>
      <xdr:colOff>1791335</xdr:colOff>
      <xdr:row>52</xdr:row>
      <xdr:rowOff>1087755</xdr:rowOff>
    </xdr:to>
    <xdr:pic>
      <xdr:nvPicPr>
        <xdr:cNvPr id="78" name="Picture 26" descr="六院士"/>
        <xdr:cNvPicPr/>
      </xdr:nvPicPr>
      <xdr:blipFill>
        <a:blip r:embed="rId50"/>
        <a:stretch>
          <a:fillRect/>
        </a:stretch>
      </xdr:blipFill>
      <xdr:spPr>
        <a:xfrm>
          <a:off x="2948940" y="65211325"/>
          <a:ext cx="180149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50</xdr:row>
      <xdr:rowOff>66040</xdr:rowOff>
    </xdr:from>
    <xdr:to>
      <xdr:col>3</xdr:col>
      <xdr:colOff>1830070</xdr:colOff>
      <xdr:row>50</xdr:row>
      <xdr:rowOff>1143635</xdr:rowOff>
    </xdr:to>
    <xdr:pic>
      <xdr:nvPicPr>
        <xdr:cNvPr id="79" name="Picture 27" descr="拥抱未来"/>
        <xdr:cNvPicPr/>
      </xdr:nvPicPr>
      <xdr:blipFill>
        <a:blip r:embed="rId51"/>
        <a:stretch>
          <a:fillRect/>
        </a:stretch>
      </xdr:blipFill>
      <xdr:spPr>
        <a:xfrm>
          <a:off x="2988310" y="6268656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48</xdr:row>
      <xdr:rowOff>0</xdr:rowOff>
    </xdr:from>
    <xdr:to>
      <xdr:col>3</xdr:col>
      <xdr:colOff>1800860</xdr:colOff>
      <xdr:row>48</xdr:row>
      <xdr:rowOff>1077595</xdr:rowOff>
    </xdr:to>
    <xdr:pic>
      <xdr:nvPicPr>
        <xdr:cNvPr id="80" name="Picture 28" descr="星湖街-相对论"/>
        <xdr:cNvPicPr/>
      </xdr:nvPicPr>
      <xdr:blipFill>
        <a:blip r:embed="rId52"/>
        <a:stretch>
          <a:fillRect/>
        </a:stretch>
      </xdr:blipFill>
      <xdr:spPr>
        <a:xfrm>
          <a:off x="2959100" y="6002972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53</xdr:row>
      <xdr:rowOff>0</xdr:rowOff>
    </xdr:from>
    <xdr:to>
      <xdr:col>3</xdr:col>
      <xdr:colOff>1800860</xdr:colOff>
      <xdr:row>53</xdr:row>
      <xdr:rowOff>1077595</xdr:rowOff>
    </xdr:to>
    <xdr:pic>
      <xdr:nvPicPr>
        <xdr:cNvPr id="81" name="图片 12" descr="IMG_0100.JPG"/>
        <xdr:cNvPicPr/>
      </xdr:nvPicPr>
      <xdr:blipFill>
        <a:blip r:embed="rId53"/>
        <a:stretch>
          <a:fillRect/>
        </a:stretch>
      </xdr:blipFill>
      <xdr:spPr>
        <a:xfrm>
          <a:off x="2959100" y="66506725"/>
          <a:ext cx="180086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85725</xdr:colOff>
      <xdr:row>57</xdr:row>
      <xdr:rowOff>121285</xdr:rowOff>
    </xdr:from>
    <xdr:to>
      <xdr:col>3</xdr:col>
      <xdr:colOff>1887220</xdr:colOff>
      <xdr:row>57</xdr:row>
      <xdr:rowOff>1205230</xdr:rowOff>
    </xdr:to>
    <xdr:pic>
      <xdr:nvPicPr>
        <xdr:cNvPr id="83" name="Picture 982"/>
        <xdr:cNvPicPr/>
      </xdr:nvPicPr>
      <xdr:blipFill>
        <a:blip r:embed="rId54"/>
        <a:stretch>
          <a:fillRect/>
        </a:stretch>
      </xdr:blipFill>
      <xdr:spPr>
        <a:xfrm>
          <a:off x="3044825" y="72065515"/>
          <a:ext cx="1801495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58</xdr:row>
      <xdr:rowOff>40640</xdr:rowOff>
    </xdr:from>
    <xdr:to>
      <xdr:col>3</xdr:col>
      <xdr:colOff>1811020</xdr:colOff>
      <xdr:row>58</xdr:row>
      <xdr:rowOff>1118235</xdr:rowOff>
    </xdr:to>
    <xdr:pic>
      <xdr:nvPicPr>
        <xdr:cNvPr id="84" name="Picture 6641"/>
        <xdr:cNvPicPr/>
      </xdr:nvPicPr>
      <xdr:blipFill>
        <a:blip r:embed="rId55"/>
        <a:stretch>
          <a:fillRect/>
        </a:stretch>
      </xdr:blipFill>
      <xdr:spPr>
        <a:xfrm>
          <a:off x="2968625" y="73280270"/>
          <a:ext cx="1801495" cy="10775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9525</xdr:colOff>
      <xdr:row>59</xdr:row>
      <xdr:rowOff>40640</xdr:rowOff>
    </xdr:from>
    <xdr:to>
      <xdr:col>3</xdr:col>
      <xdr:colOff>1811020</xdr:colOff>
      <xdr:row>59</xdr:row>
      <xdr:rowOff>1118235</xdr:rowOff>
    </xdr:to>
    <xdr:pic>
      <xdr:nvPicPr>
        <xdr:cNvPr id="85" name="Picture 7665"/>
        <xdr:cNvPicPr/>
      </xdr:nvPicPr>
      <xdr:blipFill>
        <a:blip r:embed="rId56"/>
        <a:stretch>
          <a:fillRect/>
        </a:stretch>
      </xdr:blipFill>
      <xdr:spPr>
        <a:xfrm>
          <a:off x="2968625" y="74550270"/>
          <a:ext cx="1801495" cy="10775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85725</xdr:colOff>
      <xdr:row>60</xdr:row>
      <xdr:rowOff>55880</xdr:rowOff>
    </xdr:from>
    <xdr:to>
      <xdr:col>3</xdr:col>
      <xdr:colOff>1887220</xdr:colOff>
      <xdr:row>60</xdr:row>
      <xdr:rowOff>1133475</xdr:rowOff>
    </xdr:to>
    <xdr:pic>
      <xdr:nvPicPr>
        <xdr:cNvPr id="86" name="图片 1" descr="46ba3bcf5dc39311cf18ae51c15f950"/>
        <xdr:cNvPicPr/>
      </xdr:nvPicPr>
      <xdr:blipFill>
        <a:blip r:embed="rId57"/>
        <a:stretch>
          <a:fillRect/>
        </a:stretch>
      </xdr:blipFill>
      <xdr:spPr>
        <a:xfrm>
          <a:off x="3044825" y="75835510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61</xdr:row>
      <xdr:rowOff>45720</xdr:rowOff>
    </xdr:from>
    <xdr:to>
      <xdr:col>3</xdr:col>
      <xdr:colOff>1811020</xdr:colOff>
      <xdr:row>61</xdr:row>
      <xdr:rowOff>1123315</xdr:rowOff>
    </xdr:to>
    <xdr:pic>
      <xdr:nvPicPr>
        <xdr:cNvPr id="87" name="Picture 9682"/>
        <xdr:cNvPicPr/>
      </xdr:nvPicPr>
      <xdr:blipFill>
        <a:blip r:embed="rId58"/>
        <a:stretch>
          <a:fillRect/>
        </a:stretch>
      </xdr:blipFill>
      <xdr:spPr>
        <a:xfrm>
          <a:off x="2968625" y="77095350"/>
          <a:ext cx="1801495" cy="10775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9525</xdr:colOff>
      <xdr:row>62</xdr:row>
      <xdr:rowOff>0</xdr:rowOff>
    </xdr:from>
    <xdr:to>
      <xdr:col>3</xdr:col>
      <xdr:colOff>1811020</xdr:colOff>
      <xdr:row>62</xdr:row>
      <xdr:rowOff>1075690</xdr:rowOff>
    </xdr:to>
    <xdr:pic>
      <xdr:nvPicPr>
        <xdr:cNvPr id="99" name="图片 14" descr="feb90cf663b88fb8667daedbf13547e"/>
        <xdr:cNvPicPr/>
      </xdr:nvPicPr>
      <xdr:blipFill>
        <a:blip r:embed="rId59"/>
        <a:stretch>
          <a:fillRect/>
        </a:stretch>
      </xdr:blipFill>
      <xdr:spPr>
        <a:xfrm>
          <a:off x="2968625" y="78319630"/>
          <a:ext cx="180149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63</xdr:row>
      <xdr:rowOff>39370</xdr:rowOff>
    </xdr:from>
    <xdr:to>
      <xdr:col>3</xdr:col>
      <xdr:colOff>1820545</xdr:colOff>
      <xdr:row>63</xdr:row>
      <xdr:rowOff>1115695</xdr:rowOff>
    </xdr:to>
    <xdr:pic>
      <xdr:nvPicPr>
        <xdr:cNvPr id="100" name="图片 15" descr="cd9586d24610e7d9ca067e8ee8093fe"/>
        <xdr:cNvPicPr/>
      </xdr:nvPicPr>
      <xdr:blipFill>
        <a:blip r:embed="rId60"/>
        <a:stretch>
          <a:fillRect/>
        </a:stretch>
      </xdr:blipFill>
      <xdr:spPr>
        <a:xfrm>
          <a:off x="2978785" y="79629000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64</xdr:row>
      <xdr:rowOff>10160</xdr:rowOff>
    </xdr:from>
    <xdr:to>
      <xdr:col>3</xdr:col>
      <xdr:colOff>1820545</xdr:colOff>
      <xdr:row>64</xdr:row>
      <xdr:rowOff>1085850</xdr:rowOff>
    </xdr:to>
    <xdr:pic>
      <xdr:nvPicPr>
        <xdr:cNvPr id="101" name="图片 16" descr="be27fbc88d8100f405e6cbc9e2f18a8"/>
        <xdr:cNvPicPr/>
      </xdr:nvPicPr>
      <xdr:blipFill>
        <a:blip r:embed="rId61"/>
        <a:stretch>
          <a:fillRect/>
        </a:stretch>
      </xdr:blipFill>
      <xdr:spPr>
        <a:xfrm>
          <a:off x="2978785" y="80869790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66</xdr:row>
      <xdr:rowOff>19685</xdr:rowOff>
    </xdr:from>
    <xdr:to>
      <xdr:col>3</xdr:col>
      <xdr:colOff>1830070</xdr:colOff>
      <xdr:row>66</xdr:row>
      <xdr:rowOff>1096010</xdr:rowOff>
    </xdr:to>
    <xdr:pic>
      <xdr:nvPicPr>
        <xdr:cNvPr id="102" name="图片 17" descr="23998c073fe9750c79cc28b28f16e16"/>
        <xdr:cNvPicPr/>
      </xdr:nvPicPr>
      <xdr:blipFill>
        <a:blip r:embed="rId62"/>
        <a:stretch>
          <a:fillRect/>
        </a:stretch>
      </xdr:blipFill>
      <xdr:spPr>
        <a:xfrm>
          <a:off x="2988310" y="8341931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69</xdr:row>
      <xdr:rowOff>0</xdr:rowOff>
    </xdr:from>
    <xdr:to>
      <xdr:col>3</xdr:col>
      <xdr:colOff>1809115</xdr:colOff>
      <xdr:row>69</xdr:row>
      <xdr:rowOff>1075690</xdr:rowOff>
    </xdr:to>
    <xdr:pic>
      <xdr:nvPicPr>
        <xdr:cNvPr id="103" name="图片 18" descr="dc77087c0dfb252921b9f9923e6560f"/>
        <xdr:cNvPicPr/>
      </xdr:nvPicPr>
      <xdr:blipFill>
        <a:blip r:embed="rId63"/>
        <a:stretch>
          <a:fillRect/>
        </a:stretch>
      </xdr:blipFill>
      <xdr:spPr>
        <a:xfrm>
          <a:off x="2968625" y="87209630"/>
          <a:ext cx="179959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9525</xdr:colOff>
      <xdr:row>70</xdr:row>
      <xdr:rowOff>0</xdr:rowOff>
    </xdr:from>
    <xdr:to>
      <xdr:col>3</xdr:col>
      <xdr:colOff>1811020</xdr:colOff>
      <xdr:row>70</xdr:row>
      <xdr:rowOff>1075690</xdr:rowOff>
    </xdr:to>
    <xdr:pic>
      <xdr:nvPicPr>
        <xdr:cNvPr id="106" name="图片 68" descr="IMG_20231025_160625"/>
        <xdr:cNvPicPr/>
      </xdr:nvPicPr>
      <xdr:blipFill>
        <a:blip r:embed="rId64"/>
        <a:stretch>
          <a:fillRect/>
        </a:stretch>
      </xdr:blipFill>
      <xdr:spPr>
        <a:xfrm>
          <a:off x="2968625" y="88479630"/>
          <a:ext cx="180149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72</xdr:row>
      <xdr:rowOff>59690</xdr:rowOff>
    </xdr:from>
    <xdr:to>
      <xdr:col>3</xdr:col>
      <xdr:colOff>1811020</xdr:colOff>
      <xdr:row>72</xdr:row>
      <xdr:rowOff>1135380</xdr:rowOff>
    </xdr:to>
    <xdr:pic>
      <xdr:nvPicPr>
        <xdr:cNvPr id="107" name="图片 22"/>
        <xdr:cNvPicPr/>
      </xdr:nvPicPr>
      <xdr:blipFill>
        <a:blip r:embed="rId65"/>
        <a:stretch>
          <a:fillRect/>
        </a:stretch>
      </xdr:blipFill>
      <xdr:spPr>
        <a:xfrm>
          <a:off x="2968625" y="91079320"/>
          <a:ext cx="180149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65</xdr:row>
      <xdr:rowOff>10160</xdr:rowOff>
    </xdr:from>
    <xdr:to>
      <xdr:col>3</xdr:col>
      <xdr:colOff>1840230</xdr:colOff>
      <xdr:row>65</xdr:row>
      <xdr:rowOff>1085850</xdr:rowOff>
    </xdr:to>
    <xdr:pic>
      <xdr:nvPicPr>
        <xdr:cNvPr id="108" name="图片 23" descr="IMG_6311"/>
        <xdr:cNvPicPr/>
      </xdr:nvPicPr>
      <xdr:blipFill>
        <a:blip r:embed="rId66"/>
        <a:stretch>
          <a:fillRect/>
        </a:stretch>
      </xdr:blipFill>
      <xdr:spPr>
        <a:xfrm>
          <a:off x="2998470" y="82139790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67</xdr:row>
      <xdr:rowOff>29845</xdr:rowOff>
    </xdr:from>
    <xdr:to>
      <xdr:col>3</xdr:col>
      <xdr:colOff>1820545</xdr:colOff>
      <xdr:row>67</xdr:row>
      <xdr:rowOff>1105535</xdr:rowOff>
    </xdr:to>
    <xdr:pic>
      <xdr:nvPicPr>
        <xdr:cNvPr id="109" name="图片 24" descr="IMG_6312"/>
        <xdr:cNvPicPr/>
      </xdr:nvPicPr>
      <xdr:blipFill>
        <a:blip r:embed="rId67"/>
        <a:stretch>
          <a:fillRect/>
        </a:stretch>
      </xdr:blipFill>
      <xdr:spPr>
        <a:xfrm>
          <a:off x="2978785" y="84699475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</xdr:colOff>
      <xdr:row>68</xdr:row>
      <xdr:rowOff>0</xdr:rowOff>
    </xdr:from>
    <xdr:to>
      <xdr:col>3</xdr:col>
      <xdr:colOff>1828165</xdr:colOff>
      <xdr:row>68</xdr:row>
      <xdr:rowOff>1075690</xdr:rowOff>
    </xdr:to>
    <xdr:pic>
      <xdr:nvPicPr>
        <xdr:cNvPr id="110" name="图片 25" descr="IMG_6308"/>
        <xdr:cNvPicPr/>
      </xdr:nvPicPr>
      <xdr:blipFill>
        <a:blip r:embed="rId68"/>
        <a:stretch>
          <a:fillRect/>
        </a:stretch>
      </xdr:blipFill>
      <xdr:spPr>
        <a:xfrm>
          <a:off x="2988310" y="85939630"/>
          <a:ext cx="179895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71</xdr:row>
      <xdr:rowOff>39370</xdr:rowOff>
    </xdr:from>
    <xdr:to>
      <xdr:col>3</xdr:col>
      <xdr:colOff>1800860</xdr:colOff>
      <xdr:row>71</xdr:row>
      <xdr:rowOff>1115695</xdr:rowOff>
    </xdr:to>
    <xdr:pic>
      <xdr:nvPicPr>
        <xdr:cNvPr id="111" name="图片 26" descr="IMG_6313"/>
        <xdr:cNvPicPr/>
      </xdr:nvPicPr>
      <xdr:blipFill>
        <a:blip r:embed="rId69"/>
        <a:stretch>
          <a:fillRect/>
        </a:stretch>
      </xdr:blipFill>
      <xdr:spPr>
        <a:xfrm>
          <a:off x="2959100" y="89789000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73</xdr:row>
      <xdr:rowOff>19685</xdr:rowOff>
    </xdr:from>
    <xdr:to>
      <xdr:col>3</xdr:col>
      <xdr:colOff>1800860</xdr:colOff>
      <xdr:row>73</xdr:row>
      <xdr:rowOff>1096010</xdr:rowOff>
    </xdr:to>
    <xdr:pic>
      <xdr:nvPicPr>
        <xdr:cNvPr id="112" name="图片 27" descr="IMG_6305"/>
        <xdr:cNvPicPr/>
      </xdr:nvPicPr>
      <xdr:blipFill>
        <a:blip r:embed="rId70"/>
        <a:stretch>
          <a:fillRect/>
        </a:stretch>
      </xdr:blipFill>
      <xdr:spPr>
        <a:xfrm>
          <a:off x="2959100" y="9230931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74</xdr:row>
      <xdr:rowOff>29845</xdr:rowOff>
    </xdr:from>
    <xdr:to>
      <xdr:col>3</xdr:col>
      <xdr:colOff>1800860</xdr:colOff>
      <xdr:row>75</xdr:row>
      <xdr:rowOff>13335</xdr:rowOff>
    </xdr:to>
    <xdr:pic>
      <xdr:nvPicPr>
        <xdr:cNvPr id="113" name="图片 29"/>
        <xdr:cNvPicPr/>
      </xdr:nvPicPr>
      <xdr:blipFill>
        <a:blip r:embed="rId71"/>
        <a:stretch>
          <a:fillRect/>
        </a:stretch>
      </xdr:blipFill>
      <xdr:spPr>
        <a:xfrm>
          <a:off x="2959100" y="93589475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76</xdr:row>
      <xdr:rowOff>39370</xdr:rowOff>
    </xdr:from>
    <xdr:to>
      <xdr:col>3</xdr:col>
      <xdr:colOff>1847850</xdr:colOff>
      <xdr:row>76</xdr:row>
      <xdr:rowOff>1115695</xdr:rowOff>
    </xdr:to>
    <xdr:pic>
      <xdr:nvPicPr>
        <xdr:cNvPr id="114" name="图片 91"/>
        <xdr:cNvPicPr/>
      </xdr:nvPicPr>
      <xdr:blipFill>
        <a:blip r:embed="rId72"/>
        <a:stretch>
          <a:fillRect/>
        </a:stretch>
      </xdr:blipFill>
      <xdr:spPr>
        <a:xfrm>
          <a:off x="3006090" y="95796100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77</xdr:row>
      <xdr:rowOff>74295</xdr:rowOff>
    </xdr:from>
    <xdr:to>
      <xdr:col>3</xdr:col>
      <xdr:colOff>1840230</xdr:colOff>
      <xdr:row>77</xdr:row>
      <xdr:rowOff>1150620</xdr:rowOff>
    </xdr:to>
    <xdr:pic>
      <xdr:nvPicPr>
        <xdr:cNvPr id="115" name="图片 92"/>
        <xdr:cNvPicPr/>
      </xdr:nvPicPr>
      <xdr:blipFill>
        <a:blip r:embed="rId73"/>
        <a:stretch>
          <a:fillRect/>
        </a:stretch>
      </xdr:blipFill>
      <xdr:spPr>
        <a:xfrm>
          <a:off x="2998470" y="9708832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56515</xdr:colOff>
      <xdr:row>75</xdr:row>
      <xdr:rowOff>49530</xdr:rowOff>
    </xdr:from>
    <xdr:to>
      <xdr:col>3</xdr:col>
      <xdr:colOff>1857375</xdr:colOff>
      <xdr:row>76</xdr:row>
      <xdr:rowOff>20955</xdr:rowOff>
    </xdr:to>
    <xdr:pic>
      <xdr:nvPicPr>
        <xdr:cNvPr id="116" name="图片 93"/>
        <xdr:cNvPicPr/>
      </xdr:nvPicPr>
      <xdr:blipFill>
        <a:blip r:embed="rId74"/>
        <a:stretch>
          <a:fillRect/>
        </a:stretch>
      </xdr:blipFill>
      <xdr:spPr>
        <a:xfrm>
          <a:off x="3015615" y="94701360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9</xdr:row>
      <xdr:rowOff>27940</xdr:rowOff>
    </xdr:from>
    <xdr:to>
      <xdr:col>3</xdr:col>
      <xdr:colOff>1801495</xdr:colOff>
      <xdr:row>9</xdr:row>
      <xdr:rowOff>1102360</xdr:rowOff>
    </xdr:to>
    <xdr:pic>
      <xdr:nvPicPr>
        <xdr:cNvPr id="4" name="图片 38"/>
        <xdr:cNvPicPr/>
      </xdr:nvPicPr>
      <xdr:blipFill>
        <a:blip r:embed="rId75"/>
        <a:stretch>
          <a:fillRect/>
        </a:stretch>
      </xdr:blipFill>
      <xdr:spPr>
        <a:xfrm>
          <a:off x="2959100" y="9832340"/>
          <a:ext cx="180149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27</xdr:row>
      <xdr:rowOff>152400</xdr:rowOff>
    </xdr:from>
    <xdr:to>
      <xdr:col>3</xdr:col>
      <xdr:colOff>1876425</xdr:colOff>
      <xdr:row>27</xdr:row>
      <xdr:rowOff>1228725</xdr:rowOff>
    </xdr:to>
    <xdr:pic>
      <xdr:nvPicPr>
        <xdr:cNvPr id="38" name="图片 37"/>
        <xdr:cNvPicPr/>
      </xdr:nvPicPr>
      <xdr:blipFill>
        <a:blip r:embed="rId76"/>
        <a:stretch>
          <a:fillRect/>
        </a:stretch>
      </xdr:blipFill>
      <xdr:spPr>
        <a:xfrm>
          <a:off x="3035300" y="33007300"/>
          <a:ext cx="1800225" cy="1076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10160</xdr:colOff>
      <xdr:row>5</xdr:row>
      <xdr:rowOff>10160</xdr:rowOff>
    </xdr:from>
    <xdr:to>
      <xdr:col>4</xdr:col>
      <xdr:colOff>1447800</xdr:colOff>
      <xdr:row>6</xdr:row>
      <xdr:rowOff>12065</xdr:rowOff>
    </xdr:to>
    <xdr:pic>
      <xdr:nvPicPr>
        <xdr:cNvPr id="3" name="图片 7" descr="1~P(P3BG)46P51]J0A@)T~V"/>
        <xdr:cNvPicPr/>
      </xdr:nvPicPr>
      <xdr:blipFill>
        <a:blip r:embed="rId1"/>
        <a:stretch>
          <a:fillRect/>
        </a:stretch>
      </xdr:blipFill>
      <xdr:spPr>
        <a:xfrm>
          <a:off x="4423410" y="563626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7</xdr:row>
      <xdr:rowOff>31115</xdr:rowOff>
    </xdr:from>
    <xdr:to>
      <xdr:col>4</xdr:col>
      <xdr:colOff>1457325</xdr:colOff>
      <xdr:row>8</xdr:row>
      <xdr:rowOff>33020</xdr:rowOff>
    </xdr:to>
    <xdr:pic>
      <xdr:nvPicPr>
        <xdr:cNvPr id="4" name="图片 9" descr="L86`D@W~ZZ9LO7ZUVBSDUFX"/>
        <xdr:cNvPicPr/>
      </xdr:nvPicPr>
      <xdr:blipFill>
        <a:blip r:embed="rId2"/>
        <a:stretch>
          <a:fillRect/>
        </a:stretch>
      </xdr:blipFill>
      <xdr:spPr>
        <a:xfrm>
          <a:off x="4432935" y="8171815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6</xdr:row>
      <xdr:rowOff>10160</xdr:rowOff>
    </xdr:from>
    <xdr:to>
      <xdr:col>4</xdr:col>
      <xdr:colOff>1447800</xdr:colOff>
      <xdr:row>7</xdr:row>
      <xdr:rowOff>12065</xdr:rowOff>
    </xdr:to>
    <xdr:pic>
      <xdr:nvPicPr>
        <xdr:cNvPr id="5" name="图片 11" descr="CZSY69}FP%{C3G~_F1R8_5J"/>
        <xdr:cNvPicPr/>
      </xdr:nvPicPr>
      <xdr:blipFill>
        <a:blip r:embed="rId3"/>
        <a:stretch>
          <a:fillRect/>
        </a:stretch>
      </xdr:blipFill>
      <xdr:spPr>
        <a:xfrm>
          <a:off x="4423410" y="689356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1437640</xdr:colOff>
      <xdr:row>9</xdr:row>
      <xdr:rowOff>12065</xdr:rowOff>
    </xdr:to>
    <xdr:pic>
      <xdr:nvPicPr>
        <xdr:cNvPr id="6" name="图片 63" descr="20150223_081054.jpg"/>
        <xdr:cNvPicPr/>
      </xdr:nvPicPr>
      <xdr:blipFill>
        <a:blip r:embed="rId4"/>
        <a:stretch>
          <a:fillRect/>
        </a:stretch>
      </xdr:blipFill>
      <xdr:spPr>
        <a:xfrm>
          <a:off x="4413250" y="93980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1437640</xdr:colOff>
      <xdr:row>10</xdr:row>
      <xdr:rowOff>1905</xdr:rowOff>
    </xdr:to>
    <xdr:pic>
      <xdr:nvPicPr>
        <xdr:cNvPr id="7" name="图片 59" descr="20150223_083918.jpg"/>
        <xdr:cNvPicPr/>
      </xdr:nvPicPr>
      <xdr:blipFill>
        <a:blip r:embed="rId5"/>
        <a:stretch>
          <a:fillRect/>
        </a:stretch>
      </xdr:blipFill>
      <xdr:spPr>
        <a:xfrm>
          <a:off x="4413250" y="106553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11</xdr:row>
      <xdr:rowOff>29845</xdr:rowOff>
    </xdr:from>
    <xdr:to>
      <xdr:col>4</xdr:col>
      <xdr:colOff>1457325</xdr:colOff>
      <xdr:row>12</xdr:row>
      <xdr:rowOff>41910</xdr:rowOff>
    </xdr:to>
    <xdr:pic>
      <xdr:nvPicPr>
        <xdr:cNvPr id="8" name="图片 7" descr="20150210_085215.jpg"/>
        <xdr:cNvPicPr/>
      </xdr:nvPicPr>
      <xdr:blipFill>
        <a:blip r:embed="rId6"/>
        <a:stretch>
          <a:fillRect/>
        </a:stretch>
      </xdr:blipFill>
      <xdr:spPr>
        <a:xfrm>
          <a:off x="4431665" y="13199745"/>
          <a:ext cx="143891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</xdr:row>
      <xdr:rowOff>0</xdr:rowOff>
    </xdr:from>
    <xdr:to>
      <xdr:col>4</xdr:col>
      <xdr:colOff>1437640</xdr:colOff>
      <xdr:row>3</xdr:row>
      <xdr:rowOff>2540</xdr:rowOff>
    </xdr:to>
    <xdr:pic>
      <xdr:nvPicPr>
        <xdr:cNvPr id="9" name="图片 31" descr="20150211_070121.jpg"/>
        <xdr:cNvPicPr/>
      </xdr:nvPicPr>
      <xdr:blipFill>
        <a:blip r:embed="rId7"/>
        <a:stretch>
          <a:fillRect/>
        </a:stretch>
      </xdr:blipFill>
      <xdr:spPr>
        <a:xfrm>
          <a:off x="4413250" y="1854200"/>
          <a:ext cx="143764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</xdr:row>
      <xdr:rowOff>0</xdr:rowOff>
    </xdr:from>
    <xdr:to>
      <xdr:col>4</xdr:col>
      <xdr:colOff>1438910</xdr:colOff>
      <xdr:row>4</xdr:row>
      <xdr:rowOff>11430</xdr:rowOff>
    </xdr:to>
    <xdr:pic>
      <xdr:nvPicPr>
        <xdr:cNvPr id="10" name="图片 9"/>
        <xdr:cNvPicPr/>
      </xdr:nvPicPr>
      <xdr:blipFill>
        <a:blip r:embed="rId8"/>
        <a:stretch>
          <a:fillRect/>
        </a:stretch>
      </xdr:blipFill>
      <xdr:spPr>
        <a:xfrm>
          <a:off x="4413250" y="31115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</xdr:colOff>
      <xdr:row>13</xdr:row>
      <xdr:rowOff>10795</xdr:rowOff>
    </xdr:from>
    <xdr:to>
      <xdr:col>4</xdr:col>
      <xdr:colOff>1447165</xdr:colOff>
      <xdr:row>14</xdr:row>
      <xdr:rowOff>22860</xdr:rowOff>
    </xdr:to>
    <xdr:pic>
      <xdr:nvPicPr>
        <xdr:cNvPr id="11" name="图片 126" descr="20150216_075028.jpg"/>
        <xdr:cNvPicPr/>
      </xdr:nvPicPr>
      <xdr:blipFill>
        <a:blip r:embed="rId9"/>
        <a:stretch>
          <a:fillRect/>
        </a:stretch>
      </xdr:blipFill>
      <xdr:spPr>
        <a:xfrm>
          <a:off x="4422775" y="15695295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1437640</xdr:colOff>
      <xdr:row>15</xdr:row>
      <xdr:rowOff>1905</xdr:rowOff>
    </xdr:to>
    <xdr:pic>
      <xdr:nvPicPr>
        <xdr:cNvPr id="12" name="图片 131" descr="YP20150324151847304.jpeg"/>
        <xdr:cNvPicPr/>
      </xdr:nvPicPr>
      <xdr:blipFill>
        <a:blip r:embed="rId10"/>
        <a:stretch>
          <a:fillRect/>
        </a:stretch>
      </xdr:blipFill>
      <xdr:spPr>
        <a:xfrm>
          <a:off x="4413250" y="169418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1437640</xdr:colOff>
      <xdr:row>16</xdr:row>
      <xdr:rowOff>1905</xdr:rowOff>
    </xdr:to>
    <xdr:pic>
      <xdr:nvPicPr>
        <xdr:cNvPr id="13" name="图片 132" descr="YP20150324152031272.jpeg"/>
        <xdr:cNvPicPr/>
      </xdr:nvPicPr>
      <xdr:blipFill>
        <a:blip r:embed="rId11"/>
        <a:stretch>
          <a:fillRect/>
        </a:stretch>
      </xdr:blipFill>
      <xdr:spPr>
        <a:xfrm>
          <a:off x="4413250" y="181991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1275715</xdr:colOff>
      <xdr:row>16</xdr:row>
      <xdr:rowOff>5080</xdr:rowOff>
    </xdr:from>
    <xdr:to>
      <xdr:col>4</xdr:col>
      <xdr:colOff>1437005</xdr:colOff>
      <xdr:row>17</xdr:row>
      <xdr:rowOff>17145</xdr:rowOff>
    </xdr:to>
    <xdr:pic>
      <xdr:nvPicPr>
        <xdr:cNvPr id="16" name="图片 145" descr="20150216_084556.jpg"/>
        <xdr:cNvPicPr/>
      </xdr:nvPicPr>
      <xdr:blipFill>
        <a:blip r:embed="rId12"/>
        <a:stretch>
          <a:fillRect/>
        </a:stretch>
      </xdr:blipFill>
      <xdr:spPr>
        <a:xfrm>
          <a:off x="4412615" y="1946148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17</xdr:row>
      <xdr:rowOff>29845</xdr:rowOff>
    </xdr:from>
    <xdr:to>
      <xdr:col>4</xdr:col>
      <xdr:colOff>1447800</xdr:colOff>
      <xdr:row>18</xdr:row>
      <xdr:rowOff>31750</xdr:rowOff>
    </xdr:to>
    <xdr:pic>
      <xdr:nvPicPr>
        <xdr:cNvPr id="17" name="图片 135" descr="YP20150324152537458.jpeg"/>
        <xdr:cNvPicPr/>
      </xdr:nvPicPr>
      <xdr:blipFill>
        <a:blip r:embed="rId13"/>
        <a:stretch>
          <a:fillRect/>
        </a:stretch>
      </xdr:blipFill>
      <xdr:spPr>
        <a:xfrm>
          <a:off x="4423410" y="20743545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19</xdr:row>
      <xdr:rowOff>19685</xdr:rowOff>
    </xdr:from>
    <xdr:to>
      <xdr:col>4</xdr:col>
      <xdr:colOff>1437640</xdr:colOff>
      <xdr:row>20</xdr:row>
      <xdr:rowOff>31750</xdr:rowOff>
    </xdr:to>
    <xdr:pic>
      <xdr:nvPicPr>
        <xdr:cNvPr id="18" name="图片 152" descr="20150216_094051.jpg"/>
        <xdr:cNvPicPr/>
      </xdr:nvPicPr>
      <xdr:blipFill>
        <a:blip r:embed="rId14"/>
        <a:stretch>
          <a:fillRect/>
        </a:stretch>
      </xdr:blipFill>
      <xdr:spPr>
        <a:xfrm>
          <a:off x="4413250" y="23247985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1438910</xdr:colOff>
      <xdr:row>19</xdr:row>
      <xdr:rowOff>1905</xdr:rowOff>
    </xdr:to>
    <xdr:pic>
      <xdr:nvPicPr>
        <xdr:cNvPr id="19" name="图片 138" descr="20150216_080110.jpg"/>
        <xdr:cNvPicPr/>
      </xdr:nvPicPr>
      <xdr:blipFill>
        <a:blip r:embed="rId15"/>
        <a:stretch>
          <a:fillRect/>
        </a:stretch>
      </xdr:blipFill>
      <xdr:spPr>
        <a:xfrm>
          <a:off x="4413250" y="21971000"/>
          <a:ext cx="143891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20</xdr:row>
      <xdr:rowOff>39370</xdr:rowOff>
    </xdr:from>
    <xdr:to>
      <xdr:col>4</xdr:col>
      <xdr:colOff>1447800</xdr:colOff>
      <xdr:row>21</xdr:row>
      <xdr:rowOff>51435</xdr:rowOff>
    </xdr:to>
    <xdr:pic>
      <xdr:nvPicPr>
        <xdr:cNvPr id="20" name="图片 142" descr="YP20150326085958171.jpeg"/>
        <xdr:cNvPicPr/>
      </xdr:nvPicPr>
      <xdr:blipFill>
        <a:blip r:embed="rId16"/>
        <a:stretch>
          <a:fillRect/>
        </a:stretch>
      </xdr:blipFill>
      <xdr:spPr>
        <a:xfrm>
          <a:off x="4423410" y="2452497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1437640</xdr:colOff>
      <xdr:row>22</xdr:row>
      <xdr:rowOff>12065</xdr:rowOff>
    </xdr:to>
    <xdr:pic>
      <xdr:nvPicPr>
        <xdr:cNvPr id="21" name="图片 151" descr="YP20150324155534349.jpeg"/>
        <xdr:cNvPicPr/>
      </xdr:nvPicPr>
      <xdr:blipFill>
        <a:blip r:embed="rId17"/>
        <a:stretch>
          <a:fillRect/>
        </a:stretch>
      </xdr:blipFill>
      <xdr:spPr>
        <a:xfrm>
          <a:off x="4413250" y="257429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1438910</xdr:colOff>
      <xdr:row>23</xdr:row>
      <xdr:rowOff>12065</xdr:rowOff>
    </xdr:to>
    <xdr:pic>
      <xdr:nvPicPr>
        <xdr:cNvPr id="22" name="图片 159" descr="20150216_102413.jpg"/>
        <xdr:cNvPicPr/>
      </xdr:nvPicPr>
      <xdr:blipFill>
        <a:blip r:embed="rId18"/>
        <a:stretch>
          <a:fillRect/>
        </a:stretch>
      </xdr:blipFill>
      <xdr:spPr>
        <a:xfrm>
          <a:off x="4413250" y="27000200"/>
          <a:ext cx="143891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23</xdr:row>
      <xdr:rowOff>10160</xdr:rowOff>
    </xdr:from>
    <xdr:to>
      <xdr:col>4</xdr:col>
      <xdr:colOff>1447800</xdr:colOff>
      <xdr:row>24</xdr:row>
      <xdr:rowOff>12065</xdr:rowOff>
    </xdr:to>
    <xdr:pic>
      <xdr:nvPicPr>
        <xdr:cNvPr id="24" name="图片 1" descr="60JZ@5`6FHA65TUNK59B9T2"/>
        <xdr:cNvPicPr/>
      </xdr:nvPicPr>
      <xdr:blipFill>
        <a:blip r:embed="rId19"/>
        <a:stretch>
          <a:fillRect/>
        </a:stretch>
      </xdr:blipFill>
      <xdr:spPr>
        <a:xfrm>
          <a:off x="4423410" y="2826766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24</xdr:row>
      <xdr:rowOff>19685</xdr:rowOff>
    </xdr:from>
    <xdr:to>
      <xdr:col>4</xdr:col>
      <xdr:colOff>1437640</xdr:colOff>
      <xdr:row>25</xdr:row>
      <xdr:rowOff>22225</xdr:rowOff>
    </xdr:to>
    <xdr:pic>
      <xdr:nvPicPr>
        <xdr:cNvPr id="25" name="图片 3" descr="N}C$SV`%FDA26W_N2)IC38H"/>
        <xdr:cNvPicPr/>
      </xdr:nvPicPr>
      <xdr:blipFill>
        <a:blip r:embed="rId20"/>
        <a:stretch>
          <a:fillRect/>
        </a:stretch>
      </xdr:blipFill>
      <xdr:spPr>
        <a:xfrm>
          <a:off x="4413250" y="29534485"/>
          <a:ext cx="143764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24</xdr:row>
      <xdr:rowOff>19685</xdr:rowOff>
    </xdr:from>
    <xdr:to>
      <xdr:col>4</xdr:col>
      <xdr:colOff>1437640</xdr:colOff>
      <xdr:row>25</xdr:row>
      <xdr:rowOff>22225</xdr:rowOff>
    </xdr:to>
    <xdr:pic>
      <xdr:nvPicPr>
        <xdr:cNvPr id="26" name="图片 3" descr="N}C$SV`%FDA26W_N2)IC38H"/>
        <xdr:cNvPicPr/>
      </xdr:nvPicPr>
      <xdr:blipFill>
        <a:blip r:embed="rId20"/>
        <a:stretch>
          <a:fillRect/>
        </a:stretch>
      </xdr:blipFill>
      <xdr:spPr>
        <a:xfrm>
          <a:off x="4413250" y="29534485"/>
          <a:ext cx="143764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25</xdr:row>
      <xdr:rowOff>10160</xdr:rowOff>
    </xdr:from>
    <xdr:to>
      <xdr:col>4</xdr:col>
      <xdr:colOff>1447800</xdr:colOff>
      <xdr:row>26</xdr:row>
      <xdr:rowOff>12065</xdr:rowOff>
    </xdr:to>
    <xdr:pic>
      <xdr:nvPicPr>
        <xdr:cNvPr id="27" name="图片 4" descr="{5]F[EC9U9UA%AL]M}[KRLQ"/>
        <xdr:cNvPicPr/>
      </xdr:nvPicPr>
      <xdr:blipFill>
        <a:blip r:embed="rId21"/>
        <a:stretch>
          <a:fillRect/>
        </a:stretch>
      </xdr:blipFill>
      <xdr:spPr>
        <a:xfrm>
          <a:off x="4423410" y="3078226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26</xdr:row>
      <xdr:rowOff>10160</xdr:rowOff>
    </xdr:from>
    <xdr:to>
      <xdr:col>4</xdr:col>
      <xdr:colOff>1447800</xdr:colOff>
      <xdr:row>27</xdr:row>
      <xdr:rowOff>12065</xdr:rowOff>
    </xdr:to>
    <xdr:pic>
      <xdr:nvPicPr>
        <xdr:cNvPr id="28" name="图片 5" descr="UM3}57CMK4QG404(%G6BLSM"/>
        <xdr:cNvPicPr/>
      </xdr:nvPicPr>
      <xdr:blipFill>
        <a:blip r:embed="rId22"/>
        <a:stretch>
          <a:fillRect/>
        </a:stretch>
      </xdr:blipFill>
      <xdr:spPr>
        <a:xfrm>
          <a:off x="4423410" y="3203956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27</xdr:row>
      <xdr:rowOff>0</xdr:rowOff>
    </xdr:from>
    <xdr:to>
      <xdr:col>4</xdr:col>
      <xdr:colOff>1437640</xdr:colOff>
      <xdr:row>28</xdr:row>
      <xdr:rowOff>12065</xdr:rowOff>
    </xdr:to>
    <xdr:pic>
      <xdr:nvPicPr>
        <xdr:cNvPr id="30" name="图片 24" descr="IMG_1794.JPG"/>
        <xdr:cNvPicPr/>
      </xdr:nvPicPr>
      <xdr:blipFill>
        <a:blip r:embed="rId23"/>
        <a:stretch>
          <a:fillRect/>
        </a:stretch>
      </xdr:blipFill>
      <xdr:spPr>
        <a:xfrm>
          <a:off x="4413250" y="332867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28</xdr:row>
      <xdr:rowOff>0</xdr:rowOff>
    </xdr:from>
    <xdr:to>
      <xdr:col>4</xdr:col>
      <xdr:colOff>1437640</xdr:colOff>
      <xdr:row>29</xdr:row>
      <xdr:rowOff>12065</xdr:rowOff>
    </xdr:to>
    <xdr:pic>
      <xdr:nvPicPr>
        <xdr:cNvPr id="31" name="图片 25" descr="IMG_1800.JPG"/>
        <xdr:cNvPicPr/>
      </xdr:nvPicPr>
      <xdr:blipFill>
        <a:blip r:embed="rId24"/>
        <a:stretch>
          <a:fillRect/>
        </a:stretch>
      </xdr:blipFill>
      <xdr:spPr>
        <a:xfrm>
          <a:off x="4413250" y="345440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29</xdr:row>
      <xdr:rowOff>0</xdr:rowOff>
    </xdr:from>
    <xdr:to>
      <xdr:col>4</xdr:col>
      <xdr:colOff>1437640</xdr:colOff>
      <xdr:row>30</xdr:row>
      <xdr:rowOff>12065</xdr:rowOff>
    </xdr:to>
    <xdr:pic>
      <xdr:nvPicPr>
        <xdr:cNvPr id="32" name="图片 27" descr="IMG_1804.JPG"/>
        <xdr:cNvPicPr/>
      </xdr:nvPicPr>
      <xdr:blipFill>
        <a:blip r:embed="rId25"/>
        <a:stretch>
          <a:fillRect/>
        </a:stretch>
      </xdr:blipFill>
      <xdr:spPr>
        <a:xfrm>
          <a:off x="4413250" y="358013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1437640</xdr:colOff>
      <xdr:row>31</xdr:row>
      <xdr:rowOff>12065</xdr:rowOff>
    </xdr:to>
    <xdr:pic>
      <xdr:nvPicPr>
        <xdr:cNvPr id="33" name="图片 34" descr="IMG_1816.JPG"/>
        <xdr:cNvPicPr/>
      </xdr:nvPicPr>
      <xdr:blipFill>
        <a:blip r:embed="rId26"/>
        <a:stretch>
          <a:fillRect/>
        </a:stretch>
      </xdr:blipFill>
      <xdr:spPr>
        <a:xfrm>
          <a:off x="4413250" y="370586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31</xdr:row>
      <xdr:rowOff>0</xdr:rowOff>
    </xdr:from>
    <xdr:to>
      <xdr:col>4</xdr:col>
      <xdr:colOff>1438910</xdr:colOff>
      <xdr:row>32</xdr:row>
      <xdr:rowOff>11430</xdr:rowOff>
    </xdr:to>
    <xdr:pic>
      <xdr:nvPicPr>
        <xdr:cNvPr id="34" name="图片 33"/>
        <xdr:cNvPicPr/>
      </xdr:nvPicPr>
      <xdr:blipFill>
        <a:blip r:embed="rId27"/>
        <a:stretch>
          <a:fillRect/>
        </a:stretch>
      </xdr:blipFill>
      <xdr:spPr>
        <a:xfrm>
          <a:off x="4413250" y="383159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32</xdr:row>
      <xdr:rowOff>0</xdr:rowOff>
    </xdr:from>
    <xdr:to>
      <xdr:col>4</xdr:col>
      <xdr:colOff>1438910</xdr:colOff>
      <xdr:row>33</xdr:row>
      <xdr:rowOff>13970</xdr:rowOff>
    </xdr:to>
    <xdr:pic>
      <xdr:nvPicPr>
        <xdr:cNvPr id="35" name="图片 34"/>
        <xdr:cNvPicPr/>
      </xdr:nvPicPr>
      <xdr:blipFill>
        <a:blip r:embed="rId28"/>
        <a:stretch>
          <a:fillRect/>
        </a:stretch>
      </xdr:blipFill>
      <xdr:spPr>
        <a:xfrm>
          <a:off x="4413250" y="39573200"/>
          <a:ext cx="1438910" cy="127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4</xdr:col>
      <xdr:colOff>1438910</xdr:colOff>
      <xdr:row>34</xdr:row>
      <xdr:rowOff>13335</xdr:rowOff>
    </xdr:to>
    <xdr:pic>
      <xdr:nvPicPr>
        <xdr:cNvPr id="38" name="图片 37"/>
        <xdr:cNvPicPr/>
      </xdr:nvPicPr>
      <xdr:blipFill>
        <a:blip r:embed="rId29"/>
        <a:stretch>
          <a:fillRect/>
        </a:stretch>
      </xdr:blipFill>
      <xdr:spPr>
        <a:xfrm>
          <a:off x="4413250" y="40830500"/>
          <a:ext cx="143891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34</xdr:row>
      <xdr:rowOff>0</xdr:rowOff>
    </xdr:from>
    <xdr:to>
      <xdr:col>4</xdr:col>
      <xdr:colOff>1438910</xdr:colOff>
      <xdr:row>35</xdr:row>
      <xdr:rowOff>11430</xdr:rowOff>
    </xdr:to>
    <xdr:pic>
      <xdr:nvPicPr>
        <xdr:cNvPr id="39" name="图片 38"/>
        <xdr:cNvPicPr/>
      </xdr:nvPicPr>
      <xdr:blipFill>
        <a:blip r:embed="rId30"/>
        <a:stretch>
          <a:fillRect/>
        </a:stretch>
      </xdr:blipFill>
      <xdr:spPr>
        <a:xfrm>
          <a:off x="4413250" y="420878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35</xdr:row>
      <xdr:rowOff>0</xdr:rowOff>
    </xdr:from>
    <xdr:to>
      <xdr:col>4</xdr:col>
      <xdr:colOff>1438910</xdr:colOff>
      <xdr:row>36</xdr:row>
      <xdr:rowOff>13335</xdr:rowOff>
    </xdr:to>
    <xdr:pic>
      <xdr:nvPicPr>
        <xdr:cNvPr id="40" name="图片 39"/>
        <xdr:cNvPicPr/>
      </xdr:nvPicPr>
      <xdr:blipFill>
        <a:blip r:embed="rId31"/>
        <a:stretch>
          <a:fillRect/>
        </a:stretch>
      </xdr:blipFill>
      <xdr:spPr>
        <a:xfrm>
          <a:off x="4413250" y="43345100"/>
          <a:ext cx="143891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36</xdr:row>
      <xdr:rowOff>0</xdr:rowOff>
    </xdr:from>
    <xdr:to>
      <xdr:col>4</xdr:col>
      <xdr:colOff>1438910</xdr:colOff>
      <xdr:row>37</xdr:row>
      <xdr:rowOff>13335</xdr:rowOff>
    </xdr:to>
    <xdr:pic>
      <xdr:nvPicPr>
        <xdr:cNvPr id="42" name="图片 41"/>
        <xdr:cNvPicPr/>
      </xdr:nvPicPr>
      <xdr:blipFill>
        <a:blip r:embed="rId32"/>
        <a:stretch>
          <a:fillRect/>
        </a:stretch>
      </xdr:blipFill>
      <xdr:spPr>
        <a:xfrm>
          <a:off x="4413250" y="44602400"/>
          <a:ext cx="143891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1264920</xdr:colOff>
      <xdr:row>37</xdr:row>
      <xdr:rowOff>0</xdr:rowOff>
    </xdr:from>
    <xdr:to>
      <xdr:col>4</xdr:col>
      <xdr:colOff>1426210</xdr:colOff>
      <xdr:row>38</xdr:row>
      <xdr:rowOff>1905</xdr:rowOff>
    </xdr:to>
    <xdr:pic>
      <xdr:nvPicPr>
        <xdr:cNvPr id="44" name="图片 164" descr="红枫林廊架"/>
        <xdr:cNvPicPr preferRelativeResize="0">
          <a:picLocks noChangeAspect="1"/>
        </xdr:cNvPicPr>
      </xdr:nvPicPr>
      <xdr:blipFill>
        <a:blip r:embed="rId33"/>
        <a:srcRect/>
        <a:stretch>
          <a:fillRect/>
        </a:stretch>
      </xdr:blipFill>
      <xdr:spPr>
        <a:xfrm>
          <a:off x="4401820" y="458597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38</xdr:row>
      <xdr:rowOff>0</xdr:rowOff>
    </xdr:from>
    <xdr:to>
      <xdr:col>4</xdr:col>
      <xdr:colOff>1437640</xdr:colOff>
      <xdr:row>39</xdr:row>
      <xdr:rowOff>1905</xdr:rowOff>
    </xdr:to>
    <xdr:pic>
      <xdr:nvPicPr>
        <xdr:cNvPr id="45" name="图片 167" descr="红枫林廊架3"/>
        <xdr:cNvPicPr preferRelativeResize="0"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13250" y="471170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39</xdr:row>
      <xdr:rowOff>0</xdr:rowOff>
    </xdr:from>
    <xdr:to>
      <xdr:col>4</xdr:col>
      <xdr:colOff>1437640</xdr:colOff>
      <xdr:row>40</xdr:row>
      <xdr:rowOff>1905</xdr:rowOff>
    </xdr:to>
    <xdr:pic>
      <xdr:nvPicPr>
        <xdr:cNvPr id="46" name="图片 168" descr="红枫林廊架4"/>
        <xdr:cNvPicPr preferRelativeResize="0"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413250" y="483743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40</xdr:row>
      <xdr:rowOff>0</xdr:rowOff>
    </xdr:from>
    <xdr:to>
      <xdr:col>4</xdr:col>
      <xdr:colOff>1438910</xdr:colOff>
      <xdr:row>41</xdr:row>
      <xdr:rowOff>11430</xdr:rowOff>
    </xdr:to>
    <xdr:pic>
      <xdr:nvPicPr>
        <xdr:cNvPr id="47" name="图片 46"/>
        <xdr:cNvPicPr/>
      </xdr:nvPicPr>
      <xdr:blipFill>
        <a:blip r:embed="rId36"/>
        <a:stretch>
          <a:fillRect/>
        </a:stretch>
      </xdr:blipFill>
      <xdr:spPr>
        <a:xfrm>
          <a:off x="4413250" y="496316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41</xdr:row>
      <xdr:rowOff>0</xdr:rowOff>
    </xdr:from>
    <xdr:to>
      <xdr:col>4</xdr:col>
      <xdr:colOff>1438910</xdr:colOff>
      <xdr:row>42</xdr:row>
      <xdr:rowOff>13335</xdr:rowOff>
    </xdr:to>
    <xdr:pic>
      <xdr:nvPicPr>
        <xdr:cNvPr id="48" name="图片 47"/>
        <xdr:cNvPicPr/>
      </xdr:nvPicPr>
      <xdr:blipFill>
        <a:blip r:embed="rId37"/>
        <a:stretch>
          <a:fillRect/>
        </a:stretch>
      </xdr:blipFill>
      <xdr:spPr>
        <a:xfrm>
          <a:off x="4413250" y="50888900"/>
          <a:ext cx="143891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1438910</xdr:colOff>
      <xdr:row>43</xdr:row>
      <xdr:rowOff>11430</xdr:rowOff>
    </xdr:to>
    <xdr:pic>
      <xdr:nvPicPr>
        <xdr:cNvPr id="49" name="图片 48"/>
        <xdr:cNvPicPr/>
      </xdr:nvPicPr>
      <xdr:blipFill>
        <a:blip r:embed="rId38"/>
        <a:stretch>
          <a:fillRect/>
        </a:stretch>
      </xdr:blipFill>
      <xdr:spPr>
        <a:xfrm>
          <a:off x="4413250" y="521462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43</xdr:row>
      <xdr:rowOff>0</xdr:rowOff>
    </xdr:from>
    <xdr:to>
      <xdr:col>4</xdr:col>
      <xdr:colOff>1437640</xdr:colOff>
      <xdr:row>44</xdr:row>
      <xdr:rowOff>1905</xdr:rowOff>
    </xdr:to>
    <xdr:pic>
      <xdr:nvPicPr>
        <xdr:cNvPr id="50" name="图片 192" descr="红枫林张拉膜"/>
        <xdr:cNvPicPr preferRelativeResize="0"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413250" y="534035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44</xdr:row>
      <xdr:rowOff>0</xdr:rowOff>
    </xdr:from>
    <xdr:to>
      <xdr:col>4</xdr:col>
      <xdr:colOff>1437640</xdr:colOff>
      <xdr:row>45</xdr:row>
      <xdr:rowOff>1905</xdr:rowOff>
    </xdr:to>
    <xdr:pic>
      <xdr:nvPicPr>
        <xdr:cNvPr id="51" name="图片 193" descr="红枫林张拉膜1"/>
        <xdr:cNvPicPr preferRelativeResize="0"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413250" y="546608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45</xdr:row>
      <xdr:rowOff>0</xdr:rowOff>
    </xdr:from>
    <xdr:to>
      <xdr:col>4</xdr:col>
      <xdr:colOff>1437640</xdr:colOff>
      <xdr:row>46</xdr:row>
      <xdr:rowOff>1905</xdr:rowOff>
    </xdr:to>
    <xdr:pic>
      <xdr:nvPicPr>
        <xdr:cNvPr id="53" name="图片 170" descr="20"/>
        <xdr:cNvPicPr preferRelativeResize="0"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413250" y="559181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46</xdr:row>
      <xdr:rowOff>0</xdr:rowOff>
    </xdr:from>
    <xdr:to>
      <xdr:col>4</xdr:col>
      <xdr:colOff>1437640</xdr:colOff>
      <xdr:row>47</xdr:row>
      <xdr:rowOff>1905</xdr:rowOff>
    </xdr:to>
    <xdr:pic>
      <xdr:nvPicPr>
        <xdr:cNvPr id="54" name="图片 171" descr="2"/>
        <xdr:cNvPicPr preferRelativeResize="0"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413250" y="571754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47</xdr:row>
      <xdr:rowOff>0</xdr:rowOff>
    </xdr:from>
    <xdr:to>
      <xdr:col>4</xdr:col>
      <xdr:colOff>1437640</xdr:colOff>
      <xdr:row>48</xdr:row>
      <xdr:rowOff>1905</xdr:rowOff>
    </xdr:to>
    <xdr:pic>
      <xdr:nvPicPr>
        <xdr:cNvPr id="55" name="图片 172" descr="4"/>
        <xdr:cNvPicPr preferRelativeResize="0"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413250" y="584327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1437640</xdr:colOff>
      <xdr:row>49</xdr:row>
      <xdr:rowOff>1905</xdr:rowOff>
    </xdr:to>
    <xdr:pic>
      <xdr:nvPicPr>
        <xdr:cNvPr id="56" name="图片 178" descr="12"/>
        <xdr:cNvPicPr preferRelativeResize="0"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413250" y="596900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49</xdr:row>
      <xdr:rowOff>0</xdr:rowOff>
    </xdr:from>
    <xdr:to>
      <xdr:col>4</xdr:col>
      <xdr:colOff>1438910</xdr:colOff>
      <xdr:row>50</xdr:row>
      <xdr:rowOff>13335</xdr:rowOff>
    </xdr:to>
    <xdr:pic>
      <xdr:nvPicPr>
        <xdr:cNvPr id="57" name="图片 56"/>
        <xdr:cNvPicPr/>
      </xdr:nvPicPr>
      <xdr:blipFill>
        <a:blip r:embed="rId45"/>
        <a:stretch>
          <a:fillRect/>
        </a:stretch>
      </xdr:blipFill>
      <xdr:spPr>
        <a:xfrm>
          <a:off x="4413250" y="60947300"/>
          <a:ext cx="143891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4</xdr:col>
      <xdr:colOff>1437640</xdr:colOff>
      <xdr:row>5</xdr:row>
      <xdr:rowOff>1905</xdr:rowOff>
    </xdr:to>
    <xdr:pic>
      <xdr:nvPicPr>
        <xdr:cNvPr id="58" name="图片 180" descr="现代大道316路灯北20米1"/>
        <xdr:cNvPicPr preferRelativeResize="0">
          <a:picLocks noChangeAspect="1"/>
        </xdr:cNvPicPr>
      </xdr:nvPicPr>
      <xdr:blipFill>
        <a:blip r:embed="rId46"/>
        <a:srcRect/>
        <a:stretch>
          <a:fillRect/>
        </a:stretch>
      </xdr:blipFill>
      <xdr:spPr>
        <a:xfrm>
          <a:off x="4413250" y="43688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50</xdr:row>
      <xdr:rowOff>0</xdr:rowOff>
    </xdr:from>
    <xdr:to>
      <xdr:col>4</xdr:col>
      <xdr:colOff>1437640</xdr:colOff>
      <xdr:row>51</xdr:row>
      <xdr:rowOff>1905</xdr:rowOff>
    </xdr:to>
    <xdr:pic>
      <xdr:nvPicPr>
        <xdr:cNvPr id="59" name="图片 189" descr="右岸街009路灯南50米"/>
        <xdr:cNvPicPr preferRelativeResize="0"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413250" y="622046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1437640</xdr:colOff>
      <xdr:row>52</xdr:row>
      <xdr:rowOff>12065</xdr:rowOff>
    </xdr:to>
    <xdr:pic>
      <xdr:nvPicPr>
        <xdr:cNvPr id="60" name="图片 42" descr="新建文件夹IMG_20151223_093843.jpg"/>
        <xdr:cNvPicPr preferRelativeResize="0"/>
      </xdr:nvPicPr>
      <xdr:blipFill>
        <a:blip r:embed="rId48"/>
        <a:stretch>
          <a:fillRect/>
        </a:stretch>
      </xdr:blipFill>
      <xdr:spPr>
        <a:xfrm>
          <a:off x="4413250" y="634619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52</xdr:row>
      <xdr:rowOff>0</xdr:rowOff>
    </xdr:from>
    <xdr:to>
      <xdr:col>4</xdr:col>
      <xdr:colOff>1437640</xdr:colOff>
      <xdr:row>53</xdr:row>
      <xdr:rowOff>12065</xdr:rowOff>
    </xdr:to>
    <xdr:pic>
      <xdr:nvPicPr>
        <xdr:cNvPr id="62" name="图片 44" descr="新建文件夹IMG_20151223_094402.jpg"/>
        <xdr:cNvPicPr preferRelativeResize="0"/>
      </xdr:nvPicPr>
      <xdr:blipFill>
        <a:blip r:embed="rId49"/>
        <a:stretch>
          <a:fillRect/>
        </a:stretch>
      </xdr:blipFill>
      <xdr:spPr>
        <a:xfrm>
          <a:off x="4413250" y="647192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53</xdr:row>
      <xdr:rowOff>0</xdr:rowOff>
    </xdr:from>
    <xdr:to>
      <xdr:col>4</xdr:col>
      <xdr:colOff>1438910</xdr:colOff>
      <xdr:row>54</xdr:row>
      <xdr:rowOff>13970</xdr:rowOff>
    </xdr:to>
    <xdr:pic>
      <xdr:nvPicPr>
        <xdr:cNvPr id="63" name="图片 62"/>
        <xdr:cNvPicPr/>
      </xdr:nvPicPr>
      <xdr:blipFill>
        <a:blip r:embed="rId50"/>
        <a:stretch>
          <a:fillRect/>
        </a:stretch>
      </xdr:blipFill>
      <xdr:spPr>
        <a:xfrm>
          <a:off x="4413250" y="65976500"/>
          <a:ext cx="1438910" cy="127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54</xdr:row>
      <xdr:rowOff>0</xdr:rowOff>
    </xdr:from>
    <xdr:to>
      <xdr:col>4</xdr:col>
      <xdr:colOff>1438910</xdr:colOff>
      <xdr:row>55</xdr:row>
      <xdr:rowOff>11430</xdr:rowOff>
    </xdr:to>
    <xdr:pic>
      <xdr:nvPicPr>
        <xdr:cNvPr id="64" name="图片 63"/>
        <xdr:cNvPicPr/>
      </xdr:nvPicPr>
      <xdr:blipFill>
        <a:blip r:embed="rId51"/>
        <a:stretch>
          <a:fillRect/>
        </a:stretch>
      </xdr:blipFill>
      <xdr:spPr>
        <a:xfrm>
          <a:off x="4413250" y="672338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54</xdr:row>
      <xdr:rowOff>0</xdr:rowOff>
    </xdr:from>
    <xdr:to>
      <xdr:col>4</xdr:col>
      <xdr:colOff>1438910</xdr:colOff>
      <xdr:row>55</xdr:row>
      <xdr:rowOff>11430</xdr:rowOff>
    </xdr:to>
    <xdr:pic>
      <xdr:nvPicPr>
        <xdr:cNvPr id="68" name="图片 67"/>
        <xdr:cNvPicPr/>
      </xdr:nvPicPr>
      <xdr:blipFill>
        <a:blip r:embed="rId52"/>
        <a:stretch>
          <a:fillRect/>
        </a:stretch>
      </xdr:blipFill>
      <xdr:spPr>
        <a:xfrm>
          <a:off x="4413250" y="67233800"/>
          <a:ext cx="143891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55</xdr:row>
      <xdr:rowOff>0</xdr:rowOff>
    </xdr:from>
    <xdr:to>
      <xdr:col>4</xdr:col>
      <xdr:colOff>1447800</xdr:colOff>
      <xdr:row>56</xdr:row>
      <xdr:rowOff>12065</xdr:rowOff>
    </xdr:to>
    <xdr:pic>
      <xdr:nvPicPr>
        <xdr:cNvPr id="69" name="图片 52" descr="苏州大道西101路灯南20米.不锈钢材质"/>
        <xdr:cNvPicPr preferRelativeResize="0"/>
      </xdr:nvPicPr>
      <xdr:blipFill>
        <a:blip r:embed="rId53"/>
        <a:stretch>
          <a:fillRect/>
        </a:stretch>
      </xdr:blipFill>
      <xdr:spPr>
        <a:xfrm>
          <a:off x="4423410" y="684911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56</xdr:row>
      <xdr:rowOff>0</xdr:rowOff>
    </xdr:from>
    <xdr:to>
      <xdr:col>5</xdr:col>
      <xdr:colOff>266700</xdr:colOff>
      <xdr:row>56</xdr:row>
      <xdr:rowOff>10160</xdr:rowOff>
    </xdr:to>
    <xdr:pic>
      <xdr:nvPicPr>
        <xdr:cNvPr id="73" name="图片 81" descr="现代大道382路灯北20米"/>
        <xdr:cNvPicPr preferRelativeResize="0"/>
      </xdr:nvPicPr>
      <xdr:blipFill>
        <a:blip r:embed="rId54"/>
        <a:stretch>
          <a:fillRect/>
        </a:stretch>
      </xdr:blipFill>
      <xdr:spPr>
        <a:xfrm>
          <a:off x="4413250" y="69748400"/>
          <a:ext cx="179705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56</xdr:row>
      <xdr:rowOff>0</xdr:rowOff>
    </xdr:from>
    <xdr:to>
      <xdr:col>4</xdr:col>
      <xdr:colOff>1438910</xdr:colOff>
      <xdr:row>57</xdr:row>
      <xdr:rowOff>12065</xdr:rowOff>
    </xdr:to>
    <xdr:pic>
      <xdr:nvPicPr>
        <xdr:cNvPr id="75" name="图片 234" descr="星港街135路灯东30米"/>
        <xdr:cNvPicPr preferRelativeResize="0"/>
      </xdr:nvPicPr>
      <xdr:blipFill>
        <a:blip r:embed="rId55"/>
        <a:srcRect/>
        <a:stretch>
          <a:fillRect/>
        </a:stretch>
      </xdr:blipFill>
      <xdr:spPr>
        <a:xfrm>
          <a:off x="4413250" y="69748400"/>
          <a:ext cx="143891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1437640</xdr:colOff>
      <xdr:row>58</xdr:row>
      <xdr:rowOff>12065</xdr:rowOff>
    </xdr:to>
    <xdr:pic>
      <xdr:nvPicPr>
        <xdr:cNvPr id="76" name="图片 59" descr="QQ图片20151223150729.jpg"/>
        <xdr:cNvPicPr preferRelativeResize="0"/>
      </xdr:nvPicPr>
      <xdr:blipFill>
        <a:blip r:embed="rId56"/>
        <a:stretch>
          <a:fillRect/>
        </a:stretch>
      </xdr:blipFill>
      <xdr:spPr>
        <a:xfrm>
          <a:off x="4413250" y="710057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58</xdr:row>
      <xdr:rowOff>0</xdr:rowOff>
    </xdr:from>
    <xdr:to>
      <xdr:col>4</xdr:col>
      <xdr:colOff>1437640</xdr:colOff>
      <xdr:row>59</xdr:row>
      <xdr:rowOff>12065</xdr:rowOff>
    </xdr:to>
    <xdr:pic>
      <xdr:nvPicPr>
        <xdr:cNvPr id="77" name="图片 63" descr="新建文件夹IMG_20151223_101246.jpg"/>
        <xdr:cNvPicPr preferRelativeResize="0"/>
      </xdr:nvPicPr>
      <xdr:blipFill>
        <a:blip r:embed="rId57"/>
        <a:stretch>
          <a:fillRect/>
        </a:stretch>
      </xdr:blipFill>
      <xdr:spPr>
        <a:xfrm>
          <a:off x="4413250" y="722630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1437640</xdr:colOff>
      <xdr:row>60</xdr:row>
      <xdr:rowOff>12065</xdr:rowOff>
    </xdr:to>
    <xdr:pic>
      <xdr:nvPicPr>
        <xdr:cNvPr id="78" name="图片 64" descr="新建文件夹IMG_20151223_101355.jpg"/>
        <xdr:cNvPicPr preferRelativeResize="0"/>
      </xdr:nvPicPr>
      <xdr:blipFill>
        <a:blip r:embed="rId58"/>
        <a:stretch>
          <a:fillRect/>
        </a:stretch>
      </xdr:blipFill>
      <xdr:spPr>
        <a:xfrm>
          <a:off x="4413250" y="735203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60</xdr:row>
      <xdr:rowOff>10160</xdr:rowOff>
    </xdr:from>
    <xdr:to>
      <xdr:col>4</xdr:col>
      <xdr:colOff>1437640</xdr:colOff>
      <xdr:row>61</xdr:row>
      <xdr:rowOff>22225</xdr:rowOff>
    </xdr:to>
    <xdr:pic>
      <xdr:nvPicPr>
        <xdr:cNvPr id="79" name="图片 65" descr="新建文件夹IMG_20151223_091649.jpg"/>
        <xdr:cNvPicPr preferRelativeResize="0"/>
      </xdr:nvPicPr>
      <xdr:blipFill>
        <a:blip r:embed="rId59"/>
        <a:stretch>
          <a:fillRect/>
        </a:stretch>
      </xdr:blipFill>
      <xdr:spPr>
        <a:xfrm>
          <a:off x="4413250" y="7478776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60</xdr:row>
      <xdr:rowOff>10160</xdr:rowOff>
    </xdr:from>
    <xdr:to>
      <xdr:col>4</xdr:col>
      <xdr:colOff>1437640</xdr:colOff>
      <xdr:row>61</xdr:row>
      <xdr:rowOff>22225</xdr:rowOff>
    </xdr:to>
    <xdr:pic>
      <xdr:nvPicPr>
        <xdr:cNvPr id="80" name="图片 65" descr="新建文件夹IMG_20151223_091649.jpg"/>
        <xdr:cNvPicPr preferRelativeResize="0"/>
      </xdr:nvPicPr>
      <xdr:blipFill>
        <a:blip r:embed="rId59"/>
        <a:stretch>
          <a:fillRect/>
        </a:stretch>
      </xdr:blipFill>
      <xdr:spPr>
        <a:xfrm>
          <a:off x="4413250" y="7478776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61</xdr:row>
      <xdr:rowOff>0</xdr:rowOff>
    </xdr:from>
    <xdr:to>
      <xdr:col>4</xdr:col>
      <xdr:colOff>1447800</xdr:colOff>
      <xdr:row>62</xdr:row>
      <xdr:rowOff>12065</xdr:rowOff>
    </xdr:to>
    <xdr:pic>
      <xdr:nvPicPr>
        <xdr:cNvPr id="81" name="图片 93" descr="香樟园木亭"/>
        <xdr:cNvPicPr preferRelativeResize="0"/>
      </xdr:nvPicPr>
      <xdr:blipFill>
        <a:blip r:embed="rId60"/>
        <a:stretch>
          <a:fillRect/>
        </a:stretch>
      </xdr:blipFill>
      <xdr:spPr>
        <a:xfrm>
          <a:off x="4423410" y="760349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62</xdr:row>
      <xdr:rowOff>0</xdr:rowOff>
    </xdr:from>
    <xdr:to>
      <xdr:col>4</xdr:col>
      <xdr:colOff>1440180</xdr:colOff>
      <xdr:row>63</xdr:row>
      <xdr:rowOff>12065</xdr:rowOff>
    </xdr:to>
    <xdr:pic>
      <xdr:nvPicPr>
        <xdr:cNvPr id="84" name="图片 83" descr="T{DCSRG[{[2T26_4C{_ADZ1"/>
        <xdr:cNvPicPr/>
      </xdr:nvPicPr>
      <xdr:blipFill>
        <a:blip r:embed="rId61"/>
        <a:stretch>
          <a:fillRect/>
        </a:stretch>
      </xdr:blipFill>
      <xdr:spPr>
        <a:xfrm>
          <a:off x="4413250" y="77292200"/>
          <a:ext cx="1440180" cy="12693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19685</xdr:rowOff>
    </xdr:from>
    <xdr:to>
      <xdr:col>4</xdr:col>
      <xdr:colOff>1437640</xdr:colOff>
      <xdr:row>11</xdr:row>
      <xdr:rowOff>31750</xdr:rowOff>
    </xdr:to>
    <xdr:pic>
      <xdr:nvPicPr>
        <xdr:cNvPr id="87" name="图片 3" descr="20150223_091046"/>
        <xdr:cNvPicPr/>
      </xdr:nvPicPr>
      <xdr:blipFill>
        <a:blip r:embed="rId62"/>
        <a:stretch>
          <a:fillRect/>
        </a:stretch>
      </xdr:blipFill>
      <xdr:spPr>
        <a:xfrm>
          <a:off x="4413250" y="11932285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63</xdr:row>
      <xdr:rowOff>0</xdr:rowOff>
    </xdr:from>
    <xdr:to>
      <xdr:col>4</xdr:col>
      <xdr:colOff>1447800</xdr:colOff>
      <xdr:row>64</xdr:row>
      <xdr:rowOff>1905</xdr:rowOff>
    </xdr:to>
    <xdr:pic>
      <xdr:nvPicPr>
        <xdr:cNvPr id="88" name="图片 2" descr="C26796853B955DFA310D7679727D46C8"/>
        <xdr:cNvPicPr/>
      </xdr:nvPicPr>
      <xdr:blipFill>
        <a:blip r:embed="rId63"/>
        <a:stretch>
          <a:fillRect/>
        </a:stretch>
      </xdr:blipFill>
      <xdr:spPr>
        <a:xfrm>
          <a:off x="4423410" y="785495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1438910</xdr:colOff>
      <xdr:row>13</xdr:row>
      <xdr:rowOff>13970</xdr:rowOff>
    </xdr:to>
    <xdr:pic>
      <xdr:nvPicPr>
        <xdr:cNvPr id="91" name="图片 90"/>
        <xdr:cNvPicPr/>
      </xdr:nvPicPr>
      <xdr:blipFill>
        <a:blip r:embed="rId64"/>
        <a:stretch>
          <a:fillRect/>
        </a:stretch>
      </xdr:blipFill>
      <xdr:spPr>
        <a:xfrm>
          <a:off x="4413250" y="14427200"/>
          <a:ext cx="1438910" cy="127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1437640</xdr:colOff>
      <xdr:row>14</xdr:row>
      <xdr:rowOff>1905</xdr:rowOff>
    </xdr:to>
    <xdr:pic>
      <xdr:nvPicPr>
        <xdr:cNvPr id="92" name="图片 199" descr="rId18"/>
        <xdr:cNvPicPr preferRelativeResize="0"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413250" y="15684500"/>
          <a:ext cx="143764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1437640</xdr:colOff>
      <xdr:row>64</xdr:row>
      <xdr:rowOff>12065</xdr:rowOff>
    </xdr:to>
    <xdr:pic>
      <xdr:nvPicPr>
        <xdr:cNvPr id="94" name="图片 14" descr="湖滨公园张拉膜"/>
        <xdr:cNvPicPr preferRelativeResize="0"/>
      </xdr:nvPicPr>
      <xdr:blipFill>
        <a:blip r:embed="rId66"/>
        <a:stretch>
          <a:fillRect/>
        </a:stretch>
      </xdr:blipFill>
      <xdr:spPr>
        <a:xfrm>
          <a:off x="4413250" y="78549500"/>
          <a:ext cx="143764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64</xdr:row>
      <xdr:rowOff>19685</xdr:rowOff>
    </xdr:from>
    <xdr:to>
      <xdr:col>4</xdr:col>
      <xdr:colOff>1471930</xdr:colOff>
      <xdr:row>65</xdr:row>
      <xdr:rowOff>25400</xdr:rowOff>
    </xdr:to>
    <xdr:pic>
      <xdr:nvPicPr>
        <xdr:cNvPr id="95" name="Picture 9829"/>
        <xdr:cNvPicPr/>
      </xdr:nvPicPr>
      <xdr:blipFill>
        <a:blip r:embed="rId67"/>
        <a:srcRect/>
        <a:stretch>
          <a:fillRect/>
        </a:stretch>
      </xdr:blipFill>
      <xdr:spPr>
        <a:xfrm>
          <a:off x="4445000" y="7982648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1449070</xdr:colOff>
      <xdr:row>85</xdr:row>
      <xdr:rowOff>1076325</xdr:rowOff>
    </xdr:to>
    <xdr:pic>
      <xdr:nvPicPr>
        <xdr:cNvPr id="96" name="图片 3" descr="SAM_178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423410" y="106210100"/>
          <a:ext cx="143891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97" name="图片 4" descr="SAM_180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1179195</xdr:rowOff>
    </xdr:to>
    <xdr:pic>
      <xdr:nvPicPr>
        <xdr:cNvPr id="98" name="图片 5" descr="SAM_178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423410" y="106210100"/>
          <a:ext cx="1437005" cy="117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99" name="图片 6" descr="SAM_179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0" name="图片 7" descr="SAM_179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1" name="图片 8" descr="SAM_180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2" name="图片 9" descr="SAM_180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3" name="图片 10" descr="SAM_181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4" name="图片 11" descr="SAM_182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5" name="图片 12" descr="SAM_182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6" name="图片 13" descr="SAM_182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7" name="图片 14" descr="SAM_182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8" name="图片 15" descr="SAM_183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09" name="图片 16" descr="SAM_183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10" name="图片 17" descr="SAM_183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11" name="图片 18" descr="SAM_183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12" name="图片 19" descr="SAM_184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87</xdr:row>
      <xdr:rowOff>0</xdr:rowOff>
    </xdr:from>
    <xdr:to>
      <xdr:col>4</xdr:col>
      <xdr:colOff>1447165</xdr:colOff>
      <xdr:row>87</xdr:row>
      <xdr:rowOff>1093470</xdr:rowOff>
    </xdr:to>
    <xdr:pic>
      <xdr:nvPicPr>
        <xdr:cNvPr id="113" name="图片 23" descr="SAM_177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4423410" y="1087247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86</xdr:row>
      <xdr:rowOff>0</xdr:rowOff>
    </xdr:from>
    <xdr:to>
      <xdr:col>4</xdr:col>
      <xdr:colOff>1447165</xdr:colOff>
      <xdr:row>86</xdr:row>
      <xdr:rowOff>1093470</xdr:rowOff>
    </xdr:to>
    <xdr:pic>
      <xdr:nvPicPr>
        <xdr:cNvPr id="115" name="图片 1" descr="IMG_20151229_12451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423410" y="1074674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84</xdr:row>
      <xdr:rowOff>0</xdr:rowOff>
    </xdr:from>
    <xdr:to>
      <xdr:col>4</xdr:col>
      <xdr:colOff>1438910</xdr:colOff>
      <xdr:row>84</xdr:row>
      <xdr:rowOff>1181100</xdr:rowOff>
    </xdr:to>
    <xdr:pic>
      <xdr:nvPicPr>
        <xdr:cNvPr id="116" name="图片 2" descr="SAM_178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413250" y="104952800"/>
          <a:ext cx="143891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80</xdr:row>
      <xdr:rowOff>0</xdr:rowOff>
    </xdr:from>
    <xdr:to>
      <xdr:col>4</xdr:col>
      <xdr:colOff>1438910</xdr:colOff>
      <xdr:row>80</xdr:row>
      <xdr:rowOff>1181100</xdr:rowOff>
    </xdr:to>
    <xdr:pic>
      <xdr:nvPicPr>
        <xdr:cNvPr id="117" name="图片 9" descr="SAM_1891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413250" y="99923600"/>
          <a:ext cx="143891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79</xdr:row>
      <xdr:rowOff>0</xdr:rowOff>
    </xdr:from>
    <xdr:to>
      <xdr:col>4</xdr:col>
      <xdr:colOff>1447165</xdr:colOff>
      <xdr:row>79</xdr:row>
      <xdr:rowOff>1181100</xdr:rowOff>
    </xdr:to>
    <xdr:pic>
      <xdr:nvPicPr>
        <xdr:cNvPr id="118" name="图片 10" descr="SAM_1887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423410" y="98666300"/>
          <a:ext cx="143700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80</xdr:row>
      <xdr:rowOff>1066800</xdr:rowOff>
    </xdr:from>
    <xdr:to>
      <xdr:col>4</xdr:col>
      <xdr:colOff>1447165</xdr:colOff>
      <xdr:row>81</xdr:row>
      <xdr:rowOff>990600</xdr:rowOff>
    </xdr:to>
    <xdr:pic>
      <xdr:nvPicPr>
        <xdr:cNvPr id="119" name="图片 11" descr="SAM_189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423410" y="100990400"/>
          <a:ext cx="143700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65</xdr:row>
      <xdr:rowOff>0</xdr:rowOff>
    </xdr:from>
    <xdr:to>
      <xdr:col>4</xdr:col>
      <xdr:colOff>1447165</xdr:colOff>
      <xdr:row>65</xdr:row>
      <xdr:rowOff>1104900</xdr:rowOff>
    </xdr:to>
    <xdr:pic>
      <xdr:nvPicPr>
        <xdr:cNvPr id="120" name="图片 13" descr="SAM_190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423410" y="81064100"/>
          <a:ext cx="1437005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82</xdr:row>
      <xdr:rowOff>0</xdr:rowOff>
    </xdr:from>
    <xdr:to>
      <xdr:col>4</xdr:col>
      <xdr:colOff>1449070</xdr:colOff>
      <xdr:row>82</xdr:row>
      <xdr:rowOff>1065530</xdr:rowOff>
    </xdr:to>
    <xdr:pic>
      <xdr:nvPicPr>
        <xdr:cNvPr id="121" name="图片 14" descr="SAM_188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423410" y="102438200"/>
          <a:ext cx="143891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82</xdr:row>
      <xdr:rowOff>1066800</xdr:rowOff>
    </xdr:from>
    <xdr:to>
      <xdr:col>4</xdr:col>
      <xdr:colOff>1447165</xdr:colOff>
      <xdr:row>83</xdr:row>
      <xdr:rowOff>990600</xdr:rowOff>
    </xdr:to>
    <xdr:pic>
      <xdr:nvPicPr>
        <xdr:cNvPr id="122" name="图片 15" descr="SAM_188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423410" y="103505000"/>
          <a:ext cx="143700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23" name="图片 1" descr="IMG_20151230_09102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24" name="图片 2" descr="IMG_20151230_09050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25" name="图片 3" descr="IMG_20151230_08461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1449070</xdr:colOff>
      <xdr:row>85</xdr:row>
      <xdr:rowOff>1076325</xdr:rowOff>
    </xdr:to>
    <xdr:pic>
      <xdr:nvPicPr>
        <xdr:cNvPr id="126" name="图片 3" descr="SAM_178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423410" y="106210100"/>
          <a:ext cx="143891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27" name="图片 4" descr="SAM_180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1179195</xdr:rowOff>
    </xdr:to>
    <xdr:pic>
      <xdr:nvPicPr>
        <xdr:cNvPr id="128" name="图片 5" descr="SAM_178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423410" y="106210100"/>
          <a:ext cx="1437005" cy="117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29" name="图片 6" descr="SAM_179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0" name="图片 7" descr="SAM_179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1" name="图片 8" descr="SAM_180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2" name="图片 9" descr="SAM_180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3" name="图片 10" descr="SAM_181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4" name="图片 11" descr="SAM_182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5" name="图片 12" descr="SAM_182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6" name="图片 13" descr="SAM_182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7" name="图片 14" descr="SAM_182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8" name="图片 15" descr="SAM_183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39" name="图片 16" descr="SAM_183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40" name="图片 17" descr="SAM_183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41" name="图片 18" descr="SAM_183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42" name="图片 19" descr="SAM_184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87</xdr:row>
      <xdr:rowOff>0</xdr:rowOff>
    </xdr:from>
    <xdr:to>
      <xdr:col>4</xdr:col>
      <xdr:colOff>1450340</xdr:colOff>
      <xdr:row>88</xdr:row>
      <xdr:rowOff>3810</xdr:rowOff>
    </xdr:to>
    <xdr:pic>
      <xdr:nvPicPr>
        <xdr:cNvPr id="143" name="图片 23" descr="SAM_1779"/>
        <xdr:cNvPicPr/>
      </xdr:nvPicPr>
      <xdr:blipFill>
        <a:blip r:embed="rId97"/>
        <a:stretch>
          <a:fillRect/>
        </a:stretch>
      </xdr:blipFill>
      <xdr:spPr>
        <a:xfrm>
          <a:off x="4423410" y="10872470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1256030</xdr:rowOff>
    </xdr:from>
    <xdr:to>
      <xdr:col>4</xdr:col>
      <xdr:colOff>1450340</xdr:colOff>
      <xdr:row>87</xdr:row>
      <xdr:rowOff>4445</xdr:rowOff>
    </xdr:to>
    <xdr:pic>
      <xdr:nvPicPr>
        <xdr:cNvPr id="145" name="图片 1" descr="IMG_20151229_124518"/>
        <xdr:cNvPicPr/>
      </xdr:nvPicPr>
      <xdr:blipFill>
        <a:blip r:embed="rId98"/>
        <a:stretch>
          <a:fillRect/>
        </a:stretch>
      </xdr:blipFill>
      <xdr:spPr>
        <a:xfrm>
          <a:off x="4423410" y="107466130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83</xdr:row>
      <xdr:rowOff>1256030</xdr:rowOff>
    </xdr:from>
    <xdr:to>
      <xdr:col>4</xdr:col>
      <xdr:colOff>1438910</xdr:colOff>
      <xdr:row>85</xdr:row>
      <xdr:rowOff>4445</xdr:rowOff>
    </xdr:to>
    <xdr:pic>
      <xdr:nvPicPr>
        <xdr:cNvPr id="146" name="图片 2" descr="SAM_1785"/>
        <xdr:cNvPicPr/>
      </xdr:nvPicPr>
      <xdr:blipFill>
        <a:blip r:embed="rId99"/>
        <a:stretch>
          <a:fillRect/>
        </a:stretch>
      </xdr:blipFill>
      <xdr:spPr>
        <a:xfrm>
          <a:off x="4413250" y="104951530"/>
          <a:ext cx="143891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79</xdr:row>
      <xdr:rowOff>1256030</xdr:rowOff>
    </xdr:from>
    <xdr:to>
      <xdr:col>4</xdr:col>
      <xdr:colOff>1438910</xdr:colOff>
      <xdr:row>81</xdr:row>
      <xdr:rowOff>4445</xdr:rowOff>
    </xdr:to>
    <xdr:pic>
      <xdr:nvPicPr>
        <xdr:cNvPr id="147" name="图片 9" descr="SAM_1891"/>
        <xdr:cNvPicPr/>
      </xdr:nvPicPr>
      <xdr:blipFill>
        <a:blip r:embed="rId100"/>
        <a:stretch>
          <a:fillRect/>
        </a:stretch>
      </xdr:blipFill>
      <xdr:spPr>
        <a:xfrm>
          <a:off x="4413250" y="99922330"/>
          <a:ext cx="143891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79</xdr:row>
      <xdr:rowOff>0</xdr:rowOff>
    </xdr:from>
    <xdr:to>
      <xdr:col>4</xdr:col>
      <xdr:colOff>1450340</xdr:colOff>
      <xdr:row>80</xdr:row>
      <xdr:rowOff>3810</xdr:rowOff>
    </xdr:to>
    <xdr:pic>
      <xdr:nvPicPr>
        <xdr:cNvPr id="148" name="图片 10" descr="SAM_1887"/>
        <xdr:cNvPicPr/>
      </xdr:nvPicPr>
      <xdr:blipFill>
        <a:blip r:embed="rId101"/>
        <a:stretch>
          <a:fillRect/>
        </a:stretch>
      </xdr:blipFill>
      <xdr:spPr>
        <a:xfrm>
          <a:off x="4423410" y="9866630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81</xdr:row>
      <xdr:rowOff>0</xdr:rowOff>
    </xdr:from>
    <xdr:to>
      <xdr:col>4</xdr:col>
      <xdr:colOff>1440180</xdr:colOff>
      <xdr:row>82</xdr:row>
      <xdr:rowOff>3810</xdr:rowOff>
    </xdr:to>
    <xdr:pic>
      <xdr:nvPicPr>
        <xdr:cNvPr id="149" name="图片 11" descr="SAM_1893"/>
        <xdr:cNvPicPr/>
      </xdr:nvPicPr>
      <xdr:blipFill>
        <a:blip r:embed="rId102"/>
        <a:stretch>
          <a:fillRect/>
        </a:stretch>
      </xdr:blipFill>
      <xdr:spPr>
        <a:xfrm>
          <a:off x="4413250" y="10118090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64</xdr:row>
      <xdr:rowOff>1256030</xdr:rowOff>
    </xdr:from>
    <xdr:to>
      <xdr:col>4</xdr:col>
      <xdr:colOff>1450340</xdr:colOff>
      <xdr:row>66</xdr:row>
      <xdr:rowOff>4445</xdr:rowOff>
    </xdr:to>
    <xdr:pic>
      <xdr:nvPicPr>
        <xdr:cNvPr id="150" name="图片 13" descr="SAM_1900"/>
        <xdr:cNvPicPr/>
      </xdr:nvPicPr>
      <xdr:blipFill>
        <a:blip r:embed="rId103"/>
        <a:stretch>
          <a:fillRect/>
        </a:stretch>
      </xdr:blipFill>
      <xdr:spPr>
        <a:xfrm>
          <a:off x="4423410" y="81062830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1242695</xdr:colOff>
      <xdr:row>81</xdr:row>
      <xdr:rowOff>1243965</xdr:rowOff>
    </xdr:from>
    <xdr:to>
      <xdr:col>4</xdr:col>
      <xdr:colOff>1406525</xdr:colOff>
      <xdr:row>82</xdr:row>
      <xdr:rowOff>1249680</xdr:rowOff>
    </xdr:to>
    <xdr:pic>
      <xdr:nvPicPr>
        <xdr:cNvPr id="151" name="图片 14" descr="SAM_1883"/>
        <xdr:cNvPicPr/>
      </xdr:nvPicPr>
      <xdr:blipFill>
        <a:blip r:embed="rId104"/>
        <a:stretch>
          <a:fillRect/>
        </a:stretch>
      </xdr:blipFill>
      <xdr:spPr>
        <a:xfrm>
          <a:off x="4379595" y="102424865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82</xdr:row>
      <xdr:rowOff>1223645</xdr:rowOff>
    </xdr:from>
    <xdr:to>
      <xdr:col>4</xdr:col>
      <xdr:colOff>1450340</xdr:colOff>
      <xdr:row>83</xdr:row>
      <xdr:rowOff>1227455</xdr:rowOff>
    </xdr:to>
    <xdr:pic>
      <xdr:nvPicPr>
        <xdr:cNvPr id="152" name="图片 15" descr="SAM_1881"/>
        <xdr:cNvPicPr/>
      </xdr:nvPicPr>
      <xdr:blipFill>
        <a:blip r:embed="rId105"/>
        <a:stretch>
          <a:fillRect/>
        </a:stretch>
      </xdr:blipFill>
      <xdr:spPr>
        <a:xfrm>
          <a:off x="4423410" y="103661845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53" name="图片 1" descr="IMG_20151230_09102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1447165</xdr:colOff>
      <xdr:row>85</xdr:row>
      <xdr:rowOff>1093470</xdr:rowOff>
    </xdr:to>
    <xdr:pic>
      <xdr:nvPicPr>
        <xdr:cNvPr id="154" name="图片 2" descr="IMG_20151230_09050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423410" y="106210100"/>
          <a:ext cx="143700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85</xdr:row>
      <xdr:rowOff>0</xdr:rowOff>
    </xdr:from>
    <xdr:to>
      <xdr:col>4</xdr:col>
      <xdr:colOff>1450340</xdr:colOff>
      <xdr:row>86</xdr:row>
      <xdr:rowOff>3810</xdr:rowOff>
    </xdr:to>
    <xdr:pic>
      <xdr:nvPicPr>
        <xdr:cNvPr id="155" name="图片 3" descr="IMG_20151230_084611"/>
        <xdr:cNvPicPr/>
      </xdr:nvPicPr>
      <xdr:blipFill>
        <a:blip r:embed="rId106"/>
        <a:stretch>
          <a:fillRect/>
        </a:stretch>
      </xdr:blipFill>
      <xdr:spPr>
        <a:xfrm>
          <a:off x="4423410" y="10621010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</xdr:colOff>
      <xdr:row>67</xdr:row>
      <xdr:rowOff>1203960</xdr:rowOff>
    </xdr:from>
    <xdr:to>
      <xdr:col>4</xdr:col>
      <xdr:colOff>1459865</xdr:colOff>
      <xdr:row>68</xdr:row>
      <xdr:rowOff>1207770</xdr:rowOff>
    </xdr:to>
    <xdr:pic>
      <xdr:nvPicPr>
        <xdr:cNvPr id="156" name="Picture 9975"/>
        <xdr:cNvPicPr/>
      </xdr:nvPicPr>
      <xdr:blipFill>
        <a:blip r:embed="rId107"/>
        <a:srcRect/>
        <a:stretch>
          <a:fillRect/>
        </a:stretch>
      </xdr:blipFill>
      <xdr:spPr>
        <a:xfrm>
          <a:off x="4434840" y="84782660"/>
          <a:ext cx="1438275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1254760</xdr:colOff>
      <xdr:row>66</xdr:row>
      <xdr:rowOff>0</xdr:rowOff>
    </xdr:from>
    <xdr:to>
      <xdr:col>4</xdr:col>
      <xdr:colOff>1418590</xdr:colOff>
      <xdr:row>67</xdr:row>
      <xdr:rowOff>3810</xdr:rowOff>
    </xdr:to>
    <xdr:pic>
      <xdr:nvPicPr>
        <xdr:cNvPr id="157" name="Picture 9976"/>
        <xdr:cNvPicPr/>
      </xdr:nvPicPr>
      <xdr:blipFill>
        <a:blip r:embed="rId108"/>
        <a:stretch>
          <a:fillRect/>
        </a:stretch>
      </xdr:blipFill>
      <xdr:spPr>
        <a:xfrm>
          <a:off x="4391660" y="82321400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8255</xdr:colOff>
      <xdr:row>67</xdr:row>
      <xdr:rowOff>12065</xdr:rowOff>
    </xdr:from>
    <xdr:to>
      <xdr:col>4</xdr:col>
      <xdr:colOff>1448435</xdr:colOff>
      <xdr:row>68</xdr:row>
      <xdr:rowOff>17780</xdr:rowOff>
    </xdr:to>
    <xdr:pic>
      <xdr:nvPicPr>
        <xdr:cNvPr id="158" name="Picture 9977"/>
        <xdr:cNvPicPr/>
      </xdr:nvPicPr>
      <xdr:blipFill>
        <a:blip r:embed="rId109"/>
        <a:stretch>
          <a:fillRect/>
        </a:stretch>
      </xdr:blipFill>
      <xdr:spPr>
        <a:xfrm>
          <a:off x="4421505" y="8359076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10160</xdr:colOff>
      <xdr:row>68</xdr:row>
      <xdr:rowOff>1245235</xdr:rowOff>
    </xdr:from>
    <xdr:to>
      <xdr:col>4</xdr:col>
      <xdr:colOff>1450340</xdr:colOff>
      <xdr:row>69</xdr:row>
      <xdr:rowOff>1250950</xdr:rowOff>
    </xdr:to>
    <xdr:pic>
      <xdr:nvPicPr>
        <xdr:cNvPr id="159" name="Picture 9978"/>
        <xdr:cNvPicPr/>
      </xdr:nvPicPr>
      <xdr:blipFill>
        <a:blip r:embed="rId110"/>
        <a:stretch>
          <a:fillRect/>
        </a:stretch>
      </xdr:blipFill>
      <xdr:spPr>
        <a:xfrm>
          <a:off x="4423410" y="8608123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32385</xdr:colOff>
      <xdr:row>70</xdr:row>
      <xdr:rowOff>11430</xdr:rowOff>
    </xdr:from>
    <xdr:to>
      <xdr:col>4</xdr:col>
      <xdr:colOff>1471295</xdr:colOff>
      <xdr:row>71</xdr:row>
      <xdr:rowOff>15240</xdr:rowOff>
    </xdr:to>
    <xdr:pic>
      <xdr:nvPicPr>
        <xdr:cNvPr id="160" name="Picture 10124"/>
        <xdr:cNvPicPr/>
      </xdr:nvPicPr>
      <xdr:blipFill>
        <a:blip r:embed="rId111"/>
        <a:srcRect/>
        <a:stretch>
          <a:fillRect/>
        </a:stretch>
      </xdr:blipFill>
      <xdr:spPr>
        <a:xfrm>
          <a:off x="4445635" y="87362030"/>
          <a:ext cx="143891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1275715</xdr:colOff>
      <xdr:row>88</xdr:row>
      <xdr:rowOff>32385</xdr:rowOff>
    </xdr:from>
    <xdr:to>
      <xdr:col>4</xdr:col>
      <xdr:colOff>1439545</xdr:colOff>
      <xdr:row>89</xdr:row>
      <xdr:rowOff>36195</xdr:rowOff>
    </xdr:to>
    <xdr:pic>
      <xdr:nvPicPr>
        <xdr:cNvPr id="161" name="Picture 10126"/>
        <xdr:cNvPicPr/>
      </xdr:nvPicPr>
      <xdr:blipFill>
        <a:blip r:embed="rId112"/>
        <a:srcRect/>
        <a:stretch>
          <a:fillRect/>
        </a:stretch>
      </xdr:blipFill>
      <xdr:spPr>
        <a:xfrm>
          <a:off x="4412615" y="110014385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71</xdr:row>
      <xdr:rowOff>32385</xdr:rowOff>
    </xdr:from>
    <xdr:to>
      <xdr:col>4</xdr:col>
      <xdr:colOff>1438910</xdr:colOff>
      <xdr:row>72</xdr:row>
      <xdr:rowOff>36195</xdr:rowOff>
    </xdr:to>
    <xdr:pic>
      <xdr:nvPicPr>
        <xdr:cNvPr id="163" name="Picture 10128"/>
        <xdr:cNvPicPr/>
      </xdr:nvPicPr>
      <xdr:blipFill>
        <a:blip r:embed="rId113"/>
        <a:srcRect/>
        <a:stretch>
          <a:fillRect/>
        </a:stretch>
      </xdr:blipFill>
      <xdr:spPr>
        <a:xfrm>
          <a:off x="4413250" y="88640285"/>
          <a:ext cx="143891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71</xdr:row>
      <xdr:rowOff>1216660</xdr:rowOff>
    </xdr:from>
    <xdr:to>
      <xdr:col>4</xdr:col>
      <xdr:colOff>1440180</xdr:colOff>
      <xdr:row>72</xdr:row>
      <xdr:rowOff>1222375</xdr:rowOff>
    </xdr:to>
    <xdr:pic>
      <xdr:nvPicPr>
        <xdr:cNvPr id="164" name="Picture 10129"/>
        <xdr:cNvPicPr/>
      </xdr:nvPicPr>
      <xdr:blipFill>
        <a:blip r:embed="rId114"/>
        <a:srcRect/>
        <a:stretch>
          <a:fillRect/>
        </a:stretch>
      </xdr:blipFill>
      <xdr:spPr>
        <a:xfrm>
          <a:off x="4413250" y="8982456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1264920</xdr:colOff>
      <xdr:row>72</xdr:row>
      <xdr:rowOff>1256030</xdr:rowOff>
    </xdr:from>
    <xdr:to>
      <xdr:col>4</xdr:col>
      <xdr:colOff>1428750</xdr:colOff>
      <xdr:row>74</xdr:row>
      <xdr:rowOff>2540</xdr:rowOff>
    </xdr:to>
    <xdr:pic>
      <xdr:nvPicPr>
        <xdr:cNvPr id="165" name="Picture 10130"/>
        <xdr:cNvPicPr/>
      </xdr:nvPicPr>
      <xdr:blipFill>
        <a:blip r:embed="rId115"/>
        <a:stretch>
          <a:fillRect/>
        </a:stretch>
      </xdr:blipFill>
      <xdr:spPr>
        <a:xfrm>
          <a:off x="4401820" y="91121230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91</xdr:row>
      <xdr:rowOff>1256030</xdr:rowOff>
    </xdr:from>
    <xdr:to>
      <xdr:col>4</xdr:col>
      <xdr:colOff>1438910</xdr:colOff>
      <xdr:row>93</xdr:row>
      <xdr:rowOff>3810</xdr:rowOff>
    </xdr:to>
    <xdr:pic>
      <xdr:nvPicPr>
        <xdr:cNvPr id="166" name="Picture 6639"/>
        <xdr:cNvPicPr/>
      </xdr:nvPicPr>
      <xdr:blipFill>
        <a:blip r:embed="rId116"/>
        <a:srcRect/>
        <a:stretch>
          <a:fillRect/>
        </a:stretch>
      </xdr:blipFill>
      <xdr:spPr>
        <a:xfrm>
          <a:off x="4413250" y="115009930"/>
          <a:ext cx="1438910" cy="12623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92</xdr:row>
      <xdr:rowOff>1256030</xdr:rowOff>
    </xdr:from>
    <xdr:to>
      <xdr:col>4</xdr:col>
      <xdr:colOff>1438910</xdr:colOff>
      <xdr:row>94</xdr:row>
      <xdr:rowOff>4445</xdr:rowOff>
    </xdr:to>
    <xdr:pic>
      <xdr:nvPicPr>
        <xdr:cNvPr id="167" name="Picture 5345"/>
        <xdr:cNvPicPr/>
      </xdr:nvPicPr>
      <xdr:blipFill>
        <a:blip r:embed="rId117"/>
        <a:srcRect/>
        <a:stretch>
          <a:fillRect/>
        </a:stretch>
      </xdr:blipFill>
      <xdr:spPr>
        <a:xfrm>
          <a:off x="4413250" y="116267230"/>
          <a:ext cx="143891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94</xdr:row>
      <xdr:rowOff>0</xdr:rowOff>
    </xdr:from>
    <xdr:to>
      <xdr:col>4</xdr:col>
      <xdr:colOff>1438910</xdr:colOff>
      <xdr:row>95</xdr:row>
      <xdr:rowOff>3810</xdr:rowOff>
    </xdr:to>
    <xdr:pic>
      <xdr:nvPicPr>
        <xdr:cNvPr id="168" name="Picture 4353"/>
        <xdr:cNvPicPr/>
      </xdr:nvPicPr>
      <xdr:blipFill>
        <a:blip r:embed="rId118"/>
        <a:srcRect/>
        <a:stretch>
          <a:fillRect/>
        </a:stretch>
      </xdr:blipFill>
      <xdr:spPr>
        <a:xfrm>
          <a:off x="4413250" y="117525800"/>
          <a:ext cx="143891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94</xdr:row>
      <xdr:rowOff>1256030</xdr:rowOff>
    </xdr:from>
    <xdr:to>
      <xdr:col>4</xdr:col>
      <xdr:colOff>1438910</xdr:colOff>
      <xdr:row>96</xdr:row>
      <xdr:rowOff>4445</xdr:rowOff>
    </xdr:to>
    <xdr:pic>
      <xdr:nvPicPr>
        <xdr:cNvPr id="169" name="Picture 4354"/>
        <xdr:cNvPicPr/>
      </xdr:nvPicPr>
      <xdr:blipFill>
        <a:blip r:embed="rId119"/>
        <a:srcRect/>
        <a:stretch>
          <a:fillRect/>
        </a:stretch>
      </xdr:blipFill>
      <xdr:spPr>
        <a:xfrm>
          <a:off x="4413250" y="118781830"/>
          <a:ext cx="143891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1265555</xdr:colOff>
      <xdr:row>90</xdr:row>
      <xdr:rowOff>2540</xdr:rowOff>
    </xdr:from>
    <xdr:to>
      <xdr:col>4</xdr:col>
      <xdr:colOff>1429385</xdr:colOff>
      <xdr:row>91</xdr:row>
      <xdr:rowOff>8255</xdr:rowOff>
    </xdr:to>
    <xdr:pic>
      <xdr:nvPicPr>
        <xdr:cNvPr id="170" name="Picture 12133"/>
        <xdr:cNvPicPr/>
      </xdr:nvPicPr>
      <xdr:blipFill>
        <a:blip r:embed="rId120"/>
        <a:srcRect/>
        <a:stretch>
          <a:fillRect/>
        </a:stretch>
      </xdr:blipFill>
      <xdr:spPr>
        <a:xfrm>
          <a:off x="4402455" y="11249914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8255</xdr:colOff>
      <xdr:row>90</xdr:row>
      <xdr:rowOff>1214120</xdr:rowOff>
    </xdr:from>
    <xdr:to>
      <xdr:col>4</xdr:col>
      <xdr:colOff>1446530</xdr:colOff>
      <xdr:row>91</xdr:row>
      <xdr:rowOff>1219200</xdr:rowOff>
    </xdr:to>
    <xdr:pic>
      <xdr:nvPicPr>
        <xdr:cNvPr id="171" name="Picture 12134"/>
        <xdr:cNvPicPr/>
      </xdr:nvPicPr>
      <xdr:blipFill>
        <a:blip r:embed="rId121"/>
        <a:stretch>
          <a:fillRect/>
        </a:stretch>
      </xdr:blipFill>
      <xdr:spPr>
        <a:xfrm>
          <a:off x="4421505" y="113710720"/>
          <a:ext cx="1438275" cy="12623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1267460</xdr:colOff>
      <xdr:row>73</xdr:row>
      <xdr:rowOff>1233805</xdr:rowOff>
    </xdr:from>
    <xdr:to>
      <xdr:col>4</xdr:col>
      <xdr:colOff>1431290</xdr:colOff>
      <xdr:row>74</xdr:row>
      <xdr:rowOff>1238885</xdr:rowOff>
    </xdr:to>
    <xdr:pic>
      <xdr:nvPicPr>
        <xdr:cNvPr id="172" name="Picture 12135"/>
        <xdr:cNvPicPr/>
      </xdr:nvPicPr>
      <xdr:blipFill>
        <a:blip r:embed="rId122"/>
        <a:stretch>
          <a:fillRect/>
        </a:stretch>
      </xdr:blipFill>
      <xdr:spPr>
        <a:xfrm>
          <a:off x="4404360" y="92356305"/>
          <a:ext cx="1440180" cy="12623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33020</xdr:colOff>
      <xdr:row>96</xdr:row>
      <xdr:rowOff>28575</xdr:rowOff>
    </xdr:from>
    <xdr:to>
      <xdr:col>4</xdr:col>
      <xdr:colOff>1471295</xdr:colOff>
      <xdr:row>97</xdr:row>
      <xdr:rowOff>34290</xdr:rowOff>
    </xdr:to>
    <xdr:pic>
      <xdr:nvPicPr>
        <xdr:cNvPr id="173" name="Picture 12282"/>
        <xdr:cNvPicPr/>
      </xdr:nvPicPr>
      <xdr:blipFill>
        <a:blip r:embed="rId123"/>
        <a:srcRect/>
        <a:stretch>
          <a:fillRect/>
        </a:stretch>
      </xdr:blipFill>
      <xdr:spPr>
        <a:xfrm>
          <a:off x="4446270" y="120068975"/>
          <a:ext cx="1438275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10795</xdr:colOff>
      <xdr:row>96</xdr:row>
      <xdr:rowOff>1223645</xdr:rowOff>
    </xdr:from>
    <xdr:to>
      <xdr:col>4</xdr:col>
      <xdr:colOff>1449070</xdr:colOff>
      <xdr:row>97</xdr:row>
      <xdr:rowOff>1227455</xdr:rowOff>
    </xdr:to>
    <xdr:pic>
      <xdr:nvPicPr>
        <xdr:cNvPr id="174" name="Picture 12283"/>
        <xdr:cNvPicPr/>
      </xdr:nvPicPr>
      <xdr:blipFill>
        <a:blip r:embed="rId124"/>
        <a:stretch>
          <a:fillRect/>
        </a:stretch>
      </xdr:blipFill>
      <xdr:spPr>
        <a:xfrm>
          <a:off x="4424045" y="121264045"/>
          <a:ext cx="1438275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97</xdr:row>
      <xdr:rowOff>1221105</xdr:rowOff>
    </xdr:from>
    <xdr:to>
      <xdr:col>4</xdr:col>
      <xdr:colOff>1440180</xdr:colOff>
      <xdr:row>98</xdr:row>
      <xdr:rowOff>1226820</xdr:rowOff>
    </xdr:to>
    <xdr:pic>
      <xdr:nvPicPr>
        <xdr:cNvPr id="175" name="Picture 12284"/>
        <xdr:cNvPicPr/>
      </xdr:nvPicPr>
      <xdr:blipFill>
        <a:blip r:embed="rId125"/>
        <a:stretch>
          <a:fillRect/>
        </a:stretch>
      </xdr:blipFill>
      <xdr:spPr>
        <a:xfrm>
          <a:off x="4413250" y="12251880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32385</xdr:colOff>
      <xdr:row>98</xdr:row>
      <xdr:rowOff>1256030</xdr:rowOff>
    </xdr:from>
    <xdr:to>
      <xdr:col>4</xdr:col>
      <xdr:colOff>1472565</xdr:colOff>
      <xdr:row>100</xdr:row>
      <xdr:rowOff>2540</xdr:rowOff>
    </xdr:to>
    <xdr:pic>
      <xdr:nvPicPr>
        <xdr:cNvPr id="176" name="Picture 12285"/>
        <xdr:cNvPicPr/>
      </xdr:nvPicPr>
      <xdr:blipFill>
        <a:blip r:embed="rId126"/>
        <a:stretch>
          <a:fillRect/>
        </a:stretch>
      </xdr:blipFill>
      <xdr:spPr>
        <a:xfrm>
          <a:off x="4445635" y="123811030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24130</xdr:colOff>
      <xdr:row>75</xdr:row>
      <xdr:rowOff>10160</xdr:rowOff>
    </xdr:from>
    <xdr:to>
      <xdr:col>4</xdr:col>
      <xdr:colOff>1464310</xdr:colOff>
      <xdr:row>76</xdr:row>
      <xdr:rowOff>15875</xdr:rowOff>
    </xdr:to>
    <xdr:pic>
      <xdr:nvPicPr>
        <xdr:cNvPr id="177" name="Picture 12439"/>
        <xdr:cNvPicPr/>
      </xdr:nvPicPr>
      <xdr:blipFill>
        <a:blip r:embed="rId127"/>
        <a:stretch>
          <a:fillRect/>
        </a:stretch>
      </xdr:blipFill>
      <xdr:spPr>
        <a:xfrm>
          <a:off x="4437380" y="9364726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1265555</xdr:colOff>
      <xdr:row>100</xdr:row>
      <xdr:rowOff>13335</xdr:rowOff>
    </xdr:from>
    <xdr:to>
      <xdr:col>4</xdr:col>
      <xdr:colOff>1429385</xdr:colOff>
      <xdr:row>101</xdr:row>
      <xdr:rowOff>17145</xdr:rowOff>
    </xdr:to>
    <xdr:pic>
      <xdr:nvPicPr>
        <xdr:cNvPr id="178" name="图片 156"/>
        <xdr:cNvPicPr/>
      </xdr:nvPicPr>
      <xdr:blipFill>
        <a:blip r:embed="rId128"/>
        <a:stretch>
          <a:fillRect/>
        </a:stretch>
      </xdr:blipFill>
      <xdr:spPr>
        <a:xfrm>
          <a:off x="4402455" y="125082935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</xdr:colOff>
      <xdr:row>100</xdr:row>
      <xdr:rowOff>1255395</xdr:rowOff>
    </xdr:from>
    <xdr:to>
      <xdr:col>4</xdr:col>
      <xdr:colOff>1472565</xdr:colOff>
      <xdr:row>102</xdr:row>
      <xdr:rowOff>3810</xdr:rowOff>
    </xdr:to>
    <xdr:pic>
      <xdr:nvPicPr>
        <xdr:cNvPr id="179" name="图片 157"/>
        <xdr:cNvPicPr/>
      </xdr:nvPicPr>
      <xdr:blipFill>
        <a:blip r:embed="rId129"/>
        <a:stretch>
          <a:fillRect/>
        </a:stretch>
      </xdr:blipFill>
      <xdr:spPr>
        <a:xfrm>
          <a:off x="4445635" y="126324995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102</xdr:row>
      <xdr:rowOff>46990</xdr:rowOff>
    </xdr:from>
    <xdr:to>
      <xdr:col>4</xdr:col>
      <xdr:colOff>1452880</xdr:colOff>
      <xdr:row>103</xdr:row>
      <xdr:rowOff>50800</xdr:rowOff>
    </xdr:to>
    <xdr:pic>
      <xdr:nvPicPr>
        <xdr:cNvPr id="180" name="图片 158"/>
        <xdr:cNvPicPr/>
      </xdr:nvPicPr>
      <xdr:blipFill>
        <a:blip r:embed="rId130"/>
        <a:stretch>
          <a:fillRect/>
        </a:stretch>
      </xdr:blipFill>
      <xdr:spPr>
        <a:xfrm>
          <a:off x="4425950" y="12763119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</xdr:colOff>
      <xdr:row>102</xdr:row>
      <xdr:rowOff>1221740</xdr:rowOff>
    </xdr:from>
    <xdr:to>
      <xdr:col>4</xdr:col>
      <xdr:colOff>1470025</xdr:colOff>
      <xdr:row>103</xdr:row>
      <xdr:rowOff>1227455</xdr:rowOff>
    </xdr:to>
    <xdr:pic>
      <xdr:nvPicPr>
        <xdr:cNvPr id="181" name="图片 159"/>
        <xdr:cNvPicPr/>
      </xdr:nvPicPr>
      <xdr:blipFill>
        <a:blip r:embed="rId131"/>
        <a:stretch>
          <a:fillRect/>
        </a:stretch>
      </xdr:blipFill>
      <xdr:spPr>
        <a:xfrm>
          <a:off x="4443095" y="128805940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103</xdr:row>
      <xdr:rowOff>1223645</xdr:rowOff>
    </xdr:from>
    <xdr:to>
      <xdr:col>4</xdr:col>
      <xdr:colOff>1458595</xdr:colOff>
      <xdr:row>104</xdr:row>
      <xdr:rowOff>1227455</xdr:rowOff>
    </xdr:to>
    <xdr:pic>
      <xdr:nvPicPr>
        <xdr:cNvPr id="182" name="图片 160"/>
        <xdr:cNvPicPr/>
      </xdr:nvPicPr>
      <xdr:blipFill>
        <a:blip r:embed="rId132"/>
        <a:stretch>
          <a:fillRect/>
        </a:stretch>
      </xdr:blipFill>
      <xdr:spPr>
        <a:xfrm>
          <a:off x="4431665" y="130065145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</xdr:colOff>
      <xdr:row>105</xdr:row>
      <xdr:rowOff>1256030</xdr:rowOff>
    </xdr:from>
    <xdr:to>
      <xdr:col>4</xdr:col>
      <xdr:colOff>1461770</xdr:colOff>
      <xdr:row>107</xdr:row>
      <xdr:rowOff>2540</xdr:rowOff>
    </xdr:to>
    <xdr:pic>
      <xdr:nvPicPr>
        <xdr:cNvPr id="183" name="图片 161"/>
        <xdr:cNvPicPr/>
      </xdr:nvPicPr>
      <xdr:blipFill>
        <a:blip r:embed="rId133"/>
        <a:stretch>
          <a:fillRect/>
        </a:stretch>
      </xdr:blipFill>
      <xdr:spPr>
        <a:xfrm>
          <a:off x="4434840" y="132612130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</xdr:colOff>
      <xdr:row>106</xdr:row>
      <xdr:rowOff>1243965</xdr:rowOff>
    </xdr:from>
    <xdr:to>
      <xdr:col>4</xdr:col>
      <xdr:colOff>1449070</xdr:colOff>
      <xdr:row>107</xdr:row>
      <xdr:rowOff>1247775</xdr:rowOff>
    </xdr:to>
    <xdr:pic>
      <xdr:nvPicPr>
        <xdr:cNvPr id="184" name="图片 162"/>
        <xdr:cNvPicPr/>
      </xdr:nvPicPr>
      <xdr:blipFill>
        <a:blip r:embed="rId134"/>
        <a:stretch>
          <a:fillRect/>
        </a:stretch>
      </xdr:blipFill>
      <xdr:spPr>
        <a:xfrm>
          <a:off x="4424045" y="133857365"/>
          <a:ext cx="1438275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107</xdr:row>
      <xdr:rowOff>1216025</xdr:rowOff>
    </xdr:from>
    <xdr:to>
      <xdr:col>4</xdr:col>
      <xdr:colOff>1457960</xdr:colOff>
      <xdr:row>108</xdr:row>
      <xdr:rowOff>1219835</xdr:rowOff>
    </xdr:to>
    <xdr:pic>
      <xdr:nvPicPr>
        <xdr:cNvPr id="185" name="图片 163"/>
        <xdr:cNvPicPr/>
      </xdr:nvPicPr>
      <xdr:blipFill>
        <a:blip r:embed="rId135"/>
        <a:stretch>
          <a:fillRect/>
        </a:stretch>
      </xdr:blipFill>
      <xdr:spPr>
        <a:xfrm>
          <a:off x="4431030" y="135086725"/>
          <a:ext cx="144018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1275715</xdr:colOff>
      <xdr:row>109</xdr:row>
      <xdr:rowOff>13335</xdr:rowOff>
    </xdr:from>
    <xdr:to>
      <xdr:col>4</xdr:col>
      <xdr:colOff>1439545</xdr:colOff>
      <xdr:row>110</xdr:row>
      <xdr:rowOff>19050</xdr:rowOff>
    </xdr:to>
    <xdr:pic>
      <xdr:nvPicPr>
        <xdr:cNvPr id="186" name="图片 164"/>
        <xdr:cNvPicPr/>
      </xdr:nvPicPr>
      <xdr:blipFill>
        <a:blip r:embed="rId136"/>
        <a:srcRect/>
        <a:stretch>
          <a:fillRect/>
        </a:stretch>
      </xdr:blipFill>
      <xdr:spPr>
        <a:xfrm>
          <a:off x="4412615" y="136398635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</xdr:colOff>
      <xdr:row>109</xdr:row>
      <xdr:rowOff>1233170</xdr:rowOff>
    </xdr:from>
    <xdr:to>
      <xdr:col>4</xdr:col>
      <xdr:colOff>1461135</xdr:colOff>
      <xdr:row>110</xdr:row>
      <xdr:rowOff>1238885</xdr:rowOff>
    </xdr:to>
    <xdr:pic>
      <xdr:nvPicPr>
        <xdr:cNvPr id="187" name="图片 165"/>
        <xdr:cNvPicPr/>
      </xdr:nvPicPr>
      <xdr:blipFill>
        <a:blip r:embed="rId137"/>
        <a:stretch>
          <a:fillRect/>
        </a:stretch>
      </xdr:blipFill>
      <xdr:spPr>
        <a:xfrm>
          <a:off x="4434205" y="137618470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</xdr:colOff>
      <xdr:row>75</xdr:row>
      <xdr:rowOff>1251585</xdr:rowOff>
    </xdr:from>
    <xdr:to>
      <xdr:col>4</xdr:col>
      <xdr:colOff>1447165</xdr:colOff>
      <xdr:row>76</xdr:row>
      <xdr:rowOff>1255395</xdr:rowOff>
    </xdr:to>
    <xdr:pic>
      <xdr:nvPicPr>
        <xdr:cNvPr id="188" name="Picture 14045"/>
        <xdr:cNvPicPr/>
      </xdr:nvPicPr>
      <xdr:blipFill>
        <a:blip r:embed="rId138"/>
        <a:stretch>
          <a:fillRect/>
        </a:stretch>
      </xdr:blipFill>
      <xdr:spPr>
        <a:xfrm>
          <a:off x="4420235" y="94888685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10160</xdr:colOff>
      <xdr:row>76</xdr:row>
      <xdr:rowOff>1200785</xdr:rowOff>
    </xdr:from>
    <xdr:to>
      <xdr:col>4</xdr:col>
      <xdr:colOff>1450340</xdr:colOff>
      <xdr:row>77</xdr:row>
      <xdr:rowOff>1204595</xdr:rowOff>
    </xdr:to>
    <xdr:pic>
      <xdr:nvPicPr>
        <xdr:cNvPr id="189" name="Picture 14046"/>
        <xdr:cNvPicPr/>
      </xdr:nvPicPr>
      <xdr:blipFill>
        <a:blip r:embed="rId139"/>
        <a:stretch>
          <a:fillRect/>
        </a:stretch>
      </xdr:blipFill>
      <xdr:spPr>
        <a:xfrm>
          <a:off x="4423410" y="96095185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0</xdr:colOff>
      <xdr:row>77</xdr:row>
      <xdr:rowOff>1219835</xdr:rowOff>
    </xdr:from>
    <xdr:to>
      <xdr:col>4</xdr:col>
      <xdr:colOff>1440180</xdr:colOff>
      <xdr:row>78</xdr:row>
      <xdr:rowOff>1225550</xdr:rowOff>
    </xdr:to>
    <xdr:pic>
      <xdr:nvPicPr>
        <xdr:cNvPr id="190" name="Picture 14047"/>
        <xdr:cNvPicPr/>
      </xdr:nvPicPr>
      <xdr:blipFill>
        <a:blip r:embed="rId140"/>
        <a:stretch>
          <a:fillRect/>
        </a:stretch>
      </xdr:blipFill>
      <xdr:spPr>
        <a:xfrm>
          <a:off x="4413250" y="9737153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21590</xdr:colOff>
      <xdr:row>111</xdr:row>
      <xdr:rowOff>11430</xdr:rowOff>
    </xdr:from>
    <xdr:to>
      <xdr:col>4</xdr:col>
      <xdr:colOff>1461770</xdr:colOff>
      <xdr:row>112</xdr:row>
      <xdr:rowOff>17145</xdr:rowOff>
    </xdr:to>
    <xdr:pic>
      <xdr:nvPicPr>
        <xdr:cNvPr id="191" name="Picture 14048"/>
        <xdr:cNvPicPr/>
      </xdr:nvPicPr>
      <xdr:blipFill>
        <a:blip r:embed="rId141"/>
        <a:stretch>
          <a:fillRect/>
        </a:stretch>
      </xdr:blipFill>
      <xdr:spPr>
        <a:xfrm>
          <a:off x="4434840" y="13891133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12065</xdr:colOff>
      <xdr:row>112</xdr:row>
      <xdr:rowOff>57785</xdr:rowOff>
    </xdr:from>
    <xdr:to>
      <xdr:col>4</xdr:col>
      <xdr:colOff>1450340</xdr:colOff>
      <xdr:row>113</xdr:row>
      <xdr:rowOff>61595</xdr:rowOff>
    </xdr:to>
    <xdr:pic>
      <xdr:nvPicPr>
        <xdr:cNvPr id="192" name="Picture 14049"/>
        <xdr:cNvPicPr/>
      </xdr:nvPicPr>
      <xdr:blipFill>
        <a:blip r:embed="rId142"/>
        <a:stretch>
          <a:fillRect/>
        </a:stretch>
      </xdr:blipFill>
      <xdr:spPr>
        <a:xfrm>
          <a:off x="4425315" y="140214985"/>
          <a:ext cx="1438275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10160</xdr:colOff>
      <xdr:row>105</xdr:row>
      <xdr:rowOff>11430</xdr:rowOff>
    </xdr:from>
    <xdr:to>
      <xdr:col>4</xdr:col>
      <xdr:colOff>1448435</xdr:colOff>
      <xdr:row>106</xdr:row>
      <xdr:rowOff>17145</xdr:rowOff>
    </xdr:to>
    <xdr:pic>
      <xdr:nvPicPr>
        <xdr:cNvPr id="193" name="Picture 14730"/>
        <xdr:cNvPicPr/>
      </xdr:nvPicPr>
      <xdr:blipFill>
        <a:blip r:embed="rId143"/>
        <a:srcRect/>
        <a:stretch>
          <a:fillRect/>
        </a:stretch>
      </xdr:blipFill>
      <xdr:spPr>
        <a:xfrm>
          <a:off x="4423410" y="131367530"/>
          <a:ext cx="1438275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33020</xdr:colOff>
      <xdr:row>113</xdr:row>
      <xdr:rowOff>13335</xdr:rowOff>
    </xdr:from>
    <xdr:to>
      <xdr:col>4</xdr:col>
      <xdr:colOff>1471295</xdr:colOff>
      <xdr:row>114</xdr:row>
      <xdr:rowOff>19050</xdr:rowOff>
    </xdr:to>
    <xdr:pic>
      <xdr:nvPicPr>
        <xdr:cNvPr id="194" name="Picture 15415"/>
        <xdr:cNvPicPr/>
      </xdr:nvPicPr>
      <xdr:blipFill>
        <a:blip r:embed="rId144"/>
        <a:stretch>
          <a:fillRect/>
        </a:stretch>
      </xdr:blipFill>
      <xdr:spPr>
        <a:xfrm>
          <a:off x="4446270" y="141427835"/>
          <a:ext cx="1438275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33020</xdr:colOff>
      <xdr:row>114</xdr:row>
      <xdr:rowOff>20320</xdr:rowOff>
    </xdr:from>
    <xdr:to>
      <xdr:col>4</xdr:col>
      <xdr:colOff>1471295</xdr:colOff>
      <xdr:row>115</xdr:row>
      <xdr:rowOff>26035</xdr:rowOff>
    </xdr:to>
    <xdr:pic>
      <xdr:nvPicPr>
        <xdr:cNvPr id="195" name="Picture 15416"/>
        <xdr:cNvPicPr/>
      </xdr:nvPicPr>
      <xdr:blipFill>
        <a:blip r:embed="rId145"/>
        <a:stretch>
          <a:fillRect/>
        </a:stretch>
      </xdr:blipFill>
      <xdr:spPr>
        <a:xfrm>
          <a:off x="4446270" y="142692120"/>
          <a:ext cx="1438275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20955</xdr:colOff>
      <xdr:row>115</xdr:row>
      <xdr:rowOff>22860</xdr:rowOff>
    </xdr:from>
    <xdr:to>
      <xdr:col>4</xdr:col>
      <xdr:colOff>1459230</xdr:colOff>
      <xdr:row>116</xdr:row>
      <xdr:rowOff>26670</xdr:rowOff>
    </xdr:to>
    <xdr:pic>
      <xdr:nvPicPr>
        <xdr:cNvPr id="196" name="Picture 15417"/>
        <xdr:cNvPicPr/>
      </xdr:nvPicPr>
      <xdr:blipFill>
        <a:blip r:embed="rId146"/>
        <a:stretch>
          <a:fillRect/>
        </a:stretch>
      </xdr:blipFill>
      <xdr:spPr>
        <a:xfrm>
          <a:off x="4434205" y="143951960"/>
          <a:ext cx="1438275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34290</xdr:colOff>
      <xdr:row>116</xdr:row>
      <xdr:rowOff>22225</xdr:rowOff>
    </xdr:from>
    <xdr:to>
      <xdr:col>4</xdr:col>
      <xdr:colOff>1474470</xdr:colOff>
      <xdr:row>117</xdr:row>
      <xdr:rowOff>27940</xdr:rowOff>
    </xdr:to>
    <xdr:pic>
      <xdr:nvPicPr>
        <xdr:cNvPr id="197" name="Picture 15418"/>
        <xdr:cNvPicPr/>
      </xdr:nvPicPr>
      <xdr:blipFill>
        <a:blip r:embed="rId147"/>
        <a:stretch>
          <a:fillRect/>
        </a:stretch>
      </xdr:blipFill>
      <xdr:spPr>
        <a:xfrm>
          <a:off x="4447540" y="14520862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32385</xdr:colOff>
      <xdr:row>116</xdr:row>
      <xdr:rowOff>1255395</xdr:rowOff>
    </xdr:from>
    <xdr:to>
      <xdr:col>4</xdr:col>
      <xdr:colOff>1472565</xdr:colOff>
      <xdr:row>118</xdr:row>
      <xdr:rowOff>3810</xdr:rowOff>
    </xdr:to>
    <xdr:pic>
      <xdr:nvPicPr>
        <xdr:cNvPr id="198" name="Picture 15419"/>
        <xdr:cNvPicPr/>
      </xdr:nvPicPr>
      <xdr:blipFill>
        <a:blip r:embed="rId148"/>
        <a:stretch>
          <a:fillRect/>
        </a:stretch>
      </xdr:blipFill>
      <xdr:spPr>
        <a:xfrm>
          <a:off x="4445635" y="146441795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9525</xdr:colOff>
      <xdr:row>118</xdr:row>
      <xdr:rowOff>10160</xdr:rowOff>
    </xdr:from>
    <xdr:to>
      <xdr:col>4</xdr:col>
      <xdr:colOff>1447800</xdr:colOff>
      <xdr:row>119</xdr:row>
      <xdr:rowOff>15875</xdr:rowOff>
    </xdr:to>
    <xdr:pic>
      <xdr:nvPicPr>
        <xdr:cNvPr id="199" name="Picture 15596"/>
        <xdr:cNvPicPr/>
      </xdr:nvPicPr>
      <xdr:blipFill>
        <a:blip r:embed="rId149"/>
        <a:srcRect/>
        <a:stretch>
          <a:fillRect/>
        </a:stretch>
      </xdr:blipFill>
      <xdr:spPr>
        <a:xfrm>
          <a:off x="4422775" y="147711160"/>
          <a:ext cx="1438275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1253490</xdr:colOff>
      <xdr:row>119</xdr:row>
      <xdr:rowOff>24130</xdr:rowOff>
    </xdr:from>
    <xdr:to>
      <xdr:col>4</xdr:col>
      <xdr:colOff>1417320</xdr:colOff>
      <xdr:row>120</xdr:row>
      <xdr:rowOff>27940</xdr:rowOff>
    </xdr:to>
    <xdr:pic>
      <xdr:nvPicPr>
        <xdr:cNvPr id="201" name="Picture 15598"/>
        <xdr:cNvPicPr/>
      </xdr:nvPicPr>
      <xdr:blipFill>
        <a:blip r:embed="rId150"/>
        <a:stretch>
          <a:fillRect/>
        </a:stretch>
      </xdr:blipFill>
      <xdr:spPr>
        <a:xfrm>
          <a:off x="4390390" y="148982430"/>
          <a:ext cx="1440180" cy="12611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27305</xdr:colOff>
      <xdr:row>156</xdr:row>
      <xdr:rowOff>38100</xdr:rowOff>
    </xdr:from>
    <xdr:to>
      <xdr:col>4</xdr:col>
      <xdr:colOff>1468755</xdr:colOff>
      <xdr:row>156</xdr:row>
      <xdr:rowOff>1118235</xdr:rowOff>
    </xdr:to>
    <xdr:pic>
      <xdr:nvPicPr>
        <xdr:cNvPr id="202" name="图片 201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4440555" y="195516500"/>
          <a:ext cx="144145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157</xdr:row>
      <xdr:rowOff>57150</xdr:rowOff>
    </xdr:from>
    <xdr:to>
      <xdr:col>4</xdr:col>
      <xdr:colOff>1477010</xdr:colOff>
      <xdr:row>157</xdr:row>
      <xdr:rowOff>1137285</xdr:rowOff>
    </xdr:to>
    <xdr:pic>
      <xdr:nvPicPr>
        <xdr:cNvPr id="203" name="图片 20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4450080" y="196792850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158</xdr:row>
      <xdr:rowOff>38100</xdr:rowOff>
    </xdr:from>
    <xdr:to>
      <xdr:col>4</xdr:col>
      <xdr:colOff>1457960</xdr:colOff>
      <xdr:row>158</xdr:row>
      <xdr:rowOff>1118235</xdr:rowOff>
    </xdr:to>
    <xdr:pic>
      <xdr:nvPicPr>
        <xdr:cNvPr id="204" name="图片 203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4431030" y="198031100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159</xdr:row>
      <xdr:rowOff>28575</xdr:rowOff>
    </xdr:from>
    <xdr:to>
      <xdr:col>4</xdr:col>
      <xdr:colOff>1477010</xdr:colOff>
      <xdr:row>159</xdr:row>
      <xdr:rowOff>1108710</xdr:rowOff>
    </xdr:to>
    <xdr:pic>
      <xdr:nvPicPr>
        <xdr:cNvPr id="205" name="图片 204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4450080" y="199278875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196</xdr:row>
      <xdr:rowOff>73025</xdr:rowOff>
    </xdr:from>
    <xdr:to>
      <xdr:col>4</xdr:col>
      <xdr:colOff>1464310</xdr:colOff>
      <xdr:row>196</xdr:row>
      <xdr:rowOff>1165860</xdr:rowOff>
    </xdr:to>
    <xdr:pic>
      <xdr:nvPicPr>
        <xdr:cNvPr id="206" name="图片 205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4431030" y="245843425"/>
          <a:ext cx="144653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</xdr:colOff>
      <xdr:row>197</xdr:row>
      <xdr:rowOff>50165</xdr:rowOff>
    </xdr:from>
    <xdr:to>
      <xdr:col>4</xdr:col>
      <xdr:colOff>1451610</xdr:colOff>
      <xdr:row>197</xdr:row>
      <xdr:rowOff>1133475</xdr:rowOff>
    </xdr:to>
    <xdr:pic>
      <xdr:nvPicPr>
        <xdr:cNvPr id="207" name="图片 206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4424045" y="247077865"/>
          <a:ext cx="14408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198</xdr:row>
      <xdr:rowOff>30480</xdr:rowOff>
    </xdr:from>
    <xdr:to>
      <xdr:col>4</xdr:col>
      <xdr:colOff>1460500</xdr:colOff>
      <xdr:row>198</xdr:row>
      <xdr:rowOff>1113790</xdr:rowOff>
    </xdr:to>
    <xdr:pic>
      <xdr:nvPicPr>
        <xdr:cNvPr id="208" name="图片 207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4431030" y="248315480"/>
          <a:ext cx="144272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199</xdr:row>
      <xdr:rowOff>78740</xdr:rowOff>
    </xdr:from>
    <xdr:to>
      <xdr:col>4</xdr:col>
      <xdr:colOff>1470025</xdr:colOff>
      <xdr:row>199</xdr:row>
      <xdr:rowOff>1162050</xdr:rowOff>
    </xdr:to>
    <xdr:pic>
      <xdr:nvPicPr>
        <xdr:cNvPr id="209" name="图片 208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4440555" y="249621040"/>
          <a:ext cx="144272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201</xdr:row>
      <xdr:rowOff>59690</xdr:rowOff>
    </xdr:from>
    <xdr:to>
      <xdr:col>4</xdr:col>
      <xdr:colOff>1479550</xdr:colOff>
      <xdr:row>201</xdr:row>
      <xdr:rowOff>1143000</xdr:rowOff>
    </xdr:to>
    <xdr:pic>
      <xdr:nvPicPr>
        <xdr:cNvPr id="210" name="图片 209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4450080" y="252116590"/>
          <a:ext cx="144272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202</xdr:row>
      <xdr:rowOff>69850</xdr:rowOff>
    </xdr:from>
    <xdr:to>
      <xdr:col>4</xdr:col>
      <xdr:colOff>1460500</xdr:colOff>
      <xdr:row>202</xdr:row>
      <xdr:rowOff>1153160</xdr:rowOff>
    </xdr:to>
    <xdr:pic>
      <xdr:nvPicPr>
        <xdr:cNvPr id="211" name="图片 21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4431030" y="253384050"/>
          <a:ext cx="144272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203</xdr:row>
      <xdr:rowOff>78740</xdr:rowOff>
    </xdr:from>
    <xdr:to>
      <xdr:col>4</xdr:col>
      <xdr:colOff>1469390</xdr:colOff>
      <xdr:row>203</xdr:row>
      <xdr:rowOff>1162050</xdr:rowOff>
    </xdr:to>
    <xdr:pic>
      <xdr:nvPicPr>
        <xdr:cNvPr id="212" name="图片 211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4440555" y="254650240"/>
          <a:ext cx="144208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204</xdr:row>
      <xdr:rowOff>59055</xdr:rowOff>
    </xdr:from>
    <xdr:to>
      <xdr:col>4</xdr:col>
      <xdr:colOff>1497965</xdr:colOff>
      <xdr:row>204</xdr:row>
      <xdr:rowOff>1142365</xdr:rowOff>
    </xdr:to>
    <xdr:pic>
      <xdr:nvPicPr>
        <xdr:cNvPr id="213" name="图片 21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4469130" y="255887855"/>
          <a:ext cx="144208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1275715</xdr:colOff>
      <xdr:row>205</xdr:row>
      <xdr:rowOff>0</xdr:rowOff>
    </xdr:from>
    <xdr:to>
      <xdr:col>4</xdr:col>
      <xdr:colOff>1440815</xdr:colOff>
      <xdr:row>205</xdr:row>
      <xdr:rowOff>1083945</xdr:rowOff>
    </xdr:to>
    <xdr:pic>
      <xdr:nvPicPr>
        <xdr:cNvPr id="214" name="图片 213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4412615" y="257086100"/>
          <a:ext cx="144145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206</xdr:row>
      <xdr:rowOff>78105</xdr:rowOff>
    </xdr:from>
    <xdr:to>
      <xdr:col>4</xdr:col>
      <xdr:colOff>1478915</xdr:colOff>
      <xdr:row>206</xdr:row>
      <xdr:rowOff>1161415</xdr:rowOff>
    </xdr:to>
    <xdr:pic>
      <xdr:nvPicPr>
        <xdr:cNvPr id="215" name="图片 214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4450080" y="258421505"/>
          <a:ext cx="144208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207</xdr:row>
      <xdr:rowOff>50800</xdr:rowOff>
    </xdr:from>
    <xdr:to>
      <xdr:col>4</xdr:col>
      <xdr:colOff>1459230</xdr:colOff>
      <xdr:row>207</xdr:row>
      <xdr:rowOff>1134110</xdr:rowOff>
    </xdr:to>
    <xdr:pic>
      <xdr:nvPicPr>
        <xdr:cNvPr id="216" name="图片 215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4431030" y="259651500"/>
          <a:ext cx="144145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208</xdr:row>
      <xdr:rowOff>60325</xdr:rowOff>
    </xdr:from>
    <xdr:to>
      <xdr:col>4</xdr:col>
      <xdr:colOff>1478280</xdr:colOff>
      <xdr:row>208</xdr:row>
      <xdr:rowOff>1143635</xdr:rowOff>
    </xdr:to>
    <xdr:pic>
      <xdr:nvPicPr>
        <xdr:cNvPr id="217" name="图片 216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4450080" y="260918325"/>
          <a:ext cx="144145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209</xdr:row>
      <xdr:rowOff>97790</xdr:rowOff>
    </xdr:from>
    <xdr:to>
      <xdr:col>4</xdr:col>
      <xdr:colOff>1468755</xdr:colOff>
      <xdr:row>209</xdr:row>
      <xdr:rowOff>1181100</xdr:rowOff>
    </xdr:to>
    <xdr:pic>
      <xdr:nvPicPr>
        <xdr:cNvPr id="218" name="图片 217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4440555" y="262213090"/>
          <a:ext cx="144145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210</xdr:row>
      <xdr:rowOff>98425</xdr:rowOff>
    </xdr:from>
    <xdr:to>
      <xdr:col>4</xdr:col>
      <xdr:colOff>1487805</xdr:colOff>
      <xdr:row>210</xdr:row>
      <xdr:rowOff>1181735</xdr:rowOff>
    </xdr:to>
    <xdr:pic>
      <xdr:nvPicPr>
        <xdr:cNvPr id="219" name="图片 218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4459605" y="263471025"/>
          <a:ext cx="144145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211</xdr:row>
      <xdr:rowOff>69215</xdr:rowOff>
    </xdr:from>
    <xdr:to>
      <xdr:col>4</xdr:col>
      <xdr:colOff>1477645</xdr:colOff>
      <xdr:row>211</xdr:row>
      <xdr:rowOff>1152525</xdr:rowOff>
    </xdr:to>
    <xdr:pic>
      <xdr:nvPicPr>
        <xdr:cNvPr id="220" name="图片 219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4450080" y="264699115"/>
          <a:ext cx="14408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212</xdr:row>
      <xdr:rowOff>106680</xdr:rowOff>
    </xdr:from>
    <xdr:to>
      <xdr:col>4</xdr:col>
      <xdr:colOff>1477645</xdr:colOff>
      <xdr:row>212</xdr:row>
      <xdr:rowOff>1189990</xdr:rowOff>
    </xdr:to>
    <xdr:pic>
      <xdr:nvPicPr>
        <xdr:cNvPr id="221" name="图片 220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4450080" y="265993880"/>
          <a:ext cx="14408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213</xdr:row>
      <xdr:rowOff>59690</xdr:rowOff>
    </xdr:from>
    <xdr:to>
      <xdr:col>4</xdr:col>
      <xdr:colOff>1468120</xdr:colOff>
      <xdr:row>213</xdr:row>
      <xdr:rowOff>1143000</xdr:rowOff>
    </xdr:to>
    <xdr:pic>
      <xdr:nvPicPr>
        <xdr:cNvPr id="222" name="图片 221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4440555" y="267204190"/>
          <a:ext cx="144081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</xdr:colOff>
      <xdr:row>214</xdr:row>
      <xdr:rowOff>60325</xdr:rowOff>
    </xdr:from>
    <xdr:to>
      <xdr:col>4</xdr:col>
      <xdr:colOff>1449070</xdr:colOff>
      <xdr:row>214</xdr:row>
      <xdr:rowOff>1143635</xdr:rowOff>
    </xdr:to>
    <xdr:pic>
      <xdr:nvPicPr>
        <xdr:cNvPr id="223" name="图片 222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4424045" y="268462125"/>
          <a:ext cx="143827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200</xdr:row>
      <xdr:rowOff>40005</xdr:rowOff>
    </xdr:from>
    <xdr:to>
      <xdr:col>4</xdr:col>
      <xdr:colOff>1479550</xdr:colOff>
      <xdr:row>200</xdr:row>
      <xdr:rowOff>1123315</xdr:rowOff>
    </xdr:to>
    <xdr:pic>
      <xdr:nvPicPr>
        <xdr:cNvPr id="224" name="图片 223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4450080" y="250839605"/>
          <a:ext cx="144272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152</xdr:row>
      <xdr:rowOff>28575</xdr:rowOff>
    </xdr:from>
    <xdr:to>
      <xdr:col>4</xdr:col>
      <xdr:colOff>1486535</xdr:colOff>
      <xdr:row>152</xdr:row>
      <xdr:rowOff>1108710</xdr:rowOff>
    </xdr:to>
    <xdr:pic>
      <xdr:nvPicPr>
        <xdr:cNvPr id="225" name="图片 224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4459605" y="190477775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151</xdr:row>
      <xdr:rowOff>19050</xdr:rowOff>
    </xdr:from>
    <xdr:to>
      <xdr:col>4</xdr:col>
      <xdr:colOff>1477010</xdr:colOff>
      <xdr:row>151</xdr:row>
      <xdr:rowOff>1099185</xdr:rowOff>
    </xdr:to>
    <xdr:pic>
      <xdr:nvPicPr>
        <xdr:cNvPr id="226" name="图片 225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4450080" y="189210950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153</xdr:row>
      <xdr:rowOff>19050</xdr:rowOff>
    </xdr:from>
    <xdr:to>
      <xdr:col>4</xdr:col>
      <xdr:colOff>1486535</xdr:colOff>
      <xdr:row>153</xdr:row>
      <xdr:rowOff>1099185</xdr:rowOff>
    </xdr:to>
    <xdr:pic>
      <xdr:nvPicPr>
        <xdr:cNvPr id="227" name="图片 226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4459605" y="191725550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154</xdr:row>
      <xdr:rowOff>28575</xdr:rowOff>
    </xdr:from>
    <xdr:to>
      <xdr:col>4</xdr:col>
      <xdr:colOff>1477010</xdr:colOff>
      <xdr:row>154</xdr:row>
      <xdr:rowOff>1108710</xdr:rowOff>
    </xdr:to>
    <xdr:pic>
      <xdr:nvPicPr>
        <xdr:cNvPr id="228" name="图片 227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4450080" y="192992375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155</xdr:row>
      <xdr:rowOff>28575</xdr:rowOff>
    </xdr:from>
    <xdr:to>
      <xdr:col>4</xdr:col>
      <xdr:colOff>1477010</xdr:colOff>
      <xdr:row>155</xdr:row>
      <xdr:rowOff>1108710</xdr:rowOff>
    </xdr:to>
    <xdr:pic>
      <xdr:nvPicPr>
        <xdr:cNvPr id="229" name="图片 228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4450080" y="194249675"/>
          <a:ext cx="14401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160</xdr:row>
      <xdr:rowOff>28575</xdr:rowOff>
    </xdr:from>
    <xdr:to>
      <xdr:col>4</xdr:col>
      <xdr:colOff>1471930</xdr:colOff>
      <xdr:row>160</xdr:row>
      <xdr:rowOff>1108710</xdr:rowOff>
    </xdr:to>
    <xdr:pic>
      <xdr:nvPicPr>
        <xdr:cNvPr id="230" name="图片 229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4440555" y="200536175"/>
          <a:ext cx="14446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</xdr:colOff>
      <xdr:row>170</xdr:row>
      <xdr:rowOff>19050</xdr:rowOff>
    </xdr:from>
    <xdr:to>
      <xdr:col>4</xdr:col>
      <xdr:colOff>1448435</xdr:colOff>
      <xdr:row>170</xdr:row>
      <xdr:rowOff>1099185</xdr:rowOff>
    </xdr:to>
    <xdr:pic>
      <xdr:nvPicPr>
        <xdr:cNvPr id="231" name="图片 230" descr="IMG20240815095640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4424045" y="213099650"/>
          <a:ext cx="1437640" cy="10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46355</xdr:colOff>
      <xdr:row>171</xdr:row>
      <xdr:rowOff>38100</xdr:rowOff>
    </xdr:from>
    <xdr:to>
      <xdr:col>4</xdr:col>
      <xdr:colOff>1488440</xdr:colOff>
      <xdr:row>171</xdr:row>
      <xdr:rowOff>1118235</xdr:rowOff>
    </xdr:to>
    <xdr:pic>
      <xdr:nvPicPr>
        <xdr:cNvPr id="232" name="图片 231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4459605" y="214376000"/>
          <a:ext cx="144208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172</xdr:row>
      <xdr:rowOff>28575</xdr:rowOff>
    </xdr:from>
    <xdr:to>
      <xdr:col>4</xdr:col>
      <xdr:colOff>1497965</xdr:colOff>
      <xdr:row>172</xdr:row>
      <xdr:rowOff>1108710</xdr:rowOff>
    </xdr:to>
    <xdr:pic>
      <xdr:nvPicPr>
        <xdr:cNvPr id="233" name="图片 232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4469130" y="215623775"/>
          <a:ext cx="144208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188</xdr:row>
      <xdr:rowOff>76200</xdr:rowOff>
    </xdr:from>
    <xdr:to>
      <xdr:col>4</xdr:col>
      <xdr:colOff>1480185</xdr:colOff>
      <xdr:row>188</xdr:row>
      <xdr:rowOff>1156335</xdr:rowOff>
    </xdr:to>
    <xdr:pic>
      <xdr:nvPicPr>
        <xdr:cNvPr id="234" name="图片 233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4450080" y="235788200"/>
          <a:ext cx="144335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189</xdr:row>
      <xdr:rowOff>69215</xdr:rowOff>
    </xdr:from>
    <xdr:to>
      <xdr:col>4</xdr:col>
      <xdr:colOff>1471295</xdr:colOff>
      <xdr:row>189</xdr:row>
      <xdr:rowOff>1152525</xdr:rowOff>
    </xdr:to>
    <xdr:pic>
      <xdr:nvPicPr>
        <xdr:cNvPr id="235" name="图片 234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4440555" y="237038515"/>
          <a:ext cx="14439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190</xdr:row>
      <xdr:rowOff>60325</xdr:rowOff>
    </xdr:from>
    <xdr:to>
      <xdr:col>4</xdr:col>
      <xdr:colOff>1461770</xdr:colOff>
      <xdr:row>190</xdr:row>
      <xdr:rowOff>1143635</xdr:rowOff>
    </xdr:to>
    <xdr:pic>
      <xdr:nvPicPr>
        <xdr:cNvPr id="236" name="图片 235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4431030" y="238286925"/>
          <a:ext cx="14439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</xdr:colOff>
      <xdr:row>191</xdr:row>
      <xdr:rowOff>107315</xdr:rowOff>
    </xdr:from>
    <xdr:to>
      <xdr:col>4</xdr:col>
      <xdr:colOff>1471295</xdr:colOff>
      <xdr:row>191</xdr:row>
      <xdr:rowOff>1190625</xdr:rowOff>
    </xdr:to>
    <xdr:pic>
      <xdr:nvPicPr>
        <xdr:cNvPr id="237" name="图片 236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4440555" y="239591215"/>
          <a:ext cx="14439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192</xdr:row>
      <xdr:rowOff>97155</xdr:rowOff>
    </xdr:from>
    <xdr:to>
      <xdr:col>4</xdr:col>
      <xdr:colOff>1480820</xdr:colOff>
      <xdr:row>192</xdr:row>
      <xdr:rowOff>1180465</xdr:rowOff>
    </xdr:to>
    <xdr:pic>
      <xdr:nvPicPr>
        <xdr:cNvPr id="238" name="图片 237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4450080" y="240838355"/>
          <a:ext cx="14439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193</xdr:row>
      <xdr:rowOff>78740</xdr:rowOff>
    </xdr:from>
    <xdr:to>
      <xdr:col>4</xdr:col>
      <xdr:colOff>1461770</xdr:colOff>
      <xdr:row>193</xdr:row>
      <xdr:rowOff>1162050</xdr:rowOff>
    </xdr:to>
    <xdr:pic>
      <xdr:nvPicPr>
        <xdr:cNvPr id="239" name="图片 238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4431030" y="242077240"/>
          <a:ext cx="144399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194</xdr:row>
      <xdr:rowOff>47625</xdr:rowOff>
    </xdr:from>
    <xdr:to>
      <xdr:col>4</xdr:col>
      <xdr:colOff>1486535</xdr:colOff>
      <xdr:row>194</xdr:row>
      <xdr:rowOff>1130935</xdr:rowOff>
    </xdr:to>
    <xdr:pic>
      <xdr:nvPicPr>
        <xdr:cNvPr id="240" name="图片 239" descr="mmexport1722824092731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4459605" y="243303425"/>
          <a:ext cx="1440180" cy="108331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</xdr:colOff>
      <xdr:row>195</xdr:row>
      <xdr:rowOff>59690</xdr:rowOff>
    </xdr:from>
    <xdr:to>
      <xdr:col>4</xdr:col>
      <xdr:colOff>1461135</xdr:colOff>
      <xdr:row>195</xdr:row>
      <xdr:rowOff>1143000</xdr:rowOff>
    </xdr:to>
    <xdr:pic>
      <xdr:nvPicPr>
        <xdr:cNvPr id="241" name="图片 240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4431030" y="244572790"/>
          <a:ext cx="144335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</xdr:colOff>
      <xdr:row>169</xdr:row>
      <xdr:rowOff>8255</xdr:rowOff>
    </xdr:from>
    <xdr:to>
      <xdr:col>4</xdr:col>
      <xdr:colOff>1492250</xdr:colOff>
      <xdr:row>169</xdr:row>
      <xdr:rowOff>1088390</xdr:rowOff>
    </xdr:to>
    <xdr:pic>
      <xdr:nvPicPr>
        <xdr:cNvPr id="242" name="图片 241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4460240" y="211831555"/>
          <a:ext cx="144526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</xdr:colOff>
      <xdr:row>168</xdr:row>
      <xdr:rowOff>16510</xdr:rowOff>
    </xdr:from>
    <xdr:to>
      <xdr:col>4</xdr:col>
      <xdr:colOff>1466850</xdr:colOff>
      <xdr:row>168</xdr:row>
      <xdr:rowOff>1096645</xdr:rowOff>
    </xdr:to>
    <xdr:pic>
      <xdr:nvPicPr>
        <xdr:cNvPr id="243" name="图片 242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4434840" y="210582510"/>
          <a:ext cx="144526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1275080</xdr:colOff>
      <xdr:row>167</xdr:row>
      <xdr:rowOff>0</xdr:rowOff>
    </xdr:from>
    <xdr:to>
      <xdr:col>4</xdr:col>
      <xdr:colOff>1442720</xdr:colOff>
      <xdr:row>167</xdr:row>
      <xdr:rowOff>1080135</xdr:rowOff>
    </xdr:to>
    <xdr:pic>
      <xdr:nvPicPr>
        <xdr:cNvPr id="244" name="图片 243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4411980" y="209308700"/>
          <a:ext cx="144399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165</xdr:row>
      <xdr:rowOff>16510</xdr:rowOff>
    </xdr:from>
    <xdr:to>
      <xdr:col>4</xdr:col>
      <xdr:colOff>1483995</xdr:colOff>
      <xdr:row>165</xdr:row>
      <xdr:rowOff>1096645</xdr:rowOff>
    </xdr:to>
    <xdr:pic>
      <xdr:nvPicPr>
        <xdr:cNvPr id="245" name="图片 244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4452620" y="206810610"/>
          <a:ext cx="14446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14605</xdr:colOff>
      <xdr:row>166</xdr:row>
      <xdr:rowOff>16510</xdr:rowOff>
    </xdr:from>
    <xdr:to>
      <xdr:col>4</xdr:col>
      <xdr:colOff>1459230</xdr:colOff>
      <xdr:row>166</xdr:row>
      <xdr:rowOff>1096645</xdr:rowOff>
    </xdr:to>
    <xdr:pic>
      <xdr:nvPicPr>
        <xdr:cNvPr id="246" name="图片 245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4427855" y="208067910"/>
          <a:ext cx="14446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161</xdr:row>
      <xdr:rowOff>8255</xdr:rowOff>
    </xdr:from>
    <xdr:to>
      <xdr:col>4</xdr:col>
      <xdr:colOff>1482725</xdr:colOff>
      <xdr:row>161</xdr:row>
      <xdr:rowOff>1088390</xdr:rowOff>
    </xdr:to>
    <xdr:pic>
      <xdr:nvPicPr>
        <xdr:cNvPr id="247" name="图片 246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4451985" y="201773155"/>
          <a:ext cx="144399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162</xdr:row>
      <xdr:rowOff>24765</xdr:rowOff>
    </xdr:from>
    <xdr:to>
      <xdr:col>4</xdr:col>
      <xdr:colOff>1483360</xdr:colOff>
      <xdr:row>162</xdr:row>
      <xdr:rowOff>1104900</xdr:rowOff>
    </xdr:to>
    <xdr:pic>
      <xdr:nvPicPr>
        <xdr:cNvPr id="248" name="图片 247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4452620" y="203046965"/>
          <a:ext cx="144399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163</xdr:row>
      <xdr:rowOff>8255</xdr:rowOff>
    </xdr:from>
    <xdr:to>
      <xdr:col>4</xdr:col>
      <xdr:colOff>1483995</xdr:colOff>
      <xdr:row>163</xdr:row>
      <xdr:rowOff>1088390</xdr:rowOff>
    </xdr:to>
    <xdr:pic>
      <xdr:nvPicPr>
        <xdr:cNvPr id="250" name="图片 249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4452620" y="204287755"/>
          <a:ext cx="14446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164</xdr:row>
      <xdr:rowOff>8255</xdr:rowOff>
    </xdr:from>
    <xdr:to>
      <xdr:col>4</xdr:col>
      <xdr:colOff>1483995</xdr:colOff>
      <xdr:row>164</xdr:row>
      <xdr:rowOff>1088390</xdr:rowOff>
    </xdr:to>
    <xdr:pic>
      <xdr:nvPicPr>
        <xdr:cNvPr id="251" name="图片 250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4452620" y="205545055"/>
          <a:ext cx="144462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48260</xdr:colOff>
      <xdr:row>176</xdr:row>
      <xdr:rowOff>16510</xdr:rowOff>
    </xdr:from>
    <xdr:to>
      <xdr:col>4</xdr:col>
      <xdr:colOff>1489075</xdr:colOff>
      <xdr:row>176</xdr:row>
      <xdr:rowOff>1096645</xdr:rowOff>
    </xdr:to>
    <xdr:pic>
      <xdr:nvPicPr>
        <xdr:cNvPr id="252" name="图片 326" descr="IMG20230714164838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4461510" y="220640910"/>
          <a:ext cx="1440815" cy="108013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177</xdr:row>
      <xdr:rowOff>49530</xdr:rowOff>
    </xdr:from>
    <xdr:to>
      <xdr:col>4</xdr:col>
      <xdr:colOff>1488440</xdr:colOff>
      <xdr:row>177</xdr:row>
      <xdr:rowOff>1129665</xdr:rowOff>
    </xdr:to>
    <xdr:pic>
      <xdr:nvPicPr>
        <xdr:cNvPr id="253" name="图片 334" descr="IMG20230714164959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4460875" y="221931230"/>
          <a:ext cx="1440815" cy="1080135"/>
        </a:xfrm>
        <a:prstGeom prst="rect">
          <a:avLst/>
        </a:prstGeom>
      </xdr:spPr>
    </xdr:pic>
    <xdr:clientData/>
  </xdr:twoCellAnchor>
  <xdr:twoCellAnchor>
    <xdr:from>
      <xdr:col>4</xdr:col>
      <xdr:colOff>40005</xdr:colOff>
      <xdr:row>178</xdr:row>
      <xdr:rowOff>41275</xdr:rowOff>
    </xdr:from>
    <xdr:to>
      <xdr:col>4</xdr:col>
      <xdr:colOff>1480820</xdr:colOff>
      <xdr:row>178</xdr:row>
      <xdr:rowOff>1121410</xdr:rowOff>
    </xdr:to>
    <xdr:pic>
      <xdr:nvPicPr>
        <xdr:cNvPr id="254" name="图片 306" descr="IMG20230714081709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4453255" y="223180275"/>
          <a:ext cx="1440815" cy="1080135"/>
        </a:xfrm>
        <a:prstGeom prst="rect">
          <a:avLst/>
        </a:prstGeom>
      </xdr:spPr>
    </xdr:pic>
    <xdr:clientData/>
  </xdr:twoCellAnchor>
  <xdr:twoCellAnchor>
    <xdr:from>
      <xdr:col>4</xdr:col>
      <xdr:colOff>27305</xdr:colOff>
      <xdr:row>181</xdr:row>
      <xdr:rowOff>41910</xdr:rowOff>
    </xdr:from>
    <xdr:to>
      <xdr:col>4</xdr:col>
      <xdr:colOff>1468120</xdr:colOff>
      <xdr:row>181</xdr:row>
      <xdr:rowOff>1122680</xdr:rowOff>
    </xdr:to>
    <xdr:pic>
      <xdr:nvPicPr>
        <xdr:cNvPr id="255" name="图片 351" descr="IMG20230715080410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4440555" y="226952810"/>
          <a:ext cx="1440815" cy="1080770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183</xdr:row>
      <xdr:rowOff>57785</xdr:rowOff>
    </xdr:from>
    <xdr:to>
      <xdr:col>4</xdr:col>
      <xdr:colOff>1470025</xdr:colOff>
      <xdr:row>183</xdr:row>
      <xdr:rowOff>1137920</xdr:rowOff>
    </xdr:to>
    <xdr:pic>
      <xdr:nvPicPr>
        <xdr:cNvPr id="256" name="图片 255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4436110" y="229483285"/>
          <a:ext cx="144716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31115</xdr:colOff>
      <xdr:row>182</xdr:row>
      <xdr:rowOff>16510</xdr:rowOff>
    </xdr:from>
    <xdr:to>
      <xdr:col>4</xdr:col>
      <xdr:colOff>1477645</xdr:colOff>
      <xdr:row>182</xdr:row>
      <xdr:rowOff>1096645</xdr:rowOff>
    </xdr:to>
    <xdr:pic>
      <xdr:nvPicPr>
        <xdr:cNvPr id="257" name="图片 256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4444365" y="228184710"/>
          <a:ext cx="144653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46355</xdr:colOff>
      <xdr:row>184</xdr:row>
      <xdr:rowOff>50165</xdr:rowOff>
    </xdr:from>
    <xdr:to>
      <xdr:col>4</xdr:col>
      <xdr:colOff>1487805</xdr:colOff>
      <xdr:row>184</xdr:row>
      <xdr:rowOff>1130300</xdr:rowOff>
    </xdr:to>
    <xdr:pic>
      <xdr:nvPicPr>
        <xdr:cNvPr id="258" name="图片 257" descr="IMG20240815105756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4459605" y="230732965"/>
          <a:ext cx="1441450" cy="10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</xdr:colOff>
      <xdr:row>185</xdr:row>
      <xdr:rowOff>8890</xdr:rowOff>
    </xdr:from>
    <xdr:to>
      <xdr:col>4</xdr:col>
      <xdr:colOff>1445895</xdr:colOff>
      <xdr:row>185</xdr:row>
      <xdr:rowOff>1089025</xdr:rowOff>
    </xdr:to>
    <xdr:pic>
      <xdr:nvPicPr>
        <xdr:cNvPr id="259" name="图片 258" descr="IMG20240815105624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4418965" y="231948990"/>
          <a:ext cx="1440180" cy="10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</xdr:colOff>
      <xdr:row>186</xdr:row>
      <xdr:rowOff>8890</xdr:rowOff>
    </xdr:from>
    <xdr:to>
      <xdr:col>4</xdr:col>
      <xdr:colOff>1445895</xdr:colOff>
      <xdr:row>186</xdr:row>
      <xdr:rowOff>1089025</xdr:rowOff>
    </xdr:to>
    <xdr:pic>
      <xdr:nvPicPr>
        <xdr:cNvPr id="260" name="图片 259" descr="IMG20240815105502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4418965" y="233206290"/>
          <a:ext cx="1440180" cy="10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</xdr:colOff>
      <xdr:row>187</xdr:row>
      <xdr:rowOff>8890</xdr:rowOff>
    </xdr:from>
    <xdr:to>
      <xdr:col>4</xdr:col>
      <xdr:colOff>1446530</xdr:colOff>
      <xdr:row>187</xdr:row>
      <xdr:rowOff>1089025</xdr:rowOff>
    </xdr:to>
    <xdr:pic>
      <xdr:nvPicPr>
        <xdr:cNvPr id="261" name="图片 260" descr="IMG20240815104758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4418965" y="234463590"/>
          <a:ext cx="1440815" cy="1080135"/>
        </a:xfrm>
        <a:prstGeom prst="rect">
          <a:avLst/>
        </a:prstGeom>
      </xdr:spPr>
    </xdr:pic>
    <xdr:clientData/>
  </xdr:twoCellAnchor>
  <xdr:twoCellAnchor>
    <xdr:from>
      <xdr:col>4</xdr:col>
      <xdr:colOff>29210</xdr:colOff>
      <xdr:row>180</xdr:row>
      <xdr:rowOff>57785</xdr:rowOff>
    </xdr:from>
    <xdr:to>
      <xdr:col>4</xdr:col>
      <xdr:colOff>1470025</xdr:colOff>
      <xdr:row>180</xdr:row>
      <xdr:rowOff>1137920</xdr:rowOff>
    </xdr:to>
    <xdr:pic>
      <xdr:nvPicPr>
        <xdr:cNvPr id="262" name="图片 2" descr="IMG20230524160833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4442460" y="225711385"/>
          <a:ext cx="1440815" cy="10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217</xdr:row>
      <xdr:rowOff>56515</xdr:rowOff>
    </xdr:from>
    <xdr:to>
      <xdr:col>4</xdr:col>
      <xdr:colOff>1381760</xdr:colOff>
      <xdr:row>217</xdr:row>
      <xdr:rowOff>1067435</xdr:rowOff>
    </xdr:to>
    <xdr:pic>
      <xdr:nvPicPr>
        <xdr:cNvPr id="263" name="图片 262" descr="IMG_20240814_142354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4450715" y="27223021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62865</xdr:colOff>
      <xdr:row>218</xdr:row>
      <xdr:rowOff>43815</xdr:rowOff>
    </xdr:from>
    <xdr:to>
      <xdr:col>4</xdr:col>
      <xdr:colOff>1407160</xdr:colOff>
      <xdr:row>218</xdr:row>
      <xdr:rowOff>1054735</xdr:rowOff>
    </xdr:to>
    <xdr:pic>
      <xdr:nvPicPr>
        <xdr:cNvPr id="264" name="图片 263" descr="IMG_20240814_142623_1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4476115" y="27347481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</xdr:colOff>
      <xdr:row>219</xdr:row>
      <xdr:rowOff>78740</xdr:rowOff>
    </xdr:from>
    <xdr:to>
      <xdr:col>4</xdr:col>
      <xdr:colOff>1403985</xdr:colOff>
      <xdr:row>219</xdr:row>
      <xdr:rowOff>1089660</xdr:rowOff>
    </xdr:to>
    <xdr:pic>
      <xdr:nvPicPr>
        <xdr:cNvPr id="265" name="图片 264" descr="IMG_20240814_142723_1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4472940" y="27476704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220</xdr:row>
      <xdr:rowOff>57150</xdr:rowOff>
    </xdr:from>
    <xdr:to>
      <xdr:col>4</xdr:col>
      <xdr:colOff>1381760</xdr:colOff>
      <xdr:row>220</xdr:row>
      <xdr:rowOff>1068070</xdr:rowOff>
    </xdr:to>
    <xdr:pic>
      <xdr:nvPicPr>
        <xdr:cNvPr id="266" name="图片 265" descr="IMG_20240814_143017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4450715" y="27600275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221</xdr:row>
      <xdr:rowOff>25400</xdr:rowOff>
    </xdr:from>
    <xdr:to>
      <xdr:col>4</xdr:col>
      <xdr:colOff>1378585</xdr:colOff>
      <xdr:row>221</xdr:row>
      <xdr:rowOff>1036320</xdr:rowOff>
    </xdr:to>
    <xdr:pic>
      <xdr:nvPicPr>
        <xdr:cNvPr id="267" name="图片 266" descr="IMG_20240814_143147_1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4447540" y="27722830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222</xdr:row>
      <xdr:rowOff>79375</xdr:rowOff>
    </xdr:from>
    <xdr:to>
      <xdr:col>4</xdr:col>
      <xdr:colOff>1375410</xdr:colOff>
      <xdr:row>222</xdr:row>
      <xdr:rowOff>1090295</xdr:rowOff>
    </xdr:to>
    <xdr:pic>
      <xdr:nvPicPr>
        <xdr:cNvPr id="268" name="图片 267" descr="IMG_20240814_143353_1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4444365" y="27853957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223</xdr:row>
      <xdr:rowOff>57150</xdr:rowOff>
    </xdr:from>
    <xdr:to>
      <xdr:col>4</xdr:col>
      <xdr:colOff>1391285</xdr:colOff>
      <xdr:row>223</xdr:row>
      <xdr:rowOff>1068070</xdr:rowOff>
    </xdr:to>
    <xdr:pic>
      <xdr:nvPicPr>
        <xdr:cNvPr id="269" name="图片 268" descr="IMG_20240814_143515_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4460240" y="27977465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224</xdr:row>
      <xdr:rowOff>72390</xdr:rowOff>
    </xdr:from>
    <xdr:to>
      <xdr:col>4</xdr:col>
      <xdr:colOff>1378585</xdr:colOff>
      <xdr:row>224</xdr:row>
      <xdr:rowOff>1083310</xdr:rowOff>
    </xdr:to>
    <xdr:pic>
      <xdr:nvPicPr>
        <xdr:cNvPr id="270" name="图片 269" descr="IMG_20240814_143717_1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4447540" y="28104719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225</xdr:row>
      <xdr:rowOff>40640</xdr:rowOff>
    </xdr:from>
    <xdr:to>
      <xdr:col>4</xdr:col>
      <xdr:colOff>1384935</xdr:colOff>
      <xdr:row>225</xdr:row>
      <xdr:rowOff>1051560</xdr:rowOff>
    </xdr:to>
    <xdr:pic>
      <xdr:nvPicPr>
        <xdr:cNvPr id="271" name="图片 270" descr="IMG_20240814_144429_1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4453890" y="28227274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226</xdr:row>
      <xdr:rowOff>37465</xdr:rowOff>
    </xdr:from>
    <xdr:to>
      <xdr:col>4</xdr:col>
      <xdr:colOff>1381760</xdr:colOff>
      <xdr:row>226</xdr:row>
      <xdr:rowOff>1048385</xdr:rowOff>
    </xdr:to>
    <xdr:pic>
      <xdr:nvPicPr>
        <xdr:cNvPr id="272" name="图片 271" descr="IMG_20240814_144456_1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4450715" y="28352686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227</xdr:row>
      <xdr:rowOff>53975</xdr:rowOff>
    </xdr:from>
    <xdr:to>
      <xdr:col>4</xdr:col>
      <xdr:colOff>1388110</xdr:colOff>
      <xdr:row>227</xdr:row>
      <xdr:rowOff>1064895</xdr:rowOff>
    </xdr:to>
    <xdr:pic>
      <xdr:nvPicPr>
        <xdr:cNvPr id="273" name="图片 272" descr="IMG_20240814_144559_1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4457065" y="28480067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228</xdr:row>
      <xdr:rowOff>60325</xdr:rowOff>
    </xdr:from>
    <xdr:to>
      <xdr:col>4</xdr:col>
      <xdr:colOff>1394460</xdr:colOff>
      <xdr:row>228</xdr:row>
      <xdr:rowOff>1071245</xdr:rowOff>
    </xdr:to>
    <xdr:pic>
      <xdr:nvPicPr>
        <xdr:cNvPr id="274" name="图片 273" descr="IMG_20240814_144657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4463415" y="28606432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</xdr:colOff>
      <xdr:row>229</xdr:row>
      <xdr:rowOff>28575</xdr:rowOff>
    </xdr:from>
    <xdr:to>
      <xdr:col>4</xdr:col>
      <xdr:colOff>1410335</xdr:colOff>
      <xdr:row>229</xdr:row>
      <xdr:rowOff>1039495</xdr:rowOff>
    </xdr:to>
    <xdr:pic>
      <xdr:nvPicPr>
        <xdr:cNvPr id="275" name="图片 274" descr="IMG_20240814_145045_1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4479290" y="28728987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230</xdr:row>
      <xdr:rowOff>46990</xdr:rowOff>
    </xdr:from>
    <xdr:to>
      <xdr:col>4</xdr:col>
      <xdr:colOff>1372235</xdr:colOff>
      <xdr:row>230</xdr:row>
      <xdr:rowOff>1057910</xdr:rowOff>
    </xdr:to>
    <xdr:pic>
      <xdr:nvPicPr>
        <xdr:cNvPr id="278" name="图片 277" descr="IMG_20240814_145327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4441190" y="28856559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235</xdr:row>
      <xdr:rowOff>40640</xdr:rowOff>
    </xdr:from>
    <xdr:to>
      <xdr:col>4</xdr:col>
      <xdr:colOff>1394460</xdr:colOff>
      <xdr:row>235</xdr:row>
      <xdr:rowOff>1051560</xdr:rowOff>
    </xdr:to>
    <xdr:pic>
      <xdr:nvPicPr>
        <xdr:cNvPr id="279" name="图片 278" descr="IMG_20240814_145742_1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4463415" y="29484574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236</xdr:row>
      <xdr:rowOff>62865</xdr:rowOff>
    </xdr:from>
    <xdr:to>
      <xdr:col>4</xdr:col>
      <xdr:colOff>1388110</xdr:colOff>
      <xdr:row>236</xdr:row>
      <xdr:rowOff>1073785</xdr:rowOff>
    </xdr:to>
    <xdr:pic>
      <xdr:nvPicPr>
        <xdr:cNvPr id="280" name="图片 279" descr="IMG_20240814_150156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4457065" y="29612526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232</xdr:row>
      <xdr:rowOff>0</xdr:rowOff>
    </xdr:from>
    <xdr:to>
      <xdr:col>4</xdr:col>
      <xdr:colOff>1384935</xdr:colOff>
      <xdr:row>232</xdr:row>
      <xdr:rowOff>1010920</xdr:rowOff>
    </xdr:to>
    <xdr:pic>
      <xdr:nvPicPr>
        <xdr:cNvPr id="281" name="图片 280" descr="IMG_20240814_150211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4453890" y="29103320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237</xdr:row>
      <xdr:rowOff>27940</xdr:rowOff>
    </xdr:from>
    <xdr:to>
      <xdr:col>4</xdr:col>
      <xdr:colOff>1381760</xdr:colOff>
      <xdr:row>237</xdr:row>
      <xdr:rowOff>1038860</xdr:rowOff>
    </xdr:to>
    <xdr:pic>
      <xdr:nvPicPr>
        <xdr:cNvPr id="282" name="图片 281" descr="IMG_20240814_150222_1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4450715" y="297347640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231</xdr:row>
      <xdr:rowOff>34925</xdr:rowOff>
    </xdr:from>
    <xdr:to>
      <xdr:col>4</xdr:col>
      <xdr:colOff>1378585</xdr:colOff>
      <xdr:row>231</xdr:row>
      <xdr:rowOff>1045845</xdr:rowOff>
    </xdr:to>
    <xdr:pic>
      <xdr:nvPicPr>
        <xdr:cNvPr id="283" name="图片 282" descr="IMG_20240814_141940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4447540" y="289810825"/>
          <a:ext cx="1344295" cy="101092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</xdr:colOff>
      <xdr:row>241</xdr:row>
      <xdr:rowOff>10160</xdr:rowOff>
    </xdr:from>
    <xdr:to>
      <xdr:col>4</xdr:col>
      <xdr:colOff>1445895</xdr:colOff>
      <xdr:row>241</xdr:row>
      <xdr:rowOff>1086485</xdr:rowOff>
    </xdr:to>
    <xdr:pic>
      <xdr:nvPicPr>
        <xdr:cNvPr id="284" name="图片 283" descr="IMG_20240814_102636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4418965" y="302359060"/>
          <a:ext cx="1440180" cy="107632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242</xdr:row>
      <xdr:rowOff>60325</xdr:rowOff>
    </xdr:from>
    <xdr:to>
      <xdr:col>4</xdr:col>
      <xdr:colOff>1461770</xdr:colOff>
      <xdr:row>242</xdr:row>
      <xdr:rowOff>1125220</xdr:rowOff>
    </xdr:to>
    <xdr:pic>
      <xdr:nvPicPr>
        <xdr:cNvPr id="286" name="图片 285" descr="IMG_20240814_093938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4436110" y="303666525"/>
          <a:ext cx="1438910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21590</xdr:colOff>
      <xdr:row>243</xdr:row>
      <xdr:rowOff>48895</xdr:rowOff>
    </xdr:from>
    <xdr:to>
      <xdr:col>4</xdr:col>
      <xdr:colOff>1458595</xdr:colOff>
      <xdr:row>243</xdr:row>
      <xdr:rowOff>1113790</xdr:rowOff>
    </xdr:to>
    <xdr:pic>
      <xdr:nvPicPr>
        <xdr:cNvPr id="287" name="图片 286" descr="IMG_20240814_094444_1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4434840" y="304912395"/>
          <a:ext cx="1437005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</xdr:colOff>
      <xdr:row>244</xdr:row>
      <xdr:rowOff>85725</xdr:rowOff>
    </xdr:from>
    <xdr:to>
      <xdr:col>4</xdr:col>
      <xdr:colOff>1496695</xdr:colOff>
      <xdr:row>244</xdr:row>
      <xdr:rowOff>1151255</xdr:rowOff>
    </xdr:to>
    <xdr:pic>
      <xdr:nvPicPr>
        <xdr:cNvPr id="288" name="图片 287" descr="IMG_20240814_094502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4472940" y="306206525"/>
          <a:ext cx="1437005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245</xdr:row>
      <xdr:rowOff>52070</xdr:rowOff>
    </xdr:from>
    <xdr:to>
      <xdr:col>4</xdr:col>
      <xdr:colOff>1480185</xdr:colOff>
      <xdr:row>245</xdr:row>
      <xdr:rowOff>1116965</xdr:rowOff>
    </xdr:to>
    <xdr:pic>
      <xdr:nvPicPr>
        <xdr:cNvPr id="289" name="图片 288" descr="IMG_20240814_094549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4453890" y="307430170"/>
          <a:ext cx="1439545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69215</xdr:colOff>
      <xdr:row>246</xdr:row>
      <xdr:rowOff>24130</xdr:rowOff>
    </xdr:from>
    <xdr:to>
      <xdr:col>4</xdr:col>
      <xdr:colOff>1509395</xdr:colOff>
      <xdr:row>246</xdr:row>
      <xdr:rowOff>1089025</xdr:rowOff>
    </xdr:to>
    <xdr:pic>
      <xdr:nvPicPr>
        <xdr:cNvPr id="290" name="图片 289" descr="IMG_20240814_094614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4482465" y="308659530"/>
          <a:ext cx="1440180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36830</xdr:colOff>
      <xdr:row>247</xdr:row>
      <xdr:rowOff>55245</xdr:rowOff>
    </xdr:from>
    <xdr:to>
      <xdr:col>4</xdr:col>
      <xdr:colOff>1475740</xdr:colOff>
      <xdr:row>247</xdr:row>
      <xdr:rowOff>1118235</xdr:rowOff>
    </xdr:to>
    <xdr:pic>
      <xdr:nvPicPr>
        <xdr:cNvPr id="291" name="图片 290" descr="IMG_20240814_095426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4450080" y="309947945"/>
          <a:ext cx="1438910" cy="1062990"/>
        </a:xfrm>
        <a:prstGeom prst="rect">
          <a:avLst/>
        </a:prstGeom>
      </xdr:spPr>
    </xdr:pic>
    <xdr:clientData/>
  </xdr:twoCellAnchor>
  <xdr:twoCellAnchor editAs="oneCell">
    <xdr:from>
      <xdr:col>4</xdr:col>
      <xdr:colOff>6985</xdr:colOff>
      <xdr:row>248</xdr:row>
      <xdr:rowOff>57150</xdr:rowOff>
    </xdr:from>
    <xdr:to>
      <xdr:col>4</xdr:col>
      <xdr:colOff>1443355</xdr:colOff>
      <xdr:row>248</xdr:row>
      <xdr:rowOff>1122680</xdr:rowOff>
    </xdr:to>
    <xdr:pic>
      <xdr:nvPicPr>
        <xdr:cNvPr id="292" name="图片 291" descr="IMG_20240814_095730_1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4420235" y="311207150"/>
          <a:ext cx="1436370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36195</xdr:colOff>
      <xdr:row>249</xdr:row>
      <xdr:rowOff>48260</xdr:rowOff>
    </xdr:from>
    <xdr:to>
      <xdr:col>4</xdr:col>
      <xdr:colOff>1473835</xdr:colOff>
      <xdr:row>249</xdr:row>
      <xdr:rowOff>1113155</xdr:rowOff>
    </xdr:to>
    <xdr:pic>
      <xdr:nvPicPr>
        <xdr:cNvPr id="293" name="图片 292" descr="IMG_20240814_095753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4449445" y="312455560"/>
          <a:ext cx="1437640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</xdr:colOff>
      <xdr:row>250</xdr:row>
      <xdr:rowOff>76200</xdr:rowOff>
    </xdr:from>
    <xdr:to>
      <xdr:col>4</xdr:col>
      <xdr:colOff>1451610</xdr:colOff>
      <xdr:row>250</xdr:row>
      <xdr:rowOff>1141095</xdr:rowOff>
    </xdr:to>
    <xdr:pic>
      <xdr:nvPicPr>
        <xdr:cNvPr id="296" name="图片 295" descr="IMG_20240814_100558_1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4427855" y="313740800"/>
          <a:ext cx="1437005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55245</xdr:colOff>
      <xdr:row>252</xdr:row>
      <xdr:rowOff>92075</xdr:rowOff>
    </xdr:from>
    <xdr:to>
      <xdr:col>4</xdr:col>
      <xdr:colOff>1490345</xdr:colOff>
      <xdr:row>252</xdr:row>
      <xdr:rowOff>1155065</xdr:rowOff>
    </xdr:to>
    <xdr:pic>
      <xdr:nvPicPr>
        <xdr:cNvPr id="297" name="图片 296" descr="IMG_20240814_100649_1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4468495" y="316271275"/>
          <a:ext cx="1435100" cy="1062990"/>
        </a:xfrm>
        <a:prstGeom prst="rect">
          <a:avLst/>
        </a:prstGeom>
      </xdr:spPr>
    </xdr:pic>
    <xdr:clientData/>
  </xdr:twoCellAnchor>
  <xdr:twoCellAnchor editAs="oneCell">
    <xdr:from>
      <xdr:col>4</xdr:col>
      <xdr:colOff>69215</xdr:colOff>
      <xdr:row>251</xdr:row>
      <xdr:rowOff>94615</xdr:rowOff>
    </xdr:from>
    <xdr:to>
      <xdr:col>4</xdr:col>
      <xdr:colOff>1506855</xdr:colOff>
      <xdr:row>251</xdr:row>
      <xdr:rowOff>1160145</xdr:rowOff>
    </xdr:to>
    <xdr:pic>
      <xdr:nvPicPr>
        <xdr:cNvPr id="298" name="图片 297" descr="IMG_20240814_100954_1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4482465" y="315016515"/>
          <a:ext cx="1437640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</xdr:colOff>
      <xdr:row>255</xdr:row>
      <xdr:rowOff>88900</xdr:rowOff>
    </xdr:from>
    <xdr:to>
      <xdr:col>4</xdr:col>
      <xdr:colOff>1489075</xdr:colOff>
      <xdr:row>255</xdr:row>
      <xdr:rowOff>1153795</xdr:rowOff>
    </xdr:to>
    <xdr:pic>
      <xdr:nvPicPr>
        <xdr:cNvPr id="299" name="图片 298" descr="IMG_20240814_101053_1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4465320" y="320040000"/>
          <a:ext cx="1437005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258</xdr:row>
      <xdr:rowOff>123825</xdr:rowOff>
    </xdr:from>
    <xdr:to>
      <xdr:col>4</xdr:col>
      <xdr:colOff>1494790</xdr:colOff>
      <xdr:row>258</xdr:row>
      <xdr:rowOff>1186815</xdr:rowOff>
    </xdr:to>
    <xdr:pic>
      <xdr:nvPicPr>
        <xdr:cNvPr id="300" name="图片 299" descr="IMG_20240814_101340_1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4471035" y="323846825"/>
          <a:ext cx="1437005" cy="106299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</xdr:colOff>
      <xdr:row>259</xdr:row>
      <xdr:rowOff>79375</xdr:rowOff>
    </xdr:from>
    <xdr:to>
      <xdr:col>4</xdr:col>
      <xdr:colOff>1454785</xdr:colOff>
      <xdr:row>259</xdr:row>
      <xdr:rowOff>1144905</xdr:rowOff>
    </xdr:to>
    <xdr:pic>
      <xdr:nvPicPr>
        <xdr:cNvPr id="301" name="图片 300" descr="IMG_20240814_101420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4431030" y="325059675"/>
          <a:ext cx="1437005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257</xdr:row>
      <xdr:rowOff>83185</xdr:rowOff>
    </xdr:from>
    <xdr:to>
      <xdr:col>4</xdr:col>
      <xdr:colOff>1461135</xdr:colOff>
      <xdr:row>257</xdr:row>
      <xdr:rowOff>1148715</xdr:rowOff>
    </xdr:to>
    <xdr:pic>
      <xdr:nvPicPr>
        <xdr:cNvPr id="302" name="图片 301" descr="IMG_20240814_101545_1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4438650" y="322548885"/>
          <a:ext cx="1435735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</xdr:colOff>
      <xdr:row>254</xdr:row>
      <xdr:rowOff>60325</xdr:rowOff>
    </xdr:from>
    <xdr:to>
      <xdr:col>4</xdr:col>
      <xdr:colOff>1493520</xdr:colOff>
      <xdr:row>254</xdr:row>
      <xdr:rowOff>1125220</xdr:rowOff>
    </xdr:to>
    <xdr:pic>
      <xdr:nvPicPr>
        <xdr:cNvPr id="303" name="图片 302" descr="IMG_20240814_101732_1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4469130" y="318754125"/>
          <a:ext cx="1437640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253</xdr:row>
      <xdr:rowOff>117475</xdr:rowOff>
    </xdr:from>
    <xdr:to>
      <xdr:col>4</xdr:col>
      <xdr:colOff>1475740</xdr:colOff>
      <xdr:row>253</xdr:row>
      <xdr:rowOff>1183005</xdr:rowOff>
    </xdr:to>
    <xdr:pic>
      <xdr:nvPicPr>
        <xdr:cNvPr id="304" name="图片 303" descr="IMG_20240814_102036_1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4454525" y="317553975"/>
          <a:ext cx="1434465" cy="1065530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256</xdr:row>
      <xdr:rowOff>70485</xdr:rowOff>
    </xdr:from>
    <xdr:to>
      <xdr:col>4</xdr:col>
      <xdr:colOff>1460500</xdr:colOff>
      <xdr:row>256</xdr:row>
      <xdr:rowOff>1135380</xdr:rowOff>
    </xdr:to>
    <xdr:pic>
      <xdr:nvPicPr>
        <xdr:cNvPr id="305" name="图片 304" descr="IMG_20240814_102549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4436745" y="321278885"/>
          <a:ext cx="1437005" cy="106489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179</xdr:row>
      <xdr:rowOff>29845</xdr:rowOff>
    </xdr:from>
    <xdr:to>
      <xdr:col>4</xdr:col>
      <xdr:colOff>1463675</xdr:colOff>
      <xdr:row>179</xdr:row>
      <xdr:rowOff>1109980</xdr:rowOff>
    </xdr:to>
    <xdr:pic>
      <xdr:nvPicPr>
        <xdr:cNvPr id="306" name="图片 305"/>
        <xdr:cNvPicPr/>
      </xdr:nvPicPr>
      <xdr:blipFill>
        <a:blip r:embed="rId249"/>
        <a:srcRect/>
        <a:stretch>
          <a:fillRect/>
        </a:stretch>
      </xdr:blipFill>
      <xdr:spPr>
        <a:xfrm>
          <a:off x="4438650" y="224426145"/>
          <a:ext cx="143827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</xdr:colOff>
      <xdr:row>173</xdr:row>
      <xdr:rowOff>46355</xdr:rowOff>
    </xdr:from>
    <xdr:to>
      <xdr:col>4</xdr:col>
      <xdr:colOff>1479550</xdr:colOff>
      <xdr:row>173</xdr:row>
      <xdr:rowOff>1126490</xdr:rowOff>
    </xdr:to>
    <xdr:pic>
      <xdr:nvPicPr>
        <xdr:cNvPr id="307" name="图片 306"/>
        <xdr:cNvPicPr/>
      </xdr:nvPicPr>
      <xdr:blipFill>
        <a:blip r:embed="rId250"/>
        <a:srcRect/>
        <a:stretch>
          <a:fillRect/>
        </a:stretch>
      </xdr:blipFill>
      <xdr:spPr>
        <a:xfrm>
          <a:off x="4454525" y="216898855"/>
          <a:ext cx="143827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174</xdr:row>
      <xdr:rowOff>43815</xdr:rowOff>
    </xdr:from>
    <xdr:to>
      <xdr:col>4</xdr:col>
      <xdr:colOff>1485900</xdr:colOff>
      <xdr:row>174</xdr:row>
      <xdr:rowOff>1123950</xdr:rowOff>
    </xdr:to>
    <xdr:pic>
      <xdr:nvPicPr>
        <xdr:cNvPr id="308" name="图片 307"/>
        <xdr:cNvPicPr/>
      </xdr:nvPicPr>
      <xdr:blipFill>
        <a:blip r:embed="rId251"/>
        <a:stretch>
          <a:fillRect/>
        </a:stretch>
      </xdr:blipFill>
      <xdr:spPr>
        <a:xfrm>
          <a:off x="4457700" y="218153615"/>
          <a:ext cx="144145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175</xdr:row>
      <xdr:rowOff>29210</xdr:rowOff>
    </xdr:from>
    <xdr:to>
      <xdr:col>4</xdr:col>
      <xdr:colOff>1478915</xdr:colOff>
      <xdr:row>175</xdr:row>
      <xdr:rowOff>1109345</xdr:rowOff>
    </xdr:to>
    <xdr:pic>
      <xdr:nvPicPr>
        <xdr:cNvPr id="309" name="图片 308"/>
        <xdr:cNvPicPr/>
      </xdr:nvPicPr>
      <xdr:blipFill>
        <a:blip r:embed="rId252"/>
        <a:stretch>
          <a:fillRect/>
        </a:stretch>
      </xdr:blipFill>
      <xdr:spPr>
        <a:xfrm>
          <a:off x="4450715" y="219396310"/>
          <a:ext cx="144145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238</xdr:row>
      <xdr:rowOff>32385</xdr:rowOff>
    </xdr:from>
    <xdr:to>
      <xdr:col>4</xdr:col>
      <xdr:colOff>1477645</xdr:colOff>
      <xdr:row>238</xdr:row>
      <xdr:rowOff>1116965</xdr:rowOff>
    </xdr:to>
    <xdr:pic>
      <xdr:nvPicPr>
        <xdr:cNvPr id="310" name="图片 309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4441825" y="298609385"/>
          <a:ext cx="1449070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239</xdr:row>
      <xdr:rowOff>17780</xdr:rowOff>
    </xdr:from>
    <xdr:to>
      <xdr:col>4</xdr:col>
      <xdr:colOff>1477645</xdr:colOff>
      <xdr:row>239</xdr:row>
      <xdr:rowOff>1101725</xdr:rowOff>
    </xdr:to>
    <xdr:pic>
      <xdr:nvPicPr>
        <xdr:cNvPr id="311" name="图片 310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4442460" y="299852080"/>
          <a:ext cx="1448435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14605</xdr:colOff>
      <xdr:row>240</xdr:row>
      <xdr:rowOff>18415</xdr:rowOff>
    </xdr:from>
    <xdr:to>
      <xdr:col>4</xdr:col>
      <xdr:colOff>1463040</xdr:colOff>
      <xdr:row>240</xdr:row>
      <xdr:rowOff>1102360</xdr:rowOff>
    </xdr:to>
    <xdr:pic>
      <xdr:nvPicPr>
        <xdr:cNvPr id="312" name="图片 311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4427855" y="301110015"/>
          <a:ext cx="1448435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135</xdr:row>
      <xdr:rowOff>9525</xdr:rowOff>
    </xdr:from>
    <xdr:to>
      <xdr:col>4</xdr:col>
      <xdr:colOff>1506855</xdr:colOff>
      <xdr:row>136</xdr:row>
      <xdr:rowOff>12065</xdr:rowOff>
    </xdr:to>
    <xdr:pic>
      <xdr:nvPicPr>
        <xdr:cNvPr id="315" name="图片 314"/>
        <xdr:cNvPicPr/>
      </xdr:nvPicPr>
      <xdr:blipFill>
        <a:blip r:embed="rId256"/>
        <a:stretch>
          <a:fillRect/>
        </a:stretch>
      </xdr:blipFill>
      <xdr:spPr>
        <a:xfrm>
          <a:off x="4479925" y="169084625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89</xdr:row>
      <xdr:rowOff>0</xdr:rowOff>
    </xdr:from>
    <xdr:to>
      <xdr:col>4</xdr:col>
      <xdr:colOff>1440180</xdr:colOff>
      <xdr:row>90</xdr:row>
      <xdr:rowOff>2540</xdr:rowOff>
    </xdr:to>
    <xdr:pic>
      <xdr:nvPicPr>
        <xdr:cNvPr id="316" name="图片 315"/>
        <xdr:cNvPicPr/>
      </xdr:nvPicPr>
      <xdr:blipFill>
        <a:blip r:embed="rId257"/>
        <a:stretch>
          <a:fillRect/>
        </a:stretch>
      </xdr:blipFill>
      <xdr:spPr>
        <a:xfrm>
          <a:off x="4413250" y="11123930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19050</xdr:colOff>
      <xdr:row>6</xdr:row>
      <xdr:rowOff>0</xdr:rowOff>
    </xdr:from>
    <xdr:to>
      <xdr:col>3</xdr:col>
      <xdr:colOff>1459230</xdr:colOff>
      <xdr:row>7</xdr:row>
      <xdr:rowOff>5715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4362450" y="7048500"/>
          <a:ext cx="144018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1743075</xdr:colOff>
      <xdr:row>7</xdr:row>
      <xdr:rowOff>22225</xdr:rowOff>
    </xdr:from>
    <xdr:to>
      <xdr:col>3</xdr:col>
      <xdr:colOff>1430655</xdr:colOff>
      <xdr:row>8</xdr:row>
      <xdr:rowOff>24765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4333875" y="8328025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1440180</xdr:colOff>
      <xdr:row>9</xdr:row>
      <xdr:rowOff>2540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4343400" y="956310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1440180</xdr:colOff>
      <xdr:row>10</xdr:row>
      <xdr:rowOff>2540</xdr:rowOff>
    </xdr:to>
    <xdr:pic>
      <xdr:nvPicPr>
        <xdr:cNvPr id="5" name="图片 11" descr="13ec19d8f8b6c1e26318eeaf1c23671"/>
        <xdr:cNvPicPr/>
      </xdr:nvPicPr>
      <xdr:blipFill>
        <a:blip r:embed="rId4"/>
        <a:stretch>
          <a:fillRect/>
        </a:stretch>
      </xdr:blipFill>
      <xdr:spPr>
        <a:xfrm>
          <a:off x="4343400" y="1082040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14</xdr:row>
      <xdr:rowOff>0</xdr:rowOff>
    </xdr:from>
    <xdr:to>
      <xdr:col>3</xdr:col>
      <xdr:colOff>1440180</xdr:colOff>
      <xdr:row>15</xdr:row>
      <xdr:rowOff>2540</xdr:rowOff>
    </xdr:to>
    <xdr:pic>
      <xdr:nvPicPr>
        <xdr:cNvPr id="10" name="图片 9" descr="IMG_20200413_074229"/>
        <xdr:cNvPicPr/>
      </xdr:nvPicPr>
      <xdr:blipFill>
        <a:blip r:embed="rId5"/>
        <a:stretch>
          <a:fillRect/>
        </a:stretch>
      </xdr:blipFill>
      <xdr:spPr>
        <a:xfrm>
          <a:off x="4343400" y="17221200"/>
          <a:ext cx="1440180" cy="12598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1440180</xdr:colOff>
      <xdr:row>16</xdr:row>
      <xdr:rowOff>2540</xdr:rowOff>
    </xdr:to>
    <xdr:pic>
      <xdr:nvPicPr>
        <xdr:cNvPr id="11" name="图片 10" descr="IMG_20200413_072812"/>
        <xdr:cNvPicPr/>
      </xdr:nvPicPr>
      <xdr:blipFill>
        <a:blip r:embed="rId6"/>
        <a:stretch>
          <a:fillRect/>
        </a:stretch>
      </xdr:blipFill>
      <xdr:spPr>
        <a:xfrm>
          <a:off x="4343400" y="18478500"/>
          <a:ext cx="1440180" cy="12598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3</xdr:col>
      <xdr:colOff>1440180</xdr:colOff>
      <xdr:row>17</xdr:row>
      <xdr:rowOff>2540</xdr:rowOff>
    </xdr:to>
    <xdr:pic>
      <xdr:nvPicPr>
        <xdr:cNvPr id="12" name="图片 11" descr="IMG_20200413_065400"/>
        <xdr:cNvPicPr/>
      </xdr:nvPicPr>
      <xdr:blipFill>
        <a:blip r:embed="rId7"/>
        <a:stretch>
          <a:fillRect/>
        </a:stretch>
      </xdr:blipFill>
      <xdr:spPr>
        <a:xfrm>
          <a:off x="4343400" y="19735800"/>
          <a:ext cx="1440180" cy="12598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</xdr:row>
      <xdr:rowOff>0</xdr:rowOff>
    </xdr:from>
    <xdr:to>
      <xdr:col>3</xdr:col>
      <xdr:colOff>1440180</xdr:colOff>
      <xdr:row>2</xdr:row>
      <xdr:rowOff>1263015</xdr:rowOff>
    </xdr:to>
    <xdr:pic>
      <xdr:nvPicPr>
        <xdr:cNvPr id="13" name="Picture 9538"/>
        <xdr:cNvPicPr/>
      </xdr:nvPicPr>
      <xdr:blipFill>
        <a:blip r:embed="rId8"/>
        <a:stretch>
          <a:fillRect/>
        </a:stretch>
      </xdr:blipFill>
      <xdr:spPr>
        <a:xfrm>
          <a:off x="4343400" y="166370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0</xdr:colOff>
      <xdr:row>3</xdr:row>
      <xdr:rowOff>0</xdr:rowOff>
    </xdr:from>
    <xdr:to>
      <xdr:col>3</xdr:col>
      <xdr:colOff>1440180</xdr:colOff>
      <xdr:row>3</xdr:row>
      <xdr:rowOff>1263015</xdr:rowOff>
    </xdr:to>
    <xdr:pic>
      <xdr:nvPicPr>
        <xdr:cNvPr id="14" name="Picture 9539"/>
        <xdr:cNvPicPr/>
      </xdr:nvPicPr>
      <xdr:blipFill>
        <a:blip r:embed="rId9"/>
        <a:stretch>
          <a:fillRect/>
        </a:stretch>
      </xdr:blipFill>
      <xdr:spPr>
        <a:xfrm>
          <a:off x="4343400" y="300990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1440180</xdr:colOff>
      <xdr:row>4</xdr:row>
      <xdr:rowOff>1263015</xdr:rowOff>
    </xdr:to>
    <xdr:pic>
      <xdr:nvPicPr>
        <xdr:cNvPr id="15" name="Picture 9540"/>
        <xdr:cNvPicPr/>
      </xdr:nvPicPr>
      <xdr:blipFill>
        <a:blip r:embed="rId10"/>
        <a:stretch>
          <a:fillRect/>
        </a:stretch>
      </xdr:blipFill>
      <xdr:spPr>
        <a:xfrm>
          <a:off x="4343400" y="435610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1440180</xdr:colOff>
      <xdr:row>5</xdr:row>
      <xdr:rowOff>1263015</xdr:rowOff>
    </xdr:to>
    <xdr:pic>
      <xdr:nvPicPr>
        <xdr:cNvPr id="16" name="Picture 9541"/>
        <xdr:cNvPicPr/>
      </xdr:nvPicPr>
      <xdr:blipFill>
        <a:blip r:embed="rId11"/>
        <a:stretch>
          <a:fillRect/>
        </a:stretch>
      </xdr:blipFill>
      <xdr:spPr>
        <a:xfrm>
          <a:off x="4343400" y="5702300"/>
          <a:ext cx="1440180" cy="12630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1724025</xdr:colOff>
      <xdr:row>11</xdr:row>
      <xdr:rowOff>47625</xdr:rowOff>
    </xdr:from>
    <xdr:to>
      <xdr:col>3</xdr:col>
      <xdr:colOff>1411605</xdr:colOff>
      <xdr:row>12</xdr:row>
      <xdr:rowOff>50165</xdr:rowOff>
    </xdr:to>
    <xdr:pic>
      <xdr:nvPicPr>
        <xdr:cNvPr id="17" name="图片 16"/>
        <xdr:cNvPicPr/>
      </xdr:nvPicPr>
      <xdr:blipFill>
        <a:blip r:embed="rId12"/>
        <a:stretch>
          <a:fillRect/>
        </a:stretch>
      </xdr:blipFill>
      <xdr:spPr>
        <a:xfrm>
          <a:off x="4314825" y="13382625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</xdr:colOff>
      <xdr:row>12</xdr:row>
      <xdr:rowOff>57150</xdr:rowOff>
    </xdr:from>
    <xdr:to>
      <xdr:col>3</xdr:col>
      <xdr:colOff>1459230</xdr:colOff>
      <xdr:row>12</xdr:row>
      <xdr:rowOff>1316990</xdr:rowOff>
    </xdr:to>
    <xdr:pic>
      <xdr:nvPicPr>
        <xdr:cNvPr id="18" name="图片 17"/>
        <xdr:cNvPicPr/>
      </xdr:nvPicPr>
      <xdr:blipFill>
        <a:blip r:embed="rId13"/>
        <a:stretch>
          <a:fillRect/>
        </a:stretch>
      </xdr:blipFill>
      <xdr:spPr>
        <a:xfrm>
          <a:off x="4362450" y="1464945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1743075</xdr:colOff>
      <xdr:row>13</xdr:row>
      <xdr:rowOff>19050</xdr:rowOff>
    </xdr:from>
    <xdr:to>
      <xdr:col>3</xdr:col>
      <xdr:colOff>1430655</xdr:colOff>
      <xdr:row>14</xdr:row>
      <xdr:rowOff>21590</xdr:rowOff>
    </xdr:to>
    <xdr:pic>
      <xdr:nvPicPr>
        <xdr:cNvPr id="19" name="图片 18"/>
        <xdr:cNvPicPr/>
      </xdr:nvPicPr>
      <xdr:blipFill>
        <a:blip r:embed="rId14"/>
        <a:stretch>
          <a:fillRect/>
        </a:stretch>
      </xdr:blipFill>
      <xdr:spPr>
        <a:xfrm>
          <a:off x="4333875" y="1598295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10</xdr:row>
      <xdr:rowOff>0</xdr:rowOff>
    </xdr:from>
    <xdr:to>
      <xdr:col>3</xdr:col>
      <xdr:colOff>1449705</xdr:colOff>
      <xdr:row>11</xdr:row>
      <xdr:rowOff>2540</xdr:rowOff>
    </xdr:to>
    <xdr:pic>
      <xdr:nvPicPr>
        <xdr:cNvPr id="20" name="图片 19"/>
        <xdr:cNvPicPr/>
      </xdr:nvPicPr>
      <xdr:blipFill>
        <a:blip r:embed="rId15"/>
        <a:stretch>
          <a:fillRect/>
        </a:stretch>
      </xdr:blipFill>
      <xdr:spPr>
        <a:xfrm>
          <a:off x="4352925" y="12077700"/>
          <a:ext cx="1440180" cy="1259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76200</xdr:colOff>
      <xdr:row>1</xdr:row>
      <xdr:rowOff>713740</xdr:rowOff>
    </xdr:from>
    <xdr:to>
      <xdr:col>3</xdr:col>
      <xdr:colOff>1828165</xdr:colOff>
      <xdr:row>2</xdr:row>
      <xdr:rowOff>1085850</xdr:rowOff>
    </xdr:to>
    <xdr:pic>
      <xdr:nvPicPr>
        <xdr:cNvPr id="2" name="Picture 5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35300" y="1244600"/>
          <a:ext cx="17519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19685</xdr:colOff>
      <xdr:row>4</xdr:row>
      <xdr:rowOff>123825</xdr:rowOff>
    </xdr:from>
    <xdr:to>
      <xdr:col>3</xdr:col>
      <xdr:colOff>1943735</xdr:colOff>
      <xdr:row>5</xdr:row>
      <xdr:rowOff>28575</xdr:rowOff>
    </xdr:to>
    <xdr:pic>
      <xdr:nvPicPr>
        <xdr:cNvPr id="4" name="Picture 13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78785" y="3667125"/>
          <a:ext cx="1924050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3</xdr:row>
      <xdr:rowOff>74295</xdr:rowOff>
    </xdr:from>
    <xdr:to>
      <xdr:col>3</xdr:col>
      <xdr:colOff>1867535</xdr:colOff>
      <xdr:row>3</xdr:row>
      <xdr:rowOff>1160145</xdr:rowOff>
    </xdr:to>
    <xdr:pic>
      <xdr:nvPicPr>
        <xdr:cNvPr id="38" name="图片 25"/>
        <xdr:cNvPicPr/>
      </xdr:nvPicPr>
      <xdr:blipFill>
        <a:blip r:embed="rId3"/>
        <a:stretch>
          <a:fillRect/>
        </a:stretch>
      </xdr:blipFill>
      <xdr:spPr>
        <a:xfrm>
          <a:off x="3025775" y="2436495"/>
          <a:ext cx="1800860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1266190</xdr:colOff>
      <xdr:row>5</xdr:row>
      <xdr:rowOff>45720</xdr:rowOff>
    </xdr:from>
    <xdr:to>
      <xdr:col>3</xdr:col>
      <xdr:colOff>1791335</xdr:colOff>
      <xdr:row>5</xdr:row>
      <xdr:rowOff>1123315</xdr:rowOff>
    </xdr:to>
    <xdr:pic>
      <xdr:nvPicPr>
        <xdr:cNvPr id="63" name="图片 1" descr="0a14fa24de3a555a63278d61e44fe2c"/>
        <xdr:cNvPicPr/>
      </xdr:nvPicPr>
      <xdr:blipFill>
        <a:blip r:embed="rId4"/>
        <a:stretch>
          <a:fillRect/>
        </a:stretch>
      </xdr:blipFill>
      <xdr:spPr>
        <a:xfrm>
          <a:off x="2948940" y="4770120"/>
          <a:ext cx="180149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29210</xdr:colOff>
      <xdr:row>8</xdr:row>
      <xdr:rowOff>10160</xdr:rowOff>
    </xdr:from>
    <xdr:to>
      <xdr:col>3</xdr:col>
      <xdr:colOff>1830070</xdr:colOff>
      <xdr:row>8</xdr:row>
      <xdr:rowOff>1085850</xdr:rowOff>
    </xdr:to>
    <xdr:pic>
      <xdr:nvPicPr>
        <xdr:cNvPr id="87" name="图片 300" descr="已压缩_IMG_6223"/>
        <xdr:cNvPicPr/>
      </xdr:nvPicPr>
      <xdr:blipFill>
        <a:blip r:embed="rId5"/>
        <a:stretch>
          <a:fillRect/>
        </a:stretch>
      </xdr:blipFill>
      <xdr:spPr>
        <a:xfrm>
          <a:off x="2988310" y="8087360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9525</xdr:colOff>
      <xdr:row>9</xdr:row>
      <xdr:rowOff>0</xdr:rowOff>
    </xdr:from>
    <xdr:to>
      <xdr:col>3</xdr:col>
      <xdr:colOff>1809115</xdr:colOff>
      <xdr:row>9</xdr:row>
      <xdr:rowOff>1066165</xdr:rowOff>
    </xdr:to>
    <xdr:pic>
      <xdr:nvPicPr>
        <xdr:cNvPr id="88" name="图片 310" descr="已压缩_IMG_6235"/>
        <xdr:cNvPicPr/>
      </xdr:nvPicPr>
      <xdr:blipFill>
        <a:blip r:embed="rId6"/>
        <a:stretch>
          <a:fillRect/>
        </a:stretch>
      </xdr:blipFill>
      <xdr:spPr>
        <a:xfrm>
          <a:off x="2968625" y="9182100"/>
          <a:ext cx="1799590" cy="1066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10160</xdr:colOff>
      <xdr:row>6</xdr:row>
      <xdr:rowOff>29210</xdr:rowOff>
    </xdr:from>
    <xdr:to>
      <xdr:col>3</xdr:col>
      <xdr:colOff>1811020</xdr:colOff>
      <xdr:row>7</xdr:row>
      <xdr:rowOff>0</xdr:rowOff>
    </xdr:to>
    <xdr:pic>
      <xdr:nvPicPr>
        <xdr:cNvPr id="94" name="图片 19" descr="951a5ce9b4f8de6f9a8637049c9475b"/>
        <xdr:cNvPicPr/>
      </xdr:nvPicPr>
      <xdr:blipFill>
        <a:blip r:embed="rId7"/>
        <a:stretch>
          <a:fillRect/>
        </a:stretch>
      </xdr:blipFill>
      <xdr:spPr>
        <a:xfrm>
          <a:off x="2969260" y="5896610"/>
          <a:ext cx="180086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7</xdr:row>
      <xdr:rowOff>19685</xdr:rowOff>
    </xdr:from>
    <xdr:to>
      <xdr:col>3</xdr:col>
      <xdr:colOff>1840230</xdr:colOff>
      <xdr:row>7</xdr:row>
      <xdr:rowOff>1096010</xdr:rowOff>
    </xdr:to>
    <xdr:pic>
      <xdr:nvPicPr>
        <xdr:cNvPr id="95" name="图片 20" descr="92b73d8772ed2beebc10562f7a2a1e6"/>
        <xdr:cNvPicPr/>
      </xdr:nvPicPr>
      <xdr:blipFill>
        <a:blip r:embed="rId8"/>
        <a:stretch>
          <a:fillRect/>
        </a:stretch>
      </xdr:blipFill>
      <xdr:spPr>
        <a:xfrm>
          <a:off x="2998470" y="6991985"/>
          <a:ext cx="180086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</xdr:row>
      <xdr:rowOff>0</xdr:rowOff>
    </xdr:from>
    <xdr:to>
      <xdr:col>5</xdr:col>
      <xdr:colOff>1468120</xdr:colOff>
      <xdr:row>2</xdr:row>
      <xdr:rowOff>1088390</xdr:rowOff>
    </xdr:to>
    <xdr:pic>
      <xdr:nvPicPr>
        <xdr:cNvPr id="3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13450" y="1244600"/>
          <a:ext cx="1468120" cy="108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1436370</xdr:colOff>
      <xdr:row>3</xdr:row>
      <xdr:rowOff>1086485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13450" y="2362200"/>
          <a:ext cx="143637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5</xdr:col>
      <xdr:colOff>1457960</xdr:colOff>
      <xdr:row>4</xdr:row>
      <xdr:rowOff>1123950</xdr:rowOff>
    </xdr:to>
    <xdr:pic>
      <xdr:nvPicPr>
        <xdr:cNvPr id="6" name="图片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013450" y="3543300"/>
          <a:ext cx="145796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5</xdr:col>
      <xdr:colOff>1496060</xdr:colOff>
      <xdr:row>6</xdr:row>
      <xdr:rowOff>9525</xdr:rowOff>
    </xdr:to>
    <xdr:pic>
      <xdr:nvPicPr>
        <xdr:cNvPr id="7" name="图片 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13450" y="4724400"/>
          <a:ext cx="149606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6</xdr:col>
      <xdr:colOff>41275</xdr:colOff>
      <xdr:row>6</xdr:row>
      <xdr:rowOff>1067435</xdr:rowOff>
    </xdr:to>
    <xdr:pic>
      <xdr:nvPicPr>
        <xdr:cNvPr id="8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013450" y="5867400"/>
          <a:ext cx="158432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1497965</xdr:colOff>
      <xdr:row>8</xdr:row>
      <xdr:rowOff>1086485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013450" y="8077200"/>
          <a:ext cx="1497965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7</xdr:row>
      <xdr:rowOff>0</xdr:rowOff>
    </xdr:from>
    <xdr:to>
      <xdr:col>5</xdr:col>
      <xdr:colOff>1527810</xdr:colOff>
      <xdr:row>8</xdr:row>
      <xdr:rowOff>42545</xdr:rowOff>
    </xdr:to>
    <xdr:pic>
      <xdr:nvPicPr>
        <xdr:cNvPr id="10" name="图片 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013450" y="6972300"/>
          <a:ext cx="152781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5</xdr:col>
      <xdr:colOff>1537970</xdr:colOff>
      <xdr:row>10</xdr:row>
      <xdr:rowOff>0</xdr:rowOff>
    </xdr:to>
    <xdr:pic>
      <xdr:nvPicPr>
        <xdr:cNvPr id="11" name="图片 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013450" y="9182100"/>
          <a:ext cx="1537970" cy="11049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8403</xdr:colOff>
      <xdr:row>2</xdr:row>
      <xdr:rowOff>11206</xdr:rowOff>
    </xdr:from>
    <xdr:to>
      <xdr:col>9</xdr:col>
      <xdr:colOff>2525543</xdr:colOff>
      <xdr:row>2</xdr:row>
      <xdr:rowOff>1897156</xdr:rowOff>
    </xdr:to>
    <xdr:pic>
      <xdr:nvPicPr>
        <xdr:cNvPr id="2" name="图片 1" descr="湖东邻里中心北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869430" y="1122045"/>
          <a:ext cx="251714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2514600</xdr:colOff>
      <xdr:row>3</xdr:row>
      <xdr:rowOff>1885950</xdr:rowOff>
    </xdr:to>
    <xdr:pic>
      <xdr:nvPicPr>
        <xdr:cNvPr id="3" name="图片 2" descr="南施街1#出口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861175" y="301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</xdr:row>
      <xdr:rowOff>0</xdr:rowOff>
    </xdr:from>
    <xdr:to>
      <xdr:col>9</xdr:col>
      <xdr:colOff>2514600</xdr:colOff>
      <xdr:row>4</xdr:row>
      <xdr:rowOff>1885950</xdr:rowOff>
    </xdr:to>
    <xdr:pic>
      <xdr:nvPicPr>
        <xdr:cNvPr id="4" name="图片 3" descr="星塘街3#出口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861175" y="492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</xdr:row>
      <xdr:rowOff>0</xdr:rowOff>
    </xdr:from>
    <xdr:to>
      <xdr:col>9</xdr:col>
      <xdr:colOff>2514600</xdr:colOff>
      <xdr:row>5</xdr:row>
      <xdr:rowOff>1885950</xdr:rowOff>
    </xdr:to>
    <xdr:pic>
      <xdr:nvPicPr>
        <xdr:cNvPr id="5" name="图片 4" descr="钟南街1#出口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861175" y="682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</xdr:row>
      <xdr:rowOff>0</xdr:rowOff>
    </xdr:from>
    <xdr:to>
      <xdr:col>9</xdr:col>
      <xdr:colOff>2514600</xdr:colOff>
      <xdr:row>6</xdr:row>
      <xdr:rowOff>1885950</xdr:rowOff>
    </xdr:to>
    <xdr:pic>
      <xdr:nvPicPr>
        <xdr:cNvPr id="6" name="图片 5" descr="东环路3#出口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861175" y="873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2514600</xdr:colOff>
      <xdr:row>7</xdr:row>
      <xdr:rowOff>1885950</xdr:rowOff>
    </xdr:to>
    <xdr:pic>
      <xdr:nvPicPr>
        <xdr:cNvPr id="7" name="图片 6" descr="中央公园东2#出口.jp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6861175" y="1063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</xdr:row>
      <xdr:rowOff>0</xdr:rowOff>
    </xdr:from>
    <xdr:to>
      <xdr:col>9</xdr:col>
      <xdr:colOff>2514600</xdr:colOff>
      <xdr:row>8</xdr:row>
      <xdr:rowOff>1885950</xdr:rowOff>
    </xdr:to>
    <xdr:pic>
      <xdr:nvPicPr>
        <xdr:cNvPr id="8" name="图片 7" descr="星海生活广场北.jpg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6861175" y="1254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</xdr:row>
      <xdr:rowOff>0</xdr:rowOff>
    </xdr:from>
    <xdr:to>
      <xdr:col>9</xdr:col>
      <xdr:colOff>2514600</xdr:colOff>
      <xdr:row>9</xdr:row>
      <xdr:rowOff>1885950</xdr:rowOff>
    </xdr:to>
    <xdr:pic>
      <xdr:nvPicPr>
        <xdr:cNvPr id="9" name="图片 8" descr="星海广场2#出口.jpg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6861175" y="1444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</xdr:row>
      <xdr:rowOff>0</xdr:rowOff>
    </xdr:from>
    <xdr:to>
      <xdr:col>9</xdr:col>
      <xdr:colOff>2514600</xdr:colOff>
      <xdr:row>10</xdr:row>
      <xdr:rowOff>1885950</xdr:rowOff>
    </xdr:to>
    <xdr:pic>
      <xdr:nvPicPr>
        <xdr:cNvPr id="10" name="图片 9" descr="湖东邻里中心西南.jpg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6861175" y="1635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2514600</xdr:colOff>
      <xdr:row>11</xdr:row>
      <xdr:rowOff>1885950</xdr:rowOff>
    </xdr:to>
    <xdr:pic>
      <xdr:nvPicPr>
        <xdr:cNvPr id="11" name="图片 10" descr="方洲邻里中心南.jpg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6861175" y="1825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2514600</xdr:colOff>
      <xdr:row>12</xdr:row>
      <xdr:rowOff>1885950</xdr:rowOff>
    </xdr:to>
    <xdr:pic>
      <xdr:nvPicPr>
        <xdr:cNvPr id="12" name="图片 11" descr="新城邻里中心.jpg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6861175" y="2016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2514600</xdr:colOff>
      <xdr:row>13</xdr:row>
      <xdr:rowOff>1885950</xdr:rowOff>
    </xdr:to>
    <xdr:pic>
      <xdr:nvPicPr>
        <xdr:cNvPr id="13" name="图片 12" descr="国际大厦北.jpg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6861175" y="2206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2508250</xdr:colOff>
      <xdr:row>14</xdr:row>
      <xdr:rowOff>1885950</xdr:rowOff>
    </xdr:to>
    <xdr:pic>
      <xdr:nvPicPr>
        <xdr:cNvPr id="14" name="图片 13" descr="圆融大厦邮政局.jpg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6861175" y="23971250"/>
          <a:ext cx="250825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</xdr:row>
      <xdr:rowOff>0</xdr:rowOff>
    </xdr:from>
    <xdr:to>
      <xdr:col>9</xdr:col>
      <xdr:colOff>2514600</xdr:colOff>
      <xdr:row>15</xdr:row>
      <xdr:rowOff>1885950</xdr:rowOff>
    </xdr:to>
    <xdr:pic>
      <xdr:nvPicPr>
        <xdr:cNvPr id="15" name="图片 14" descr="行政服务中心西.jpg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6861175" y="2587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2514600</xdr:colOff>
      <xdr:row>16</xdr:row>
      <xdr:rowOff>1885950</xdr:rowOff>
    </xdr:to>
    <xdr:pic>
      <xdr:nvPicPr>
        <xdr:cNvPr id="16" name="图片 15" descr="行政服务中心东.jpg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6861175" y="2778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2514600</xdr:colOff>
      <xdr:row>17</xdr:row>
      <xdr:rowOff>1885950</xdr:rowOff>
    </xdr:to>
    <xdr:pic>
      <xdr:nvPicPr>
        <xdr:cNvPr id="17" name="图片 16" descr="星湖街2#出口.jpg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6861175" y="2968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18</xdr:row>
      <xdr:rowOff>0</xdr:rowOff>
    </xdr:from>
    <xdr:to>
      <xdr:col>9</xdr:col>
      <xdr:colOff>2514600</xdr:colOff>
      <xdr:row>18</xdr:row>
      <xdr:rowOff>1885950</xdr:rowOff>
    </xdr:to>
    <xdr:pic>
      <xdr:nvPicPr>
        <xdr:cNvPr id="18" name="图片 17" descr="星湖街3#出口.jpg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6861175" y="3159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19</xdr:row>
      <xdr:rowOff>0</xdr:rowOff>
    </xdr:from>
    <xdr:to>
      <xdr:col>9</xdr:col>
      <xdr:colOff>2514600</xdr:colOff>
      <xdr:row>19</xdr:row>
      <xdr:rowOff>1885950</xdr:rowOff>
    </xdr:to>
    <xdr:pic>
      <xdr:nvPicPr>
        <xdr:cNvPr id="19" name="图片 18" descr="红枫林公园东.jpg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6861175" y="3349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20</xdr:row>
      <xdr:rowOff>0</xdr:rowOff>
    </xdr:from>
    <xdr:to>
      <xdr:col>9</xdr:col>
      <xdr:colOff>2514600</xdr:colOff>
      <xdr:row>20</xdr:row>
      <xdr:rowOff>1885950</xdr:rowOff>
    </xdr:to>
    <xdr:pic>
      <xdr:nvPicPr>
        <xdr:cNvPr id="20" name="图片 19" descr="艺术中心北.jpg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6861175" y="3540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21</xdr:row>
      <xdr:rowOff>0</xdr:rowOff>
    </xdr:from>
    <xdr:to>
      <xdr:col>9</xdr:col>
      <xdr:colOff>2514600</xdr:colOff>
      <xdr:row>21</xdr:row>
      <xdr:rowOff>1885950</xdr:rowOff>
    </xdr:to>
    <xdr:pic>
      <xdr:nvPicPr>
        <xdr:cNvPr id="21" name="图片 20" descr="时代广场4#出口.jpg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6861175" y="3730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2514600</xdr:colOff>
      <xdr:row>22</xdr:row>
      <xdr:rowOff>1885950</xdr:rowOff>
    </xdr:to>
    <xdr:pic>
      <xdr:nvPicPr>
        <xdr:cNvPr id="22" name="图片 21" descr="水墨江南东.jpg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6861175" y="3921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23</xdr:row>
      <xdr:rowOff>0</xdr:rowOff>
    </xdr:from>
    <xdr:to>
      <xdr:col>9</xdr:col>
      <xdr:colOff>2514600</xdr:colOff>
      <xdr:row>23</xdr:row>
      <xdr:rowOff>1885950</xdr:rowOff>
    </xdr:to>
    <xdr:pic>
      <xdr:nvPicPr>
        <xdr:cNvPr id="23" name="图片 22" descr="园区城铁站.jpg"/>
        <xdr:cNvPicPr>
          <a:picLocks noChangeAspect="1"/>
        </xdr:cNvPicPr>
      </xdr:nvPicPr>
      <xdr:blipFill>
        <a:blip r:embed="rId22" cstate="print"/>
        <a:stretch>
          <a:fillRect/>
        </a:stretch>
      </xdr:blipFill>
      <xdr:spPr>
        <a:xfrm>
          <a:off x="6861175" y="4111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24</xdr:row>
      <xdr:rowOff>0</xdr:rowOff>
    </xdr:from>
    <xdr:to>
      <xdr:col>9</xdr:col>
      <xdr:colOff>2514600</xdr:colOff>
      <xdr:row>24</xdr:row>
      <xdr:rowOff>1885950</xdr:rowOff>
    </xdr:to>
    <xdr:pic>
      <xdr:nvPicPr>
        <xdr:cNvPr id="24" name="图片 23" descr="东环路2#出口.jpg"/>
        <xdr:cNvPicPr>
          <a:picLocks noChangeAspect="1"/>
        </xdr:cNvPicPr>
      </xdr:nvPicPr>
      <xdr:blipFill>
        <a:blip r:embed="rId23" cstate="print"/>
        <a:stretch>
          <a:fillRect/>
        </a:stretch>
      </xdr:blipFill>
      <xdr:spPr>
        <a:xfrm>
          <a:off x="6861175" y="4302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2514600</xdr:colOff>
      <xdr:row>25</xdr:row>
      <xdr:rowOff>1885950</xdr:rowOff>
    </xdr:to>
    <xdr:pic>
      <xdr:nvPicPr>
        <xdr:cNvPr id="25" name="图片 24" descr="中央公园东.jpg"/>
        <xdr:cNvPicPr>
          <a:picLocks noChangeAspect="1"/>
        </xdr:cNvPicPr>
      </xdr:nvPicPr>
      <xdr:blipFill>
        <a:blip r:embed="rId24" cstate="print"/>
        <a:stretch>
          <a:fillRect/>
        </a:stretch>
      </xdr:blipFill>
      <xdr:spPr>
        <a:xfrm>
          <a:off x="6861175" y="4492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26</xdr:row>
      <xdr:rowOff>0</xdr:rowOff>
    </xdr:from>
    <xdr:to>
      <xdr:col>9</xdr:col>
      <xdr:colOff>2514600</xdr:colOff>
      <xdr:row>26</xdr:row>
      <xdr:rowOff>1885950</xdr:rowOff>
    </xdr:to>
    <xdr:pic>
      <xdr:nvPicPr>
        <xdr:cNvPr id="26" name="图片 25" descr="天虹商场.jpg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6861175" y="4683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2514600</xdr:colOff>
      <xdr:row>27</xdr:row>
      <xdr:rowOff>1885950</xdr:rowOff>
    </xdr:to>
    <xdr:pic>
      <xdr:nvPicPr>
        <xdr:cNvPr id="27" name="图片 26" descr="欧尚超市西.jpg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6861175" y="4873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</xdr:row>
      <xdr:rowOff>0</xdr:rowOff>
    </xdr:from>
    <xdr:to>
      <xdr:col>9</xdr:col>
      <xdr:colOff>2514600</xdr:colOff>
      <xdr:row>28</xdr:row>
      <xdr:rowOff>1885950</xdr:rowOff>
    </xdr:to>
    <xdr:pic>
      <xdr:nvPicPr>
        <xdr:cNvPr id="28" name="图片 27" descr="农历广场.jpg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6861175" y="5064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29</xdr:row>
      <xdr:rowOff>0</xdr:rowOff>
    </xdr:from>
    <xdr:to>
      <xdr:col>9</xdr:col>
      <xdr:colOff>2514600</xdr:colOff>
      <xdr:row>29</xdr:row>
      <xdr:rowOff>1885950</xdr:rowOff>
    </xdr:to>
    <xdr:pic>
      <xdr:nvPicPr>
        <xdr:cNvPr id="29" name="图片 28" descr="韶山花园.jpg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6861175" y="5254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0</xdr:rowOff>
    </xdr:from>
    <xdr:to>
      <xdr:col>9</xdr:col>
      <xdr:colOff>2514600</xdr:colOff>
      <xdr:row>30</xdr:row>
      <xdr:rowOff>1885950</xdr:rowOff>
    </xdr:to>
    <xdr:pic>
      <xdr:nvPicPr>
        <xdr:cNvPr id="30" name="图片 29" descr="钟南街3#出口.jpg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6861175" y="5445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31</xdr:row>
      <xdr:rowOff>0</xdr:rowOff>
    </xdr:from>
    <xdr:to>
      <xdr:col>9</xdr:col>
      <xdr:colOff>2514600</xdr:colOff>
      <xdr:row>31</xdr:row>
      <xdr:rowOff>1885950</xdr:rowOff>
    </xdr:to>
    <xdr:pic>
      <xdr:nvPicPr>
        <xdr:cNvPr id="31" name="图片 30" descr="东沙湖邻里中心.jpg"/>
        <xdr:cNvPicPr>
          <a:picLocks noChangeAspect="1"/>
        </xdr:cNvPicPr>
      </xdr:nvPicPr>
      <xdr:blipFill>
        <a:blip r:embed="rId30" cstate="print"/>
        <a:stretch>
          <a:fillRect/>
        </a:stretch>
      </xdr:blipFill>
      <xdr:spPr>
        <a:xfrm>
          <a:off x="6861175" y="5635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33</xdr:row>
      <xdr:rowOff>0</xdr:rowOff>
    </xdr:from>
    <xdr:to>
      <xdr:col>9</xdr:col>
      <xdr:colOff>2514600</xdr:colOff>
      <xdr:row>33</xdr:row>
      <xdr:rowOff>1885950</xdr:rowOff>
    </xdr:to>
    <xdr:pic>
      <xdr:nvPicPr>
        <xdr:cNvPr id="32" name="图片 31" descr="摩天轮公园.jpg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6861175" y="6016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9</xdr:col>
      <xdr:colOff>2514600</xdr:colOff>
      <xdr:row>34</xdr:row>
      <xdr:rowOff>1885950</xdr:rowOff>
    </xdr:to>
    <xdr:pic>
      <xdr:nvPicPr>
        <xdr:cNvPr id="33" name="图片 32" descr="金鸡湖邻里中心.jpg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6861175" y="6207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2514600</xdr:colOff>
      <xdr:row>35</xdr:row>
      <xdr:rowOff>1885950</xdr:rowOff>
    </xdr:to>
    <xdr:pic>
      <xdr:nvPicPr>
        <xdr:cNvPr id="34" name="图片 33" descr="斜塘欧尚超市.jpg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6861175" y="6397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8</xdr:col>
      <xdr:colOff>1227123</xdr:colOff>
      <xdr:row>36</xdr:row>
      <xdr:rowOff>11205</xdr:rowOff>
    </xdr:from>
    <xdr:to>
      <xdr:col>9</xdr:col>
      <xdr:colOff>2517140</xdr:colOff>
      <xdr:row>37</xdr:row>
      <xdr:rowOff>11205</xdr:rowOff>
    </xdr:to>
    <xdr:pic>
      <xdr:nvPicPr>
        <xdr:cNvPr id="35" name="图片 34" descr="湖西社工委.jpg"/>
        <xdr:cNvPicPr>
          <a:picLocks noChangeAspect="1"/>
        </xdr:cNvPicPr>
      </xdr:nvPicPr>
      <xdr:blipFill>
        <a:blip r:embed="rId34" cstate="print"/>
        <a:srcRect r="1066" b="43838"/>
        <a:stretch>
          <a:fillRect/>
        </a:stretch>
      </xdr:blipFill>
      <xdr:spPr>
        <a:xfrm>
          <a:off x="6861175" y="65892045"/>
          <a:ext cx="2517140" cy="1905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2514600</xdr:colOff>
      <xdr:row>32</xdr:row>
      <xdr:rowOff>1885950</xdr:rowOff>
    </xdr:to>
    <xdr:pic>
      <xdr:nvPicPr>
        <xdr:cNvPr id="36" name="图片 35" descr="贵都花园.jpg"/>
        <xdr:cNvPicPr>
          <a:picLocks noChangeAspect="1"/>
        </xdr:cNvPicPr>
      </xdr:nvPicPr>
      <xdr:blipFill>
        <a:blip r:embed="rId35" cstate="print"/>
        <a:stretch>
          <a:fillRect/>
        </a:stretch>
      </xdr:blipFill>
      <xdr:spPr>
        <a:xfrm>
          <a:off x="6861175" y="5826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8403</xdr:colOff>
      <xdr:row>2</xdr:row>
      <xdr:rowOff>11206</xdr:rowOff>
    </xdr:from>
    <xdr:to>
      <xdr:col>9</xdr:col>
      <xdr:colOff>2525543</xdr:colOff>
      <xdr:row>2</xdr:row>
      <xdr:rowOff>1897156</xdr:rowOff>
    </xdr:to>
    <xdr:pic>
      <xdr:nvPicPr>
        <xdr:cNvPr id="37" name="图片 36" descr="湖东邻里中心北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869430" y="1122045"/>
          <a:ext cx="251714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2514600</xdr:colOff>
      <xdr:row>3</xdr:row>
      <xdr:rowOff>1885950</xdr:rowOff>
    </xdr:to>
    <xdr:pic>
      <xdr:nvPicPr>
        <xdr:cNvPr id="38" name="图片 37" descr="南施街1#出口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861175" y="301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</xdr:row>
      <xdr:rowOff>0</xdr:rowOff>
    </xdr:from>
    <xdr:to>
      <xdr:col>9</xdr:col>
      <xdr:colOff>2514600</xdr:colOff>
      <xdr:row>4</xdr:row>
      <xdr:rowOff>1885950</xdr:rowOff>
    </xdr:to>
    <xdr:pic>
      <xdr:nvPicPr>
        <xdr:cNvPr id="39" name="图片 38" descr="星塘街3#出口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861175" y="492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</xdr:row>
      <xdr:rowOff>0</xdr:rowOff>
    </xdr:from>
    <xdr:to>
      <xdr:col>9</xdr:col>
      <xdr:colOff>2514600</xdr:colOff>
      <xdr:row>5</xdr:row>
      <xdr:rowOff>1885950</xdr:rowOff>
    </xdr:to>
    <xdr:pic>
      <xdr:nvPicPr>
        <xdr:cNvPr id="40" name="图片 39" descr="钟南街1#出口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861175" y="682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</xdr:row>
      <xdr:rowOff>0</xdr:rowOff>
    </xdr:from>
    <xdr:to>
      <xdr:col>9</xdr:col>
      <xdr:colOff>2514600</xdr:colOff>
      <xdr:row>6</xdr:row>
      <xdr:rowOff>1885950</xdr:rowOff>
    </xdr:to>
    <xdr:pic>
      <xdr:nvPicPr>
        <xdr:cNvPr id="41" name="图片 40" descr="东环路3#出口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861175" y="873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2514600</xdr:colOff>
      <xdr:row>7</xdr:row>
      <xdr:rowOff>1885950</xdr:rowOff>
    </xdr:to>
    <xdr:pic>
      <xdr:nvPicPr>
        <xdr:cNvPr id="42" name="图片 41" descr="中央公园东2#出口.jp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6861175" y="1063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</xdr:row>
      <xdr:rowOff>0</xdr:rowOff>
    </xdr:from>
    <xdr:to>
      <xdr:col>9</xdr:col>
      <xdr:colOff>2514600</xdr:colOff>
      <xdr:row>8</xdr:row>
      <xdr:rowOff>1885950</xdr:rowOff>
    </xdr:to>
    <xdr:pic>
      <xdr:nvPicPr>
        <xdr:cNvPr id="43" name="图片 42" descr="星海生活广场北.jpg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6861175" y="1254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</xdr:row>
      <xdr:rowOff>0</xdr:rowOff>
    </xdr:from>
    <xdr:to>
      <xdr:col>9</xdr:col>
      <xdr:colOff>2514600</xdr:colOff>
      <xdr:row>9</xdr:row>
      <xdr:rowOff>1885950</xdr:rowOff>
    </xdr:to>
    <xdr:pic>
      <xdr:nvPicPr>
        <xdr:cNvPr id="44" name="图片 43" descr="星海广场2#出口.jpg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6861175" y="1444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</xdr:row>
      <xdr:rowOff>0</xdr:rowOff>
    </xdr:from>
    <xdr:to>
      <xdr:col>9</xdr:col>
      <xdr:colOff>2514600</xdr:colOff>
      <xdr:row>10</xdr:row>
      <xdr:rowOff>1885950</xdr:rowOff>
    </xdr:to>
    <xdr:pic>
      <xdr:nvPicPr>
        <xdr:cNvPr id="45" name="图片 44" descr="湖东邻里中心西南.jpg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6861175" y="1635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2514600</xdr:colOff>
      <xdr:row>11</xdr:row>
      <xdr:rowOff>1885950</xdr:rowOff>
    </xdr:to>
    <xdr:pic>
      <xdr:nvPicPr>
        <xdr:cNvPr id="46" name="图片 45" descr="方洲邻里中心南.jpg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6861175" y="1825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2514600</xdr:colOff>
      <xdr:row>12</xdr:row>
      <xdr:rowOff>1885950</xdr:rowOff>
    </xdr:to>
    <xdr:pic>
      <xdr:nvPicPr>
        <xdr:cNvPr id="47" name="图片 46" descr="新城邻里中心.jpg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6861175" y="2016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2514600</xdr:colOff>
      <xdr:row>13</xdr:row>
      <xdr:rowOff>1885950</xdr:rowOff>
    </xdr:to>
    <xdr:pic>
      <xdr:nvPicPr>
        <xdr:cNvPr id="48" name="图片 47" descr="国际大厦北.jpg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6861175" y="2206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2508250</xdr:colOff>
      <xdr:row>14</xdr:row>
      <xdr:rowOff>1885950</xdr:rowOff>
    </xdr:to>
    <xdr:pic>
      <xdr:nvPicPr>
        <xdr:cNvPr id="49" name="图片 48" descr="圆融大厦邮政局.jpg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6861175" y="23971250"/>
          <a:ext cx="250825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</xdr:row>
      <xdr:rowOff>0</xdr:rowOff>
    </xdr:from>
    <xdr:to>
      <xdr:col>9</xdr:col>
      <xdr:colOff>2514600</xdr:colOff>
      <xdr:row>15</xdr:row>
      <xdr:rowOff>1885950</xdr:rowOff>
    </xdr:to>
    <xdr:pic>
      <xdr:nvPicPr>
        <xdr:cNvPr id="50" name="图片 49" descr="行政服务中心西.jpg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6861175" y="2587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2514600</xdr:colOff>
      <xdr:row>16</xdr:row>
      <xdr:rowOff>1885950</xdr:rowOff>
    </xdr:to>
    <xdr:pic>
      <xdr:nvPicPr>
        <xdr:cNvPr id="51" name="图片 50" descr="行政服务中心东.jpg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6861175" y="2778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2514600</xdr:colOff>
      <xdr:row>17</xdr:row>
      <xdr:rowOff>1885950</xdr:rowOff>
    </xdr:to>
    <xdr:pic>
      <xdr:nvPicPr>
        <xdr:cNvPr id="52" name="图片 51" descr="星湖街2#出口.jpg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6861175" y="2968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18</xdr:row>
      <xdr:rowOff>0</xdr:rowOff>
    </xdr:from>
    <xdr:to>
      <xdr:col>9</xdr:col>
      <xdr:colOff>2514600</xdr:colOff>
      <xdr:row>18</xdr:row>
      <xdr:rowOff>1885950</xdr:rowOff>
    </xdr:to>
    <xdr:pic>
      <xdr:nvPicPr>
        <xdr:cNvPr id="53" name="图片 52" descr="星湖街3#出口.jpg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6861175" y="3159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19</xdr:row>
      <xdr:rowOff>0</xdr:rowOff>
    </xdr:from>
    <xdr:to>
      <xdr:col>9</xdr:col>
      <xdr:colOff>2514600</xdr:colOff>
      <xdr:row>19</xdr:row>
      <xdr:rowOff>1885950</xdr:rowOff>
    </xdr:to>
    <xdr:pic>
      <xdr:nvPicPr>
        <xdr:cNvPr id="54" name="图片 53" descr="红枫林公园东.jpg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6861175" y="3349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20</xdr:row>
      <xdr:rowOff>0</xdr:rowOff>
    </xdr:from>
    <xdr:to>
      <xdr:col>9</xdr:col>
      <xdr:colOff>2514600</xdr:colOff>
      <xdr:row>20</xdr:row>
      <xdr:rowOff>1885950</xdr:rowOff>
    </xdr:to>
    <xdr:pic>
      <xdr:nvPicPr>
        <xdr:cNvPr id="55" name="图片 54" descr="艺术中心北.jpg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6861175" y="3540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21</xdr:row>
      <xdr:rowOff>0</xdr:rowOff>
    </xdr:from>
    <xdr:to>
      <xdr:col>9</xdr:col>
      <xdr:colOff>2514600</xdr:colOff>
      <xdr:row>21</xdr:row>
      <xdr:rowOff>1885950</xdr:rowOff>
    </xdr:to>
    <xdr:pic>
      <xdr:nvPicPr>
        <xdr:cNvPr id="56" name="图片 55" descr="时代广场4#出口.jpg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6861175" y="3730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2514600</xdr:colOff>
      <xdr:row>22</xdr:row>
      <xdr:rowOff>1885950</xdr:rowOff>
    </xdr:to>
    <xdr:pic>
      <xdr:nvPicPr>
        <xdr:cNvPr id="57" name="图片 56" descr="水墨江南东.jpg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6861175" y="3921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23</xdr:row>
      <xdr:rowOff>0</xdr:rowOff>
    </xdr:from>
    <xdr:to>
      <xdr:col>9</xdr:col>
      <xdr:colOff>2514600</xdr:colOff>
      <xdr:row>23</xdr:row>
      <xdr:rowOff>1885950</xdr:rowOff>
    </xdr:to>
    <xdr:pic>
      <xdr:nvPicPr>
        <xdr:cNvPr id="58" name="图片 57" descr="园区城铁站.jpg"/>
        <xdr:cNvPicPr>
          <a:picLocks noChangeAspect="1"/>
        </xdr:cNvPicPr>
      </xdr:nvPicPr>
      <xdr:blipFill>
        <a:blip r:embed="rId22" cstate="print"/>
        <a:stretch>
          <a:fillRect/>
        </a:stretch>
      </xdr:blipFill>
      <xdr:spPr>
        <a:xfrm>
          <a:off x="6861175" y="4111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24</xdr:row>
      <xdr:rowOff>0</xdr:rowOff>
    </xdr:from>
    <xdr:to>
      <xdr:col>9</xdr:col>
      <xdr:colOff>2514600</xdr:colOff>
      <xdr:row>24</xdr:row>
      <xdr:rowOff>1885950</xdr:rowOff>
    </xdr:to>
    <xdr:pic>
      <xdr:nvPicPr>
        <xdr:cNvPr id="59" name="图片 58" descr="东环路2#出口.jpg"/>
        <xdr:cNvPicPr>
          <a:picLocks noChangeAspect="1"/>
        </xdr:cNvPicPr>
      </xdr:nvPicPr>
      <xdr:blipFill>
        <a:blip r:embed="rId23" cstate="print"/>
        <a:stretch>
          <a:fillRect/>
        </a:stretch>
      </xdr:blipFill>
      <xdr:spPr>
        <a:xfrm>
          <a:off x="6861175" y="4302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2514600</xdr:colOff>
      <xdr:row>25</xdr:row>
      <xdr:rowOff>1885950</xdr:rowOff>
    </xdr:to>
    <xdr:pic>
      <xdr:nvPicPr>
        <xdr:cNvPr id="60" name="图片 59" descr="中央公园东.jpg"/>
        <xdr:cNvPicPr>
          <a:picLocks noChangeAspect="1"/>
        </xdr:cNvPicPr>
      </xdr:nvPicPr>
      <xdr:blipFill>
        <a:blip r:embed="rId24" cstate="print"/>
        <a:stretch>
          <a:fillRect/>
        </a:stretch>
      </xdr:blipFill>
      <xdr:spPr>
        <a:xfrm>
          <a:off x="6861175" y="4492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26</xdr:row>
      <xdr:rowOff>0</xdr:rowOff>
    </xdr:from>
    <xdr:to>
      <xdr:col>9</xdr:col>
      <xdr:colOff>2514600</xdr:colOff>
      <xdr:row>26</xdr:row>
      <xdr:rowOff>1885950</xdr:rowOff>
    </xdr:to>
    <xdr:pic>
      <xdr:nvPicPr>
        <xdr:cNvPr id="61" name="图片 60" descr="天虹商场.jpg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6861175" y="4683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2514600</xdr:colOff>
      <xdr:row>27</xdr:row>
      <xdr:rowOff>1885950</xdr:rowOff>
    </xdr:to>
    <xdr:pic>
      <xdr:nvPicPr>
        <xdr:cNvPr id="62" name="图片 61" descr="欧尚超市西.jpg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6861175" y="4873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</xdr:row>
      <xdr:rowOff>0</xdr:rowOff>
    </xdr:from>
    <xdr:to>
      <xdr:col>9</xdr:col>
      <xdr:colOff>2514600</xdr:colOff>
      <xdr:row>28</xdr:row>
      <xdr:rowOff>1885950</xdr:rowOff>
    </xdr:to>
    <xdr:pic>
      <xdr:nvPicPr>
        <xdr:cNvPr id="63" name="图片 62" descr="农历广场.jpg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6861175" y="5064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29</xdr:row>
      <xdr:rowOff>0</xdr:rowOff>
    </xdr:from>
    <xdr:to>
      <xdr:col>9</xdr:col>
      <xdr:colOff>2514600</xdr:colOff>
      <xdr:row>29</xdr:row>
      <xdr:rowOff>1885950</xdr:rowOff>
    </xdr:to>
    <xdr:pic>
      <xdr:nvPicPr>
        <xdr:cNvPr id="64" name="图片 63" descr="韶山花园.jpg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6861175" y="5254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0</xdr:rowOff>
    </xdr:from>
    <xdr:to>
      <xdr:col>9</xdr:col>
      <xdr:colOff>2514600</xdr:colOff>
      <xdr:row>30</xdr:row>
      <xdr:rowOff>1885950</xdr:rowOff>
    </xdr:to>
    <xdr:pic>
      <xdr:nvPicPr>
        <xdr:cNvPr id="65" name="图片 64" descr="钟南街3#出口.jpg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6861175" y="5445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31</xdr:row>
      <xdr:rowOff>0</xdr:rowOff>
    </xdr:from>
    <xdr:to>
      <xdr:col>9</xdr:col>
      <xdr:colOff>2514600</xdr:colOff>
      <xdr:row>31</xdr:row>
      <xdr:rowOff>1885950</xdr:rowOff>
    </xdr:to>
    <xdr:pic>
      <xdr:nvPicPr>
        <xdr:cNvPr id="66" name="图片 65" descr="东沙湖邻里中心.jpg"/>
        <xdr:cNvPicPr>
          <a:picLocks noChangeAspect="1"/>
        </xdr:cNvPicPr>
      </xdr:nvPicPr>
      <xdr:blipFill>
        <a:blip r:embed="rId30" cstate="print"/>
        <a:stretch>
          <a:fillRect/>
        </a:stretch>
      </xdr:blipFill>
      <xdr:spPr>
        <a:xfrm>
          <a:off x="6861175" y="5635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33</xdr:row>
      <xdr:rowOff>0</xdr:rowOff>
    </xdr:from>
    <xdr:to>
      <xdr:col>9</xdr:col>
      <xdr:colOff>2514600</xdr:colOff>
      <xdr:row>33</xdr:row>
      <xdr:rowOff>1885950</xdr:rowOff>
    </xdr:to>
    <xdr:pic>
      <xdr:nvPicPr>
        <xdr:cNvPr id="67" name="图片 66" descr="摩天轮公园.jpg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6861175" y="6016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9</xdr:col>
      <xdr:colOff>2514600</xdr:colOff>
      <xdr:row>34</xdr:row>
      <xdr:rowOff>1885950</xdr:rowOff>
    </xdr:to>
    <xdr:pic>
      <xdr:nvPicPr>
        <xdr:cNvPr id="68" name="图片 67" descr="金鸡湖邻里中心.jpg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6861175" y="62071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2514600</xdr:colOff>
      <xdr:row>35</xdr:row>
      <xdr:rowOff>1885950</xdr:rowOff>
    </xdr:to>
    <xdr:pic>
      <xdr:nvPicPr>
        <xdr:cNvPr id="69" name="图片 68" descr="斜塘欧尚超市.jpg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6861175" y="63976250"/>
          <a:ext cx="2514600" cy="188595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36</xdr:row>
      <xdr:rowOff>11206</xdr:rowOff>
    </xdr:from>
    <xdr:to>
      <xdr:col>9</xdr:col>
      <xdr:colOff>2505710</xdr:colOff>
      <xdr:row>36</xdr:row>
      <xdr:rowOff>1893346</xdr:rowOff>
    </xdr:to>
    <xdr:pic>
      <xdr:nvPicPr>
        <xdr:cNvPr id="70" name="图片 69" descr="湖西社工委.jpg"/>
        <xdr:cNvPicPr>
          <a:picLocks noChangeAspect="1"/>
        </xdr:cNvPicPr>
      </xdr:nvPicPr>
      <xdr:blipFill>
        <a:blip r:embed="rId34" cstate="print"/>
        <a:srcRect r="1066" b="43838"/>
        <a:stretch>
          <a:fillRect/>
        </a:stretch>
      </xdr:blipFill>
      <xdr:spPr>
        <a:xfrm>
          <a:off x="6880225" y="65892045"/>
          <a:ext cx="2486660" cy="18821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2514600</xdr:colOff>
      <xdr:row>32</xdr:row>
      <xdr:rowOff>1885950</xdr:rowOff>
    </xdr:to>
    <xdr:pic>
      <xdr:nvPicPr>
        <xdr:cNvPr id="71" name="图片 70" descr="贵都花园.jpg"/>
        <xdr:cNvPicPr>
          <a:picLocks noChangeAspect="1"/>
        </xdr:cNvPicPr>
      </xdr:nvPicPr>
      <xdr:blipFill>
        <a:blip r:embed="rId35" cstate="print"/>
        <a:stretch>
          <a:fillRect/>
        </a:stretch>
      </xdr:blipFill>
      <xdr:spPr>
        <a:xfrm>
          <a:off x="6861175" y="58261250"/>
          <a:ext cx="2514600" cy="18859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CAEACE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F43"/>
  <sheetViews>
    <sheetView topLeftCell="A13" workbookViewId="0">
      <selection activeCell="B25" sqref="B25"/>
    </sheetView>
  </sheetViews>
  <sheetFormatPr defaultColWidth="9" defaultRowHeight="14" outlineLevelCol="5"/>
  <cols>
    <col min="1" max="1" width="11.5833333333333" customWidth="1"/>
    <col min="2" max="2" width="16.75" customWidth="1"/>
    <col min="3" max="3" width="21.25" customWidth="1"/>
    <col min="4" max="4" width="20.5833333333333" customWidth="1"/>
    <col min="5" max="5" width="25.25" customWidth="1"/>
    <col min="6" max="6" width="32" customWidth="1"/>
    <col min="7" max="7" width="8.83333333333333" customWidth="1"/>
  </cols>
  <sheetData>
    <row r="1" ht="33" customHeight="1" spans="1:6">
      <c r="A1" s="133" t="s">
        <v>0</v>
      </c>
      <c r="B1" s="133"/>
      <c r="C1" s="133"/>
      <c r="D1" s="133"/>
      <c r="E1" s="133"/>
      <c r="F1" s="133"/>
    </row>
    <row r="2" ht="35.15" customHeight="1" spans="1:6">
      <c r="A2" s="92" t="s">
        <v>1</v>
      </c>
      <c r="B2" s="92"/>
      <c r="C2" s="92"/>
      <c r="D2" s="92" t="s">
        <v>2</v>
      </c>
      <c r="E2" s="92"/>
      <c r="F2" s="92"/>
    </row>
    <row r="3" ht="35.15" customHeight="1" spans="1:6">
      <c r="A3" s="101"/>
      <c r="B3" s="92" t="s">
        <v>3</v>
      </c>
      <c r="C3" s="92" t="s">
        <v>4</v>
      </c>
      <c r="D3" s="92" t="s">
        <v>5</v>
      </c>
      <c r="E3" s="92" t="s">
        <v>6</v>
      </c>
      <c r="F3" s="15" t="s">
        <v>7</v>
      </c>
    </row>
    <row r="4" s="60" customFormat="1" ht="35.15" customHeight="1" spans="1:6">
      <c r="A4" s="15" t="s">
        <v>8</v>
      </c>
      <c r="B4" s="15" t="s">
        <v>9</v>
      </c>
      <c r="C4" s="15" t="s">
        <v>10</v>
      </c>
      <c r="D4" s="15">
        <v>0</v>
      </c>
      <c r="E4" s="15">
        <v>25</v>
      </c>
      <c r="F4" s="15">
        <v>0</v>
      </c>
    </row>
    <row r="5" s="60" customFormat="1" ht="35.15" customHeight="1" spans="1:6">
      <c r="A5" s="15"/>
      <c r="B5" s="15" t="s">
        <v>11</v>
      </c>
      <c r="C5" s="15"/>
      <c r="D5" s="15">
        <v>819</v>
      </c>
      <c r="E5" s="15">
        <v>30</v>
      </c>
      <c r="F5" s="15">
        <f>D5*E5</f>
        <v>24570</v>
      </c>
    </row>
    <row r="6" s="60" customFormat="1" ht="35.15" customHeight="1" spans="1:6">
      <c r="A6" s="15"/>
      <c r="B6" s="15" t="s">
        <v>12</v>
      </c>
      <c r="C6" s="15"/>
      <c r="D6" s="15">
        <v>1980</v>
      </c>
      <c r="E6" s="15">
        <v>35</v>
      </c>
      <c r="F6" s="15">
        <f t="shared" ref="F6:F7" si="0">D6*E6</f>
        <v>69300</v>
      </c>
    </row>
    <row r="7" s="60" customFormat="1" ht="35.15" customHeight="1" spans="1:6">
      <c r="A7" s="15"/>
      <c r="B7" s="15" t="s">
        <v>13</v>
      </c>
      <c r="C7" s="15"/>
      <c r="D7" s="15">
        <v>8678</v>
      </c>
      <c r="E7" s="15">
        <v>40</v>
      </c>
      <c r="F7" s="15">
        <f t="shared" si="0"/>
        <v>347120</v>
      </c>
    </row>
    <row r="8" ht="35.15" customHeight="1" spans="1:6">
      <c r="A8" s="134" t="s">
        <v>14</v>
      </c>
      <c r="B8" s="135"/>
      <c r="C8" s="136"/>
      <c r="D8" s="137">
        <f>F4+F5+F6+F7</f>
        <v>440990</v>
      </c>
      <c r="E8" s="138"/>
      <c r="F8" s="139"/>
    </row>
    <row r="9" s="60" customFormat="1" ht="35.15" customHeight="1" spans="1:6">
      <c r="A9" s="15" t="s">
        <v>15</v>
      </c>
      <c r="B9" s="15" t="s">
        <v>16</v>
      </c>
      <c r="C9" s="15" t="s">
        <v>17</v>
      </c>
      <c r="D9" s="15">
        <v>20</v>
      </c>
      <c r="E9" s="15">
        <v>8500</v>
      </c>
      <c r="F9" s="15">
        <f>D9*E9</f>
        <v>170000</v>
      </c>
    </row>
    <row r="10" s="60" customFormat="1" ht="35.15" customHeight="1" spans="1:6">
      <c r="A10" s="15"/>
      <c r="B10" s="15" t="s">
        <v>18</v>
      </c>
      <c r="C10" s="15"/>
      <c r="D10" s="15">
        <v>30</v>
      </c>
      <c r="E10" s="15">
        <v>2000</v>
      </c>
      <c r="F10" s="15">
        <f>D10*E10</f>
        <v>60000</v>
      </c>
    </row>
    <row r="11" ht="35.15" customHeight="1" spans="1:6">
      <c r="A11" s="140" t="s">
        <v>19</v>
      </c>
      <c r="B11" s="141"/>
      <c r="C11" s="142"/>
      <c r="D11" s="143">
        <f>F9+F10</f>
        <v>230000</v>
      </c>
      <c r="E11" s="143"/>
      <c r="F11" s="143"/>
    </row>
    <row r="12" ht="35.15" customHeight="1" spans="1:6">
      <c r="A12" s="144" t="s">
        <v>20</v>
      </c>
      <c r="B12" s="145"/>
      <c r="C12" s="146"/>
      <c r="D12" s="147">
        <v>1</v>
      </c>
      <c r="E12" s="147">
        <v>100000</v>
      </c>
      <c r="F12" s="147">
        <v>100000</v>
      </c>
    </row>
    <row r="13" ht="35.15" customHeight="1" spans="1:6">
      <c r="A13" s="148" t="s">
        <v>21</v>
      </c>
      <c r="B13" s="148"/>
      <c r="C13" s="148"/>
      <c r="D13" s="149">
        <v>3</v>
      </c>
      <c r="E13" s="149">
        <v>2000</v>
      </c>
      <c r="F13" s="149">
        <f>E13*D13</f>
        <v>6000</v>
      </c>
    </row>
    <row r="14" ht="35.15" customHeight="1" spans="1:6">
      <c r="A14" s="150" t="s">
        <v>22</v>
      </c>
      <c r="B14" s="150"/>
      <c r="C14" s="150"/>
      <c r="D14" s="150"/>
      <c r="E14" s="150"/>
      <c r="F14" s="150">
        <f>F13+F12+D11+D8</f>
        <v>776990</v>
      </c>
    </row>
    <row r="15" ht="15.65" customHeight="1"/>
    <row r="16" ht="28.15" customHeight="1" spans="1:6">
      <c r="A16" s="133" t="s">
        <v>23</v>
      </c>
      <c r="B16" s="133"/>
      <c r="C16" s="133"/>
      <c r="D16" s="133"/>
      <c r="E16" s="133"/>
      <c r="F16" s="133"/>
    </row>
    <row r="17" ht="35.15" customHeight="1" spans="1:6">
      <c r="A17" s="92" t="s">
        <v>1</v>
      </c>
      <c r="B17" s="92"/>
      <c r="C17" s="92"/>
      <c r="D17" s="92" t="s">
        <v>2</v>
      </c>
      <c r="E17" s="92"/>
      <c r="F17" s="92"/>
    </row>
    <row r="18" ht="35.15" customHeight="1" spans="1:6">
      <c r="A18" s="101"/>
      <c r="B18" s="92" t="s">
        <v>3</v>
      </c>
      <c r="C18" s="92" t="s">
        <v>4</v>
      </c>
      <c r="D18" s="92" t="s">
        <v>5</v>
      </c>
      <c r="E18" s="92" t="s">
        <v>6</v>
      </c>
      <c r="F18" s="15" t="s">
        <v>7</v>
      </c>
    </row>
    <row r="19" s="60" customFormat="1" ht="35.15" customHeight="1" spans="1:6">
      <c r="A19" s="15" t="s">
        <v>8</v>
      </c>
      <c r="B19" s="15" t="s">
        <v>9</v>
      </c>
      <c r="C19" s="15" t="s">
        <v>10</v>
      </c>
      <c r="D19" s="15">
        <v>0</v>
      </c>
      <c r="E19" s="15">
        <v>25</v>
      </c>
      <c r="F19" s="15">
        <v>0</v>
      </c>
    </row>
    <row r="20" s="60" customFormat="1" ht="35.15" customHeight="1" spans="1:6">
      <c r="A20" s="15"/>
      <c r="B20" s="15" t="s">
        <v>11</v>
      </c>
      <c r="C20" s="15"/>
      <c r="D20" s="15">
        <v>819</v>
      </c>
      <c r="E20" s="15">
        <v>30</v>
      </c>
      <c r="F20" s="15">
        <f>D20*E20</f>
        <v>24570</v>
      </c>
    </row>
    <row r="21" s="60" customFormat="1" ht="35.15" customHeight="1" spans="1:6">
      <c r="A21" s="15"/>
      <c r="B21" s="15" t="s">
        <v>12</v>
      </c>
      <c r="C21" s="15"/>
      <c r="D21" s="15">
        <v>2712</v>
      </c>
      <c r="E21" s="15">
        <v>35</v>
      </c>
      <c r="F21" s="15">
        <f t="shared" ref="F21:F22" si="1">D21*E21</f>
        <v>94920</v>
      </c>
    </row>
    <row r="22" s="60" customFormat="1" ht="35.15" customHeight="1" spans="1:6">
      <c r="A22" s="15"/>
      <c r="B22" s="15" t="s">
        <v>13</v>
      </c>
      <c r="C22" s="15"/>
      <c r="D22" s="15">
        <v>10954</v>
      </c>
      <c r="E22" s="15">
        <v>40</v>
      </c>
      <c r="F22" s="15">
        <f t="shared" si="1"/>
        <v>438160</v>
      </c>
    </row>
    <row r="23" ht="35.15" customHeight="1" spans="1:6">
      <c r="A23" s="151" t="s">
        <v>14</v>
      </c>
      <c r="B23" s="151"/>
      <c r="C23" s="151"/>
      <c r="D23" s="137">
        <f>SUM(F19:F22)</f>
        <v>557650</v>
      </c>
      <c r="E23" s="138"/>
      <c r="F23" s="139"/>
    </row>
    <row r="24" s="60" customFormat="1" ht="35.15" customHeight="1" spans="1:6">
      <c r="A24" s="15" t="s">
        <v>24</v>
      </c>
      <c r="B24" s="15" t="s">
        <v>16</v>
      </c>
      <c r="C24" s="15" t="s">
        <v>17</v>
      </c>
      <c r="D24" s="15">
        <v>20</v>
      </c>
      <c r="E24" s="15">
        <v>8500</v>
      </c>
      <c r="F24" s="15">
        <f>D24*E24</f>
        <v>170000</v>
      </c>
    </row>
    <row r="25" s="60" customFormat="1" ht="35.15" customHeight="1" spans="1:6">
      <c r="A25" s="15"/>
      <c r="B25" s="15" t="s">
        <v>18</v>
      </c>
      <c r="C25" s="15"/>
      <c r="D25" s="15">
        <v>30</v>
      </c>
      <c r="E25" s="15">
        <v>2000</v>
      </c>
      <c r="F25" s="15">
        <f>D25*E25</f>
        <v>60000</v>
      </c>
    </row>
    <row r="26" ht="35.15" customHeight="1" spans="1:6">
      <c r="A26" s="152" t="s">
        <v>19</v>
      </c>
      <c r="B26" s="152"/>
      <c r="C26" s="152"/>
      <c r="D26" s="143">
        <f>F24+F25</f>
        <v>230000</v>
      </c>
      <c r="E26" s="143"/>
      <c r="F26" s="143"/>
    </row>
    <row r="27" s="60" customFormat="1" ht="35.15" customHeight="1" spans="1:6">
      <c r="A27" s="15" t="s">
        <v>25</v>
      </c>
      <c r="B27" s="15" t="s">
        <v>26</v>
      </c>
      <c r="C27" s="15" t="s">
        <v>27</v>
      </c>
      <c r="D27" s="15">
        <v>628</v>
      </c>
      <c r="E27" s="15">
        <v>200</v>
      </c>
      <c r="F27" s="15">
        <f t="shared" ref="F27:F33" si="2">D27*E27</f>
        <v>125600</v>
      </c>
    </row>
    <row r="28" s="60" customFormat="1" ht="35.15" customHeight="1" spans="1:6">
      <c r="A28" s="15"/>
      <c r="B28" s="15" t="s">
        <v>28</v>
      </c>
      <c r="C28" s="15" t="s">
        <v>29</v>
      </c>
      <c r="D28" s="15">
        <v>314</v>
      </c>
      <c r="E28" s="15">
        <v>300</v>
      </c>
      <c r="F28" s="15">
        <f t="shared" si="2"/>
        <v>94200</v>
      </c>
    </row>
    <row r="29" s="60" customFormat="1" ht="35.15" customHeight="1" spans="1:6">
      <c r="A29" s="15"/>
      <c r="B29" s="15" t="s">
        <v>30</v>
      </c>
      <c r="C29" s="15" t="s">
        <v>29</v>
      </c>
      <c r="D29" s="15">
        <v>314</v>
      </c>
      <c r="E29" s="15">
        <v>90</v>
      </c>
      <c r="F29" s="15">
        <f t="shared" si="2"/>
        <v>28260</v>
      </c>
    </row>
    <row r="30" s="60" customFormat="1" ht="35.15" customHeight="1" spans="1:6">
      <c r="A30" s="15"/>
      <c r="B30" s="15" t="s">
        <v>31</v>
      </c>
      <c r="C30" s="15" t="s">
        <v>29</v>
      </c>
      <c r="D30" s="15">
        <v>314</v>
      </c>
      <c r="E30" s="15">
        <v>450</v>
      </c>
      <c r="F30" s="15">
        <f t="shared" si="2"/>
        <v>141300</v>
      </c>
    </row>
    <row r="31" s="60" customFormat="1" ht="35.15" customHeight="1" spans="1:6">
      <c r="A31" s="15"/>
      <c r="B31" s="15" t="s">
        <v>32</v>
      </c>
      <c r="C31" s="15" t="s">
        <v>29</v>
      </c>
      <c r="D31" s="15">
        <v>314</v>
      </c>
      <c r="E31" s="15">
        <v>900</v>
      </c>
      <c r="F31" s="15">
        <f t="shared" si="2"/>
        <v>282600</v>
      </c>
    </row>
    <row r="32" ht="35.15" customHeight="1" spans="1:6">
      <c r="A32" s="153" t="s">
        <v>33</v>
      </c>
      <c r="B32" s="153"/>
      <c r="C32" s="153"/>
      <c r="D32" s="153">
        <f>F27+F28+F29+F30+F31</f>
        <v>671960</v>
      </c>
      <c r="E32" s="153"/>
      <c r="F32" s="153"/>
    </row>
    <row r="33" ht="52.9" customHeight="1" spans="1:6">
      <c r="A33" s="15" t="s">
        <v>34</v>
      </c>
      <c r="B33" s="15" t="s">
        <v>35</v>
      </c>
      <c r="C33" s="15" t="s">
        <v>29</v>
      </c>
      <c r="D33" s="15">
        <v>128</v>
      </c>
      <c r="E33" s="15">
        <v>33300</v>
      </c>
      <c r="F33" s="15">
        <f t="shared" si="2"/>
        <v>4262400</v>
      </c>
    </row>
    <row r="34" ht="35.15" customHeight="1" spans="1:6">
      <c r="A34" s="147" t="s">
        <v>36</v>
      </c>
      <c r="B34" s="147"/>
      <c r="C34" s="147"/>
      <c r="D34" s="147"/>
      <c r="E34" s="147"/>
      <c r="F34" s="147">
        <f>SUM(F33:F33)</f>
        <v>4262400</v>
      </c>
    </row>
    <row r="35" ht="35.15" customHeight="1" spans="1:6">
      <c r="A35" s="149" t="s">
        <v>37</v>
      </c>
      <c r="B35" s="149"/>
      <c r="C35" s="149"/>
      <c r="D35" s="149">
        <v>3</v>
      </c>
      <c r="E35" s="149">
        <v>2000</v>
      </c>
      <c r="F35" s="149">
        <f>E35*D35</f>
        <v>6000</v>
      </c>
    </row>
    <row r="36" ht="35.15" customHeight="1" spans="1:6">
      <c r="A36" s="150" t="s">
        <v>22</v>
      </c>
      <c r="B36" s="150"/>
      <c r="C36" s="150"/>
      <c r="D36" s="150"/>
      <c r="E36" s="150"/>
      <c r="F36" s="150">
        <f>F35+F34+D32+D26+D23</f>
        <v>5728010</v>
      </c>
    </row>
    <row r="37" ht="15" customHeight="1"/>
    <row r="38" spans="1:6">
      <c r="A38" s="50" t="s">
        <v>38</v>
      </c>
      <c r="B38" s="50"/>
      <c r="C38" s="50"/>
      <c r="D38" s="50"/>
      <c r="E38" s="50"/>
      <c r="F38" s="50"/>
    </row>
    <row r="39" spans="1:6">
      <c r="A39" s="50"/>
      <c r="B39" s="50"/>
      <c r="C39" s="50"/>
      <c r="D39" s="50"/>
      <c r="E39" s="50"/>
      <c r="F39" s="50"/>
    </row>
    <row r="40" spans="1:6">
      <c r="A40" s="50"/>
      <c r="B40" s="50"/>
      <c r="C40" s="50"/>
      <c r="D40" s="50"/>
      <c r="E40" s="50"/>
      <c r="F40" s="50"/>
    </row>
    <row r="41" ht="14.5" customHeight="1" spans="1:6">
      <c r="A41" s="50"/>
      <c r="B41" s="50"/>
      <c r="C41" s="50"/>
      <c r="D41" s="50"/>
      <c r="E41" s="50"/>
      <c r="F41" s="50"/>
    </row>
    <row r="42" spans="1:6">
      <c r="A42" s="50"/>
      <c r="B42" s="50"/>
      <c r="C42" s="50"/>
      <c r="D42" s="50"/>
      <c r="E42" s="50"/>
      <c r="F42" s="50"/>
    </row>
    <row r="43" spans="1:6">
      <c r="A43" s="50"/>
      <c r="B43" s="50"/>
      <c r="C43" s="50"/>
      <c r="D43" s="50"/>
      <c r="E43" s="50"/>
      <c r="F43" s="50"/>
    </row>
  </sheetData>
  <mergeCells count="32">
    <mergeCell ref="A1:F1"/>
    <mergeCell ref="A2:C2"/>
    <mergeCell ref="D2:F2"/>
    <mergeCell ref="A8:C8"/>
    <mergeCell ref="D8:F8"/>
    <mergeCell ref="A11:C11"/>
    <mergeCell ref="D11:F11"/>
    <mergeCell ref="A12:C12"/>
    <mergeCell ref="A13:C13"/>
    <mergeCell ref="A14:C14"/>
    <mergeCell ref="A16:F16"/>
    <mergeCell ref="A17:C17"/>
    <mergeCell ref="D17:F17"/>
    <mergeCell ref="A23:C23"/>
    <mergeCell ref="D23:F23"/>
    <mergeCell ref="A26:C26"/>
    <mergeCell ref="D26:F26"/>
    <mergeCell ref="A32:C32"/>
    <mergeCell ref="D32:F32"/>
    <mergeCell ref="A34:C34"/>
    <mergeCell ref="A35:C35"/>
    <mergeCell ref="A36:C36"/>
    <mergeCell ref="A4:A7"/>
    <mergeCell ref="A9:A10"/>
    <mergeCell ref="A19:A22"/>
    <mergeCell ref="A24:A25"/>
    <mergeCell ref="A27:A31"/>
    <mergeCell ref="C4:C7"/>
    <mergeCell ref="C9:C10"/>
    <mergeCell ref="C19:C22"/>
    <mergeCell ref="C24:C25"/>
    <mergeCell ref="A38:F43"/>
  </mergeCells>
  <pageMargins left="0.708661417322835" right="0.708661417322835" top="0.748031496062992" bottom="0.748031496062992" header="0.31496062992126" footer="0.31496062992126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M26"/>
  <sheetViews>
    <sheetView workbookViewId="0">
      <selection activeCell="M18" sqref="M18"/>
    </sheetView>
  </sheetViews>
  <sheetFormatPr defaultColWidth="9" defaultRowHeight="14"/>
  <cols>
    <col min="2" max="2" width="10.25" customWidth="1"/>
    <col min="6" max="6" width="9.5" customWidth="1"/>
    <col min="9" max="9" width="10.25" customWidth="1"/>
    <col min="12" max="12" width="10.8333333333333" customWidth="1"/>
    <col min="13" max="13" width="16.75" customWidth="1"/>
  </cols>
  <sheetData>
    <row r="1" ht="27.5" spans="1:13">
      <c r="A1" s="97" t="s">
        <v>39</v>
      </c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7"/>
    </row>
    <row r="2" ht="15" spans="1:13">
      <c r="A2" s="98" t="s">
        <v>1</v>
      </c>
      <c r="B2" s="98"/>
      <c r="C2" s="98"/>
      <c r="D2" s="98" t="s">
        <v>40</v>
      </c>
      <c r="E2" s="98"/>
      <c r="F2" s="98"/>
      <c r="G2" s="99" t="s">
        <v>41</v>
      </c>
      <c r="H2" s="100"/>
      <c r="I2" s="124"/>
      <c r="J2" s="98" t="s">
        <v>42</v>
      </c>
      <c r="K2" s="98"/>
      <c r="L2" s="98"/>
      <c r="M2" s="98" t="s">
        <v>43</v>
      </c>
    </row>
    <row r="3" ht="30" spans="1:13">
      <c r="A3" s="101"/>
      <c r="B3" s="92" t="s">
        <v>3</v>
      </c>
      <c r="C3" s="92" t="s">
        <v>4</v>
      </c>
      <c r="D3" s="92" t="s">
        <v>5</v>
      </c>
      <c r="E3" s="92" t="s">
        <v>44</v>
      </c>
      <c r="F3" s="15" t="s">
        <v>45</v>
      </c>
      <c r="G3" s="92" t="s">
        <v>5</v>
      </c>
      <c r="H3" s="92" t="s">
        <v>44</v>
      </c>
      <c r="I3" s="15" t="s">
        <v>45</v>
      </c>
      <c r="J3" s="92" t="s">
        <v>5</v>
      </c>
      <c r="K3" s="92" t="s">
        <v>6</v>
      </c>
      <c r="L3" s="15" t="s">
        <v>7</v>
      </c>
      <c r="M3" s="92"/>
    </row>
    <row r="4" ht="30" spans="1:13">
      <c r="A4" s="92" t="s">
        <v>46</v>
      </c>
      <c r="B4" s="92" t="s">
        <v>9</v>
      </c>
      <c r="C4" s="92" t="s">
        <v>10</v>
      </c>
      <c r="D4" s="92">
        <v>0</v>
      </c>
      <c r="E4" s="92">
        <f>25*0.7</f>
        <v>17.5</v>
      </c>
      <c r="F4" s="92">
        <v>0</v>
      </c>
      <c r="G4" s="92">
        <v>0</v>
      </c>
      <c r="H4" s="92">
        <f>25*0.7</f>
        <v>17.5</v>
      </c>
      <c r="I4" s="92">
        <f>G4*H4</f>
        <v>0</v>
      </c>
      <c r="J4" s="92">
        <v>0</v>
      </c>
      <c r="K4" s="92">
        <f>25*0.7</f>
        <v>17.5</v>
      </c>
      <c r="L4" s="92">
        <v>0</v>
      </c>
      <c r="M4" s="125" t="s">
        <v>47</v>
      </c>
    </row>
    <row r="5" ht="15" spans="1:13">
      <c r="A5" s="92"/>
      <c r="B5" s="92" t="s">
        <v>11</v>
      </c>
      <c r="C5" s="92"/>
      <c r="D5" s="92">
        <v>365</v>
      </c>
      <c r="E5" s="92">
        <f>30*0.7</f>
        <v>21</v>
      </c>
      <c r="F5" s="92">
        <f>D5*E5</f>
        <v>7665</v>
      </c>
      <c r="G5" s="92">
        <v>341</v>
      </c>
      <c r="H5" s="92">
        <f>30*0.7</f>
        <v>21</v>
      </c>
      <c r="I5" s="92">
        <f t="shared" ref="I5:I7" si="0">G5*H5</f>
        <v>7161</v>
      </c>
      <c r="J5" s="92">
        <v>0</v>
      </c>
      <c r="K5" s="92">
        <f>30*0.7</f>
        <v>21</v>
      </c>
      <c r="L5" s="92">
        <f>J5*K5</f>
        <v>0</v>
      </c>
      <c r="M5" s="126"/>
    </row>
    <row r="6" ht="15" spans="1:13">
      <c r="A6" s="92"/>
      <c r="B6" s="92" t="s">
        <v>12</v>
      </c>
      <c r="C6" s="92"/>
      <c r="D6" s="92">
        <v>487</v>
      </c>
      <c r="E6" s="92">
        <f>35*0.7</f>
        <v>24.5</v>
      </c>
      <c r="F6" s="92">
        <f t="shared" ref="F6:F7" si="1">D6*E6</f>
        <v>11931.5</v>
      </c>
      <c r="G6" s="92">
        <v>946.4</v>
      </c>
      <c r="H6" s="92">
        <f>35*0.7</f>
        <v>24.5</v>
      </c>
      <c r="I6" s="92">
        <f t="shared" si="0"/>
        <v>23186.8</v>
      </c>
      <c r="J6" s="92">
        <v>365</v>
      </c>
      <c r="K6" s="92">
        <f>35*0.7</f>
        <v>24.5</v>
      </c>
      <c r="L6" s="92">
        <f t="shared" ref="L6:L7" si="2">J6*K6</f>
        <v>8942.5</v>
      </c>
      <c r="M6" s="126"/>
    </row>
    <row r="7" ht="15" spans="1:13">
      <c r="A7" s="92"/>
      <c r="B7" s="92" t="s">
        <v>13</v>
      </c>
      <c r="C7" s="92"/>
      <c r="D7" s="92">
        <v>1746.02</v>
      </c>
      <c r="E7" s="92">
        <f>40*0.7</f>
        <v>28</v>
      </c>
      <c r="F7" s="92">
        <f t="shared" si="1"/>
        <v>48888.56</v>
      </c>
      <c r="G7" s="92">
        <v>1861.6</v>
      </c>
      <c r="H7" s="92">
        <f>40*0.7</f>
        <v>28</v>
      </c>
      <c r="I7" s="92">
        <f t="shared" si="0"/>
        <v>52124.8</v>
      </c>
      <c r="J7" s="92">
        <v>1822</v>
      </c>
      <c r="K7" s="92">
        <f>40*0.7</f>
        <v>28</v>
      </c>
      <c r="L7" s="92">
        <f t="shared" si="2"/>
        <v>51016</v>
      </c>
      <c r="M7" s="94"/>
    </row>
    <row r="8" ht="15" spans="1:13">
      <c r="A8" s="102" t="s">
        <v>48</v>
      </c>
      <c r="B8" s="102"/>
      <c r="C8" s="102"/>
      <c r="D8" s="103">
        <f>SUM(F4:F7)</f>
        <v>68485.06</v>
      </c>
      <c r="E8" s="104"/>
      <c r="F8" s="105"/>
      <c r="G8" s="106"/>
      <c r="H8" s="106"/>
      <c r="I8" s="106">
        <f>SUM(I4:I7)</f>
        <v>82472.6</v>
      </c>
      <c r="J8" s="103">
        <f>SUM(L4:L7)</f>
        <v>59958.5</v>
      </c>
      <c r="K8" s="104"/>
      <c r="L8" s="105"/>
      <c r="M8" s="38"/>
    </row>
    <row r="9" ht="30" spans="1:13">
      <c r="A9" s="92" t="s">
        <v>49</v>
      </c>
      <c r="B9" s="92" t="s">
        <v>16</v>
      </c>
      <c r="C9" s="92" t="s">
        <v>17</v>
      </c>
      <c r="D9" s="15">
        <f>0.2*119</f>
        <v>23.8</v>
      </c>
      <c r="E9" s="92">
        <f>8500*0.7</f>
        <v>5950</v>
      </c>
      <c r="F9" s="92">
        <f>D9*E9</f>
        <v>141610</v>
      </c>
      <c r="G9" s="92">
        <f>0.2*106</f>
        <v>21.2</v>
      </c>
      <c r="H9" s="92">
        <f>8500*0.7</f>
        <v>5950</v>
      </c>
      <c r="I9" s="92">
        <f>G9*H9</f>
        <v>126140</v>
      </c>
      <c r="J9" s="15">
        <v>21</v>
      </c>
      <c r="K9" s="92">
        <f>8500*0.7</f>
        <v>5950</v>
      </c>
      <c r="L9" s="92">
        <f>J9*K9</f>
        <v>124950</v>
      </c>
      <c r="M9" s="125" t="s">
        <v>50</v>
      </c>
    </row>
    <row r="10" ht="45" spans="1:13">
      <c r="A10" s="92"/>
      <c r="B10" s="92" t="s">
        <v>18</v>
      </c>
      <c r="C10" s="92"/>
      <c r="D10" s="15">
        <f>0.2*119</f>
        <v>23.8</v>
      </c>
      <c r="E10" s="92">
        <f>2000*0.7</f>
        <v>1400</v>
      </c>
      <c r="F10" s="92">
        <f>D10*E10</f>
        <v>33320</v>
      </c>
      <c r="G10" s="92">
        <f>0.2*106</f>
        <v>21.2</v>
      </c>
      <c r="H10" s="92">
        <f>2000*0.7</f>
        <v>1400</v>
      </c>
      <c r="I10" s="92">
        <f>G10*H10</f>
        <v>29680</v>
      </c>
      <c r="J10" s="15">
        <v>21</v>
      </c>
      <c r="K10" s="92">
        <f>2000*0.7</f>
        <v>1400</v>
      </c>
      <c r="L10" s="92">
        <f>J10*K10</f>
        <v>29400</v>
      </c>
      <c r="M10" s="94"/>
    </row>
    <row r="11" ht="15" spans="1:13">
      <c r="A11" s="102" t="s">
        <v>51</v>
      </c>
      <c r="B11" s="102"/>
      <c r="C11" s="102"/>
      <c r="D11" s="107">
        <f>SUM(F9:F10)</f>
        <v>174930</v>
      </c>
      <c r="E11" s="108"/>
      <c r="F11" s="109"/>
      <c r="G11" s="110"/>
      <c r="H11" s="110"/>
      <c r="I11" s="110">
        <f>SUM(I9:I10)</f>
        <v>155820</v>
      </c>
      <c r="J11" s="103">
        <f>SUM(L9:L10)</f>
        <v>154350</v>
      </c>
      <c r="K11" s="104"/>
      <c r="L11" s="105"/>
      <c r="M11" s="38"/>
    </row>
    <row r="12" ht="30" spans="1:13">
      <c r="A12" s="92" t="s">
        <v>52</v>
      </c>
      <c r="B12" s="92" t="s">
        <v>26</v>
      </c>
      <c r="C12" s="92" t="s">
        <v>27</v>
      </c>
      <c r="D12" s="92">
        <f>261*2</f>
        <v>522</v>
      </c>
      <c r="E12" s="92">
        <f>(130+45+30)*0.7</f>
        <v>143.5</v>
      </c>
      <c r="F12" s="92">
        <f t="shared" ref="F12:F18" si="3">D12*E12</f>
        <v>74907</v>
      </c>
      <c r="G12" s="92">
        <f>349*2</f>
        <v>698</v>
      </c>
      <c r="H12" s="92">
        <f>(130+45+30)*0.7</f>
        <v>143.5</v>
      </c>
      <c r="I12" s="92">
        <f>G12*H12</f>
        <v>100163</v>
      </c>
      <c r="J12" s="92">
        <v>550</v>
      </c>
      <c r="K12" s="92">
        <f>200*0.7</f>
        <v>140</v>
      </c>
      <c r="L12" s="92">
        <f>J12*K12</f>
        <v>77000</v>
      </c>
      <c r="M12" s="125" t="s">
        <v>53</v>
      </c>
    </row>
    <row r="13" ht="30" spans="1:13">
      <c r="A13" s="92"/>
      <c r="B13" s="92" t="s">
        <v>28</v>
      </c>
      <c r="C13" s="92" t="s">
        <v>29</v>
      </c>
      <c r="D13" s="92">
        <v>261</v>
      </c>
      <c r="E13" s="92">
        <f>15*20*0.7</f>
        <v>210</v>
      </c>
      <c r="F13" s="92">
        <f t="shared" si="3"/>
        <v>54810</v>
      </c>
      <c r="G13" s="92">
        <v>349</v>
      </c>
      <c r="H13" s="92">
        <f>15*20*0.7</f>
        <v>210</v>
      </c>
      <c r="I13" s="92">
        <f t="shared" ref="I13:I16" si="4">G13*H13</f>
        <v>73290</v>
      </c>
      <c r="J13" s="92">
        <v>275</v>
      </c>
      <c r="K13" s="92">
        <f>300*0.7</f>
        <v>210</v>
      </c>
      <c r="L13" s="92">
        <f t="shared" ref="L13:L18" si="5">J13*K13</f>
        <v>57750</v>
      </c>
      <c r="M13" s="126"/>
    </row>
    <row r="14" ht="30" spans="1:13">
      <c r="A14" s="92"/>
      <c r="B14" s="92" t="s">
        <v>30</v>
      </c>
      <c r="C14" s="92" t="s">
        <v>29</v>
      </c>
      <c r="D14" s="92">
        <v>261</v>
      </c>
      <c r="E14" s="92">
        <f>30*3*0.7</f>
        <v>63</v>
      </c>
      <c r="F14" s="92">
        <f t="shared" si="3"/>
        <v>16443</v>
      </c>
      <c r="G14" s="92">
        <v>349</v>
      </c>
      <c r="H14" s="92">
        <f>30*3*0.7</f>
        <v>63</v>
      </c>
      <c r="I14" s="92">
        <f t="shared" si="4"/>
        <v>21987</v>
      </c>
      <c r="J14" s="92">
        <v>275</v>
      </c>
      <c r="K14" s="92">
        <f>90*0.7</f>
        <v>63</v>
      </c>
      <c r="L14" s="92">
        <f t="shared" si="5"/>
        <v>17325</v>
      </c>
      <c r="M14" s="126"/>
    </row>
    <row r="15" ht="45" spans="1:13">
      <c r="A15" s="92"/>
      <c r="B15" s="92" t="s">
        <v>31</v>
      </c>
      <c r="C15" s="92" t="s">
        <v>29</v>
      </c>
      <c r="D15" s="92">
        <v>261</v>
      </c>
      <c r="E15" s="92">
        <f>45*10*0.7</f>
        <v>315</v>
      </c>
      <c r="F15" s="92">
        <f t="shared" si="3"/>
        <v>82215</v>
      </c>
      <c r="G15" s="92">
        <v>349</v>
      </c>
      <c r="H15" s="92">
        <f>45*10*0.7</f>
        <v>315</v>
      </c>
      <c r="I15" s="92">
        <f t="shared" si="4"/>
        <v>109935</v>
      </c>
      <c r="J15" s="92">
        <v>275</v>
      </c>
      <c r="K15" s="92">
        <f>450*0.7</f>
        <v>315</v>
      </c>
      <c r="L15" s="92">
        <f t="shared" si="5"/>
        <v>86625</v>
      </c>
      <c r="M15" s="126"/>
    </row>
    <row r="16" ht="15" spans="1:13">
      <c r="A16" s="92"/>
      <c r="B16" s="92" t="s">
        <v>32</v>
      </c>
      <c r="C16" s="92" t="s">
        <v>29</v>
      </c>
      <c r="D16" s="92">
        <v>261</v>
      </c>
      <c r="E16" s="92">
        <f>45*20*0.7</f>
        <v>630</v>
      </c>
      <c r="F16" s="92">
        <f t="shared" si="3"/>
        <v>164430</v>
      </c>
      <c r="G16" s="92">
        <v>349</v>
      </c>
      <c r="H16" s="92">
        <f>45*20*0.7</f>
        <v>630</v>
      </c>
      <c r="I16" s="92">
        <f t="shared" si="4"/>
        <v>219870</v>
      </c>
      <c r="J16" s="92">
        <v>275</v>
      </c>
      <c r="K16" s="92">
        <f>900*0.7</f>
        <v>630</v>
      </c>
      <c r="L16" s="92">
        <f t="shared" si="5"/>
        <v>173250</v>
      </c>
      <c r="M16" s="94"/>
    </row>
    <row r="17" ht="15" spans="1:13">
      <c r="A17" s="102" t="s">
        <v>54</v>
      </c>
      <c r="B17" s="102"/>
      <c r="C17" s="102"/>
      <c r="D17" s="103">
        <f>SUM(F12:F16)</f>
        <v>392805</v>
      </c>
      <c r="E17" s="104"/>
      <c r="F17" s="105"/>
      <c r="G17" s="106"/>
      <c r="H17" s="106"/>
      <c r="I17" s="106">
        <f>SUM(I12:I16)</f>
        <v>525245</v>
      </c>
      <c r="J17" s="103">
        <f>SUM(L12:L16)</f>
        <v>411950</v>
      </c>
      <c r="K17" s="104"/>
      <c r="L17" s="105"/>
      <c r="M17" s="38"/>
    </row>
    <row r="18" ht="30" spans="1:13">
      <c r="A18" s="92" t="s">
        <v>55</v>
      </c>
      <c r="B18" s="92" t="s">
        <v>35</v>
      </c>
      <c r="C18" s="92" t="s">
        <v>29</v>
      </c>
      <c r="D18" s="15">
        <v>92</v>
      </c>
      <c r="E18" s="92">
        <f>33300*0.6</f>
        <v>19980</v>
      </c>
      <c r="F18" s="92">
        <f t="shared" si="3"/>
        <v>1838160</v>
      </c>
      <c r="G18" s="92">
        <v>131</v>
      </c>
      <c r="H18" s="92">
        <f>33300*0.6</f>
        <v>19980</v>
      </c>
      <c r="I18" s="92">
        <f>G18*H18</f>
        <v>2617380</v>
      </c>
      <c r="J18" s="15">
        <v>99</v>
      </c>
      <c r="K18" s="92">
        <f>33300*0.5</f>
        <v>16650</v>
      </c>
      <c r="L18" s="92">
        <f t="shared" si="5"/>
        <v>1648350</v>
      </c>
      <c r="M18" s="127" t="s">
        <v>56</v>
      </c>
    </row>
    <row r="19" ht="15" spans="1:13">
      <c r="A19" s="102" t="s">
        <v>57</v>
      </c>
      <c r="B19" s="102"/>
      <c r="C19" s="102"/>
      <c r="D19" s="103">
        <f>SUM(F18:F18)</f>
        <v>1838160</v>
      </c>
      <c r="E19" s="104"/>
      <c r="F19" s="105"/>
      <c r="G19" s="111"/>
      <c r="H19" s="111"/>
      <c r="I19" s="111">
        <f>I18</f>
        <v>2617380</v>
      </c>
      <c r="J19" s="102"/>
      <c r="K19" s="102"/>
      <c r="L19" s="102">
        <f>SUM(L18:L18)</f>
        <v>1648350</v>
      </c>
      <c r="M19" s="38"/>
    </row>
    <row r="20" ht="80.5" customHeight="1" spans="1:13">
      <c r="A20" s="102" t="s">
        <v>58</v>
      </c>
      <c r="B20" s="102"/>
      <c r="C20" s="102" t="s">
        <v>59</v>
      </c>
      <c r="D20" s="102">
        <f>3*2</f>
        <v>6</v>
      </c>
      <c r="E20" s="102">
        <v>1000</v>
      </c>
      <c r="F20" s="102">
        <f>E20*D20</f>
        <v>6000</v>
      </c>
      <c r="G20" s="102">
        <f>3*2</f>
        <v>6</v>
      </c>
      <c r="H20" s="102">
        <v>1000</v>
      </c>
      <c r="I20" s="102">
        <f>G20*H20</f>
        <v>6000</v>
      </c>
      <c r="J20" s="102">
        <v>0</v>
      </c>
      <c r="K20" s="102">
        <v>0</v>
      </c>
      <c r="L20" s="102">
        <v>0</v>
      </c>
      <c r="M20" s="128" t="s">
        <v>60</v>
      </c>
    </row>
    <row r="21" ht="15" spans="1:13">
      <c r="A21" s="112" t="s">
        <v>61</v>
      </c>
      <c r="B21" s="112"/>
      <c r="C21" s="112"/>
      <c r="D21" s="112"/>
      <c r="E21" s="112"/>
      <c r="F21" s="112">
        <f>D8+D11+D17+D19+F20</f>
        <v>2480380.06</v>
      </c>
      <c r="G21" s="112"/>
      <c r="H21" s="112"/>
      <c r="I21" s="112">
        <f>I8+I11+I17+I19+I20</f>
        <v>3386917.6</v>
      </c>
      <c r="J21" s="112"/>
      <c r="K21" s="112"/>
      <c r="L21" s="112">
        <f>J8+J11+J17+L19</f>
        <v>2274608.5</v>
      </c>
      <c r="M21" s="129"/>
    </row>
    <row r="22" ht="30" spans="1:13">
      <c r="A22" s="113">
        <v>1</v>
      </c>
      <c r="B22" s="113" t="s">
        <v>62</v>
      </c>
      <c r="C22" s="114" t="s">
        <v>63</v>
      </c>
      <c r="D22" s="115" t="s">
        <v>64</v>
      </c>
      <c r="E22" s="116">
        <f>(D8+D11+D17+I8+I11+I17)/225</f>
        <v>6221.14515555556</v>
      </c>
      <c r="F22" s="117"/>
      <c r="G22" s="113" t="s">
        <v>65</v>
      </c>
      <c r="H22" s="115" t="s">
        <v>64</v>
      </c>
      <c r="I22" s="120">
        <v>10000</v>
      </c>
      <c r="J22" s="114"/>
      <c r="K22" s="114"/>
      <c r="L22" s="114"/>
      <c r="M22" s="130" t="s">
        <v>66</v>
      </c>
    </row>
    <row r="23" ht="30" spans="1:13">
      <c r="A23" s="118"/>
      <c r="B23" s="119"/>
      <c r="C23" s="114" t="s">
        <v>67</v>
      </c>
      <c r="D23" s="115" t="s">
        <v>68</v>
      </c>
      <c r="E23" s="120">
        <v>19980</v>
      </c>
      <c r="F23" s="120"/>
      <c r="G23" s="119"/>
      <c r="H23" s="115" t="s">
        <v>69</v>
      </c>
      <c r="I23" s="120">
        <v>20000</v>
      </c>
      <c r="J23" s="115"/>
      <c r="K23" s="115"/>
      <c r="L23" s="115">
        <f>L21</f>
        <v>2274608.5</v>
      </c>
      <c r="M23" s="131"/>
    </row>
    <row r="24" ht="78.65" customHeight="1" spans="1:13">
      <c r="A24" s="121" t="s">
        <v>70</v>
      </c>
      <c r="B24" s="118"/>
      <c r="C24" s="115" t="s">
        <v>71</v>
      </c>
      <c r="D24" s="122">
        <f>(F21+I21)/2</f>
        <v>2933648.83</v>
      </c>
      <c r="E24" s="122"/>
      <c r="F24" s="122"/>
      <c r="G24" s="118"/>
      <c r="H24" s="122">
        <f>I22*102+20000*101+40000</f>
        <v>3080000</v>
      </c>
      <c r="I24" s="122"/>
      <c r="J24" s="132"/>
      <c r="K24" s="132"/>
      <c r="L24" s="132"/>
      <c r="M24" s="114" t="s">
        <v>72</v>
      </c>
    </row>
    <row r="25" ht="15" spans="1:13">
      <c r="A25" s="123" t="s">
        <v>73</v>
      </c>
      <c r="B25" s="123"/>
      <c r="C25" s="123"/>
      <c r="D25" s="123"/>
      <c r="E25" s="123"/>
      <c r="F25" s="123"/>
      <c r="G25" s="123"/>
      <c r="H25" s="123"/>
      <c r="I25" s="123"/>
      <c r="J25" s="123"/>
      <c r="K25" s="123"/>
      <c r="L25" s="123"/>
      <c r="M25" s="123"/>
    </row>
    <row r="26" ht="39.65" customHeight="1" spans="1:13">
      <c r="A26" s="123" t="s">
        <v>74</v>
      </c>
      <c r="B26" s="123"/>
      <c r="C26" s="123"/>
      <c r="D26" s="123"/>
      <c r="E26" s="123"/>
      <c r="F26" s="123"/>
      <c r="G26" s="123"/>
      <c r="H26" s="123"/>
      <c r="I26" s="123"/>
      <c r="J26" s="123"/>
      <c r="K26" s="123"/>
      <c r="L26" s="123"/>
      <c r="M26" s="123"/>
    </row>
  </sheetData>
  <mergeCells count="36">
    <mergeCell ref="A1:M1"/>
    <mergeCell ref="A2:C2"/>
    <mergeCell ref="D2:F2"/>
    <mergeCell ref="G2:I2"/>
    <mergeCell ref="J2:L2"/>
    <mergeCell ref="A8:C8"/>
    <mergeCell ref="D8:F8"/>
    <mergeCell ref="J8:L8"/>
    <mergeCell ref="A11:C11"/>
    <mergeCell ref="D11:F11"/>
    <mergeCell ref="J11:L11"/>
    <mergeCell ref="A17:C17"/>
    <mergeCell ref="D17:F17"/>
    <mergeCell ref="J17:L17"/>
    <mergeCell ref="A19:C19"/>
    <mergeCell ref="D19:F19"/>
    <mergeCell ref="A20:B20"/>
    <mergeCell ref="A21:C21"/>
    <mergeCell ref="E22:F22"/>
    <mergeCell ref="E23:F23"/>
    <mergeCell ref="D24:F24"/>
    <mergeCell ref="H24:I24"/>
    <mergeCell ref="A25:M25"/>
    <mergeCell ref="A26:M26"/>
    <mergeCell ref="A4:A7"/>
    <mergeCell ref="A9:A10"/>
    <mergeCell ref="A12:A16"/>
    <mergeCell ref="A22:A23"/>
    <mergeCell ref="B22:B24"/>
    <mergeCell ref="C4:C7"/>
    <mergeCell ref="C9:C10"/>
    <mergeCell ref="G22:G24"/>
    <mergeCell ref="M4:M7"/>
    <mergeCell ref="M9:M10"/>
    <mergeCell ref="M12:M16"/>
    <mergeCell ref="M22:M23"/>
  </mergeCells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K14"/>
  <sheetViews>
    <sheetView workbookViewId="0">
      <selection activeCell="A14" sqref="A14:K14"/>
    </sheetView>
  </sheetViews>
  <sheetFormatPr defaultColWidth="9" defaultRowHeight="14"/>
  <sheetData>
    <row r="1" ht="23" spans="1:11">
      <c r="A1" s="90" t="s">
        <v>75</v>
      </c>
      <c r="B1" s="90"/>
      <c r="C1" s="90"/>
      <c r="D1" s="90"/>
      <c r="E1" s="90"/>
      <c r="F1" s="90"/>
      <c r="G1" s="90"/>
      <c r="H1" s="90"/>
      <c r="I1" s="90"/>
      <c r="J1" s="90"/>
      <c r="K1" s="90"/>
    </row>
    <row r="2" spans="1:11">
      <c r="A2" s="50"/>
      <c r="B2" s="50"/>
      <c r="C2" s="50"/>
      <c r="D2" s="50"/>
      <c r="E2" s="50"/>
      <c r="F2" s="50"/>
      <c r="G2" s="50"/>
      <c r="H2" s="50"/>
      <c r="I2" s="50"/>
      <c r="J2" s="50"/>
      <c r="K2" s="50"/>
    </row>
    <row r="3" spans="1:11">
      <c r="A3" s="50"/>
      <c r="B3" s="50"/>
      <c r="C3" s="50"/>
      <c r="D3" s="50"/>
      <c r="E3" s="50"/>
      <c r="F3" s="50"/>
      <c r="G3" s="50"/>
      <c r="H3" s="50"/>
      <c r="I3" s="50"/>
      <c r="J3" s="50"/>
      <c r="K3" s="50"/>
    </row>
    <row r="4" spans="1:11">
      <c r="A4" s="91"/>
      <c r="B4" s="92" t="s">
        <v>76</v>
      </c>
      <c r="C4" s="92"/>
      <c r="D4" s="92"/>
      <c r="E4" s="92"/>
      <c r="F4" s="92" t="s">
        <v>77</v>
      </c>
      <c r="G4" s="92"/>
      <c r="H4" s="92"/>
      <c r="I4" s="92" t="s">
        <v>78</v>
      </c>
      <c r="J4" s="92"/>
      <c r="K4" s="92"/>
    </row>
    <row r="5" spans="1:11">
      <c r="A5" s="93"/>
      <c r="B5" s="92"/>
      <c r="C5" s="92"/>
      <c r="D5" s="92"/>
      <c r="E5" s="92"/>
      <c r="F5" s="92"/>
      <c r="G5" s="92"/>
      <c r="H5" s="92"/>
      <c r="I5" s="92"/>
      <c r="J5" s="92"/>
      <c r="K5" s="92"/>
    </row>
    <row r="6" ht="30" spans="1:11">
      <c r="A6" s="94" t="s">
        <v>79</v>
      </c>
      <c r="B6" s="92" t="s">
        <v>5</v>
      </c>
      <c r="C6" s="92" t="s">
        <v>80</v>
      </c>
      <c r="D6" s="92" t="s">
        <v>6</v>
      </c>
      <c r="E6" s="92" t="s">
        <v>46</v>
      </c>
      <c r="F6" s="92" t="s">
        <v>81</v>
      </c>
      <c r="G6" s="92" t="s">
        <v>82</v>
      </c>
      <c r="H6" s="92" t="s">
        <v>16</v>
      </c>
      <c r="I6" s="92" t="s">
        <v>81</v>
      </c>
      <c r="J6" s="92" t="s">
        <v>82</v>
      </c>
      <c r="K6" s="92" t="s">
        <v>78</v>
      </c>
    </row>
    <row r="7" ht="15" spans="1:11">
      <c r="A7" s="92" t="s">
        <v>83</v>
      </c>
      <c r="B7" s="95">
        <v>1</v>
      </c>
      <c r="C7" s="95">
        <v>1609</v>
      </c>
      <c r="D7" s="95">
        <v>25</v>
      </c>
      <c r="E7" s="95">
        <f>C7*D7</f>
        <v>40225</v>
      </c>
      <c r="F7" s="95">
        <v>10</v>
      </c>
      <c r="G7" s="95">
        <v>8500</v>
      </c>
      <c r="H7" s="95">
        <f>F7*G7</f>
        <v>85000</v>
      </c>
      <c r="I7" s="95">
        <v>60</v>
      </c>
      <c r="J7" s="95">
        <v>2000</v>
      </c>
      <c r="K7" s="95">
        <v>120000</v>
      </c>
    </row>
    <row r="8" ht="15" spans="1:11">
      <c r="A8" s="92" t="s">
        <v>84</v>
      </c>
      <c r="B8" s="95">
        <v>6</v>
      </c>
      <c r="C8" s="95">
        <v>884.75</v>
      </c>
      <c r="D8" s="95">
        <v>30</v>
      </c>
      <c r="E8" s="95">
        <f t="shared" ref="E8:E10" si="0">C8*D8</f>
        <v>26542.5</v>
      </c>
      <c r="F8" s="95">
        <v>2</v>
      </c>
      <c r="G8" s="95"/>
      <c r="H8" s="95">
        <f>F8*G7</f>
        <v>17000</v>
      </c>
      <c r="I8" s="95"/>
      <c r="J8" s="95"/>
      <c r="K8" s="95"/>
    </row>
    <row r="9" ht="15" spans="1:11">
      <c r="A9" s="92" t="s">
        <v>85</v>
      </c>
      <c r="B9" s="95">
        <v>80</v>
      </c>
      <c r="C9" s="95">
        <v>3532.8</v>
      </c>
      <c r="D9" s="95">
        <v>35</v>
      </c>
      <c r="E9" s="95">
        <f t="shared" si="0"/>
        <v>123648</v>
      </c>
      <c r="F9" s="95">
        <v>16</v>
      </c>
      <c r="G9" s="95"/>
      <c r="H9" s="95">
        <f>F9*G7</f>
        <v>136000</v>
      </c>
      <c r="I9" s="95"/>
      <c r="J9" s="95"/>
      <c r="K9" s="95"/>
    </row>
    <row r="10" ht="15" spans="1:11">
      <c r="A10" s="92" t="s">
        <v>86</v>
      </c>
      <c r="B10" s="95">
        <v>505</v>
      </c>
      <c r="C10" s="95">
        <v>8990.7</v>
      </c>
      <c r="D10" s="95">
        <v>40</v>
      </c>
      <c r="E10" s="95">
        <f t="shared" si="0"/>
        <v>359628</v>
      </c>
      <c r="F10" s="95">
        <v>101</v>
      </c>
      <c r="G10" s="95"/>
      <c r="H10" s="95">
        <f>F10*G7</f>
        <v>858500</v>
      </c>
      <c r="I10" s="95"/>
      <c r="J10" s="95"/>
      <c r="K10" s="95"/>
    </row>
    <row r="11" ht="15" spans="1:11">
      <c r="A11" s="92"/>
      <c r="B11" s="95"/>
      <c r="C11" s="95"/>
      <c r="D11" s="95"/>
      <c r="E11" s="95">
        <f>SUM(E7:E10)</f>
        <v>550043.5</v>
      </c>
      <c r="F11" s="95"/>
      <c r="G11" s="95"/>
      <c r="H11" s="95">
        <f>SUM(H7:H10)</f>
        <v>1096500</v>
      </c>
      <c r="I11" s="95"/>
      <c r="J11" s="95"/>
      <c r="K11" s="95">
        <f>SUM(K7)</f>
        <v>120000</v>
      </c>
    </row>
    <row r="12" ht="15" spans="1:11">
      <c r="A12" s="92" t="s">
        <v>87</v>
      </c>
      <c r="B12" s="95">
        <f>E11+H11+K11</f>
        <v>1766543.5</v>
      </c>
      <c r="C12" s="95"/>
      <c r="D12" s="95"/>
      <c r="E12" s="95"/>
      <c r="F12" s="95"/>
      <c r="G12" s="95"/>
      <c r="H12" s="95"/>
      <c r="I12" s="95"/>
      <c r="J12" s="95"/>
      <c r="K12" s="95"/>
    </row>
    <row r="13" spans="1:11">
      <c r="A13" s="50"/>
      <c r="B13" s="50"/>
      <c r="C13" s="50"/>
      <c r="D13" s="50"/>
      <c r="E13" s="50"/>
      <c r="F13" s="50"/>
      <c r="G13" s="50"/>
      <c r="H13" s="50"/>
      <c r="I13" s="50"/>
      <c r="J13" s="50"/>
      <c r="K13" s="50"/>
    </row>
    <row r="14" ht="76.9" customHeight="1" spans="1:11">
      <c r="A14" s="96" t="s">
        <v>88</v>
      </c>
      <c r="B14" s="96"/>
      <c r="C14" s="96"/>
      <c r="D14" s="96"/>
      <c r="E14" s="96"/>
      <c r="F14" s="96"/>
      <c r="G14" s="96"/>
      <c r="H14" s="96"/>
      <c r="I14" s="96"/>
      <c r="J14" s="96"/>
      <c r="K14" s="96"/>
    </row>
  </sheetData>
  <mergeCells count="10">
    <mergeCell ref="A1:K1"/>
    <mergeCell ref="B12:K12"/>
    <mergeCell ref="A14:K14"/>
    <mergeCell ref="G7:G10"/>
    <mergeCell ref="I7:I10"/>
    <mergeCell ref="J7:J10"/>
    <mergeCell ref="K7:K10"/>
    <mergeCell ref="B4:E5"/>
    <mergeCell ref="F4:H5"/>
    <mergeCell ref="I4:K5"/>
  </mergeCells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>
    <pageSetUpPr fitToPage="1"/>
  </sheetPr>
  <dimension ref="A1:D20"/>
  <sheetViews>
    <sheetView zoomScale="115" zoomScaleNormal="115" workbookViewId="0">
      <selection activeCell="H8" sqref="H8"/>
    </sheetView>
  </sheetViews>
  <sheetFormatPr defaultColWidth="9" defaultRowHeight="14" outlineLevelCol="3"/>
  <cols>
    <col min="1" max="1" width="9" style="3"/>
    <col min="2" max="2" width="13.25" style="3" customWidth="1"/>
    <col min="3" max="3" width="12.75" style="3" customWidth="1"/>
    <col min="4" max="4" width="29.5833333333333" customWidth="1"/>
  </cols>
  <sheetData>
    <row r="1" ht="33" customHeight="1" spans="1:4">
      <c r="A1" s="86" t="s">
        <v>89</v>
      </c>
      <c r="B1" s="86"/>
      <c r="C1" s="86"/>
      <c r="D1" s="86"/>
    </row>
    <row r="2" ht="23.25" customHeight="1" spans="1:4">
      <c r="A2" s="87" t="s">
        <v>90</v>
      </c>
      <c r="B2" s="87" t="s">
        <v>91</v>
      </c>
      <c r="C2" s="87" t="s">
        <v>92</v>
      </c>
      <c r="D2" s="87" t="s">
        <v>93</v>
      </c>
    </row>
    <row r="3" ht="19.5" customHeight="1" spans="1:4">
      <c r="A3" s="87">
        <v>1</v>
      </c>
      <c r="B3" s="87" t="s">
        <v>94</v>
      </c>
      <c r="C3" s="87" t="s">
        <v>95</v>
      </c>
      <c r="D3" s="88" t="s">
        <v>96</v>
      </c>
    </row>
    <row r="4" ht="19.5" customHeight="1" spans="1:4">
      <c r="A4" s="87">
        <v>2</v>
      </c>
      <c r="B4" s="87" t="s">
        <v>94</v>
      </c>
      <c r="C4" s="87" t="s">
        <v>95</v>
      </c>
      <c r="D4" s="88" t="s">
        <v>97</v>
      </c>
    </row>
    <row r="5" ht="19.5" customHeight="1" spans="1:4">
      <c r="A5" s="87">
        <v>3</v>
      </c>
      <c r="B5" s="87" t="s">
        <v>94</v>
      </c>
      <c r="C5" s="87" t="s">
        <v>95</v>
      </c>
      <c r="D5" s="88" t="s">
        <v>98</v>
      </c>
    </row>
    <row r="6" ht="19.5" customHeight="1" spans="1:4">
      <c r="A6" s="87">
        <v>4</v>
      </c>
      <c r="B6" s="87" t="s">
        <v>99</v>
      </c>
      <c r="C6" s="89" t="s">
        <v>100</v>
      </c>
      <c r="D6" s="88" t="s">
        <v>101</v>
      </c>
    </row>
    <row r="7" ht="19.5" customHeight="1" spans="1:4">
      <c r="A7" s="87">
        <v>5</v>
      </c>
      <c r="B7" s="87" t="s">
        <v>102</v>
      </c>
      <c r="C7" s="87" t="s">
        <v>103</v>
      </c>
      <c r="D7" s="88" t="s">
        <v>104</v>
      </c>
    </row>
    <row r="8" ht="19.5" customHeight="1" spans="1:4">
      <c r="A8" s="87">
        <v>6</v>
      </c>
      <c r="B8" s="87" t="s">
        <v>105</v>
      </c>
      <c r="C8" s="87" t="s">
        <v>106</v>
      </c>
      <c r="D8" s="88" t="s">
        <v>107</v>
      </c>
    </row>
    <row r="9" ht="19.5" customHeight="1" spans="1:4">
      <c r="A9" s="87">
        <v>7</v>
      </c>
      <c r="B9" s="87" t="s">
        <v>108</v>
      </c>
      <c r="C9" s="87" t="s">
        <v>109</v>
      </c>
      <c r="D9" s="88" t="s">
        <v>110</v>
      </c>
    </row>
    <row r="10" ht="19.5" customHeight="1" spans="1:4">
      <c r="A10" s="87">
        <v>8</v>
      </c>
      <c r="B10" s="87" t="s">
        <v>108</v>
      </c>
      <c r="C10" s="87" t="s">
        <v>111</v>
      </c>
      <c r="D10" s="88" t="s">
        <v>112</v>
      </c>
    </row>
    <row r="11" ht="19.5" customHeight="1" spans="1:4">
      <c r="A11" s="87">
        <v>9</v>
      </c>
      <c r="B11" s="87" t="s">
        <v>108</v>
      </c>
      <c r="C11" s="87" t="s">
        <v>109</v>
      </c>
      <c r="D11" s="88" t="s">
        <v>113</v>
      </c>
    </row>
    <row r="12" ht="19.5" customHeight="1" spans="1:4">
      <c r="A12" s="87">
        <v>10</v>
      </c>
      <c r="B12" s="87" t="s">
        <v>108</v>
      </c>
      <c r="C12" s="87" t="s">
        <v>111</v>
      </c>
      <c r="D12" s="88" t="s">
        <v>114</v>
      </c>
    </row>
    <row r="13" ht="19.5" customHeight="1" spans="1:4">
      <c r="A13" s="87">
        <v>11</v>
      </c>
      <c r="B13" s="87" t="s">
        <v>108</v>
      </c>
      <c r="C13" s="87" t="s">
        <v>111</v>
      </c>
      <c r="D13" s="88" t="s">
        <v>115</v>
      </c>
    </row>
    <row r="14" ht="19.5" customHeight="1" spans="1:4">
      <c r="A14" s="87">
        <v>12</v>
      </c>
      <c r="B14" s="87" t="s">
        <v>108</v>
      </c>
      <c r="C14" s="87" t="s">
        <v>116</v>
      </c>
      <c r="D14" s="88" t="s">
        <v>117</v>
      </c>
    </row>
    <row r="15" ht="19.5" customHeight="1" spans="1:4">
      <c r="A15" s="87">
        <v>13</v>
      </c>
      <c r="B15" s="87" t="s">
        <v>108</v>
      </c>
      <c r="C15" s="87" t="s">
        <v>111</v>
      </c>
      <c r="D15" s="88" t="s">
        <v>118</v>
      </c>
    </row>
    <row r="16" ht="19.5" customHeight="1" spans="1:4">
      <c r="A16" s="87">
        <v>14</v>
      </c>
      <c r="B16" s="87" t="s">
        <v>108</v>
      </c>
      <c r="C16" s="87" t="s">
        <v>111</v>
      </c>
      <c r="D16" s="88" t="s">
        <v>119</v>
      </c>
    </row>
    <row r="17" ht="19.5" customHeight="1" spans="1:4">
      <c r="A17" s="87">
        <v>15</v>
      </c>
      <c r="B17" s="87" t="s">
        <v>108</v>
      </c>
      <c r="C17" s="87" t="s">
        <v>120</v>
      </c>
      <c r="D17" s="88" t="s">
        <v>121</v>
      </c>
    </row>
    <row r="18" ht="19.5" customHeight="1" spans="1:4">
      <c r="A18" s="87">
        <v>16</v>
      </c>
      <c r="B18" s="87" t="s">
        <v>108</v>
      </c>
      <c r="C18" s="87" t="s">
        <v>120</v>
      </c>
      <c r="D18" s="88" t="s">
        <v>122</v>
      </c>
    </row>
    <row r="19" ht="19.5" customHeight="1" spans="1:4">
      <c r="A19" s="87">
        <v>17</v>
      </c>
      <c r="B19" s="87" t="s">
        <v>108</v>
      </c>
      <c r="C19" s="87" t="s">
        <v>120</v>
      </c>
      <c r="D19" s="88" t="s">
        <v>123</v>
      </c>
    </row>
    <row r="20" ht="19.5" customHeight="1" spans="1:4">
      <c r="A20" s="87">
        <v>18</v>
      </c>
      <c r="B20" s="87" t="s">
        <v>108</v>
      </c>
      <c r="C20" s="87" t="s">
        <v>120</v>
      </c>
      <c r="D20" s="88" t="s">
        <v>124</v>
      </c>
    </row>
  </sheetData>
  <mergeCells count="1">
    <mergeCell ref="A1:D1"/>
  </mergeCells>
  <pageMargins left="0.708661417322835" right="0.708661417322835" top="0.748031496062992" bottom="0.748031496062992" header="0.31496062992126" footer="0.31496062992126"/>
  <pageSetup paperSize="9" scale="34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8"/>
  <sheetViews>
    <sheetView topLeftCell="A75" workbookViewId="0">
      <selection activeCell="I4" sqref="I4"/>
    </sheetView>
  </sheetViews>
  <sheetFormatPr defaultColWidth="9" defaultRowHeight="15" outlineLevelCol="7"/>
  <cols>
    <col min="1" max="1" width="6" style="34"/>
    <col min="2" max="2" width="16.0833333333333" style="34" customWidth="1"/>
    <col min="3" max="3" width="16.75" style="33"/>
    <col min="4" max="4" width="26.25" style="33" customWidth="1"/>
    <col min="5" max="5" width="13.8333333333333" style="33" customWidth="1"/>
    <col min="6" max="6" width="17.0833333333333" style="33" customWidth="1"/>
    <col min="7" max="7" width="11.3333333333333" style="34" customWidth="1"/>
    <col min="8" max="8" width="9" style="34"/>
    <col min="9" max="9" width="10.375" style="33" customWidth="1"/>
    <col min="10" max="16384" width="9" style="33"/>
  </cols>
  <sheetData>
    <row r="1" ht="57" customHeight="1" spans="1:8">
      <c r="A1" s="64" t="s">
        <v>125</v>
      </c>
      <c r="B1" s="64"/>
      <c r="C1" s="64"/>
      <c r="D1" s="64"/>
      <c r="E1" s="64"/>
      <c r="F1" s="64"/>
      <c r="G1" s="64"/>
      <c r="H1" s="64"/>
    </row>
    <row r="2" spans="1:8">
      <c r="A2" s="37" t="s">
        <v>126</v>
      </c>
      <c r="B2" s="37" t="s">
        <v>127</v>
      </c>
      <c r="C2" s="38" t="s">
        <v>128</v>
      </c>
      <c r="D2" s="38" t="s">
        <v>129</v>
      </c>
      <c r="E2" s="38" t="s">
        <v>130</v>
      </c>
      <c r="F2" s="38" t="s">
        <v>131</v>
      </c>
      <c r="G2" s="38" t="s">
        <v>132</v>
      </c>
      <c r="H2" s="38" t="s">
        <v>5</v>
      </c>
    </row>
    <row r="3" ht="100" customHeight="1" spans="1:8">
      <c r="A3" s="39">
        <v>1</v>
      </c>
      <c r="B3" s="39" t="s">
        <v>94</v>
      </c>
      <c r="C3" s="15" t="s">
        <v>133</v>
      </c>
      <c r="D3" s="15"/>
      <c r="E3" s="15" t="s">
        <v>134</v>
      </c>
      <c r="F3" s="15" t="s">
        <v>135</v>
      </c>
      <c r="G3" s="15" t="s">
        <v>136</v>
      </c>
      <c r="H3" s="15">
        <v>1</v>
      </c>
    </row>
    <row r="4" ht="100" customHeight="1" spans="1:8">
      <c r="A4" s="39">
        <v>2</v>
      </c>
      <c r="B4" s="39" t="s">
        <v>94</v>
      </c>
      <c r="C4" s="15" t="s">
        <v>133</v>
      </c>
      <c r="D4" s="15"/>
      <c r="E4" s="15" t="s">
        <v>134</v>
      </c>
      <c r="F4" s="15" t="s">
        <v>135</v>
      </c>
      <c r="G4" s="15" t="s">
        <v>137</v>
      </c>
      <c r="H4" s="15">
        <v>6</v>
      </c>
    </row>
    <row r="5" ht="100" customHeight="1" spans="1:8">
      <c r="A5" s="39">
        <v>3</v>
      </c>
      <c r="B5" s="39" t="s">
        <v>94</v>
      </c>
      <c r="C5" s="15" t="s">
        <v>138</v>
      </c>
      <c r="D5" s="15"/>
      <c r="E5" s="15" t="s">
        <v>139</v>
      </c>
      <c r="F5" s="15" t="s">
        <v>139</v>
      </c>
      <c r="G5" s="15" t="s">
        <v>140</v>
      </c>
      <c r="H5" s="15">
        <v>1</v>
      </c>
    </row>
    <row r="6" ht="100" customHeight="1" spans="1:8">
      <c r="A6" s="39">
        <v>4</v>
      </c>
      <c r="B6" s="39" t="s">
        <v>94</v>
      </c>
      <c r="C6" s="15" t="s">
        <v>141</v>
      </c>
      <c r="D6" s="15"/>
      <c r="E6" s="15" t="s">
        <v>142</v>
      </c>
      <c r="F6" s="15" t="s">
        <v>142</v>
      </c>
      <c r="G6" s="15">
        <v>18</v>
      </c>
      <c r="H6" s="15">
        <v>2</v>
      </c>
    </row>
    <row r="7" ht="100" customHeight="1" spans="1:8">
      <c r="A7" s="39">
        <v>5</v>
      </c>
      <c r="B7" s="39" t="s">
        <v>94</v>
      </c>
      <c r="C7" s="15" t="s">
        <v>143</v>
      </c>
      <c r="D7" s="15"/>
      <c r="E7" s="15" t="s">
        <v>142</v>
      </c>
      <c r="F7" s="15" t="s">
        <v>142</v>
      </c>
      <c r="G7" s="15" t="s">
        <v>144</v>
      </c>
      <c r="H7" s="15">
        <v>1</v>
      </c>
    </row>
    <row r="8" ht="100" customHeight="1" spans="1:8">
      <c r="A8" s="39">
        <v>6</v>
      </c>
      <c r="B8" s="39" t="s">
        <v>94</v>
      </c>
      <c r="C8" s="15" t="s">
        <v>145</v>
      </c>
      <c r="D8" s="15"/>
      <c r="E8" s="15" t="s">
        <v>146</v>
      </c>
      <c r="F8" s="15" t="s">
        <v>147</v>
      </c>
      <c r="G8" s="15">
        <v>12</v>
      </c>
      <c r="H8" s="15">
        <v>1</v>
      </c>
    </row>
    <row r="9" ht="100" customHeight="1" spans="1:8">
      <c r="A9" s="39">
        <v>7</v>
      </c>
      <c r="B9" s="39" t="s">
        <v>94</v>
      </c>
      <c r="C9" s="15" t="s">
        <v>148</v>
      </c>
      <c r="D9" s="15"/>
      <c r="E9" s="15" t="s">
        <v>146</v>
      </c>
      <c r="F9" s="15" t="s">
        <v>147</v>
      </c>
      <c r="G9" s="15">
        <v>10</v>
      </c>
      <c r="H9" s="15">
        <v>1</v>
      </c>
    </row>
    <row r="10" ht="100" customHeight="1" spans="1:8">
      <c r="A10" s="39">
        <v>8</v>
      </c>
      <c r="B10" s="39" t="s">
        <v>94</v>
      </c>
      <c r="C10" s="15" t="s">
        <v>149</v>
      </c>
      <c r="D10" s="15"/>
      <c r="E10" s="15" t="s">
        <v>150</v>
      </c>
      <c r="F10" s="15" t="s">
        <v>151</v>
      </c>
      <c r="G10" s="15">
        <v>38</v>
      </c>
      <c r="H10" s="15">
        <v>1</v>
      </c>
    </row>
    <row r="11" ht="100" customHeight="1" spans="1:8">
      <c r="A11" s="39">
        <v>9</v>
      </c>
      <c r="B11" s="39" t="s">
        <v>94</v>
      </c>
      <c r="C11" s="15" t="s">
        <v>152</v>
      </c>
      <c r="D11" s="15"/>
      <c r="E11" s="15" t="s">
        <v>146</v>
      </c>
      <c r="F11" s="15" t="s">
        <v>153</v>
      </c>
      <c r="G11" s="15">
        <v>13</v>
      </c>
      <c r="H11" s="15">
        <v>1</v>
      </c>
    </row>
    <row r="12" ht="100" customHeight="1" spans="1:8">
      <c r="A12" s="39">
        <v>10</v>
      </c>
      <c r="B12" s="39" t="s">
        <v>94</v>
      </c>
      <c r="C12" s="15" t="s">
        <v>154</v>
      </c>
      <c r="D12" s="15"/>
      <c r="E12" s="15" t="s">
        <v>146</v>
      </c>
      <c r="F12" s="15" t="s">
        <v>155</v>
      </c>
      <c r="G12" s="15">
        <v>12</v>
      </c>
      <c r="H12" s="15">
        <v>8</v>
      </c>
    </row>
    <row r="13" ht="100" customHeight="1" spans="1:8">
      <c r="A13" s="39">
        <v>11</v>
      </c>
      <c r="B13" s="39" t="s">
        <v>94</v>
      </c>
      <c r="C13" s="15" t="s">
        <v>156</v>
      </c>
      <c r="D13" s="15"/>
      <c r="E13" s="15" t="s">
        <v>146</v>
      </c>
      <c r="F13" s="15" t="s">
        <v>157</v>
      </c>
      <c r="G13" s="15" t="s">
        <v>158</v>
      </c>
      <c r="H13" s="15">
        <v>1</v>
      </c>
    </row>
    <row r="14" ht="100" customHeight="1" spans="1:8">
      <c r="A14" s="39">
        <v>12</v>
      </c>
      <c r="B14" s="39" t="s">
        <v>94</v>
      </c>
      <c r="C14" s="15" t="s">
        <v>159</v>
      </c>
      <c r="D14" s="15"/>
      <c r="E14" s="15" t="s">
        <v>146</v>
      </c>
      <c r="F14" s="15" t="s">
        <v>160</v>
      </c>
      <c r="G14" s="15">
        <v>4</v>
      </c>
      <c r="H14" s="15">
        <v>2</v>
      </c>
    </row>
    <row r="15" ht="100" customHeight="1" spans="1:8">
      <c r="A15" s="39">
        <v>13</v>
      </c>
      <c r="B15" s="39" t="s">
        <v>94</v>
      </c>
      <c r="C15" s="15" t="s">
        <v>161</v>
      </c>
      <c r="D15" s="15"/>
      <c r="E15" s="15" t="s">
        <v>162</v>
      </c>
      <c r="F15" s="15" t="s">
        <v>162</v>
      </c>
      <c r="G15" s="15" t="s">
        <v>163</v>
      </c>
      <c r="H15" s="15">
        <v>1</v>
      </c>
    </row>
    <row r="16" ht="101.25" customHeight="1" spans="1:8">
      <c r="A16" s="39">
        <v>14</v>
      </c>
      <c r="B16" s="39" t="s">
        <v>94</v>
      </c>
      <c r="C16" s="15" t="s">
        <v>164</v>
      </c>
      <c r="D16" s="15"/>
      <c r="E16" s="15" t="s">
        <v>146</v>
      </c>
      <c r="F16" s="15" t="s">
        <v>165</v>
      </c>
      <c r="G16" s="15" t="s">
        <v>166</v>
      </c>
      <c r="H16" s="15">
        <v>1</v>
      </c>
    </row>
    <row r="17" ht="101.25" customHeight="1" spans="1:8">
      <c r="A17" s="39">
        <v>15</v>
      </c>
      <c r="B17" s="39" t="s">
        <v>94</v>
      </c>
      <c r="C17" s="15" t="s">
        <v>167</v>
      </c>
      <c r="D17" s="15"/>
      <c r="E17" s="15" t="s">
        <v>168</v>
      </c>
      <c r="F17" s="15" t="s">
        <v>169</v>
      </c>
      <c r="G17" s="15" t="s">
        <v>170</v>
      </c>
      <c r="H17" s="15">
        <v>1</v>
      </c>
    </row>
    <row r="18" ht="101.25" customHeight="1" spans="1:8">
      <c r="A18" s="39">
        <v>16</v>
      </c>
      <c r="B18" s="39" t="s">
        <v>94</v>
      </c>
      <c r="C18" s="15" t="s">
        <v>171</v>
      </c>
      <c r="D18" s="15"/>
      <c r="E18" s="15" t="s">
        <v>172</v>
      </c>
      <c r="F18" s="15" t="s">
        <v>173</v>
      </c>
      <c r="G18" s="15">
        <v>8</v>
      </c>
      <c r="H18" s="15">
        <v>1</v>
      </c>
    </row>
    <row r="19" ht="101.25" customHeight="1" spans="1:8">
      <c r="A19" s="39">
        <v>17</v>
      </c>
      <c r="B19" s="39" t="s">
        <v>94</v>
      </c>
      <c r="C19" s="15" t="s">
        <v>174</v>
      </c>
      <c r="D19" s="15"/>
      <c r="E19" s="15" t="s">
        <v>175</v>
      </c>
      <c r="F19" s="15" t="s">
        <v>176</v>
      </c>
      <c r="G19" s="15" t="s">
        <v>177</v>
      </c>
      <c r="H19" s="15">
        <v>1</v>
      </c>
    </row>
    <row r="20" ht="101.25" customHeight="1" spans="1:8">
      <c r="A20" s="39">
        <v>18</v>
      </c>
      <c r="B20" s="39" t="s">
        <v>94</v>
      </c>
      <c r="C20" s="15" t="s">
        <v>178</v>
      </c>
      <c r="D20" s="15"/>
      <c r="E20" s="15" t="s">
        <v>179</v>
      </c>
      <c r="F20" s="15" t="s">
        <v>180</v>
      </c>
      <c r="G20" s="15">
        <v>5</v>
      </c>
      <c r="H20" s="15">
        <v>1</v>
      </c>
    </row>
    <row r="21" ht="101.25" customHeight="1" spans="1:8">
      <c r="A21" s="39">
        <v>19</v>
      </c>
      <c r="B21" s="39" t="s">
        <v>94</v>
      </c>
      <c r="C21" s="15" t="s">
        <v>181</v>
      </c>
      <c r="D21" s="15"/>
      <c r="E21" s="15" t="s">
        <v>150</v>
      </c>
      <c r="F21" s="15" t="s">
        <v>182</v>
      </c>
      <c r="G21" s="15" t="s">
        <v>183</v>
      </c>
      <c r="H21" s="15">
        <v>1</v>
      </c>
    </row>
    <row r="22" ht="101.25" customHeight="1" spans="1:8">
      <c r="A22" s="39">
        <v>20</v>
      </c>
      <c r="B22" s="39" t="s">
        <v>94</v>
      </c>
      <c r="C22" s="15" t="s">
        <v>184</v>
      </c>
      <c r="D22" s="15"/>
      <c r="E22" s="15" t="s">
        <v>185</v>
      </c>
      <c r="F22" s="15" t="s">
        <v>186</v>
      </c>
      <c r="G22" s="15" t="s">
        <v>187</v>
      </c>
      <c r="H22" s="15">
        <v>1</v>
      </c>
    </row>
    <row r="23" ht="101.25" customHeight="1" spans="1:8">
      <c r="A23" s="39">
        <v>21</v>
      </c>
      <c r="B23" s="39" t="s">
        <v>94</v>
      </c>
      <c r="C23" s="15" t="s">
        <v>188</v>
      </c>
      <c r="D23" s="15"/>
      <c r="E23" s="15" t="s">
        <v>175</v>
      </c>
      <c r="F23" s="15" t="s">
        <v>175</v>
      </c>
      <c r="G23" s="15" t="s">
        <v>189</v>
      </c>
      <c r="H23" s="15">
        <v>2</v>
      </c>
    </row>
    <row r="24" ht="101.25" customHeight="1" spans="1:8">
      <c r="A24" s="39">
        <v>22</v>
      </c>
      <c r="B24" s="39" t="s">
        <v>94</v>
      </c>
      <c r="C24" s="15" t="s">
        <v>190</v>
      </c>
      <c r="D24" s="15"/>
      <c r="E24" s="15" t="s">
        <v>175</v>
      </c>
      <c r="F24" s="15" t="s">
        <v>175</v>
      </c>
      <c r="G24" s="15" t="s">
        <v>189</v>
      </c>
      <c r="H24" s="15">
        <v>3</v>
      </c>
    </row>
    <row r="25" ht="101.25" customHeight="1" spans="1:8">
      <c r="A25" s="39">
        <v>23</v>
      </c>
      <c r="B25" s="39" t="s">
        <v>94</v>
      </c>
      <c r="C25" s="15" t="s">
        <v>191</v>
      </c>
      <c r="D25" s="15"/>
      <c r="E25" s="15" t="s">
        <v>150</v>
      </c>
      <c r="F25" s="15" t="s">
        <v>192</v>
      </c>
      <c r="G25" s="15" t="s">
        <v>193</v>
      </c>
      <c r="H25" s="15">
        <v>1</v>
      </c>
    </row>
    <row r="26" ht="101.25" customHeight="1" spans="1:8">
      <c r="A26" s="39">
        <v>24</v>
      </c>
      <c r="B26" s="39" t="s">
        <v>94</v>
      </c>
      <c r="C26" s="65" t="s">
        <v>194</v>
      </c>
      <c r="D26" s="66"/>
      <c r="E26" s="67" t="s">
        <v>195</v>
      </c>
      <c r="F26" s="67" t="s">
        <v>195</v>
      </c>
      <c r="G26" s="15" t="s">
        <v>196</v>
      </c>
      <c r="H26" s="15">
        <v>1</v>
      </c>
    </row>
    <row r="27" ht="101.25" customHeight="1" spans="1:8">
      <c r="A27" s="39">
        <v>25</v>
      </c>
      <c r="B27" s="39" t="s">
        <v>94</v>
      </c>
      <c r="C27" s="67" t="s">
        <v>197</v>
      </c>
      <c r="D27" s="66"/>
      <c r="E27" s="67" t="s">
        <v>195</v>
      </c>
      <c r="F27" s="67" t="s">
        <v>195</v>
      </c>
      <c r="G27" s="15" t="s">
        <v>198</v>
      </c>
      <c r="H27" s="15">
        <v>1</v>
      </c>
    </row>
    <row r="28" ht="101.25" customHeight="1" spans="1:8">
      <c r="A28" s="39">
        <v>26</v>
      </c>
      <c r="B28" s="39" t="s">
        <v>94</v>
      </c>
      <c r="C28" s="68" t="s">
        <v>199</v>
      </c>
      <c r="D28" s="69"/>
      <c r="E28" s="69" t="s">
        <v>175</v>
      </c>
      <c r="F28" s="69" t="s">
        <v>175</v>
      </c>
      <c r="G28" s="15"/>
      <c r="H28" s="15">
        <v>1</v>
      </c>
    </row>
    <row r="29" ht="101.25" customHeight="1" spans="1:8">
      <c r="A29" s="39">
        <v>27</v>
      </c>
      <c r="B29" s="39" t="s">
        <v>94</v>
      </c>
      <c r="C29" s="15" t="s">
        <v>200</v>
      </c>
      <c r="D29" s="70"/>
      <c r="E29" s="33" t="s">
        <v>201</v>
      </c>
      <c r="F29" s="15" t="s">
        <v>202</v>
      </c>
      <c r="G29" s="15" t="s">
        <v>203</v>
      </c>
      <c r="H29" s="15">
        <v>2</v>
      </c>
    </row>
    <row r="30" ht="101.25" customHeight="1" spans="1:8">
      <c r="A30" s="39">
        <v>28</v>
      </c>
      <c r="B30" s="39" t="s">
        <v>94</v>
      </c>
      <c r="C30" s="15" t="s">
        <v>200</v>
      </c>
      <c r="D30" s="15"/>
      <c r="E30" s="15" t="s">
        <v>204</v>
      </c>
      <c r="F30" s="15" t="s">
        <v>204</v>
      </c>
      <c r="G30" s="15" t="s">
        <v>205</v>
      </c>
      <c r="H30" s="15">
        <v>1</v>
      </c>
    </row>
    <row r="31" ht="102" customHeight="1" spans="1:8">
      <c r="A31" s="39">
        <v>29</v>
      </c>
      <c r="B31" s="39" t="s">
        <v>94</v>
      </c>
      <c r="C31" s="71" t="s">
        <v>206</v>
      </c>
      <c r="D31" s="71"/>
      <c r="E31" s="71" t="s">
        <v>172</v>
      </c>
      <c r="F31" s="71" t="s">
        <v>172</v>
      </c>
      <c r="G31" s="71" t="s">
        <v>207</v>
      </c>
      <c r="H31" s="71">
        <v>1</v>
      </c>
    </row>
    <row r="32" ht="102" customHeight="1" spans="1:8">
      <c r="A32" s="39">
        <v>30</v>
      </c>
      <c r="B32" s="39" t="s">
        <v>99</v>
      </c>
      <c r="C32" s="40" t="s">
        <v>208</v>
      </c>
      <c r="D32" s="40"/>
      <c r="E32" s="40" t="s">
        <v>146</v>
      </c>
      <c r="F32" s="40" t="s">
        <v>209</v>
      </c>
      <c r="G32" s="15" t="s">
        <v>210</v>
      </c>
      <c r="H32" s="15">
        <v>3</v>
      </c>
    </row>
    <row r="33" ht="102" customHeight="1" spans="1:8">
      <c r="A33" s="39">
        <v>31</v>
      </c>
      <c r="B33" s="39" t="s">
        <v>99</v>
      </c>
      <c r="C33" s="40" t="s">
        <v>211</v>
      </c>
      <c r="D33" s="40"/>
      <c r="E33" s="40" t="s">
        <v>146</v>
      </c>
      <c r="F33" s="40" t="s">
        <v>212</v>
      </c>
      <c r="G33" s="15" t="s">
        <v>213</v>
      </c>
      <c r="H33" s="15">
        <v>1</v>
      </c>
    </row>
    <row r="34" ht="102" customHeight="1" spans="1:8">
      <c r="A34" s="39">
        <v>32</v>
      </c>
      <c r="B34" s="39" t="s">
        <v>99</v>
      </c>
      <c r="C34" s="40" t="s">
        <v>214</v>
      </c>
      <c r="D34" s="40"/>
      <c r="E34" s="40" t="s">
        <v>146</v>
      </c>
      <c r="F34" s="40" t="s">
        <v>215</v>
      </c>
      <c r="G34" s="15">
        <v>16</v>
      </c>
      <c r="H34" s="15">
        <v>1</v>
      </c>
    </row>
    <row r="35" ht="102" customHeight="1" spans="1:8">
      <c r="A35" s="39">
        <v>33</v>
      </c>
      <c r="B35" s="39" t="s">
        <v>99</v>
      </c>
      <c r="C35" s="40" t="s">
        <v>216</v>
      </c>
      <c r="D35" s="40"/>
      <c r="E35" s="40" t="s">
        <v>146</v>
      </c>
      <c r="F35" s="40" t="s">
        <v>215</v>
      </c>
      <c r="G35" s="15">
        <v>12</v>
      </c>
      <c r="H35" s="15">
        <v>1</v>
      </c>
    </row>
    <row r="36" ht="102" customHeight="1" spans="1:8">
      <c r="A36" s="39">
        <v>34</v>
      </c>
      <c r="B36" s="39" t="s">
        <v>99</v>
      </c>
      <c r="C36" s="40" t="s">
        <v>217</v>
      </c>
      <c r="D36" s="40"/>
      <c r="E36" s="40" t="s">
        <v>146</v>
      </c>
      <c r="F36" s="40" t="s">
        <v>218</v>
      </c>
      <c r="G36" s="15">
        <v>6</v>
      </c>
      <c r="H36" s="15">
        <v>1</v>
      </c>
    </row>
    <row r="37" ht="102" customHeight="1" spans="1:8">
      <c r="A37" s="39">
        <v>35</v>
      </c>
      <c r="B37" s="39" t="s">
        <v>99</v>
      </c>
      <c r="C37" s="40" t="s">
        <v>219</v>
      </c>
      <c r="D37" s="40"/>
      <c r="E37" s="40" t="s">
        <v>146</v>
      </c>
      <c r="F37" s="40" t="s">
        <v>220</v>
      </c>
      <c r="G37" s="15" t="s">
        <v>221</v>
      </c>
      <c r="H37" s="15">
        <v>1</v>
      </c>
    </row>
    <row r="38" ht="102" customHeight="1" spans="1:8">
      <c r="A38" s="39">
        <v>36</v>
      </c>
      <c r="B38" s="39" t="s">
        <v>99</v>
      </c>
      <c r="C38" s="40" t="s">
        <v>222</v>
      </c>
      <c r="D38" s="40"/>
      <c r="E38" s="40" t="s">
        <v>146</v>
      </c>
      <c r="F38" s="40" t="s">
        <v>223</v>
      </c>
      <c r="G38" s="15" t="s">
        <v>224</v>
      </c>
      <c r="H38" s="15">
        <v>3</v>
      </c>
    </row>
    <row r="39" ht="102" customHeight="1" spans="1:8">
      <c r="A39" s="39">
        <v>37</v>
      </c>
      <c r="B39" s="39" t="s">
        <v>99</v>
      </c>
      <c r="C39" s="40" t="s">
        <v>225</v>
      </c>
      <c r="D39" s="40"/>
      <c r="E39" s="40" t="s">
        <v>146</v>
      </c>
      <c r="F39" s="40" t="s">
        <v>226</v>
      </c>
      <c r="G39" s="15">
        <v>3.5</v>
      </c>
      <c r="H39" s="15">
        <v>2</v>
      </c>
    </row>
    <row r="40" ht="102" customHeight="1" spans="1:8">
      <c r="A40" s="39">
        <v>38</v>
      </c>
      <c r="B40" s="39" t="s">
        <v>99</v>
      </c>
      <c r="C40" s="40" t="s">
        <v>227</v>
      </c>
      <c r="D40" s="40"/>
      <c r="E40" s="40" t="s">
        <v>146</v>
      </c>
      <c r="F40" s="40" t="s">
        <v>228</v>
      </c>
      <c r="G40" s="15" t="s">
        <v>229</v>
      </c>
      <c r="H40" s="15">
        <v>1</v>
      </c>
    </row>
    <row r="41" ht="102" customHeight="1" spans="1:8">
      <c r="A41" s="39">
        <v>39</v>
      </c>
      <c r="B41" s="39" t="s">
        <v>99</v>
      </c>
      <c r="C41" s="40" t="s">
        <v>230</v>
      </c>
      <c r="D41" s="40"/>
      <c r="E41" s="40" t="s">
        <v>146</v>
      </c>
      <c r="F41" s="40" t="s">
        <v>231</v>
      </c>
      <c r="G41" s="15" t="s">
        <v>232</v>
      </c>
      <c r="H41" s="15">
        <v>1</v>
      </c>
    </row>
    <row r="42" ht="102" customHeight="1" spans="1:8">
      <c r="A42" s="39">
        <v>40</v>
      </c>
      <c r="B42" s="39" t="s">
        <v>102</v>
      </c>
      <c r="C42" s="72" t="s">
        <v>233</v>
      </c>
      <c r="D42" s="73"/>
      <c r="E42" s="74" t="s">
        <v>234</v>
      </c>
      <c r="F42" s="74" t="s">
        <v>234</v>
      </c>
      <c r="G42" s="72" t="s">
        <v>235</v>
      </c>
      <c r="H42" s="75">
        <v>1</v>
      </c>
    </row>
    <row r="43" ht="102" customHeight="1" spans="1:8">
      <c r="A43" s="39">
        <v>41</v>
      </c>
      <c r="B43" s="39" t="s">
        <v>102</v>
      </c>
      <c r="C43" s="72" t="s">
        <v>236</v>
      </c>
      <c r="D43" s="73"/>
      <c r="E43" s="74" t="s">
        <v>234</v>
      </c>
      <c r="F43" s="74" t="s">
        <v>234</v>
      </c>
      <c r="G43" s="72" t="s">
        <v>237</v>
      </c>
      <c r="H43" s="75">
        <v>1</v>
      </c>
    </row>
    <row r="44" ht="102" customHeight="1" spans="1:8">
      <c r="A44" s="39">
        <v>42</v>
      </c>
      <c r="B44" s="39" t="s">
        <v>102</v>
      </c>
      <c r="C44" s="72" t="s">
        <v>238</v>
      </c>
      <c r="D44" s="73"/>
      <c r="E44" s="74" t="s">
        <v>234</v>
      </c>
      <c r="F44" s="74" t="s">
        <v>234</v>
      </c>
      <c r="G44" s="72" t="s">
        <v>239</v>
      </c>
      <c r="H44" s="75">
        <v>1</v>
      </c>
    </row>
    <row r="45" ht="102" customHeight="1" spans="1:8">
      <c r="A45" s="39">
        <v>43</v>
      </c>
      <c r="B45" s="39" t="s">
        <v>102</v>
      </c>
      <c r="C45" s="72" t="s">
        <v>240</v>
      </c>
      <c r="D45" s="73"/>
      <c r="E45" s="74" t="s">
        <v>234</v>
      </c>
      <c r="F45" s="74" t="s">
        <v>234</v>
      </c>
      <c r="G45" s="72" t="s">
        <v>241</v>
      </c>
      <c r="H45" s="75">
        <v>1</v>
      </c>
    </row>
    <row r="46" ht="102" customHeight="1" spans="1:8">
      <c r="A46" s="39">
        <v>44</v>
      </c>
      <c r="B46" s="39" t="s">
        <v>102</v>
      </c>
      <c r="C46" s="72" t="s">
        <v>242</v>
      </c>
      <c r="D46" s="73"/>
      <c r="E46" s="74" t="s">
        <v>243</v>
      </c>
      <c r="F46" s="74" t="s">
        <v>243</v>
      </c>
      <c r="G46" s="72" t="s">
        <v>244</v>
      </c>
      <c r="H46" s="75">
        <v>1</v>
      </c>
    </row>
    <row r="47" ht="102" customHeight="1" spans="1:8">
      <c r="A47" s="39">
        <v>45</v>
      </c>
      <c r="B47" s="39" t="s">
        <v>102</v>
      </c>
      <c r="C47" s="72" t="s">
        <v>245</v>
      </c>
      <c r="D47" s="73"/>
      <c r="E47" s="74" t="s">
        <v>234</v>
      </c>
      <c r="F47" s="74" t="s">
        <v>234</v>
      </c>
      <c r="G47" s="72" t="s">
        <v>246</v>
      </c>
      <c r="H47" s="75">
        <v>1</v>
      </c>
    </row>
    <row r="48" ht="102" customHeight="1" spans="1:8">
      <c r="A48" s="39">
        <v>46</v>
      </c>
      <c r="B48" s="39" t="s">
        <v>102</v>
      </c>
      <c r="C48" s="72" t="s">
        <v>247</v>
      </c>
      <c r="D48" s="73"/>
      <c r="E48" s="74" t="s">
        <v>234</v>
      </c>
      <c r="F48" s="74" t="s">
        <v>234</v>
      </c>
      <c r="G48" s="72" t="s">
        <v>248</v>
      </c>
      <c r="H48" s="75">
        <v>1</v>
      </c>
    </row>
    <row r="49" ht="102" customHeight="1" spans="1:8">
      <c r="A49" s="39">
        <v>47</v>
      </c>
      <c r="B49" s="39" t="s">
        <v>102</v>
      </c>
      <c r="C49" s="72" t="s">
        <v>249</v>
      </c>
      <c r="D49" s="73"/>
      <c r="E49" s="74" t="s">
        <v>243</v>
      </c>
      <c r="F49" s="74" t="s">
        <v>243</v>
      </c>
      <c r="G49" s="72" t="s">
        <v>250</v>
      </c>
      <c r="H49" s="75">
        <v>1</v>
      </c>
    </row>
    <row r="50" ht="102" customHeight="1" spans="1:8">
      <c r="A50" s="39">
        <v>48</v>
      </c>
      <c r="B50" s="39" t="s">
        <v>102</v>
      </c>
      <c r="C50" s="72" t="s">
        <v>251</v>
      </c>
      <c r="D50" s="73"/>
      <c r="E50" s="75" t="s">
        <v>252</v>
      </c>
      <c r="F50" s="75" t="s">
        <v>253</v>
      </c>
      <c r="G50" s="75" t="s">
        <v>254</v>
      </c>
      <c r="H50" s="75">
        <v>1</v>
      </c>
    </row>
    <row r="51" ht="102" customHeight="1" spans="1:8">
      <c r="A51" s="39">
        <v>49</v>
      </c>
      <c r="B51" s="39" t="s">
        <v>102</v>
      </c>
      <c r="C51" s="72" t="s">
        <v>255</v>
      </c>
      <c r="D51" s="73"/>
      <c r="E51" s="74" t="s">
        <v>243</v>
      </c>
      <c r="F51" s="74" t="s">
        <v>243</v>
      </c>
      <c r="G51" s="72" t="s">
        <v>256</v>
      </c>
      <c r="H51" s="75">
        <v>1</v>
      </c>
    </row>
    <row r="52" ht="102" customHeight="1" spans="1:8">
      <c r="A52" s="39">
        <v>50</v>
      </c>
      <c r="B52" s="39" t="s">
        <v>102</v>
      </c>
      <c r="C52" s="72" t="s">
        <v>257</v>
      </c>
      <c r="D52" s="73"/>
      <c r="E52" s="73" t="s">
        <v>258</v>
      </c>
      <c r="F52" s="74" t="s">
        <v>259</v>
      </c>
      <c r="G52" s="75" t="s">
        <v>260</v>
      </c>
      <c r="H52" s="75">
        <v>1</v>
      </c>
    </row>
    <row r="53" ht="102" customHeight="1" spans="1:8">
      <c r="A53" s="39">
        <v>51</v>
      </c>
      <c r="B53" s="39" t="s">
        <v>102</v>
      </c>
      <c r="C53" s="72" t="s">
        <v>261</v>
      </c>
      <c r="D53" s="73"/>
      <c r="E53" s="74" t="s">
        <v>234</v>
      </c>
      <c r="F53" s="74" t="s">
        <v>234</v>
      </c>
      <c r="G53" s="72" t="s">
        <v>262</v>
      </c>
      <c r="H53" s="75">
        <v>1</v>
      </c>
    </row>
    <row r="54" ht="102" customHeight="1" spans="1:8">
      <c r="A54" s="39">
        <v>52</v>
      </c>
      <c r="B54" s="39" t="s">
        <v>102</v>
      </c>
      <c r="C54" s="72" t="s">
        <v>263</v>
      </c>
      <c r="D54" s="73"/>
      <c r="E54" s="74" t="s">
        <v>243</v>
      </c>
      <c r="F54" s="74" t="s">
        <v>264</v>
      </c>
      <c r="G54" s="72" t="s">
        <v>265</v>
      </c>
      <c r="H54" s="75">
        <v>1</v>
      </c>
    </row>
    <row r="55" ht="122.15" customHeight="1" spans="1:8">
      <c r="A55" s="39">
        <v>53</v>
      </c>
      <c r="B55" s="39" t="s">
        <v>102</v>
      </c>
      <c r="C55" s="72" t="s">
        <v>266</v>
      </c>
      <c r="D55" s="73"/>
      <c r="E55" s="74" t="s">
        <v>267</v>
      </c>
      <c r="F55" s="74" t="s">
        <v>268</v>
      </c>
      <c r="G55" s="72" t="s">
        <v>269</v>
      </c>
      <c r="H55" s="75">
        <v>1</v>
      </c>
    </row>
    <row r="56" ht="102" customHeight="1" spans="1:8">
      <c r="A56" s="39">
        <v>54</v>
      </c>
      <c r="B56" s="39" t="s">
        <v>102</v>
      </c>
      <c r="C56" s="72" t="s">
        <v>270</v>
      </c>
      <c r="D56" s="73"/>
      <c r="E56" s="74" t="s">
        <v>234</v>
      </c>
      <c r="F56" s="72" t="s">
        <v>271</v>
      </c>
      <c r="G56" s="72" t="s">
        <v>246</v>
      </c>
      <c r="H56" s="75">
        <v>1</v>
      </c>
    </row>
    <row r="57" ht="102" customHeight="1" spans="1:8">
      <c r="A57" s="39">
        <v>55</v>
      </c>
      <c r="B57" s="39" t="s">
        <v>102</v>
      </c>
      <c r="C57" s="72" t="s">
        <v>272</v>
      </c>
      <c r="D57" s="73"/>
      <c r="E57" s="74" t="s">
        <v>273</v>
      </c>
      <c r="F57" s="74" t="s">
        <v>274</v>
      </c>
      <c r="G57" s="72" t="s">
        <v>275</v>
      </c>
      <c r="H57" s="75">
        <v>1</v>
      </c>
    </row>
    <row r="58" ht="102" customHeight="1" spans="1:8">
      <c r="A58" s="39">
        <v>56</v>
      </c>
      <c r="B58" s="39" t="s">
        <v>102</v>
      </c>
      <c r="C58" s="76" t="s">
        <v>276</v>
      </c>
      <c r="D58" s="77"/>
      <c r="E58" s="78" t="s">
        <v>277</v>
      </c>
      <c r="F58" s="78" t="s">
        <v>277</v>
      </c>
      <c r="G58" s="79" t="s">
        <v>278</v>
      </c>
      <c r="H58" s="77">
        <v>1</v>
      </c>
    </row>
    <row r="59" ht="100" customHeight="1" spans="1:8">
      <c r="A59" s="39">
        <v>57</v>
      </c>
      <c r="B59" s="39" t="s">
        <v>102</v>
      </c>
      <c r="C59" s="76" t="s">
        <v>279</v>
      </c>
      <c r="D59" s="77"/>
      <c r="E59" s="77" t="s">
        <v>280</v>
      </c>
      <c r="F59" s="77" t="s">
        <v>280</v>
      </c>
      <c r="G59" s="79">
        <v>13</v>
      </c>
      <c r="H59" s="77">
        <v>1</v>
      </c>
    </row>
    <row r="60" ht="100" customHeight="1" spans="1:8">
      <c r="A60" s="39">
        <v>58</v>
      </c>
      <c r="B60" s="39" t="s">
        <v>102</v>
      </c>
      <c r="C60" s="77"/>
      <c r="D60" s="77"/>
      <c r="E60" s="79" t="s">
        <v>281</v>
      </c>
      <c r="F60" s="79" t="s">
        <v>281</v>
      </c>
      <c r="G60" s="79">
        <v>4</v>
      </c>
      <c r="H60" s="77">
        <v>1</v>
      </c>
    </row>
    <row r="61" ht="100" customHeight="1" spans="1:8">
      <c r="A61" s="39">
        <v>59</v>
      </c>
      <c r="B61" s="39" t="s">
        <v>102</v>
      </c>
      <c r="C61" s="77" t="s">
        <v>282</v>
      </c>
      <c r="D61" s="77"/>
      <c r="E61" s="78" t="s">
        <v>283</v>
      </c>
      <c r="F61" s="78" t="s">
        <v>283</v>
      </c>
      <c r="G61" s="79">
        <v>4.2</v>
      </c>
      <c r="H61" s="77">
        <v>1</v>
      </c>
    </row>
    <row r="62" ht="100" customHeight="1" spans="1:8">
      <c r="A62" s="39">
        <v>60</v>
      </c>
      <c r="B62" s="39" t="s">
        <v>102</v>
      </c>
      <c r="C62" s="80" t="s">
        <v>284</v>
      </c>
      <c r="D62" s="80"/>
      <c r="E62" s="81" t="s">
        <v>285</v>
      </c>
      <c r="F62" s="81" t="s">
        <v>285</v>
      </c>
      <c r="G62" s="82">
        <v>4.6</v>
      </c>
      <c r="H62" s="80">
        <v>1</v>
      </c>
    </row>
    <row r="63" ht="100" customHeight="1" spans="1:8">
      <c r="A63" s="39">
        <v>61</v>
      </c>
      <c r="B63" s="39" t="s">
        <v>108</v>
      </c>
      <c r="C63" s="15" t="s">
        <v>286</v>
      </c>
      <c r="D63" s="15"/>
      <c r="E63" s="15" t="s">
        <v>287</v>
      </c>
      <c r="F63" s="15" t="s">
        <v>288</v>
      </c>
      <c r="G63" s="15" t="s">
        <v>289</v>
      </c>
      <c r="H63" s="15">
        <v>1</v>
      </c>
    </row>
    <row r="64" ht="100" customHeight="1" spans="1:8">
      <c r="A64" s="39">
        <v>62</v>
      </c>
      <c r="B64" s="39" t="s">
        <v>108</v>
      </c>
      <c r="C64" s="15" t="s">
        <v>290</v>
      </c>
      <c r="D64" s="15"/>
      <c r="E64" s="15" t="s">
        <v>291</v>
      </c>
      <c r="F64" s="15" t="s">
        <v>292</v>
      </c>
      <c r="G64" s="15" t="s">
        <v>293</v>
      </c>
      <c r="H64" s="15">
        <v>1</v>
      </c>
    </row>
    <row r="65" ht="100" customHeight="1" spans="1:8">
      <c r="A65" s="39">
        <v>63</v>
      </c>
      <c r="B65" s="39" t="s">
        <v>108</v>
      </c>
      <c r="C65" s="15" t="s">
        <v>178</v>
      </c>
      <c r="D65" s="15"/>
      <c r="E65" s="15" t="s">
        <v>294</v>
      </c>
      <c r="F65" s="15" t="s">
        <v>295</v>
      </c>
      <c r="G65" s="15" t="s">
        <v>296</v>
      </c>
      <c r="H65" s="15">
        <v>1</v>
      </c>
    </row>
    <row r="66" ht="100" customHeight="1" spans="1:8">
      <c r="A66" s="39">
        <v>64</v>
      </c>
      <c r="B66" s="39" t="s">
        <v>108</v>
      </c>
      <c r="C66" s="15" t="s">
        <v>297</v>
      </c>
      <c r="D66" s="15"/>
      <c r="E66" s="15" t="s">
        <v>298</v>
      </c>
      <c r="F66" s="15" t="s">
        <v>298</v>
      </c>
      <c r="G66" s="15" t="s">
        <v>299</v>
      </c>
      <c r="H66" s="15">
        <v>1</v>
      </c>
    </row>
    <row r="67" ht="100" customHeight="1" spans="1:8">
      <c r="A67" s="39">
        <v>65</v>
      </c>
      <c r="B67" s="39" t="s">
        <v>108</v>
      </c>
      <c r="C67" s="15" t="s">
        <v>300</v>
      </c>
      <c r="D67" s="15"/>
      <c r="E67" s="15" t="s">
        <v>301</v>
      </c>
      <c r="F67" s="15" t="s">
        <v>302</v>
      </c>
      <c r="G67" s="15" t="s">
        <v>303</v>
      </c>
      <c r="H67" s="15">
        <v>1</v>
      </c>
    </row>
    <row r="68" ht="100" customHeight="1" spans="1:8">
      <c r="A68" s="39">
        <v>66</v>
      </c>
      <c r="B68" s="39" t="s">
        <v>108</v>
      </c>
      <c r="C68" s="15" t="s">
        <v>304</v>
      </c>
      <c r="D68" s="15"/>
      <c r="E68" s="15" t="s">
        <v>287</v>
      </c>
      <c r="F68" s="15" t="s">
        <v>305</v>
      </c>
      <c r="G68" s="15" t="s">
        <v>306</v>
      </c>
      <c r="H68" s="15">
        <v>1</v>
      </c>
    </row>
    <row r="69" ht="100" customHeight="1" spans="1:8">
      <c r="A69" s="39">
        <v>67</v>
      </c>
      <c r="B69" s="39" t="s">
        <v>108</v>
      </c>
      <c r="C69" s="15" t="s">
        <v>307</v>
      </c>
      <c r="D69" s="15"/>
      <c r="E69" s="15" t="s">
        <v>287</v>
      </c>
      <c r="F69" s="15" t="s">
        <v>308</v>
      </c>
      <c r="G69" s="15" t="s">
        <v>262</v>
      </c>
      <c r="H69" s="15">
        <v>1</v>
      </c>
    </row>
    <row r="70" ht="100" customHeight="1" spans="1:8">
      <c r="A70" s="39">
        <v>68</v>
      </c>
      <c r="B70" s="39" t="s">
        <v>108</v>
      </c>
      <c r="C70" s="15" t="s">
        <v>309</v>
      </c>
      <c r="D70" s="15"/>
      <c r="E70" s="15" t="s">
        <v>291</v>
      </c>
      <c r="F70" s="15" t="s">
        <v>310</v>
      </c>
      <c r="G70" s="15" t="s">
        <v>311</v>
      </c>
      <c r="H70" s="15"/>
    </row>
    <row r="71" ht="100" customHeight="1" spans="1:8">
      <c r="A71" s="39">
        <v>69</v>
      </c>
      <c r="B71" s="39" t="s">
        <v>108</v>
      </c>
      <c r="C71" s="15" t="s">
        <v>312</v>
      </c>
      <c r="D71" s="15"/>
      <c r="E71" s="15" t="s">
        <v>313</v>
      </c>
      <c r="F71" s="15" t="s">
        <v>314</v>
      </c>
      <c r="G71" s="15" t="s">
        <v>315</v>
      </c>
      <c r="H71" s="15">
        <v>1</v>
      </c>
    </row>
    <row r="72" ht="100" customHeight="1" spans="1:8">
      <c r="A72" s="39">
        <v>70</v>
      </c>
      <c r="B72" s="39" t="s">
        <v>108</v>
      </c>
      <c r="C72" s="15" t="s">
        <v>316</v>
      </c>
      <c r="D72" s="15"/>
      <c r="E72" s="15" t="s">
        <v>317</v>
      </c>
      <c r="F72" s="15" t="s">
        <v>317</v>
      </c>
      <c r="G72" s="15" t="s">
        <v>318</v>
      </c>
      <c r="H72" s="15">
        <v>1</v>
      </c>
    </row>
    <row r="73" ht="100" customHeight="1" spans="1:8">
      <c r="A73" s="39">
        <v>71</v>
      </c>
      <c r="B73" s="39" t="s">
        <v>108</v>
      </c>
      <c r="C73" s="15" t="s">
        <v>319</v>
      </c>
      <c r="D73" s="15"/>
      <c r="E73" s="15" t="s">
        <v>320</v>
      </c>
      <c r="F73" s="15" t="s">
        <v>321</v>
      </c>
      <c r="G73" s="15" t="s">
        <v>322</v>
      </c>
      <c r="H73" s="15">
        <v>1</v>
      </c>
    </row>
    <row r="74" ht="100" customHeight="1" spans="1:8">
      <c r="A74" s="39">
        <v>72</v>
      </c>
      <c r="B74" s="39" t="s">
        <v>108</v>
      </c>
      <c r="C74" s="15" t="s">
        <v>323</v>
      </c>
      <c r="D74" s="15"/>
      <c r="E74" s="15" t="s">
        <v>324</v>
      </c>
      <c r="F74" s="15" t="s">
        <v>325</v>
      </c>
      <c r="G74" s="15" t="s">
        <v>326</v>
      </c>
      <c r="H74" s="15">
        <v>1</v>
      </c>
    </row>
    <row r="75" ht="86" customHeight="1" spans="1:8">
      <c r="A75" s="39">
        <v>73</v>
      </c>
      <c r="B75" s="39" t="s">
        <v>108</v>
      </c>
      <c r="C75" s="15" t="s">
        <v>327</v>
      </c>
      <c r="D75" s="15"/>
      <c r="E75" s="15" t="s">
        <v>243</v>
      </c>
      <c r="F75" s="15" t="s">
        <v>328</v>
      </c>
      <c r="G75" s="15" t="s">
        <v>329</v>
      </c>
      <c r="H75" s="15">
        <v>1</v>
      </c>
    </row>
    <row r="76" ht="87" customHeight="1" spans="1:8">
      <c r="A76" s="39">
        <v>74</v>
      </c>
      <c r="B76" s="39" t="s">
        <v>108</v>
      </c>
      <c r="C76" s="15" t="s">
        <v>330</v>
      </c>
      <c r="D76" s="83"/>
      <c r="E76" s="15" t="s">
        <v>243</v>
      </c>
      <c r="F76" s="15" t="s">
        <v>328</v>
      </c>
      <c r="G76" s="39" t="s">
        <v>331</v>
      </c>
      <c r="H76" s="15">
        <v>1</v>
      </c>
    </row>
    <row r="77" ht="99" customHeight="1" spans="1:8">
      <c r="A77" s="39">
        <v>75</v>
      </c>
      <c r="B77" s="39" t="s">
        <v>108</v>
      </c>
      <c r="C77" s="15" t="s">
        <v>332</v>
      </c>
      <c r="D77" s="83"/>
      <c r="E77" s="15" t="s">
        <v>243</v>
      </c>
      <c r="F77" s="15" t="s">
        <v>333</v>
      </c>
      <c r="G77" s="39" t="s">
        <v>334</v>
      </c>
      <c r="H77" s="15">
        <v>1</v>
      </c>
    </row>
    <row r="78" ht="97" customHeight="1" spans="1:8">
      <c r="A78" s="39">
        <v>76</v>
      </c>
      <c r="B78" s="39" t="s">
        <v>108</v>
      </c>
      <c r="C78" s="71" t="s">
        <v>335</v>
      </c>
      <c r="D78" s="84"/>
      <c r="E78" s="71" t="s">
        <v>336</v>
      </c>
      <c r="F78" s="71" t="s">
        <v>337</v>
      </c>
      <c r="G78" s="85" t="s">
        <v>338</v>
      </c>
      <c r="H78" s="71">
        <v>1</v>
      </c>
    </row>
  </sheetData>
  <mergeCells count="1">
    <mergeCell ref="A1:H1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61"/>
  <sheetViews>
    <sheetView topLeftCell="A257" workbookViewId="0">
      <selection activeCell="H2" sqref="H2"/>
    </sheetView>
  </sheetViews>
  <sheetFormatPr defaultColWidth="9" defaultRowHeight="14" outlineLevelCol="6"/>
  <cols>
    <col min="1" max="1" width="9" style="49"/>
    <col min="2" max="3" width="16.0833333333333" style="49" customWidth="1"/>
    <col min="4" max="4" width="16.75" style="49" customWidth="1"/>
    <col min="5" max="5" width="20.0833333333333" customWidth="1"/>
    <col min="6" max="6" width="15.8333333333333" style="49" customWidth="1"/>
    <col min="7" max="7" width="16" style="50" customWidth="1"/>
    <col min="8" max="8" width="21.625" customWidth="1"/>
  </cols>
  <sheetData>
    <row r="1" ht="62" customHeight="1" spans="1:7">
      <c r="A1" s="51" t="s">
        <v>339</v>
      </c>
      <c r="B1" s="52"/>
      <c r="C1" s="52"/>
      <c r="D1" s="52"/>
      <c r="E1" s="52"/>
      <c r="F1" s="52"/>
      <c r="G1" s="53"/>
    </row>
    <row r="2" ht="84" customHeight="1" spans="1:7">
      <c r="A2" s="43" t="s">
        <v>90</v>
      </c>
      <c r="B2" s="44" t="s">
        <v>340</v>
      </c>
      <c r="C2" s="44" t="s">
        <v>341</v>
      </c>
      <c r="D2" s="44" t="s">
        <v>342</v>
      </c>
      <c r="E2" s="44" t="s">
        <v>343</v>
      </c>
      <c r="F2" s="44" t="s">
        <v>130</v>
      </c>
      <c r="G2" s="44" t="s">
        <v>5</v>
      </c>
    </row>
    <row r="3" ht="99" customHeight="1" spans="1:7">
      <c r="A3" s="54">
        <v>1</v>
      </c>
      <c r="B3" s="17" t="s">
        <v>94</v>
      </c>
      <c r="C3" s="17" t="s">
        <v>344</v>
      </c>
      <c r="D3" s="17" t="s">
        <v>344</v>
      </c>
      <c r="E3" s="55"/>
      <c r="F3" s="15" t="s">
        <v>146</v>
      </c>
      <c r="G3" s="15">
        <v>29</v>
      </c>
    </row>
    <row r="4" ht="99" customHeight="1" spans="1:7">
      <c r="A4" s="54">
        <v>2</v>
      </c>
      <c r="B4" s="17" t="s">
        <v>94</v>
      </c>
      <c r="C4" s="17" t="s">
        <v>344</v>
      </c>
      <c r="D4" s="17" t="s">
        <v>344</v>
      </c>
      <c r="E4" s="55"/>
      <c r="F4" s="15" t="s">
        <v>146</v>
      </c>
      <c r="G4" s="15">
        <v>5</v>
      </c>
    </row>
    <row r="5" ht="99" customHeight="1" spans="1:7">
      <c r="A5" s="54">
        <v>3</v>
      </c>
      <c r="B5" s="17" t="s">
        <v>94</v>
      </c>
      <c r="C5" s="17" t="s">
        <v>344</v>
      </c>
      <c r="D5" s="17" t="s">
        <v>344</v>
      </c>
      <c r="E5" s="55"/>
      <c r="F5" s="15" t="s">
        <v>146</v>
      </c>
      <c r="G5" s="15">
        <v>5</v>
      </c>
    </row>
    <row r="6" ht="99" customHeight="1" spans="1:7">
      <c r="A6" s="54">
        <v>4</v>
      </c>
      <c r="B6" s="17" t="s">
        <v>94</v>
      </c>
      <c r="C6" s="17" t="s">
        <v>345</v>
      </c>
      <c r="D6" s="17" t="s">
        <v>345</v>
      </c>
      <c r="E6" s="17" t="s">
        <v>346</v>
      </c>
      <c r="F6" s="15" t="s">
        <v>347</v>
      </c>
      <c r="G6" s="15">
        <v>1</v>
      </c>
    </row>
    <row r="7" ht="99" customHeight="1" spans="1:7">
      <c r="A7" s="54">
        <v>5</v>
      </c>
      <c r="B7" s="17" t="s">
        <v>94</v>
      </c>
      <c r="C7" s="17" t="s">
        <v>344</v>
      </c>
      <c r="D7" s="17" t="s">
        <v>348</v>
      </c>
      <c r="E7" s="17" t="s">
        <v>349</v>
      </c>
      <c r="F7" s="15" t="s">
        <v>347</v>
      </c>
      <c r="G7" s="15">
        <v>1</v>
      </c>
    </row>
    <row r="8" ht="99" customHeight="1" spans="1:7">
      <c r="A8" s="54">
        <v>6</v>
      </c>
      <c r="B8" s="17" t="s">
        <v>94</v>
      </c>
      <c r="C8" s="17" t="s">
        <v>345</v>
      </c>
      <c r="D8" s="17" t="s">
        <v>350</v>
      </c>
      <c r="E8" s="17"/>
      <c r="F8" s="15" t="s">
        <v>347</v>
      </c>
      <c r="G8" s="15">
        <v>1</v>
      </c>
    </row>
    <row r="9" ht="99" customHeight="1" spans="1:7">
      <c r="A9" s="54">
        <v>7</v>
      </c>
      <c r="B9" s="17" t="s">
        <v>94</v>
      </c>
      <c r="C9" s="17" t="s">
        <v>345</v>
      </c>
      <c r="D9" s="17" t="s">
        <v>350</v>
      </c>
      <c r="E9" s="17" t="s">
        <v>351</v>
      </c>
      <c r="F9" s="15" t="s">
        <v>352</v>
      </c>
      <c r="G9" s="15">
        <v>1</v>
      </c>
    </row>
    <row r="10" ht="99" customHeight="1" spans="1:7">
      <c r="A10" s="54">
        <v>8</v>
      </c>
      <c r="B10" s="17" t="s">
        <v>94</v>
      </c>
      <c r="C10" s="17" t="s">
        <v>345</v>
      </c>
      <c r="D10" s="17" t="s">
        <v>350</v>
      </c>
      <c r="E10" s="55"/>
      <c r="F10" s="54" t="s">
        <v>353</v>
      </c>
      <c r="G10" s="15">
        <v>12</v>
      </c>
    </row>
    <row r="11" ht="99" customHeight="1" spans="1:7">
      <c r="A11" s="54">
        <v>9</v>
      </c>
      <c r="B11" s="17" t="s">
        <v>94</v>
      </c>
      <c r="C11" s="17" t="s">
        <v>354</v>
      </c>
      <c r="D11" s="17" t="s">
        <v>355</v>
      </c>
      <c r="E11" s="17"/>
      <c r="F11" s="54" t="s">
        <v>353</v>
      </c>
      <c r="G11" s="15">
        <v>1</v>
      </c>
    </row>
    <row r="12" ht="99" customHeight="1" spans="1:7">
      <c r="A12" s="54">
        <v>10</v>
      </c>
      <c r="B12" s="17" t="s">
        <v>94</v>
      </c>
      <c r="C12" s="17" t="s">
        <v>345</v>
      </c>
      <c r="D12" s="17" t="s">
        <v>350</v>
      </c>
      <c r="E12" s="17" t="s">
        <v>356</v>
      </c>
      <c r="F12" s="15" t="s">
        <v>357</v>
      </c>
      <c r="G12" s="15">
        <v>17</v>
      </c>
    </row>
    <row r="13" ht="99" customHeight="1" spans="1:7">
      <c r="A13" s="54">
        <v>11</v>
      </c>
      <c r="B13" s="17" t="s">
        <v>94</v>
      </c>
      <c r="C13" s="17" t="s">
        <v>354</v>
      </c>
      <c r="D13" s="17" t="s">
        <v>355</v>
      </c>
      <c r="E13" s="17"/>
      <c r="F13" s="15" t="s">
        <v>358</v>
      </c>
      <c r="G13" s="15">
        <v>1</v>
      </c>
    </row>
    <row r="14" ht="99" customHeight="1" spans="1:7">
      <c r="A14" s="54">
        <v>12</v>
      </c>
      <c r="B14" s="17" t="s">
        <v>94</v>
      </c>
      <c r="C14" s="17" t="s">
        <v>344</v>
      </c>
      <c r="D14" s="17" t="s">
        <v>348</v>
      </c>
      <c r="E14" s="17" t="s">
        <v>359</v>
      </c>
      <c r="F14" s="15" t="s">
        <v>360</v>
      </c>
      <c r="G14" s="15">
        <v>2</v>
      </c>
    </row>
    <row r="15" ht="99" customHeight="1" spans="1:7">
      <c r="A15" s="54">
        <v>13</v>
      </c>
      <c r="B15" s="17" t="s">
        <v>94</v>
      </c>
      <c r="C15" s="17" t="s">
        <v>344</v>
      </c>
      <c r="D15" s="17" t="s">
        <v>344</v>
      </c>
      <c r="E15" s="17"/>
      <c r="F15" s="15" t="s">
        <v>361</v>
      </c>
      <c r="G15" s="15">
        <v>3</v>
      </c>
    </row>
    <row r="16" ht="99" customHeight="1" spans="1:7">
      <c r="A16" s="54">
        <v>14</v>
      </c>
      <c r="B16" s="17" t="s">
        <v>94</v>
      </c>
      <c r="C16" s="17" t="s">
        <v>344</v>
      </c>
      <c r="D16" s="17" t="s">
        <v>344</v>
      </c>
      <c r="E16" s="17" t="s">
        <v>362</v>
      </c>
      <c r="F16" s="15" t="s">
        <v>361</v>
      </c>
      <c r="G16" s="15">
        <v>1</v>
      </c>
    </row>
    <row r="17" ht="99" customHeight="1" spans="1:7">
      <c r="A17" s="54">
        <v>15</v>
      </c>
      <c r="B17" s="17" t="s">
        <v>94</v>
      </c>
      <c r="C17" s="17" t="s">
        <v>344</v>
      </c>
      <c r="D17" s="17" t="s">
        <v>344</v>
      </c>
      <c r="E17" s="17" t="s">
        <v>363</v>
      </c>
      <c r="F17" s="15" t="s">
        <v>364</v>
      </c>
      <c r="G17" s="15">
        <v>1</v>
      </c>
    </row>
    <row r="18" ht="99" customHeight="1" spans="1:7">
      <c r="A18" s="54">
        <v>16</v>
      </c>
      <c r="B18" s="17" t="s">
        <v>94</v>
      </c>
      <c r="C18" s="17" t="s">
        <v>344</v>
      </c>
      <c r="D18" s="17" t="s">
        <v>344</v>
      </c>
      <c r="E18" s="17" t="s">
        <v>365</v>
      </c>
      <c r="F18" s="15" t="s">
        <v>366</v>
      </c>
      <c r="G18" s="15">
        <v>1</v>
      </c>
    </row>
    <row r="19" ht="99" customHeight="1" spans="1:7">
      <c r="A19" s="54">
        <v>17</v>
      </c>
      <c r="B19" s="17" t="s">
        <v>94</v>
      </c>
      <c r="C19" s="17" t="s">
        <v>344</v>
      </c>
      <c r="D19" s="17" t="s">
        <v>344</v>
      </c>
      <c r="E19" s="17" t="s">
        <v>367</v>
      </c>
      <c r="F19" s="15" t="s">
        <v>364</v>
      </c>
      <c r="G19" s="15">
        <v>1</v>
      </c>
    </row>
    <row r="20" ht="99" customHeight="1" spans="1:7">
      <c r="A20" s="54">
        <v>18</v>
      </c>
      <c r="B20" s="17" t="s">
        <v>94</v>
      </c>
      <c r="C20" s="17" t="s">
        <v>344</v>
      </c>
      <c r="D20" s="17" t="s">
        <v>344</v>
      </c>
      <c r="E20" s="17"/>
      <c r="F20" s="15" t="s">
        <v>364</v>
      </c>
      <c r="G20" s="15">
        <v>1</v>
      </c>
    </row>
    <row r="21" ht="99" customHeight="1" spans="1:7">
      <c r="A21" s="54">
        <v>19</v>
      </c>
      <c r="B21" s="17" t="s">
        <v>94</v>
      </c>
      <c r="C21" s="17" t="s">
        <v>344</v>
      </c>
      <c r="D21" s="17" t="s">
        <v>344</v>
      </c>
      <c r="E21" s="17" t="s">
        <v>368</v>
      </c>
      <c r="F21" s="15" t="s">
        <v>369</v>
      </c>
      <c r="G21" s="15">
        <v>1</v>
      </c>
    </row>
    <row r="22" ht="99" customHeight="1" spans="1:7">
      <c r="A22" s="54">
        <v>20</v>
      </c>
      <c r="B22" s="17" t="s">
        <v>94</v>
      </c>
      <c r="C22" s="17" t="s">
        <v>344</v>
      </c>
      <c r="D22" s="17" t="s">
        <v>344</v>
      </c>
      <c r="E22" s="55"/>
      <c r="F22" s="15" t="s">
        <v>370</v>
      </c>
      <c r="G22" s="15">
        <v>1</v>
      </c>
    </row>
    <row r="23" ht="99" customHeight="1" spans="1:7">
      <c r="A23" s="54">
        <v>21</v>
      </c>
      <c r="B23" s="17" t="s">
        <v>94</v>
      </c>
      <c r="C23" s="17" t="s">
        <v>344</v>
      </c>
      <c r="D23" s="17" t="s">
        <v>344</v>
      </c>
      <c r="E23" s="55"/>
      <c r="F23" s="15" t="s">
        <v>370</v>
      </c>
      <c r="G23" s="15">
        <v>1</v>
      </c>
    </row>
    <row r="24" ht="99" customHeight="1" spans="1:7">
      <c r="A24" s="54">
        <v>22</v>
      </c>
      <c r="B24" s="17" t="s">
        <v>94</v>
      </c>
      <c r="C24" s="17" t="s">
        <v>344</v>
      </c>
      <c r="D24" s="17" t="s">
        <v>344</v>
      </c>
      <c r="E24" s="17" t="s">
        <v>371</v>
      </c>
      <c r="F24" s="15" t="s">
        <v>372</v>
      </c>
      <c r="G24" s="15">
        <v>2</v>
      </c>
    </row>
    <row r="25" ht="99" customHeight="1" spans="1:7">
      <c r="A25" s="54">
        <v>23</v>
      </c>
      <c r="B25" s="17" t="s">
        <v>94</v>
      </c>
      <c r="C25" s="17" t="s">
        <v>344</v>
      </c>
      <c r="D25" s="17" t="s">
        <v>344</v>
      </c>
      <c r="E25" s="17"/>
      <c r="F25" s="15" t="s">
        <v>372</v>
      </c>
      <c r="G25" s="15">
        <v>1</v>
      </c>
    </row>
    <row r="26" ht="99" customHeight="1" spans="1:7">
      <c r="A26" s="54">
        <v>24</v>
      </c>
      <c r="B26" s="17" t="s">
        <v>94</v>
      </c>
      <c r="C26" s="17" t="s">
        <v>344</v>
      </c>
      <c r="D26" s="17" t="s">
        <v>344</v>
      </c>
      <c r="E26" s="17"/>
      <c r="F26" s="15" t="s">
        <v>372</v>
      </c>
      <c r="G26" s="15">
        <v>1</v>
      </c>
    </row>
    <row r="27" ht="99" customHeight="1" spans="1:7">
      <c r="A27" s="54">
        <v>25</v>
      </c>
      <c r="B27" s="17" t="s">
        <v>94</v>
      </c>
      <c r="C27" s="17" t="s">
        <v>345</v>
      </c>
      <c r="D27" s="17" t="s">
        <v>350</v>
      </c>
      <c r="E27" s="17"/>
      <c r="F27" s="15" t="s">
        <v>372</v>
      </c>
      <c r="G27" s="15">
        <v>1</v>
      </c>
    </row>
    <row r="28" ht="99" customHeight="1" spans="1:7">
      <c r="A28" s="54">
        <v>26</v>
      </c>
      <c r="B28" s="17" t="s">
        <v>94</v>
      </c>
      <c r="C28" s="15" t="s">
        <v>345</v>
      </c>
      <c r="D28" s="17" t="s">
        <v>350</v>
      </c>
      <c r="E28" s="17"/>
      <c r="F28" s="15" t="s">
        <v>195</v>
      </c>
      <c r="G28" s="15">
        <v>7</v>
      </c>
    </row>
    <row r="29" ht="99" customHeight="1" spans="1:7">
      <c r="A29" s="54">
        <v>27</v>
      </c>
      <c r="B29" s="17" t="s">
        <v>94</v>
      </c>
      <c r="C29" s="15" t="s">
        <v>345</v>
      </c>
      <c r="D29" s="17" t="s">
        <v>350</v>
      </c>
      <c r="E29" s="17"/>
      <c r="F29" s="15" t="s">
        <v>195</v>
      </c>
      <c r="G29" s="15">
        <v>14</v>
      </c>
    </row>
    <row r="30" ht="99" customHeight="1" spans="1:7">
      <c r="A30" s="54">
        <v>28</v>
      </c>
      <c r="B30" s="17" t="s">
        <v>94</v>
      </c>
      <c r="C30" s="15" t="s">
        <v>345</v>
      </c>
      <c r="D30" s="17" t="s">
        <v>373</v>
      </c>
      <c r="E30" s="17"/>
      <c r="F30" s="15" t="s">
        <v>195</v>
      </c>
      <c r="G30" s="15">
        <v>7</v>
      </c>
    </row>
    <row r="31" ht="99" customHeight="1" spans="1:7">
      <c r="A31" s="54">
        <v>29</v>
      </c>
      <c r="B31" s="17" t="s">
        <v>94</v>
      </c>
      <c r="C31" s="15" t="s">
        <v>345</v>
      </c>
      <c r="D31" s="17" t="s">
        <v>350</v>
      </c>
      <c r="E31" s="17"/>
      <c r="F31" s="15" t="s">
        <v>195</v>
      </c>
      <c r="G31" s="15">
        <v>14</v>
      </c>
    </row>
    <row r="32" ht="99" customHeight="1" spans="1:7">
      <c r="A32" s="54">
        <v>30</v>
      </c>
      <c r="B32" s="17" t="s">
        <v>94</v>
      </c>
      <c r="C32" s="15" t="s">
        <v>345</v>
      </c>
      <c r="D32" s="54" t="s">
        <v>350</v>
      </c>
      <c r="E32" s="55"/>
      <c r="F32" s="15" t="s">
        <v>195</v>
      </c>
      <c r="G32" s="56">
        <v>5</v>
      </c>
    </row>
    <row r="33" ht="99" customHeight="1" spans="1:7">
      <c r="A33" s="54">
        <v>31</v>
      </c>
      <c r="B33" s="17" t="s">
        <v>94</v>
      </c>
      <c r="C33" s="54" t="s">
        <v>344</v>
      </c>
      <c r="D33" s="54" t="s">
        <v>344</v>
      </c>
      <c r="E33" s="55"/>
      <c r="F33" s="15" t="s">
        <v>195</v>
      </c>
      <c r="G33" s="15">
        <v>1</v>
      </c>
    </row>
    <row r="34" ht="99" customHeight="1" spans="1:7">
      <c r="A34" s="54">
        <v>32</v>
      </c>
      <c r="B34" s="17" t="s">
        <v>94</v>
      </c>
      <c r="C34" s="15" t="s">
        <v>345</v>
      </c>
      <c r="D34" s="54" t="s">
        <v>350</v>
      </c>
      <c r="E34" s="55"/>
      <c r="F34" s="15" t="s">
        <v>195</v>
      </c>
      <c r="G34" s="15">
        <v>1</v>
      </c>
    </row>
    <row r="35" ht="99" customHeight="1" spans="1:7">
      <c r="A35" s="54">
        <v>33</v>
      </c>
      <c r="B35" s="17" t="s">
        <v>94</v>
      </c>
      <c r="C35" s="54" t="s">
        <v>344</v>
      </c>
      <c r="D35" s="54" t="s">
        <v>344</v>
      </c>
      <c r="E35" s="55"/>
      <c r="F35" s="15" t="s">
        <v>195</v>
      </c>
      <c r="G35" s="15">
        <v>1</v>
      </c>
    </row>
    <row r="36" ht="99" customHeight="1" spans="1:7">
      <c r="A36" s="54">
        <v>34</v>
      </c>
      <c r="B36" s="17" t="s">
        <v>94</v>
      </c>
      <c r="C36" s="54" t="s">
        <v>344</v>
      </c>
      <c r="D36" s="54" t="s">
        <v>344</v>
      </c>
      <c r="E36" s="55"/>
      <c r="F36" s="15" t="s">
        <v>195</v>
      </c>
      <c r="G36" s="56">
        <v>2</v>
      </c>
    </row>
    <row r="37" ht="99" customHeight="1" spans="1:7">
      <c r="A37" s="54">
        <v>35</v>
      </c>
      <c r="B37" s="17" t="s">
        <v>94</v>
      </c>
      <c r="C37" s="54" t="s">
        <v>344</v>
      </c>
      <c r="D37" s="54" t="s">
        <v>344</v>
      </c>
      <c r="E37" s="55"/>
      <c r="F37" s="15" t="s">
        <v>195</v>
      </c>
      <c r="G37" s="56">
        <v>2</v>
      </c>
    </row>
    <row r="38" ht="99" customHeight="1" spans="1:7">
      <c r="A38" s="54">
        <v>36</v>
      </c>
      <c r="B38" s="17" t="s">
        <v>94</v>
      </c>
      <c r="C38" s="15" t="s">
        <v>345</v>
      </c>
      <c r="D38" s="54" t="s">
        <v>350</v>
      </c>
      <c r="E38" s="17"/>
      <c r="F38" s="15" t="s">
        <v>374</v>
      </c>
      <c r="G38" s="15">
        <v>1</v>
      </c>
    </row>
    <row r="39" ht="99" customHeight="1" spans="1:7">
      <c r="A39" s="54">
        <v>37</v>
      </c>
      <c r="B39" s="17" t="s">
        <v>94</v>
      </c>
      <c r="C39" s="15" t="s">
        <v>345</v>
      </c>
      <c r="D39" s="54" t="s">
        <v>350</v>
      </c>
      <c r="E39" s="17"/>
      <c r="F39" s="15" t="s">
        <v>374</v>
      </c>
      <c r="G39" s="17">
        <v>4</v>
      </c>
    </row>
    <row r="40" ht="99" customHeight="1" spans="1:7">
      <c r="A40" s="54">
        <v>38</v>
      </c>
      <c r="B40" s="17" t="s">
        <v>94</v>
      </c>
      <c r="C40" s="15" t="s">
        <v>345</v>
      </c>
      <c r="D40" s="54" t="s">
        <v>350</v>
      </c>
      <c r="E40" s="17"/>
      <c r="F40" s="15" t="s">
        <v>374</v>
      </c>
      <c r="G40" s="15">
        <v>1</v>
      </c>
    </row>
    <row r="41" ht="99" customHeight="1" spans="1:7">
      <c r="A41" s="54">
        <v>39</v>
      </c>
      <c r="B41" s="17" t="s">
        <v>94</v>
      </c>
      <c r="C41" s="15" t="s">
        <v>345</v>
      </c>
      <c r="D41" s="54" t="s">
        <v>350</v>
      </c>
      <c r="E41" s="55"/>
      <c r="F41" s="15" t="s">
        <v>374</v>
      </c>
      <c r="G41" s="15">
        <v>1</v>
      </c>
    </row>
    <row r="42" ht="99" customHeight="1" spans="1:7">
      <c r="A42" s="54">
        <v>40</v>
      </c>
      <c r="B42" s="17" t="s">
        <v>94</v>
      </c>
      <c r="C42" s="15" t="s">
        <v>345</v>
      </c>
      <c r="D42" s="54" t="s">
        <v>350</v>
      </c>
      <c r="E42" s="55"/>
      <c r="F42" s="15" t="s">
        <v>374</v>
      </c>
      <c r="G42" s="15">
        <v>1</v>
      </c>
    </row>
    <row r="43" ht="99" customHeight="1" spans="1:7">
      <c r="A43" s="54">
        <v>41</v>
      </c>
      <c r="B43" s="17" t="s">
        <v>94</v>
      </c>
      <c r="C43" s="15" t="s">
        <v>345</v>
      </c>
      <c r="D43" s="54" t="s">
        <v>350</v>
      </c>
      <c r="E43" s="55"/>
      <c r="F43" s="15" t="s">
        <v>374</v>
      </c>
      <c r="G43" s="15">
        <v>1</v>
      </c>
    </row>
    <row r="44" ht="99" customHeight="1" spans="1:7">
      <c r="A44" s="54">
        <v>42</v>
      </c>
      <c r="B44" s="17" t="s">
        <v>94</v>
      </c>
      <c r="C44" s="17" t="s">
        <v>354</v>
      </c>
      <c r="D44" s="17" t="s">
        <v>355</v>
      </c>
      <c r="E44" s="17"/>
      <c r="F44" s="15" t="s">
        <v>374</v>
      </c>
      <c r="G44" s="15">
        <v>1</v>
      </c>
    </row>
    <row r="45" ht="99" customHeight="1" spans="1:7">
      <c r="A45" s="54">
        <v>43</v>
      </c>
      <c r="B45" s="17" t="s">
        <v>94</v>
      </c>
      <c r="C45" s="17" t="s">
        <v>354</v>
      </c>
      <c r="D45" s="17" t="s">
        <v>355</v>
      </c>
      <c r="E45" s="17"/>
      <c r="F45" s="15" t="s">
        <v>374</v>
      </c>
      <c r="G45" s="15">
        <v>1</v>
      </c>
    </row>
    <row r="46" ht="99" customHeight="1" spans="1:7">
      <c r="A46" s="54">
        <v>44</v>
      </c>
      <c r="B46" s="17" t="s">
        <v>94</v>
      </c>
      <c r="C46" s="15" t="s">
        <v>344</v>
      </c>
      <c r="D46" s="17" t="s">
        <v>344</v>
      </c>
      <c r="E46" s="17"/>
      <c r="F46" s="15" t="s">
        <v>375</v>
      </c>
      <c r="G46" s="15">
        <v>1</v>
      </c>
    </row>
    <row r="47" ht="99" customHeight="1" spans="1:7">
      <c r="A47" s="54">
        <v>45</v>
      </c>
      <c r="B47" s="17" t="s">
        <v>94</v>
      </c>
      <c r="C47" s="15" t="s">
        <v>345</v>
      </c>
      <c r="D47" s="17" t="s">
        <v>350</v>
      </c>
      <c r="E47" s="17"/>
      <c r="F47" s="15" t="s">
        <v>375</v>
      </c>
      <c r="G47" s="17">
        <v>2</v>
      </c>
    </row>
    <row r="48" ht="99" customHeight="1" spans="1:7">
      <c r="A48" s="54">
        <v>46</v>
      </c>
      <c r="B48" s="17" t="s">
        <v>94</v>
      </c>
      <c r="C48" s="15" t="s">
        <v>344</v>
      </c>
      <c r="D48" s="15" t="s">
        <v>344</v>
      </c>
      <c r="E48" s="17"/>
      <c r="F48" s="15" t="s">
        <v>375</v>
      </c>
      <c r="G48" s="15">
        <v>1</v>
      </c>
    </row>
    <row r="49" ht="99" customHeight="1" spans="1:7">
      <c r="A49" s="54">
        <v>47</v>
      </c>
      <c r="B49" s="17" t="s">
        <v>94</v>
      </c>
      <c r="C49" s="15" t="s">
        <v>345</v>
      </c>
      <c r="D49" s="17" t="s">
        <v>350</v>
      </c>
      <c r="E49" s="17"/>
      <c r="F49" s="15" t="s">
        <v>375</v>
      </c>
      <c r="G49" s="15">
        <v>1</v>
      </c>
    </row>
    <row r="50" ht="99" customHeight="1" spans="1:7">
      <c r="A50" s="54">
        <v>48</v>
      </c>
      <c r="B50" s="17" t="s">
        <v>94</v>
      </c>
      <c r="C50" s="15" t="s">
        <v>345</v>
      </c>
      <c r="D50" s="17" t="s">
        <v>350</v>
      </c>
      <c r="E50" s="17"/>
      <c r="F50" s="15" t="s">
        <v>375</v>
      </c>
      <c r="G50" s="15">
        <v>1</v>
      </c>
    </row>
    <row r="51" ht="99" customHeight="1" spans="1:7">
      <c r="A51" s="54">
        <v>49</v>
      </c>
      <c r="B51" s="17" t="s">
        <v>94</v>
      </c>
      <c r="C51" s="15" t="s">
        <v>345</v>
      </c>
      <c r="D51" s="17" t="s">
        <v>350</v>
      </c>
      <c r="E51" s="17"/>
      <c r="F51" s="15" t="s">
        <v>376</v>
      </c>
      <c r="G51" s="15">
        <v>1</v>
      </c>
    </row>
    <row r="52" ht="99" customHeight="1" spans="1:7">
      <c r="A52" s="54">
        <v>50</v>
      </c>
      <c r="B52" s="17" t="s">
        <v>94</v>
      </c>
      <c r="C52" s="15" t="s">
        <v>344</v>
      </c>
      <c r="D52" s="15" t="s">
        <v>344</v>
      </c>
      <c r="E52" s="15"/>
      <c r="F52" s="15" t="s">
        <v>139</v>
      </c>
      <c r="G52" s="15">
        <v>1</v>
      </c>
    </row>
    <row r="53" ht="99" customHeight="1" spans="1:7">
      <c r="A53" s="54">
        <v>51</v>
      </c>
      <c r="B53" s="17" t="s">
        <v>94</v>
      </c>
      <c r="C53" s="15" t="s">
        <v>344</v>
      </c>
      <c r="D53" s="15" t="s">
        <v>344</v>
      </c>
      <c r="E53" s="15"/>
      <c r="F53" s="15" t="s">
        <v>139</v>
      </c>
      <c r="G53" s="15">
        <v>1</v>
      </c>
    </row>
    <row r="54" ht="99" customHeight="1" spans="1:7">
      <c r="A54" s="54">
        <v>52</v>
      </c>
      <c r="B54" s="17" t="s">
        <v>94</v>
      </c>
      <c r="C54" s="15" t="s">
        <v>345</v>
      </c>
      <c r="D54" s="17" t="s">
        <v>350</v>
      </c>
      <c r="E54" s="55"/>
      <c r="F54" s="15" t="s">
        <v>139</v>
      </c>
      <c r="G54" s="15">
        <v>1</v>
      </c>
    </row>
    <row r="55" ht="99" customHeight="1" spans="1:7">
      <c r="A55" s="54">
        <v>53</v>
      </c>
      <c r="B55" s="17" t="s">
        <v>94</v>
      </c>
      <c r="C55" s="15" t="s">
        <v>345</v>
      </c>
      <c r="D55" s="17" t="s">
        <v>350</v>
      </c>
      <c r="E55" s="55"/>
      <c r="F55" s="15" t="s">
        <v>377</v>
      </c>
      <c r="G55" s="56">
        <v>2</v>
      </c>
    </row>
    <row r="56" ht="99" customHeight="1" spans="1:7">
      <c r="A56" s="54">
        <v>54</v>
      </c>
      <c r="B56" s="17" t="s">
        <v>94</v>
      </c>
      <c r="C56" s="15" t="s">
        <v>345</v>
      </c>
      <c r="D56" s="17" t="s">
        <v>350</v>
      </c>
      <c r="E56" s="17"/>
      <c r="F56" s="15" t="s">
        <v>378</v>
      </c>
      <c r="G56" s="15">
        <v>8</v>
      </c>
    </row>
    <row r="57" ht="99" customHeight="1" spans="1:7">
      <c r="A57" s="54">
        <v>55</v>
      </c>
      <c r="B57" s="17" t="s">
        <v>94</v>
      </c>
      <c r="C57" s="15" t="s">
        <v>344</v>
      </c>
      <c r="D57" s="15" t="s">
        <v>344</v>
      </c>
      <c r="E57" s="17"/>
      <c r="F57" s="15" t="s">
        <v>379</v>
      </c>
      <c r="G57" s="15">
        <v>21</v>
      </c>
    </row>
    <row r="58" ht="99" customHeight="1" spans="1:7">
      <c r="A58" s="54">
        <v>56</v>
      </c>
      <c r="B58" s="17" t="s">
        <v>94</v>
      </c>
      <c r="C58" s="15" t="s">
        <v>345</v>
      </c>
      <c r="D58" s="15" t="s">
        <v>350</v>
      </c>
      <c r="E58" s="15"/>
      <c r="F58" s="15" t="s">
        <v>380</v>
      </c>
      <c r="G58" s="15">
        <v>1</v>
      </c>
    </row>
    <row r="59" ht="99" customHeight="1" spans="1:7">
      <c r="A59" s="54">
        <v>57</v>
      </c>
      <c r="B59" s="54" t="s">
        <v>105</v>
      </c>
      <c r="C59" s="15" t="s">
        <v>345</v>
      </c>
      <c r="D59" s="15" t="s">
        <v>350</v>
      </c>
      <c r="E59" s="15"/>
      <c r="F59" s="15" t="s">
        <v>381</v>
      </c>
      <c r="G59" s="15">
        <v>1</v>
      </c>
    </row>
    <row r="60" ht="99" customHeight="1" spans="1:7">
      <c r="A60" s="54">
        <v>58</v>
      </c>
      <c r="B60" s="54" t="s">
        <v>105</v>
      </c>
      <c r="C60" s="15" t="s">
        <v>345</v>
      </c>
      <c r="D60" s="15" t="s">
        <v>350</v>
      </c>
      <c r="E60" s="15"/>
      <c r="F60" s="15" t="s">
        <v>382</v>
      </c>
      <c r="G60" s="15">
        <v>1</v>
      </c>
    </row>
    <row r="61" ht="99" customHeight="1" spans="1:7">
      <c r="A61" s="54">
        <v>59</v>
      </c>
      <c r="B61" s="17" t="s">
        <v>94</v>
      </c>
      <c r="C61" s="15" t="s">
        <v>345</v>
      </c>
      <c r="D61" s="15" t="s">
        <v>350</v>
      </c>
      <c r="E61" s="15"/>
      <c r="F61" s="15" t="s">
        <v>383</v>
      </c>
      <c r="G61" s="15">
        <v>1</v>
      </c>
    </row>
    <row r="62" ht="99" customHeight="1" spans="1:7">
      <c r="A62" s="54">
        <v>60</v>
      </c>
      <c r="B62" s="17" t="s">
        <v>94</v>
      </c>
      <c r="C62" s="15" t="s">
        <v>345</v>
      </c>
      <c r="D62" s="15" t="s">
        <v>350</v>
      </c>
      <c r="E62" s="17"/>
      <c r="F62" s="17" t="s">
        <v>384</v>
      </c>
      <c r="G62" s="15">
        <v>1</v>
      </c>
    </row>
    <row r="63" ht="99" customHeight="1" spans="1:7">
      <c r="A63" s="54">
        <v>61</v>
      </c>
      <c r="B63" s="54" t="s">
        <v>105</v>
      </c>
      <c r="C63" s="17" t="s">
        <v>345</v>
      </c>
      <c r="D63" s="17" t="s">
        <v>350</v>
      </c>
      <c r="E63" s="17"/>
      <c r="F63" s="16" t="s">
        <v>385</v>
      </c>
      <c r="G63" s="15">
        <v>1</v>
      </c>
    </row>
    <row r="64" ht="99" customHeight="1" spans="1:7">
      <c r="A64" s="54">
        <v>62</v>
      </c>
      <c r="B64" s="17" t="s">
        <v>94</v>
      </c>
      <c r="C64" s="17" t="s">
        <v>354</v>
      </c>
      <c r="D64" s="17" t="s">
        <v>355</v>
      </c>
      <c r="E64" s="17"/>
      <c r="F64" s="17" t="s">
        <v>386</v>
      </c>
      <c r="G64" s="15">
        <v>1</v>
      </c>
    </row>
    <row r="65" ht="99" customHeight="1" spans="1:7">
      <c r="A65" s="54">
        <v>63</v>
      </c>
      <c r="B65" s="17" t="s">
        <v>102</v>
      </c>
      <c r="C65" s="17" t="s">
        <v>355</v>
      </c>
      <c r="D65" s="17" t="s">
        <v>355</v>
      </c>
      <c r="E65" s="17"/>
      <c r="F65" s="17" t="s">
        <v>387</v>
      </c>
      <c r="G65" s="15">
        <v>1</v>
      </c>
    </row>
    <row r="66" ht="99" customHeight="1" spans="1:7">
      <c r="A66" s="54">
        <v>64</v>
      </c>
      <c r="B66" s="17" t="s">
        <v>102</v>
      </c>
      <c r="C66" s="17" t="s">
        <v>344</v>
      </c>
      <c r="D66" s="17" t="s">
        <v>344</v>
      </c>
      <c r="E66" s="57"/>
      <c r="F66" s="17" t="s">
        <v>388</v>
      </c>
      <c r="G66" s="15">
        <v>1</v>
      </c>
    </row>
    <row r="67" ht="99" customHeight="1" spans="1:7">
      <c r="A67" s="54">
        <v>65</v>
      </c>
      <c r="B67" s="17" t="s">
        <v>102</v>
      </c>
      <c r="C67" s="17" t="s">
        <v>344</v>
      </c>
      <c r="D67" s="17" t="s">
        <v>344</v>
      </c>
      <c r="E67" s="57"/>
      <c r="F67" s="17" t="s">
        <v>389</v>
      </c>
      <c r="G67" s="15">
        <v>1</v>
      </c>
    </row>
    <row r="68" ht="99" customHeight="1" spans="1:7">
      <c r="A68" s="54">
        <v>66</v>
      </c>
      <c r="B68" s="17" t="s">
        <v>102</v>
      </c>
      <c r="C68" s="17" t="s">
        <v>344</v>
      </c>
      <c r="D68" s="17" t="s">
        <v>344</v>
      </c>
      <c r="E68" s="57"/>
      <c r="F68" s="17" t="s">
        <v>389</v>
      </c>
      <c r="G68" s="15">
        <v>1</v>
      </c>
    </row>
    <row r="69" ht="99" customHeight="1" spans="1:7">
      <c r="A69" s="54">
        <v>67</v>
      </c>
      <c r="B69" s="17" t="s">
        <v>102</v>
      </c>
      <c r="C69" s="17" t="s">
        <v>344</v>
      </c>
      <c r="D69" s="17" t="s">
        <v>344</v>
      </c>
      <c r="E69" s="57"/>
      <c r="F69" s="17" t="s">
        <v>389</v>
      </c>
      <c r="G69" s="15">
        <v>2</v>
      </c>
    </row>
    <row r="70" ht="99" customHeight="1" spans="1:7">
      <c r="A70" s="54">
        <v>68</v>
      </c>
      <c r="B70" s="17" t="s">
        <v>102</v>
      </c>
      <c r="C70" s="17" t="s">
        <v>344</v>
      </c>
      <c r="D70" s="17" t="s">
        <v>344</v>
      </c>
      <c r="E70" s="57"/>
      <c r="F70" s="17" t="s">
        <v>390</v>
      </c>
      <c r="G70" s="15">
        <v>4</v>
      </c>
    </row>
    <row r="71" ht="99" customHeight="1" spans="1:7">
      <c r="A71" s="54">
        <v>69</v>
      </c>
      <c r="B71" s="17" t="s">
        <v>102</v>
      </c>
      <c r="C71" s="17" t="s">
        <v>344</v>
      </c>
      <c r="D71" s="17" t="s">
        <v>344</v>
      </c>
      <c r="E71" s="57"/>
      <c r="F71" s="17" t="s">
        <v>391</v>
      </c>
      <c r="G71" s="15">
        <v>4</v>
      </c>
    </row>
    <row r="72" ht="99" customHeight="1" spans="1:7">
      <c r="A72" s="54">
        <v>70</v>
      </c>
      <c r="B72" s="17" t="s">
        <v>102</v>
      </c>
      <c r="C72" s="17" t="s">
        <v>344</v>
      </c>
      <c r="D72" s="17" t="s">
        <v>344</v>
      </c>
      <c r="E72" s="57"/>
      <c r="F72" s="17" t="s">
        <v>389</v>
      </c>
      <c r="G72" s="15">
        <v>1</v>
      </c>
    </row>
    <row r="73" ht="99" customHeight="1" spans="1:7">
      <c r="A73" s="54">
        <v>71</v>
      </c>
      <c r="B73" s="17" t="s">
        <v>102</v>
      </c>
      <c r="C73" s="17" t="s">
        <v>344</v>
      </c>
      <c r="D73" s="17" t="s">
        <v>344</v>
      </c>
      <c r="E73" s="57"/>
      <c r="F73" s="17" t="s">
        <v>392</v>
      </c>
      <c r="G73" s="15">
        <v>2</v>
      </c>
    </row>
    <row r="74" ht="99" customHeight="1" spans="1:7">
      <c r="A74" s="54">
        <v>72</v>
      </c>
      <c r="B74" s="17" t="s">
        <v>102</v>
      </c>
      <c r="C74" s="17" t="s">
        <v>344</v>
      </c>
      <c r="D74" s="17" t="s">
        <v>344</v>
      </c>
      <c r="E74" s="57"/>
      <c r="F74" s="17" t="s">
        <v>392</v>
      </c>
      <c r="G74" s="15">
        <v>1</v>
      </c>
    </row>
    <row r="75" ht="99" customHeight="1" spans="1:7">
      <c r="A75" s="54">
        <v>73</v>
      </c>
      <c r="B75" s="17" t="s">
        <v>102</v>
      </c>
      <c r="C75" s="17" t="s">
        <v>344</v>
      </c>
      <c r="D75" s="17" t="s">
        <v>344</v>
      </c>
      <c r="E75" s="57"/>
      <c r="F75" s="17" t="s">
        <v>393</v>
      </c>
      <c r="G75" s="15">
        <v>1</v>
      </c>
    </row>
    <row r="76" ht="99" customHeight="1" spans="1:7">
      <c r="A76" s="54">
        <v>74</v>
      </c>
      <c r="B76" s="17" t="s">
        <v>102</v>
      </c>
      <c r="C76" s="17" t="s">
        <v>344</v>
      </c>
      <c r="D76" s="17" t="s">
        <v>344</v>
      </c>
      <c r="E76" s="57"/>
      <c r="F76" s="17" t="s">
        <v>285</v>
      </c>
      <c r="G76" s="15">
        <v>2</v>
      </c>
    </row>
    <row r="77" ht="99" customHeight="1" spans="1:7">
      <c r="A77" s="54">
        <v>75</v>
      </c>
      <c r="B77" s="17" t="s">
        <v>102</v>
      </c>
      <c r="C77" s="17" t="s">
        <v>344</v>
      </c>
      <c r="D77" s="17" t="s">
        <v>344</v>
      </c>
      <c r="E77" s="57"/>
      <c r="F77" s="17" t="s">
        <v>394</v>
      </c>
      <c r="G77" s="15">
        <v>1</v>
      </c>
    </row>
    <row r="78" ht="99" customHeight="1" spans="1:7">
      <c r="A78" s="54">
        <v>76</v>
      </c>
      <c r="B78" s="17" t="s">
        <v>102</v>
      </c>
      <c r="C78" s="17" t="s">
        <v>344</v>
      </c>
      <c r="D78" s="17" t="s">
        <v>344</v>
      </c>
      <c r="E78" s="57"/>
      <c r="F78" s="17" t="s">
        <v>394</v>
      </c>
      <c r="G78" s="15">
        <v>1</v>
      </c>
    </row>
    <row r="79" ht="99" customHeight="1" spans="1:7">
      <c r="A79" s="54">
        <v>77</v>
      </c>
      <c r="B79" s="17" t="s">
        <v>102</v>
      </c>
      <c r="C79" s="17" t="s">
        <v>344</v>
      </c>
      <c r="D79" s="17" t="s">
        <v>344</v>
      </c>
      <c r="E79" s="57"/>
      <c r="F79" s="17" t="s">
        <v>394</v>
      </c>
      <c r="G79" s="15">
        <v>1</v>
      </c>
    </row>
    <row r="80" ht="99" customHeight="1" spans="1:7">
      <c r="A80" s="54">
        <v>78</v>
      </c>
      <c r="B80" s="17" t="s">
        <v>102</v>
      </c>
      <c r="C80" s="17" t="s">
        <v>345</v>
      </c>
      <c r="D80" s="17" t="s">
        <v>345</v>
      </c>
      <c r="E80" s="57"/>
      <c r="F80" s="17" t="s">
        <v>277</v>
      </c>
      <c r="G80" s="15">
        <v>1</v>
      </c>
    </row>
    <row r="81" ht="99" customHeight="1" spans="1:7">
      <c r="A81" s="54">
        <v>79</v>
      </c>
      <c r="B81" s="17" t="s">
        <v>102</v>
      </c>
      <c r="C81" s="17" t="s">
        <v>345</v>
      </c>
      <c r="D81" s="17" t="s">
        <v>345</v>
      </c>
      <c r="E81" s="57"/>
      <c r="F81" s="17" t="s">
        <v>277</v>
      </c>
      <c r="G81" s="15">
        <v>1</v>
      </c>
    </row>
    <row r="82" ht="99" customHeight="1" spans="1:7">
      <c r="A82" s="54">
        <v>80</v>
      </c>
      <c r="B82" s="17" t="s">
        <v>102</v>
      </c>
      <c r="C82" s="17" t="s">
        <v>345</v>
      </c>
      <c r="D82" s="17" t="s">
        <v>345</v>
      </c>
      <c r="E82" s="57"/>
      <c r="F82" s="17" t="s">
        <v>277</v>
      </c>
      <c r="G82" s="15">
        <v>1</v>
      </c>
    </row>
    <row r="83" ht="99" customHeight="1" spans="1:7">
      <c r="A83" s="54">
        <v>81</v>
      </c>
      <c r="B83" s="17" t="s">
        <v>102</v>
      </c>
      <c r="C83" s="17" t="s">
        <v>345</v>
      </c>
      <c r="D83" s="17" t="s">
        <v>345</v>
      </c>
      <c r="E83" s="57"/>
      <c r="F83" s="17" t="s">
        <v>395</v>
      </c>
      <c r="G83" s="15">
        <v>1</v>
      </c>
    </row>
    <row r="84" ht="99" customHeight="1" spans="1:7">
      <c r="A84" s="54">
        <v>82</v>
      </c>
      <c r="B84" s="17" t="s">
        <v>102</v>
      </c>
      <c r="C84" s="17" t="s">
        <v>345</v>
      </c>
      <c r="D84" s="17" t="s">
        <v>345</v>
      </c>
      <c r="E84" s="57"/>
      <c r="F84" s="17" t="s">
        <v>395</v>
      </c>
      <c r="G84" s="15">
        <v>1</v>
      </c>
    </row>
    <row r="85" ht="99" customHeight="1" spans="1:7">
      <c r="A85" s="54">
        <v>83</v>
      </c>
      <c r="B85" s="17" t="s">
        <v>102</v>
      </c>
      <c r="C85" s="17" t="s">
        <v>345</v>
      </c>
      <c r="D85" s="17" t="s">
        <v>345</v>
      </c>
      <c r="E85" s="57"/>
      <c r="F85" s="17" t="s">
        <v>396</v>
      </c>
      <c r="G85" s="15">
        <v>18</v>
      </c>
    </row>
    <row r="86" ht="99" customHeight="1" spans="1:7">
      <c r="A86" s="54">
        <v>84</v>
      </c>
      <c r="B86" s="17" t="s">
        <v>102</v>
      </c>
      <c r="C86" s="17" t="s">
        <v>345</v>
      </c>
      <c r="D86" s="17" t="s">
        <v>345</v>
      </c>
      <c r="E86" s="57"/>
      <c r="F86" s="17" t="s">
        <v>397</v>
      </c>
      <c r="G86" s="15">
        <v>1</v>
      </c>
    </row>
    <row r="87" ht="99" customHeight="1" spans="1:7">
      <c r="A87" s="54">
        <v>85</v>
      </c>
      <c r="B87" s="17" t="s">
        <v>102</v>
      </c>
      <c r="C87" s="17" t="s">
        <v>345</v>
      </c>
      <c r="D87" s="17" t="s">
        <v>345</v>
      </c>
      <c r="E87" s="57"/>
      <c r="F87" s="17" t="s">
        <v>397</v>
      </c>
      <c r="G87" s="15">
        <v>1</v>
      </c>
    </row>
    <row r="88" ht="99" customHeight="1" spans="1:7">
      <c r="A88" s="54">
        <v>86</v>
      </c>
      <c r="B88" s="17" t="s">
        <v>102</v>
      </c>
      <c r="C88" s="17" t="s">
        <v>345</v>
      </c>
      <c r="D88" s="17" t="s">
        <v>345</v>
      </c>
      <c r="E88" s="57"/>
      <c r="F88" s="17" t="s">
        <v>398</v>
      </c>
      <c r="G88" s="15">
        <v>1</v>
      </c>
    </row>
    <row r="89" ht="99" customHeight="1" spans="1:7">
      <c r="A89" s="54">
        <v>87</v>
      </c>
      <c r="B89" s="17" t="s">
        <v>102</v>
      </c>
      <c r="C89" s="17" t="s">
        <v>345</v>
      </c>
      <c r="D89" s="17" t="s">
        <v>345</v>
      </c>
      <c r="E89" s="57"/>
      <c r="F89" s="17" t="s">
        <v>391</v>
      </c>
      <c r="G89" s="15">
        <v>3</v>
      </c>
    </row>
    <row r="90" ht="99" customHeight="1" spans="1:7">
      <c r="A90" s="54">
        <v>88</v>
      </c>
      <c r="B90" s="17" t="s">
        <v>102</v>
      </c>
      <c r="C90" s="17" t="s">
        <v>345</v>
      </c>
      <c r="D90" s="17" t="s">
        <v>345</v>
      </c>
      <c r="E90" s="57"/>
      <c r="F90" s="17" t="s">
        <v>391</v>
      </c>
      <c r="G90" s="15">
        <v>1</v>
      </c>
    </row>
    <row r="91" ht="99" customHeight="1" spans="1:7">
      <c r="A91" s="54">
        <v>89</v>
      </c>
      <c r="B91" s="17" t="s">
        <v>102</v>
      </c>
      <c r="C91" s="17" t="s">
        <v>345</v>
      </c>
      <c r="D91" s="17" t="s">
        <v>345</v>
      </c>
      <c r="E91" s="57"/>
      <c r="F91" s="17" t="s">
        <v>393</v>
      </c>
      <c r="G91" s="15">
        <v>1</v>
      </c>
    </row>
    <row r="92" ht="99" customHeight="1" spans="1:7">
      <c r="A92" s="54">
        <v>90</v>
      </c>
      <c r="B92" s="17" t="s">
        <v>102</v>
      </c>
      <c r="C92" s="17" t="s">
        <v>345</v>
      </c>
      <c r="D92" s="17" t="s">
        <v>345</v>
      </c>
      <c r="E92" s="57"/>
      <c r="F92" s="17" t="s">
        <v>393</v>
      </c>
      <c r="G92" s="15">
        <v>1</v>
      </c>
    </row>
    <row r="93" ht="99" customHeight="1" spans="1:7">
      <c r="A93" s="54">
        <v>91</v>
      </c>
      <c r="B93" s="17" t="s">
        <v>102</v>
      </c>
      <c r="C93" s="17" t="s">
        <v>345</v>
      </c>
      <c r="D93" s="17" t="s">
        <v>345</v>
      </c>
      <c r="E93" s="57"/>
      <c r="F93" s="17" t="s">
        <v>399</v>
      </c>
      <c r="G93" s="15">
        <v>1</v>
      </c>
    </row>
    <row r="94" ht="99" customHeight="1" spans="1:7">
      <c r="A94" s="54">
        <v>92</v>
      </c>
      <c r="B94" s="17" t="s">
        <v>102</v>
      </c>
      <c r="C94" s="17" t="s">
        <v>345</v>
      </c>
      <c r="D94" s="17" t="s">
        <v>345</v>
      </c>
      <c r="E94" s="57"/>
      <c r="F94" s="17" t="s">
        <v>400</v>
      </c>
      <c r="G94" s="15">
        <v>1</v>
      </c>
    </row>
    <row r="95" ht="99" customHeight="1" spans="1:7">
      <c r="A95" s="54">
        <v>93</v>
      </c>
      <c r="B95" s="17" t="s">
        <v>102</v>
      </c>
      <c r="C95" s="17" t="s">
        <v>345</v>
      </c>
      <c r="D95" s="17" t="s">
        <v>345</v>
      </c>
      <c r="E95" s="57"/>
      <c r="F95" s="17" t="s">
        <v>401</v>
      </c>
      <c r="G95" s="15">
        <v>1</v>
      </c>
    </row>
    <row r="96" ht="99" customHeight="1" spans="1:7">
      <c r="A96" s="54">
        <v>94</v>
      </c>
      <c r="B96" s="17" t="s">
        <v>102</v>
      </c>
      <c r="C96" s="17" t="s">
        <v>345</v>
      </c>
      <c r="D96" s="17" t="s">
        <v>345</v>
      </c>
      <c r="E96" s="57"/>
      <c r="F96" s="17" t="s">
        <v>402</v>
      </c>
      <c r="G96" s="15">
        <v>1</v>
      </c>
    </row>
    <row r="97" ht="99" customHeight="1" spans="1:7">
      <c r="A97" s="54">
        <v>95</v>
      </c>
      <c r="B97" s="17" t="s">
        <v>102</v>
      </c>
      <c r="C97" s="17" t="s">
        <v>345</v>
      </c>
      <c r="D97" s="17" t="s">
        <v>345</v>
      </c>
      <c r="E97" s="57"/>
      <c r="F97" s="17" t="s">
        <v>283</v>
      </c>
      <c r="G97" s="15">
        <v>1</v>
      </c>
    </row>
    <row r="98" ht="99" customHeight="1" spans="1:7">
      <c r="A98" s="54">
        <v>96</v>
      </c>
      <c r="B98" s="17" t="s">
        <v>102</v>
      </c>
      <c r="C98" s="17" t="s">
        <v>345</v>
      </c>
      <c r="D98" s="17" t="s">
        <v>345</v>
      </c>
      <c r="E98" s="57"/>
      <c r="F98" s="17" t="s">
        <v>283</v>
      </c>
      <c r="G98" s="15">
        <v>3</v>
      </c>
    </row>
    <row r="99" ht="99" customHeight="1" spans="1:7">
      <c r="A99" s="54">
        <v>97</v>
      </c>
      <c r="B99" s="17" t="s">
        <v>102</v>
      </c>
      <c r="C99" s="17" t="s">
        <v>345</v>
      </c>
      <c r="D99" s="17" t="s">
        <v>345</v>
      </c>
      <c r="E99" s="57"/>
      <c r="F99" s="17" t="s">
        <v>283</v>
      </c>
      <c r="G99" s="15">
        <v>4</v>
      </c>
    </row>
    <row r="100" ht="99" customHeight="1" spans="1:7">
      <c r="A100" s="54">
        <v>98</v>
      </c>
      <c r="B100" s="17" t="s">
        <v>102</v>
      </c>
      <c r="C100" s="17" t="s">
        <v>345</v>
      </c>
      <c r="D100" s="17" t="s">
        <v>345</v>
      </c>
      <c r="E100" s="57"/>
      <c r="F100" s="17" t="s">
        <v>285</v>
      </c>
      <c r="G100" s="15">
        <v>8</v>
      </c>
    </row>
    <row r="101" ht="99" customHeight="1" spans="1:7">
      <c r="A101" s="54">
        <v>99</v>
      </c>
      <c r="B101" s="17" t="s">
        <v>102</v>
      </c>
      <c r="C101" s="17" t="s">
        <v>345</v>
      </c>
      <c r="D101" s="17" t="s">
        <v>345</v>
      </c>
      <c r="E101" s="57"/>
      <c r="F101" s="17" t="s">
        <v>403</v>
      </c>
      <c r="G101" s="15">
        <v>1</v>
      </c>
    </row>
    <row r="102" ht="99" customHeight="1" spans="1:7">
      <c r="A102" s="54">
        <v>100</v>
      </c>
      <c r="B102" s="17" t="s">
        <v>102</v>
      </c>
      <c r="C102" s="17" t="s">
        <v>345</v>
      </c>
      <c r="D102" s="17" t="s">
        <v>345</v>
      </c>
      <c r="E102" s="57"/>
      <c r="F102" s="17" t="s">
        <v>404</v>
      </c>
      <c r="G102" s="15">
        <v>1</v>
      </c>
    </row>
    <row r="103" ht="99" customHeight="1" spans="1:7">
      <c r="A103" s="54">
        <v>101</v>
      </c>
      <c r="B103" s="17" t="s">
        <v>102</v>
      </c>
      <c r="C103" s="17" t="s">
        <v>345</v>
      </c>
      <c r="D103" s="17" t="s">
        <v>345</v>
      </c>
      <c r="E103" s="57"/>
      <c r="F103" s="17" t="s">
        <v>405</v>
      </c>
      <c r="G103" s="15">
        <v>1</v>
      </c>
    </row>
    <row r="104" ht="99" customHeight="1" spans="1:7">
      <c r="A104" s="54">
        <v>102</v>
      </c>
      <c r="B104" s="17" t="s">
        <v>102</v>
      </c>
      <c r="C104" s="17" t="s">
        <v>345</v>
      </c>
      <c r="D104" s="17" t="s">
        <v>345</v>
      </c>
      <c r="E104" s="57"/>
      <c r="F104" s="17" t="s">
        <v>406</v>
      </c>
      <c r="G104" s="15">
        <v>1</v>
      </c>
    </row>
    <row r="105" ht="99" customHeight="1" spans="1:7">
      <c r="A105" s="54">
        <v>103</v>
      </c>
      <c r="B105" s="17" t="s">
        <v>102</v>
      </c>
      <c r="C105" s="17" t="s">
        <v>345</v>
      </c>
      <c r="D105" s="17" t="s">
        <v>345</v>
      </c>
      <c r="E105" s="57"/>
      <c r="F105" s="17" t="s">
        <v>407</v>
      </c>
      <c r="G105" s="15">
        <v>1</v>
      </c>
    </row>
    <row r="106" ht="99" customHeight="1" spans="1:7">
      <c r="A106" s="54">
        <v>104</v>
      </c>
      <c r="B106" s="17" t="s">
        <v>102</v>
      </c>
      <c r="C106" s="17" t="s">
        <v>345</v>
      </c>
      <c r="D106" s="17" t="s">
        <v>345</v>
      </c>
      <c r="E106" s="57"/>
      <c r="F106" s="17" t="s">
        <v>408</v>
      </c>
      <c r="G106" s="15">
        <v>1</v>
      </c>
    </row>
    <row r="107" ht="99" customHeight="1" spans="1:7">
      <c r="A107" s="54">
        <v>105</v>
      </c>
      <c r="B107" s="17" t="s">
        <v>102</v>
      </c>
      <c r="C107" s="17" t="s">
        <v>345</v>
      </c>
      <c r="D107" s="17" t="s">
        <v>345</v>
      </c>
      <c r="E107" s="57"/>
      <c r="F107" s="17" t="s">
        <v>409</v>
      </c>
      <c r="G107" s="15">
        <v>1</v>
      </c>
    </row>
    <row r="108" ht="99" customHeight="1" spans="1:7">
      <c r="A108" s="54">
        <v>106</v>
      </c>
      <c r="B108" s="17" t="s">
        <v>102</v>
      </c>
      <c r="C108" s="17" t="s">
        <v>345</v>
      </c>
      <c r="D108" s="17" t="s">
        <v>345</v>
      </c>
      <c r="E108" s="57"/>
      <c r="F108" s="17" t="s">
        <v>410</v>
      </c>
      <c r="G108" s="15">
        <v>1</v>
      </c>
    </row>
    <row r="109" ht="99" customHeight="1" spans="1:7">
      <c r="A109" s="54">
        <v>107</v>
      </c>
      <c r="B109" s="17" t="s">
        <v>102</v>
      </c>
      <c r="C109" s="17" t="s">
        <v>345</v>
      </c>
      <c r="D109" s="17" t="s">
        <v>345</v>
      </c>
      <c r="E109" s="57"/>
      <c r="F109" s="17" t="s">
        <v>411</v>
      </c>
      <c r="G109" s="15">
        <v>1</v>
      </c>
    </row>
    <row r="110" ht="99" customHeight="1" spans="1:7">
      <c r="A110" s="54">
        <v>108</v>
      </c>
      <c r="B110" s="17" t="s">
        <v>102</v>
      </c>
      <c r="C110" s="17" t="s">
        <v>345</v>
      </c>
      <c r="D110" s="17" t="s">
        <v>345</v>
      </c>
      <c r="E110" s="57"/>
      <c r="F110" s="17" t="s">
        <v>412</v>
      </c>
      <c r="G110" s="15">
        <v>1</v>
      </c>
    </row>
    <row r="111" ht="99" customHeight="1" spans="1:7">
      <c r="A111" s="54">
        <v>109</v>
      </c>
      <c r="B111" s="17" t="s">
        <v>102</v>
      </c>
      <c r="C111" s="17" t="s">
        <v>345</v>
      </c>
      <c r="D111" s="17" t="s">
        <v>345</v>
      </c>
      <c r="E111" s="57"/>
      <c r="F111" s="17" t="s">
        <v>413</v>
      </c>
      <c r="G111" s="15">
        <v>1</v>
      </c>
    </row>
    <row r="112" ht="99" customHeight="1" spans="1:7">
      <c r="A112" s="54">
        <v>110</v>
      </c>
      <c r="B112" s="17" t="s">
        <v>102</v>
      </c>
      <c r="C112" s="17" t="s">
        <v>345</v>
      </c>
      <c r="D112" s="17" t="s">
        <v>345</v>
      </c>
      <c r="E112" s="57"/>
      <c r="F112" s="17" t="s">
        <v>414</v>
      </c>
      <c r="G112" s="15">
        <v>2</v>
      </c>
    </row>
    <row r="113" ht="99" customHeight="1" spans="1:7">
      <c r="A113" s="54">
        <v>111</v>
      </c>
      <c r="B113" s="17" t="s">
        <v>102</v>
      </c>
      <c r="C113" s="17" t="s">
        <v>345</v>
      </c>
      <c r="D113" s="17" t="s">
        <v>345</v>
      </c>
      <c r="E113" s="57"/>
      <c r="F113" s="17" t="s">
        <v>414</v>
      </c>
      <c r="G113" s="15">
        <v>2</v>
      </c>
    </row>
    <row r="114" ht="99" customHeight="1" spans="1:7">
      <c r="A114" s="54">
        <v>112</v>
      </c>
      <c r="B114" s="17" t="s">
        <v>102</v>
      </c>
      <c r="C114" s="17" t="s">
        <v>345</v>
      </c>
      <c r="D114" s="17" t="s">
        <v>345</v>
      </c>
      <c r="E114" s="57"/>
      <c r="F114" s="17" t="s">
        <v>415</v>
      </c>
      <c r="G114" s="15">
        <v>3</v>
      </c>
    </row>
    <row r="115" ht="99" customHeight="1" spans="1:7">
      <c r="A115" s="54">
        <v>113</v>
      </c>
      <c r="B115" s="17" t="s">
        <v>102</v>
      </c>
      <c r="C115" s="17" t="s">
        <v>345</v>
      </c>
      <c r="D115" s="17" t="s">
        <v>345</v>
      </c>
      <c r="E115" s="57"/>
      <c r="F115" s="17" t="s">
        <v>415</v>
      </c>
      <c r="G115" s="15">
        <v>2</v>
      </c>
    </row>
    <row r="116" ht="99" customHeight="1" spans="1:7">
      <c r="A116" s="54">
        <v>114</v>
      </c>
      <c r="B116" s="17" t="s">
        <v>102</v>
      </c>
      <c r="C116" s="17" t="s">
        <v>345</v>
      </c>
      <c r="D116" s="17" t="s">
        <v>345</v>
      </c>
      <c r="E116" s="57"/>
      <c r="F116" s="17" t="s">
        <v>415</v>
      </c>
      <c r="G116" s="15">
        <v>1</v>
      </c>
    </row>
    <row r="117" ht="99" customHeight="1" spans="1:7">
      <c r="A117" s="54">
        <v>115</v>
      </c>
      <c r="B117" s="17" t="s">
        <v>102</v>
      </c>
      <c r="C117" s="17" t="s">
        <v>345</v>
      </c>
      <c r="D117" s="17" t="s">
        <v>345</v>
      </c>
      <c r="E117" s="57"/>
      <c r="F117" s="17" t="s">
        <v>415</v>
      </c>
      <c r="G117" s="15">
        <v>1</v>
      </c>
    </row>
    <row r="118" ht="99" customHeight="1" spans="1:7">
      <c r="A118" s="54">
        <v>116</v>
      </c>
      <c r="B118" s="17" t="s">
        <v>102</v>
      </c>
      <c r="C118" s="17" t="s">
        <v>345</v>
      </c>
      <c r="D118" s="17" t="s">
        <v>345</v>
      </c>
      <c r="E118" s="57"/>
      <c r="F118" s="17" t="s">
        <v>415</v>
      </c>
      <c r="G118" s="15">
        <v>1</v>
      </c>
    </row>
    <row r="119" ht="99" customHeight="1" spans="1:7">
      <c r="A119" s="54">
        <v>117</v>
      </c>
      <c r="B119" s="17" t="s">
        <v>102</v>
      </c>
      <c r="C119" s="17" t="s">
        <v>345</v>
      </c>
      <c r="D119" s="17" t="s">
        <v>345</v>
      </c>
      <c r="E119" s="57"/>
      <c r="F119" s="17" t="s">
        <v>415</v>
      </c>
      <c r="G119" s="15">
        <v>1</v>
      </c>
    </row>
    <row r="120" ht="99" customHeight="1" spans="1:7">
      <c r="A120" s="54">
        <v>118</v>
      </c>
      <c r="B120" s="17" t="s">
        <v>102</v>
      </c>
      <c r="C120" s="17" t="s">
        <v>345</v>
      </c>
      <c r="D120" s="17" t="s">
        <v>345</v>
      </c>
      <c r="E120" s="57"/>
      <c r="F120" s="17" t="s">
        <v>415</v>
      </c>
      <c r="G120" s="15">
        <v>1</v>
      </c>
    </row>
    <row r="121" ht="99" customHeight="1" spans="1:7">
      <c r="A121" s="54">
        <v>119</v>
      </c>
      <c r="B121" s="17" t="s">
        <v>99</v>
      </c>
      <c r="C121" s="17" t="s">
        <v>344</v>
      </c>
      <c r="D121" s="17" t="s">
        <v>344</v>
      </c>
      <c r="E121" s="57" t="str">
        <f>_xlfn.DISPIMG("ID_885AF01D5F9843DDAB95C05AF2B66234",1)</f>
        <v>=DISPIMG("ID_885AF01D5F9843DDAB95C05AF2B66234",1)</v>
      </c>
      <c r="F121" s="17" t="s">
        <v>146</v>
      </c>
      <c r="G121" s="15">
        <v>1</v>
      </c>
    </row>
    <row r="122" ht="99" customHeight="1" spans="1:7">
      <c r="A122" s="54">
        <v>120</v>
      </c>
      <c r="B122" s="17" t="s">
        <v>99</v>
      </c>
      <c r="C122" s="17" t="s">
        <v>344</v>
      </c>
      <c r="D122" s="17" t="s">
        <v>344</v>
      </c>
      <c r="E122" s="57" t="str">
        <f>_xlfn.DISPIMG("ID_EB380FA7013F4844B8961E56696A52C7",1)</f>
        <v>=DISPIMG("ID_EB380FA7013F4844B8961E56696A52C7",1)</v>
      </c>
      <c r="F122" s="17" t="s">
        <v>146</v>
      </c>
      <c r="G122" s="15">
        <v>1</v>
      </c>
    </row>
    <row r="123" ht="99" customHeight="1" spans="1:7">
      <c r="A123" s="54">
        <v>121</v>
      </c>
      <c r="B123" s="17" t="s">
        <v>99</v>
      </c>
      <c r="C123" s="17" t="s">
        <v>344</v>
      </c>
      <c r="D123" s="17" t="s">
        <v>344</v>
      </c>
      <c r="E123" s="57" t="str">
        <f>_xlfn.DISPIMG("ID_C4056C03250C45198EBD66A9DFC63C3D",1)</f>
        <v>=DISPIMG("ID_C4056C03250C45198EBD66A9DFC63C3D",1)</v>
      </c>
      <c r="F123" s="17" t="s">
        <v>146</v>
      </c>
      <c r="G123" s="15">
        <v>1</v>
      </c>
    </row>
    <row r="124" ht="99" customHeight="1" spans="1:7">
      <c r="A124" s="54">
        <v>122</v>
      </c>
      <c r="B124" s="17" t="s">
        <v>99</v>
      </c>
      <c r="C124" s="17" t="s">
        <v>344</v>
      </c>
      <c r="D124" s="17" t="s">
        <v>344</v>
      </c>
      <c r="E124" s="57" t="str">
        <f>_xlfn.DISPIMG("ID_97E7F8348D79418C93E43978656F3D2F",1)</f>
        <v>=DISPIMG("ID_97E7F8348D79418C93E43978656F3D2F",1)</v>
      </c>
      <c r="F124" s="17" t="s">
        <v>146</v>
      </c>
      <c r="G124" s="15">
        <v>1</v>
      </c>
    </row>
    <row r="125" ht="99" customHeight="1" spans="1:7">
      <c r="A125" s="54">
        <v>123</v>
      </c>
      <c r="B125" s="17" t="s">
        <v>99</v>
      </c>
      <c r="C125" s="17" t="s">
        <v>344</v>
      </c>
      <c r="D125" s="17" t="s">
        <v>344</v>
      </c>
      <c r="E125" s="57" t="str">
        <f>_xlfn.DISPIMG("ID_885C9B7DEDA34A5B8BF30FEE4D6C3117",1)</f>
        <v>=DISPIMG("ID_885C9B7DEDA34A5B8BF30FEE4D6C3117",1)</v>
      </c>
      <c r="F125" s="17" t="s">
        <v>146</v>
      </c>
      <c r="G125" s="15">
        <v>1</v>
      </c>
    </row>
    <row r="126" ht="99" customHeight="1" spans="1:7">
      <c r="A126" s="54">
        <v>124</v>
      </c>
      <c r="B126" s="17" t="s">
        <v>99</v>
      </c>
      <c r="C126" s="17" t="s">
        <v>344</v>
      </c>
      <c r="D126" s="17" t="s">
        <v>344</v>
      </c>
      <c r="E126" s="57" t="str">
        <f>_xlfn.DISPIMG("ID_56C8B827D0DC4852A0A18CC187AC9E9C",1)</f>
        <v>=DISPIMG("ID_56C8B827D0DC4852A0A18CC187AC9E9C",1)</v>
      </c>
      <c r="F126" s="17" t="s">
        <v>146</v>
      </c>
      <c r="G126" s="15">
        <v>1</v>
      </c>
    </row>
    <row r="127" ht="99" customHeight="1" spans="1:7">
      <c r="A127" s="54">
        <v>125</v>
      </c>
      <c r="B127" s="17" t="s">
        <v>99</v>
      </c>
      <c r="C127" s="17" t="s">
        <v>344</v>
      </c>
      <c r="D127" s="17" t="s">
        <v>344</v>
      </c>
      <c r="E127" s="57" t="str">
        <f>_xlfn.DISPIMG("ID_83BCC0A620D24FB09495EB814E8FA43C",1)</f>
        <v>=DISPIMG("ID_83BCC0A620D24FB09495EB814E8FA43C",1)</v>
      </c>
      <c r="F127" s="17" t="s">
        <v>146</v>
      </c>
      <c r="G127" s="15">
        <v>1</v>
      </c>
    </row>
    <row r="128" ht="99" customHeight="1" spans="1:7">
      <c r="A128" s="54">
        <v>126</v>
      </c>
      <c r="B128" s="17" t="s">
        <v>99</v>
      </c>
      <c r="C128" s="17" t="s">
        <v>344</v>
      </c>
      <c r="D128" s="17" t="s">
        <v>344</v>
      </c>
      <c r="E128" s="57" t="str">
        <f>_xlfn.DISPIMG("ID_2A8AECDFFA2A4203BE26ED173F97D550",1)</f>
        <v>=DISPIMG("ID_2A8AECDFFA2A4203BE26ED173F97D550",1)</v>
      </c>
      <c r="F128" s="17" t="s">
        <v>146</v>
      </c>
      <c r="G128" s="15">
        <v>1</v>
      </c>
    </row>
    <row r="129" ht="99" customHeight="1" spans="1:7">
      <c r="A129" s="54">
        <v>127</v>
      </c>
      <c r="B129" s="17" t="s">
        <v>99</v>
      </c>
      <c r="C129" s="17" t="s">
        <v>344</v>
      </c>
      <c r="D129" s="17" t="s">
        <v>344</v>
      </c>
      <c r="E129" s="57" t="str">
        <f>_xlfn.DISPIMG("ID_1C6EC54DA02C40488EDBFA90E3781E63",1)</f>
        <v>=DISPIMG("ID_1C6EC54DA02C40488EDBFA90E3781E63",1)</v>
      </c>
      <c r="F129" s="17" t="s">
        <v>146</v>
      </c>
      <c r="G129" s="15">
        <v>1</v>
      </c>
    </row>
    <row r="130" ht="99" customHeight="1" spans="1:7">
      <c r="A130" s="54">
        <v>128</v>
      </c>
      <c r="B130" s="17" t="s">
        <v>99</v>
      </c>
      <c r="C130" s="17" t="s">
        <v>344</v>
      </c>
      <c r="D130" s="17" t="s">
        <v>344</v>
      </c>
      <c r="E130" s="57" t="str">
        <f>_xlfn.DISPIMG("ID_3763F935F2AB458D87C523B70AFB6AC4",1)</f>
        <v>=DISPIMG("ID_3763F935F2AB458D87C523B70AFB6AC4",1)</v>
      </c>
      <c r="F130" s="17" t="s">
        <v>146</v>
      </c>
      <c r="G130" s="15">
        <v>1</v>
      </c>
    </row>
    <row r="131" ht="99" customHeight="1" spans="1:7">
      <c r="A131" s="54">
        <v>129</v>
      </c>
      <c r="B131" s="17" t="s">
        <v>99</v>
      </c>
      <c r="C131" s="17" t="s">
        <v>344</v>
      </c>
      <c r="D131" s="17" t="s">
        <v>344</v>
      </c>
      <c r="E131" s="57" t="str">
        <f>_xlfn.DISPIMG("ID_56A307793E67456D958A6B06DC0E3AD2",1)</f>
        <v>=DISPIMG("ID_56A307793E67456D958A6B06DC0E3AD2",1)</v>
      </c>
      <c r="F131" s="17" t="s">
        <v>146</v>
      </c>
      <c r="G131" s="15">
        <v>1</v>
      </c>
    </row>
    <row r="132" ht="99" customHeight="1" spans="1:7">
      <c r="A132" s="54">
        <v>130</v>
      </c>
      <c r="B132" s="17" t="s">
        <v>99</v>
      </c>
      <c r="C132" s="17" t="s">
        <v>344</v>
      </c>
      <c r="D132" s="17" t="s">
        <v>344</v>
      </c>
      <c r="E132" s="57" t="str">
        <f>_xlfn.DISPIMG("ID_FCE9B5CCBFC5488FAE3709B04B9CDB29",1)</f>
        <v>=DISPIMG("ID_FCE9B5CCBFC5488FAE3709B04B9CDB29",1)</v>
      </c>
      <c r="F132" s="17" t="s">
        <v>146</v>
      </c>
      <c r="G132" s="15">
        <v>1</v>
      </c>
    </row>
    <row r="133" ht="99" customHeight="1" spans="1:7">
      <c r="A133" s="54">
        <v>131</v>
      </c>
      <c r="B133" s="17" t="s">
        <v>99</v>
      </c>
      <c r="C133" s="17" t="s">
        <v>345</v>
      </c>
      <c r="D133" s="17" t="s">
        <v>345</v>
      </c>
      <c r="E133" s="57" t="str">
        <f>_xlfn.DISPIMG("ID_C8243EB8F8BD4C848226D7A1605CD39D",1)</f>
        <v>=DISPIMG("ID_C8243EB8F8BD4C848226D7A1605CD39D",1)</v>
      </c>
      <c r="F133" s="17" t="s">
        <v>416</v>
      </c>
      <c r="G133" s="15">
        <v>1</v>
      </c>
    </row>
    <row r="134" ht="99" customHeight="1" spans="1:7">
      <c r="A134" s="54">
        <v>132</v>
      </c>
      <c r="B134" s="17" t="s">
        <v>99</v>
      </c>
      <c r="C134" s="17" t="s">
        <v>345</v>
      </c>
      <c r="D134" s="17" t="s">
        <v>345</v>
      </c>
      <c r="E134" s="57" t="str">
        <f>_xlfn.DISPIMG("ID_D73D27A468DA405884500A44E2913216",1)</f>
        <v>=DISPIMG("ID_D73D27A468DA405884500A44E2913216",1)</v>
      </c>
      <c r="F134" s="17" t="s">
        <v>416</v>
      </c>
      <c r="G134" s="15">
        <v>1</v>
      </c>
    </row>
    <row r="135" ht="99" customHeight="1" spans="1:7">
      <c r="A135" s="54">
        <v>133</v>
      </c>
      <c r="B135" s="17" t="s">
        <v>99</v>
      </c>
      <c r="C135" s="17" t="s">
        <v>345</v>
      </c>
      <c r="D135" s="17" t="s">
        <v>345</v>
      </c>
      <c r="E135" s="57" t="str">
        <f>_xlfn.DISPIMG("ID_04528704299D40978744B3FDE0692FA7",1)</f>
        <v>=DISPIMG("ID_04528704299D40978744B3FDE0692FA7",1)</v>
      </c>
      <c r="F135" s="17" t="s">
        <v>416</v>
      </c>
      <c r="G135" s="15">
        <v>1</v>
      </c>
    </row>
    <row r="136" ht="99" customHeight="1" spans="1:7">
      <c r="A136" s="54">
        <v>134</v>
      </c>
      <c r="B136" s="17" t="s">
        <v>99</v>
      </c>
      <c r="C136" s="17" t="s">
        <v>345</v>
      </c>
      <c r="D136" s="17" t="s">
        <v>345</v>
      </c>
      <c r="E136" s="57"/>
      <c r="F136" s="17" t="s">
        <v>416</v>
      </c>
      <c r="G136" s="15">
        <v>1</v>
      </c>
    </row>
    <row r="137" ht="99" customHeight="1" spans="1:7">
      <c r="A137" s="54">
        <v>135</v>
      </c>
      <c r="B137" s="17" t="s">
        <v>99</v>
      </c>
      <c r="C137" s="17" t="s">
        <v>345</v>
      </c>
      <c r="D137" s="17" t="s">
        <v>345</v>
      </c>
      <c r="E137" s="57" t="str">
        <f>_xlfn.DISPIMG("ID_5B28E809AE3A4DA8A2AD3563A006B46B",1)</f>
        <v>=DISPIMG("ID_5B28E809AE3A4DA8A2AD3563A006B46B",1)</v>
      </c>
      <c r="F137" s="17" t="s">
        <v>417</v>
      </c>
      <c r="G137" s="15">
        <v>1</v>
      </c>
    </row>
    <row r="138" ht="99" customHeight="1" spans="1:7">
      <c r="A138" s="54">
        <v>136</v>
      </c>
      <c r="B138" s="17" t="s">
        <v>99</v>
      </c>
      <c r="C138" s="17" t="s">
        <v>345</v>
      </c>
      <c r="D138" s="17" t="s">
        <v>345</v>
      </c>
      <c r="E138" s="57" t="str">
        <f>_xlfn.DISPIMG("ID_40209883FF2849218650BF39F31BB40F",1)</f>
        <v>=DISPIMG("ID_40209883FF2849218650BF39F31BB40F",1)</v>
      </c>
      <c r="F138" s="17" t="s">
        <v>418</v>
      </c>
      <c r="G138" s="15">
        <v>1</v>
      </c>
    </row>
    <row r="139" ht="99" customHeight="1" spans="1:7">
      <c r="A139" s="54">
        <v>137</v>
      </c>
      <c r="B139" s="17" t="s">
        <v>99</v>
      </c>
      <c r="C139" s="17" t="s">
        <v>344</v>
      </c>
      <c r="D139" s="17" t="s">
        <v>344</v>
      </c>
      <c r="E139" s="57" t="str">
        <f>_xlfn.DISPIMG("ID_DCF9FC0074CF4FABAD0ACF2105AB1FA1",1)</f>
        <v>=DISPIMG("ID_DCF9FC0074CF4FABAD0ACF2105AB1FA1",1)</v>
      </c>
      <c r="F139" s="17" t="s">
        <v>418</v>
      </c>
      <c r="G139" s="15">
        <v>1</v>
      </c>
    </row>
    <row r="140" ht="99" customHeight="1" spans="1:7">
      <c r="A140" s="54">
        <v>138</v>
      </c>
      <c r="B140" s="17" t="s">
        <v>99</v>
      </c>
      <c r="C140" s="17" t="s">
        <v>345</v>
      </c>
      <c r="D140" s="17" t="s">
        <v>345</v>
      </c>
      <c r="E140" s="57" t="str">
        <f>_xlfn.DISPIMG("ID_D39DF7DC7613479F96015692FEB64A11",1)</f>
        <v>=DISPIMG("ID_D39DF7DC7613479F96015692FEB64A11",1)</v>
      </c>
      <c r="F140" s="17" t="s">
        <v>418</v>
      </c>
      <c r="G140" s="15">
        <v>1</v>
      </c>
    </row>
    <row r="141" ht="99" customHeight="1" spans="1:7">
      <c r="A141" s="54">
        <v>139</v>
      </c>
      <c r="B141" s="17" t="s">
        <v>99</v>
      </c>
      <c r="C141" s="17" t="s">
        <v>344</v>
      </c>
      <c r="D141" s="17" t="s">
        <v>344</v>
      </c>
      <c r="E141" s="57" t="str">
        <f>_xlfn.DISPIMG("ID_7EA2A774FF01428EA7888BC0D69DEDA9",1)</f>
        <v>=DISPIMG("ID_7EA2A774FF01428EA7888BC0D69DEDA9",1)</v>
      </c>
      <c r="F141" s="17" t="s">
        <v>418</v>
      </c>
      <c r="G141" s="15">
        <v>1</v>
      </c>
    </row>
    <row r="142" ht="99" customHeight="1" spans="1:7">
      <c r="A142" s="54">
        <v>140</v>
      </c>
      <c r="B142" s="17" t="s">
        <v>99</v>
      </c>
      <c r="C142" s="17" t="s">
        <v>344</v>
      </c>
      <c r="D142" s="17" t="s">
        <v>344</v>
      </c>
      <c r="E142" s="57" t="str">
        <f>_xlfn.DISPIMG("ID_02C463A8FC894374BD22E0346134B8E0",1)</f>
        <v>=DISPIMG("ID_02C463A8FC894374BD22E0346134B8E0",1)</v>
      </c>
      <c r="F142" s="17" t="s">
        <v>418</v>
      </c>
      <c r="G142" s="15">
        <v>1</v>
      </c>
    </row>
    <row r="143" ht="99" customHeight="1" spans="1:7">
      <c r="A143" s="54">
        <v>141</v>
      </c>
      <c r="B143" s="17" t="s">
        <v>99</v>
      </c>
      <c r="C143" s="17" t="s">
        <v>344</v>
      </c>
      <c r="D143" s="17" t="s">
        <v>344</v>
      </c>
      <c r="E143" s="57" t="str">
        <f>_xlfn.DISPIMG("ID_A9EBE3E6F80746A99E7B338A8A9D37A1",1)</f>
        <v>=DISPIMG("ID_A9EBE3E6F80746A99E7B338A8A9D37A1",1)</v>
      </c>
      <c r="F143" s="17" t="s">
        <v>419</v>
      </c>
      <c r="G143" s="15">
        <v>1</v>
      </c>
    </row>
    <row r="144" ht="99" customHeight="1" spans="1:7">
      <c r="A144" s="54">
        <v>142</v>
      </c>
      <c r="B144" s="17" t="s">
        <v>99</v>
      </c>
      <c r="C144" s="17" t="s">
        <v>344</v>
      </c>
      <c r="D144" s="17" t="s">
        <v>344</v>
      </c>
      <c r="E144" s="57" t="str">
        <f>_xlfn.DISPIMG("ID_38A122BB97F34547A15BE6A475111F50",1)</f>
        <v>=DISPIMG("ID_38A122BB97F34547A15BE6A475111F50",1)</v>
      </c>
      <c r="F144" s="17" t="s">
        <v>419</v>
      </c>
      <c r="G144" s="15">
        <v>1</v>
      </c>
    </row>
    <row r="145" ht="99" customHeight="1" spans="1:7">
      <c r="A145" s="54">
        <v>143</v>
      </c>
      <c r="B145" s="17" t="s">
        <v>99</v>
      </c>
      <c r="C145" s="17" t="s">
        <v>345</v>
      </c>
      <c r="D145" s="17" t="s">
        <v>345</v>
      </c>
      <c r="E145" s="57" t="str">
        <f>_xlfn.DISPIMG("ID_30AE4118B40640058F5D4193005CC6D7",1)</f>
        <v>=DISPIMG("ID_30AE4118B40640058F5D4193005CC6D7",1)</v>
      </c>
      <c r="F145" s="17" t="s">
        <v>419</v>
      </c>
      <c r="G145" s="15">
        <v>1</v>
      </c>
    </row>
    <row r="146" ht="99" customHeight="1" spans="1:7">
      <c r="A146" s="54">
        <v>144</v>
      </c>
      <c r="B146" s="17" t="s">
        <v>99</v>
      </c>
      <c r="C146" s="17" t="s">
        <v>345</v>
      </c>
      <c r="D146" s="17" t="s">
        <v>345</v>
      </c>
      <c r="E146" s="57" t="str">
        <f>_xlfn.DISPIMG("ID_B750DCB3F7D74746831273FE55F74268",1)</f>
        <v>=DISPIMG("ID_B750DCB3F7D74746831273FE55F74268",1)</v>
      </c>
      <c r="F146" s="17" t="s">
        <v>420</v>
      </c>
      <c r="G146" s="15">
        <v>1</v>
      </c>
    </row>
    <row r="147" ht="99" customHeight="1" spans="1:7">
      <c r="A147" s="54">
        <v>145</v>
      </c>
      <c r="B147" s="17" t="s">
        <v>99</v>
      </c>
      <c r="C147" s="17" t="s">
        <v>345</v>
      </c>
      <c r="D147" s="17" t="s">
        <v>345</v>
      </c>
      <c r="E147" s="57" t="str">
        <f>_xlfn.DISPIMG("ID_4792FA3772214190B13AC4DDF931779B",1)</f>
        <v>=DISPIMG("ID_4792FA3772214190B13AC4DDF931779B",1)</v>
      </c>
      <c r="F147" s="17" t="s">
        <v>421</v>
      </c>
      <c r="G147" s="15">
        <v>1</v>
      </c>
    </row>
    <row r="148" ht="99" customHeight="1" spans="1:7">
      <c r="A148" s="54">
        <v>146</v>
      </c>
      <c r="B148" s="17" t="s">
        <v>99</v>
      </c>
      <c r="C148" s="17" t="s">
        <v>345</v>
      </c>
      <c r="D148" s="17" t="s">
        <v>345</v>
      </c>
      <c r="E148" s="57" t="str">
        <f>_xlfn.DISPIMG("ID_183FE5EFBF3D4B579169F3DFEE22C9D8",1)</f>
        <v>=DISPIMG("ID_183FE5EFBF3D4B579169F3DFEE22C9D8",1)</v>
      </c>
      <c r="F148" s="17" t="s">
        <v>421</v>
      </c>
      <c r="G148" s="15">
        <v>1</v>
      </c>
    </row>
    <row r="149" ht="99" customHeight="1" spans="1:7">
      <c r="A149" s="54">
        <v>147</v>
      </c>
      <c r="B149" s="17" t="s">
        <v>99</v>
      </c>
      <c r="C149" s="17" t="s">
        <v>345</v>
      </c>
      <c r="D149" s="17" t="s">
        <v>345</v>
      </c>
      <c r="E149" s="57" t="str">
        <f>_xlfn.DISPIMG("ID_012A78D4C0FC4F2992BACD2A5F60DA74",1)</f>
        <v>=DISPIMG("ID_012A78D4C0FC4F2992BACD2A5F60DA74",1)</v>
      </c>
      <c r="F149" s="17" t="s">
        <v>421</v>
      </c>
      <c r="G149" s="15">
        <v>1</v>
      </c>
    </row>
    <row r="150" ht="99" customHeight="1" spans="1:7">
      <c r="A150" s="54">
        <v>148</v>
      </c>
      <c r="B150" s="17" t="s">
        <v>99</v>
      </c>
      <c r="C150" s="17" t="s">
        <v>345</v>
      </c>
      <c r="D150" s="17" t="s">
        <v>345</v>
      </c>
      <c r="E150" s="57" t="str">
        <f>_xlfn.DISPIMG("ID_A175ABF7913D463DA3E105CDCD6BBA26",1)</f>
        <v>=DISPIMG("ID_A175ABF7913D463DA3E105CDCD6BBA26",1)</v>
      </c>
      <c r="F150" s="17" t="s">
        <v>422</v>
      </c>
      <c r="G150" s="15">
        <v>1</v>
      </c>
    </row>
    <row r="151" ht="99" customHeight="1" spans="1:7">
      <c r="A151" s="54">
        <v>149</v>
      </c>
      <c r="B151" s="17" t="s">
        <v>99</v>
      </c>
      <c r="C151" s="17" t="s">
        <v>345</v>
      </c>
      <c r="D151" s="17" t="s">
        <v>345</v>
      </c>
      <c r="E151" s="57" t="str">
        <f>_xlfn.DISPIMG("ID_787BAA57898E4A6C830940F7829FB19A",1)</f>
        <v>=DISPIMG("ID_787BAA57898E4A6C830940F7829FB19A",1)</v>
      </c>
      <c r="F151" s="17" t="s">
        <v>422</v>
      </c>
      <c r="G151" s="15">
        <v>1</v>
      </c>
    </row>
    <row r="152" ht="99" customHeight="1" spans="1:7">
      <c r="A152" s="54">
        <v>150</v>
      </c>
      <c r="B152" s="58" t="s">
        <v>108</v>
      </c>
      <c r="C152" s="58" t="s">
        <v>344</v>
      </c>
      <c r="D152" s="58" t="s">
        <v>344</v>
      </c>
      <c r="E152" s="58"/>
      <c r="F152" s="58" t="s">
        <v>423</v>
      </c>
      <c r="G152" s="15">
        <v>1</v>
      </c>
    </row>
    <row r="153" ht="99" customHeight="1" spans="1:7">
      <c r="A153" s="54">
        <v>151</v>
      </c>
      <c r="B153" s="58" t="s">
        <v>108</v>
      </c>
      <c r="C153" s="58" t="s">
        <v>344</v>
      </c>
      <c r="D153" s="58" t="s">
        <v>344</v>
      </c>
      <c r="E153" s="58"/>
      <c r="F153" s="58" t="s">
        <v>423</v>
      </c>
      <c r="G153" s="15">
        <v>1</v>
      </c>
    </row>
    <row r="154" ht="99" customHeight="1" spans="1:7">
      <c r="A154" s="54">
        <v>152</v>
      </c>
      <c r="B154" s="58" t="s">
        <v>108</v>
      </c>
      <c r="C154" s="58" t="s">
        <v>345</v>
      </c>
      <c r="D154" s="58" t="s">
        <v>345</v>
      </c>
      <c r="E154" s="58"/>
      <c r="F154" s="58" t="s">
        <v>424</v>
      </c>
      <c r="G154" s="15">
        <v>1</v>
      </c>
    </row>
    <row r="155" ht="99" customHeight="1" spans="1:7">
      <c r="A155" s="54">
        <v>153</v>
      </c>
      <c r="B155" s="58" t="s">
        <v>108</v>
      </c>
      <c r="C155" s="58" t="s">
        <v>345</v>
      </c>
      <c r="D155" s="58" t="s">
        <v>345</v>
      </c>
      <c r="E155" s="58"/>
      <c r="F155" s="58" t="s">
        <v>424</v>
      </c>
      <c r="G155" s="15">
        <v>1</v>
      </c>
    </row>
    <row r="156" ht="99" customHeight="1" spans="1:7">
      <c r="A156" s="54">
        <v>154</v>
      </c>
      <c r="B156" s="58" t="s">
        <v>108</v>
      </c>
      <c r="C156" s="58" t="s">
        <v>345</v>
      </c>
      <c r="D156" s="58" t="s">
        <v>345</v>
      </c>
      <c r="E156" s="58"/>
      <c r="F156" s="58" t="s">
        <v>424</v>
      </c>
      <c r="G156" s="15">
        <v>1</v>
      </c>
    </row>
    <row r="157" ht="99" customHeight="1" spans="1:7">
      <c r="A157" s="54">
        <v>155</v>
      </c>
      <c r="B157" s="58" t="s">
        <v>108</v>
      </c>
      <c r="C157" s="58" t="s">
        <v>344</v>
      </c>
      <c r="D157" s="58" t="s">
        <v>344</v>
      </c>
      <c r="E157" s="58"/>
      <c r="F157" s="58" t="s">
        <v>425</v>
      </c>
      <c r="G157" s="15">
        <v>1</v>
      </c>
    </row>
    <row r="158" ht="99" customHeight="1" spans="1:7">
      <c r="A158" s="54">
        <v>156</v>
      </c>
      <c r="B158" s="58" t="s">
        <v>108</v>
      </c>
      <c r="C158" s="58" t="s">
        <v>345</v>
      </c>
      <c r="D158" s="58" t="s">
        <v>345</v>
      </c>
      <c r="E158" s="58"/>
      <c r="F158" s="58" t="s">
        <v>426</v>
      </c>
      <c r="G158" s="15">
        <v>1</v>
      </c>
    </row>
    <row r="159" ht="99" customHeight="1" spans="1:7">
      <c r="A159" s="54">
        <v>157</v>
      </c>
      <c r="B159" s="58" t="s">
        <v>108</v>
      </c>
      <c r="C159" s="58" t="s">
        <v>344</v>
      </c>
      <c r="D159" s="58" t="s">
        <v>344</v>
      </c>
      <c r="E159" s="58"/>
      <c r="F159" s="58" t="s">
        <v>426</v>
      </c>
      <c r="G159" s="15">
        <v>1</v>
      </c>
    </row>
    <row r="160" ht="99" customHeight="1" spans="1:7">
      <c r="A160" s="54">
        <v>158</v>
      </c>
      <c r="B160" s="58" t="s">
        <v>108</v>
      </c>
      <c r="C160" s="58" t="s">
        <v>344</v>
      </c>
      <c r="D160" s="58" t="s">
        <v>344</v>
      </c>
      <c r="E160" s="58"/>
      <c r="F160" s="58" t="s">
        <v>426</v>
      </c>
      <c r="G160" s="15">
        <v>1</v>
      </c>
    </row>
    <row r="161" ht="99" customHeight="1" spans="1:7">
      <c r="A161" s="54">
        <v>159</v>
      </c>
      <c r="B161" s="58" t="s">
        <v>108</v>
      </c>
      <c r="C161" s="58" t="s">
        <v>345</v>
      </c>
      <c r="D161" s="58" t="s">
        <v>345</v>
      </c>
      <c r="E161" s="58"/>
      <c r="F161" s="58" t="s">
        <v>427</v>
      </c>
      <c r="G161" s="15">
        <v>1</v>
      </c>
    </row>
    <row r="162" ht="99" customHeight="1" spans="1:7">
      <c r="A162" s="54">
        <v>160</v>
      </c>
      <c r="B162" s="58" t="s">
        <v>108</v>
      </c>
      <c r="C162" s="58" t="s">
        <v>344</v>
      </c>
      <c r="D162" s="58" t="s">
        <v>344</v>
      </c>
      <c r="E162" s="58"/>
      <c r="F162" s="58" t="s">
        <v>428</v>
      </c>
      <c r="G162" s="15">
        <v>1</v>
      </c>
    </row>
    <row r="163" ht="99" customHeight="1" spans="1:7">
      <c r="A163" s="54">
        <v>161</v>
      </c>
      <c r="B163" s="58" t="s">
        <v>108</v>
      </c>
      <c r="C163" s="58" t="s">
        <v>345</v>
      </c>
      <c r="D163" s="58" t="s">
        <v>345</v>
      </c>
      <c r="E163" s="58"/>
      <c r="F163" s="58" t="s">
        <v>428</v>
      </c>
      <c r="G163" s="15">
        <v>1</v>
      </c>
    </row>
    <row r="164" ht="99" customHeight="1" spans="1:7">
      <c r="A164" s="54">
        <v>162</v>
      </c>
      <c r="B164" s="58" t="s">
        <v>108</v>
      </c>
      <c r="C164" s="58" t="s">
        <v>344</v>
      </c>
      <c r="D164" s="58" t="s">
        <v>344</v>
      </c>
      <c r="E164" s="58"/>
      <c r="F164" s="58" t="s">
        <v>428</v>
      </c>
      <c r="G164" s="15">
        <v>1</v>
      </c>
    </row>
    <row r="165" ht="99" customHeight="1" spans="1:7">
      <c r="A165" s="54">
        <v>163</v>
      </c>
      <c r="B165" s="58" t="s">
        <v>108</v>
      </c>
      <c r="C165" s="58" t="s">
        <v>344</v>
      </c>
      <c r="D165" s="58" t="s">
        <v>344</v>
      </c>
      <c r="E165" s="58"/>
      <c r="F165" s="58" t="s">
        <v>428</v>
      </c>
      <c r="G165" s="15">
        <v>1</v>
      </c>
    </row>
    <row r="166" ht="99" customHeight="1" spans="1:7">
      <c r="A166" s="54">
        <v>164</v>
      </c>
      <c r="B166" s="58" t="s">
        <v>108</v>
      </c>
      <c r="C166" s="58" t="s">
        <v>344</v>
      </c>
      <c r="D166" s="58" t="s">
        <v>344</v>
      </c>
      <c r="E166" s="58"/>
      <c r="F166" s="58" t="s">
        <v>429</v>
      </c>
      <c r="G166" s="15">
        <v>1</v>
      </c>
    </row>
    <row r="167" ht="99" customHeight="1" spans="1:7">
      <c r="A167" s="54">
        <v>165</v>
      </c>
      <c r="B167" s="58" t="s">
        <v>108</v>
      </c>
      <c r="C167" s="58" t="s">
        <v>344</v>
      </c>
      <c r="D167" s="58" t="s">
        <v>344</v>
      </c>
      <c r="E167" s="58"/>
      <c r="F167" s="58" t="s">
        <v>429</v>
      </c>
      <c r="G167" s="15">
        <v>1</v>
      </c>
    </row>
    <row r="168" ht="99" customHeight="1" spans="1:7">
      <c r="A168" s="54">
        <v>166</v>
      </c>
      <c r="B168" s="58" t="s">
        <v>108</v>
      </c>
      <c r="C168" s="58" t="s">
        <v>344</v>
      </c>
      <c r="D168" s="58" t="s">
        <v>344</v>
      </c>
      <c r="E168" s="58"/>
      <c r="F168" s="58" t="s">
        <v>429</v>
      </c>
      <c r="G168" s="15">
        <v>1</v>
      </c>
    </row>
    <row r="169" ht="99" customHeight="1" spans="1:7">
      <c r="A169" s="54">
        <v>167</v>
      </c>
      <c r="B169" s="58" t="s">
        <v>108</v>
      </c>
      <c r="C169" s="58" t="s">
        <v>345</v>
      </c>
      <c r="D169" s="58" t="s">
        <v>345</v>
      </c>
      <c r="E169" s="58"/>
      <c r="F169" s="58" t="s">
        <v>429</v>
      </c>
      <c r="G169" s="15">
        <v>1</v>
      </c>
    </row>
    <row r="170" ht="99" customHeight="1" spans="1:7">
      <c r="A170" s="54">
        <v>168</v>
      </c>
      <c r="B170" s="58" t="s">
        <v>108</v>
      </c>
      <c r="C170" s="58" t="s">
        <v>344</v>
      </c>
      <c r="D170" s="58" t="s">
        <v>344</v>
      </c>
      <c r="E170" s="58"/>
      <c r="F170" s="58" t="s">
        <v>429</v>
      </c>
      <c r="G170" s="15">
        <v>1</v>
      </c>
    </row>
    <row r="171" ht="99" customHeight="1" spans="1:7">
      <c r="A171" s="54">
        <v>169</v>
      </c>
      <c r="B171" s="58" t="s">
        <v>108</v>
      </c>
      <c r="C171" s="58" t="s">
        <v>345</v>
      </c>
      <c r="D171" s="58" t="s">
        <v>345</v>
      </c>
      <c r="E171" s="58"/>
      <c r="F171" s="58" t="s">
        <v>324</v>
      </c>
      <c r="G171" s="15">
        <v>1</v>
      </c>
    </row>
    <row r="172" ht="99" customHeight="1" spans="1:7">
      <c r="A172" s="54">
        <v>170</v>
      </c>
      <c r="B172" s="58" t="s">
        <v>108</v>
      </c>
      <c r="C172" s="58" t="s">
        <v>345</v>
      </c>
      <c r="D172" s="58" t="s">
        <v>345</v>
      </c>
      <c r="E172" s="58"/>
      <c r="F172" s="58" t="s">
        <v>324</v>
      </c>
      <c r="G172" s="15">
        <v>1</v>
      </c>
    </row>
    <row r="173" ht="99" customHeight="1" spans="1:7">
      <c r="A173" s="54">
        <v>171</v>
      </c>
      <c r="B173" s="58" t="s">
        <v>108</v>
      </c>
      <c r="C173" s="58" t="s">
        <v>345</v>
      </c>
      <c r="D173" s="58" t="s">
        <v>345</v>
      </c>
      <c r="E173" s="58"/>
      <c r="F173" s="58" t="s">
        <v>324</v>
      </c>
      <c r="G173" s="15">
        <v>1</v>
      </c>
    </row>
    <row r="174" ht="99" customHeight="1" spans="1:7">
      <c r="A174" s="54">
        <v>172</v>
      </c>
      <c r="B174" s="58" t="s">
        <v>108</v>
      </c>
      <c r="C174" s="58" t="s">
        <v>344</v>
      </c>
      <c r="D174" s="58" t="s">
        <v>344</v>
      </c>
      <c r="E174" s="58"/>
      <c r="F174" s="58" t="s">
        <v>430</v>
      </c>
      <c r="G174" s="15">
        <v>1</v>
      </c>
    </row>
    <row r="175" ht="99" customHeight="1" spans="1:7">
      <c r="A175" s="54">
        <v>173</v>
      </c>
      <c r="B175" s="58" t="s">
        <v>108</v>
      </c>
      <c r="C175" s="58" t="s">
        <v>344</v>
      </c>
      <c r="D175" s="58" t="s">
        <v>344</v>
      </c>
      <c r="E175" s="58"/>
      <c r="F175" s="58" t="s">
        <v>431</v>
      </c>
      <c r="G175" s="15">
        <v>1</v>
      </c>
    </row>
    <row r="176" ht="99" customHeight="1" spans="1:7">
      <c r="A176" s="54">
        <v>174</v>
      </c>
      <c r="B176" s="58" t="s">
        <v>108</v>
      </c>
      <c r="C176" s="58" t="s">
        <v>344</v>
      </c>
      <c r="D176" s="58" t="s">
        <v>344</v>
      </c>
      <c r="E176" s="58"/>
      <c r="F176" s="58" t="s">
        <v>431</v>
      </c>
      <c r="G176" s="15">
        <v>1</v>
      </c>
    </row>
    <row r="177" ht="99" customHeight="1" spans="1:7">
      <c r="A177" s="54">
        <v>175</v>
      </c>
      <c r="B177" s="58" t="s">
        <v>108</v>
      </c>
      <c r="C177" s="58" t="s">
        <v>345</v>
      </c>
      <c r="D177" s="58" t="s">
        <v>345</v>
      </c>
      <c r="E177" s="58"/>
      <c r="F177" s="58" t="s">
        <v>432</v>
      </c>
      <c r="G177" s="15">
        <v>1</v>
      </c>
    </row>
    <row r="178" ht="99" customHeight="1" spans="1:7">
      <c r="A178" s="54">
        <v>176</v>
      </c>
      <c r="B178" s="58" t="s">
        <v>108</v>
      </c>
      <c r="C178" s="58" t="s">
        <v>345</v>
      </c>
      <c r="D178" s="58" t="s">
        <v>345</v>
      </c>
      <c r="E178" s="58"/>
      <c r="F178" s="58" t="s">
        <v>432</v>
      </c>
      <c r="G178" s="15">
        <v>1</v>
      </c>
    </row>
    <row r="179" ht="99" customHeight="1" spans="1:7">
      <c r="A179" s="54">
        <v>177</v>
      </c>
      <c r="B179" s="58" t="s">
        <v>108</v>
      </c>
      <c r="C179" s="58" t="s">
        <v>345</v>
      </c>
      <c r="D179" s="58" t="s">
        <v>345</v>
      </c>
      <c r="E179" s="58"/>
      <c r="F179" s="58" t="s">
        <v>433</v>
      </c>
      <c r="G179" s="15">
        <v>1</v>
      </c>
    </row>
    <row r="180" ht="99" customHeight="1" spans="1:7">
      <c r="A180" s="54">
        <v>178</v>
      </c>
      <c r="B180" s="58" t="s">
        <v>108</v>
      </c>
      <c r="C180" s="58" t="s">
        <v>344</v>
      </c>
      <c r="D180" s="58" t="s">
        <v>344</v>
      </c>
      <c r="E180" s="59"/>
      <c r="F180" s="58" t="s">
        <v>434</v>
      </c>
      <c r="G180" s="15">
        <v>1</v>
      </c>
    </row>
    <row r="181" ht="99" customHeight="1" spans="1:7">
      <c r="A181" s="54">
        <v>179</v>
      </c>
      <c r="B181" s="58" t="s">
        <v>108</v>
      </c>
      <c r="C181" s="58" t="s">
        <v>345</v>
      </c>
      <c r="D181" s="58" t="s">
        <v>344</v>
      </c>
      <c r="E181" s="59"/>
      <c r="F181" s="58" t="s">
        <v>435</v>
      </c>
      <c r="G181" s="15">
        <v>1</v>
      </c>
    </row>
    <row r="182" ht="99" customHeight="1" spans="1:7">
      <c r="A182" s="54">
        <v>180</v>
      </c>
      <c r="B182" s="58" t="s">
        <v>108</v>
      </c>
      <c r="C182" s="58" t="s">
        <v>345</v>
      </c>
      <c r="D182" s="58" t="s">
        <v>345</v>
      </c>
      <c r="E182" s="59"/>
      <c r="F182" s="58" t="s">
        <v>436</v>
      </c>
      <c r="G182" s="15">
        <v>1</v>
      </c>
    </row>
    <row r="183" ht="99" customHeight="1" spans="1:7">
      <c r="A183" s="54">
        <v>181</v>
      </c>
      <c r="B183" s="58" t="s">
        <v>108</v>
      </c>
      <c r="C183" s="58" t="s">
        <v>345</v>
      </c>
      <c r="D183" s="58" t="s">
        <v>345</v>
      </c>
      <c r="E183" s="60"/>
      <c r="F183" s="58" t="s">
        <v>437</v>
      </c>
      <c r="G183" s="15">
        <v>1</v>
      </c>
    </row>
    <row r="184" ht="99" customHeight="1" spans="1:7">
      <c r="A184" s="54">
        <v>182</v>
      </c>
      <c r="B184" s="58" t="s">
        <v>108</v>
      </c>
      <c r="C184" s="58" t="s">
        <v>345</v>
      </c>
      <c r="D184" s="58" t="s">
        <v>345</v>
      </c>
      <c r="E184" s="60"/>
      <c r="F184" s="58" t="s">
        <v>437</v>
      </c>
      <c r="G184" s="15">
        <v>1</v>
      </c>
    </row>
    <row r="185" ht="99" customHeight="1" spans="1:7">
      <c r="A185" s="54">
        <v>183</v>
      </c>
      <c r="B185" s="58" t="s">
        <v>108</v>
      </c>
      <c r="C185" s="58" t="s">
        <v>345</v>
      </c>
      <c r="D185" s="58" t="s">
        <v>345</v>
      </c>
      <c r="E185" s="59"/>
      <c r="F185" s="58" t="s">
        <v>438</v>
      </c>
      <c r="G185" s="15">
        <v>1</v>
      </c>
    </row>
    <row r="186" ht="99" customHeight="1" spans="1:7">
      <c r="A186" s="54">
        <v>184</v>
      </c>
      <c r="B186" s="58" t="s">
        <v>108</v>
      </c>
      <c r="C186" s="58" t="s">
        <v>345</v>
      </c>
      <c r="D186" s="58" t="s">
        <v>345</v>
      </c>
      <c r="E186" s="59"/>
      <c r="F186" s="58" t="s">
        <v>438</v>
      </c>
      <c r="G186" s="15">
        <v>1</v>
      </c>
    </row>
    <row r="187" ht="99" customHeight="1" spans="1:7">
      <c r="A187" s="54">
        <v>185</v>
      </c>
      <c r="B187" s="58" t="s">
        <v>108</v>
      </c>
      <c r="C187" s="58" t="s">
        <v>345</v>
      </c>
      <c r="D187" s="58" t="s">
        <v>345</v>
      </c>
      <c r="E187" s="59"/>
      <c r="F187" s="58" t="s">
        <v>438</v>
      </c>
      <c r="G187" s="15">
        <v>1</v>
      </c>
    </row>
    <row r="188" ht="99" customHeight="1" spans="1:7">
      <c r="A188" s="54">
        <v>186</v>
      </c>
      <c r="B188" s="58" t="s">
        <v>108</v>
      </c>
      <c r="C188" s="58" t="s">
        <v>345</v>
      </c>
      <c r="D188" s="58" t="s">
        <v>345</v>
      </c>
      <c r="E188" s="59"/>
      <c r="F188" s="58" t="s">
        <v>438</v>
      </c>
      <c r="G188" s="15">
        <v>1</v>
      </c>
    </row>
    <row r="189" ht="99" customHeight="1" spans="1:7">
      <c r="A189" s="54">
        <v>187</v>
      </c>
      <c r="B189" s="58" t="s">
        <v>108</v>
      </c>
      <c r="C189" s="58" t="s">
        <v>345</v>
      </c>
      <c r="D189" s="58" t="s">
        <v>345</v>
      </c>
      <c r="E189" s="59"/>
      <c r="F189" s="61" t="s">
        <v>291</v>
      </c>
      <c r="G189" s="15">
        <v>1</v>
      </c>
    </row>
    <row r="190" ht="99" customHeight="1" spans="1:7">
      <c r="A190" s="54">
        <v>188</v>
      </c>
      <c r="B190" s="58" t="s">
        <v>108</v>
      </c>
      <c r="C190" s="58" t="s">
        <v>345</v>
      </c>
      <c r="D190" s="58" t="s">
        <v>345</v>
      </c>
      <c r="E190" s="59"/>
      <c r="F190" s="61" t="s">
        <v>291</v>
      </c>
      <c r="G190" s="15">
        <v>1</v>
      </c>
    </row>
    <row r="191" ht="99" customHeight="1" spans="1:7">
      <c r="A191" s="54">
        <v>189</v>
      </c>
      <c r="B191" s="58" t="s">
        <v>108</v>
      </c>
      <c r="C191" s="58" t="s">
        <v>345</v>
      </c>
      <c r="D191" s="58" t="s">
        <v>345</v>
      </c>
      <c r="E191" s="59"/>
      <c r="F191" s="61" t="s">
        <v>291</v>
      </c>
      <c r="G191" s="15">
        <v>1</v>
      </c>
    </row>
    <row r="192" ht="99" customHeight="1" spans="1:7">
      <c r="A192" s="54">
        <v>190</v>
      </c>
      <c r="B192" s="58" t="s">
        <v>108</v>
      </c>
      <c r="C192" s="58" t="s">
        <v>345</v>
      </c>
      <c r="D192" s="58" t="s">
        <v>345</v>
      </c>
      <c r="E192" s="59"/>
      <c r="F192" s="61" t="s">
        <v>291</v>
      </c>
      <c r="G192" s="15">
        <v>1</v>
      </c>
    </row>
    <row r="193" ht="99" customHeight="1" spans="1:7">
      <c r="A193" s="54">
        <v>191</v>
      </c>
      <c r="B193" s="58" t="s">
        <v>108</v>
      </c>
      <c r="C193" s="58" t="s">
        <v>345</v>
      </c>
      <c r="D193" s="58" t="s">
        <v>345</v>
      </c>
      <c r="E193" s="59"/>
      <c r="F193" s="61" t="s">
        <v>291</v>
      </c>
      <c r="G193" s="15">
        <v>1</v>
      </c>
    </row>
    <row r="194" ht="99" customHeight="1" spans="1:7">
      <c r="A194" s="54">
        <v>192</v>
      </c>
      <c r="B194" s="58" t="s">
        <v>108</v>
      </c>
      <c r="C194" s="58" t="s">
        <v>345</v>
      </c>
      <c r="D194" s="58" t="s">
        <v>345</v>
      </c>
      <c r="E194" s="59"/>
      <c r="F194" s="61" t="s">
        <v>291</v>
      </c>
      <c r="G194" s="15">
        <v>1</v>
      </c>
    </row>
    <row r="195" ht="99" customHeight="1" spans="1:7">
      <c r="A195" s="54">
        <v>193</v>
      </c>
      <c r="B195" s="58" t="s">
        <v>108</v>
      </c>
      <c r="C195" s="58" t="s">
        <v>345</v>
      </c>
      <c r="D195" s="58" t="s">
        <v>345</v>
      </c>
      <c r="E195" s="59"/>
      <c r="F195" s="61" t="s">
        <v>291</v>
      </c>
      <c r="G195" s="15">
        <v>1</v>
      </c>
    </row>
    <row r="196" ht="99" customHeight="1" spans="1:7">
      <c r="A196" s="54">
        <v>194</v>
      </c>
      <c r="B196" s="58" t="s">
        <v>108</v>
      </c>
      <c r="C196" s="58" t="s">
        <v>345</v>
      </c>
      <c r="D196" s="58" t="s">
        <v>345</v>
      </c>
      <c r="E196" s="59"/>
      <c r="F196" s="61" t="s">
        <v>291</v>
      </c>
      <c r="G196" s="15">
        <v>1</v>
      </c>
    </row>
    <row r="197" ht="99" customHeight="1" spans="1:7">
      <c r="A197" s="54">
        <v>195</v>
      </c>
      <c r="B197" s="58" t="s">
        <v>108</v>
      </c>
      <c r="C197" s="58" t="s">
        <v>345</v>
      </c>
      <c r="D197" s="58" t="s">
        <v>345</v>
      </c>
      <c r="E197" s="59"/>
      <c r="F197" s="58" t="s">
        <v>439</v>
      </c>
      <c r="G197" s="15">
        <v>1</v>
      </c>
    </row>
    <row r="198" ht="99" customHeight="1" spans="1:7">
      <c r="A198" s="54">
        <v>196</v>
      </c>
      <c r="B198" s="58" t="s">
        <v>108</v>
      </c>
      <c r="C198" s="58" t="s">
        <v>345</v>
      </c>
      <c r="D198" s="58" t="s">
        <v>345</v>
      </c>
      <c r="E198" s="59"/>
      <c r="F198" s="58" t="s">
        <v>439</v>
      </c>
      <c r="G198" s="15">
        <v>1</v>
      </c>
    </row>
    <row r="199" ht="99" customHeight="1" spans="1:7">
      <c r="A199" s="54">
        <v>197</v>
      </c>
      <c r="B199" s="58" t="s">
        <v>108</v>
      </c>
      <c r="C199" s="58" t="s">
        <v>345</v>
      </c>
      <c r="D199" s="58" t="s">
        <v>345</v>
      </c>
      <c r="E199" s="59"/>
      <c r="F199" s="58" t="s">
        <v>439</v>
      </c>
      <c r="G199" s="15">
        <v>1</v>
      </c>
    </row>
    <row r="200" ht="99" customHeight="1" spans="1:7">
      <c r="A200" s="54">
        <v>198</v>
      </c>
      <c r="B200" s="58" t="s">
        <v>108</v>
      </c>
      <c r="C200" s="58" t="s">
        <v>345</v>
      </c>
      <c r="D200" s="58" t="s">
        <v>345</v>
      </c>
      <c r="E200" s="59"/>
      <c r="F200" s="58" t="s">
        <v>439</v>
      </c>
      <c r="G200" s="15">
        <v>1</v>
      </c>
    </row>
    <row r="201" ht="99" customHeight="1" spans="1:7">
      <c r="A201" s="54">
        <v>199</v>
      </c>
      <c r="B201" s="58" t="s">
        <v>108</v>
      </c>
      <c r="C201" s="58" t="s">
        <v>345</v>
      </c>
      <c r="D201" s="58" t="s">
        <v>345</v>
      </c>
      <c r="E201" s="59"/>
      <c r="F201" s="58" t="s">
        <v>439</v>
      </c>
      <c r="G201" s="15">
        <v>1</v>
      </c>
    </row>
    <row r="202" ht="99" customHeight="1" spans="1:7">
      <c r="A202" s="54">
        <v>200</v>
      </c>
      <c r="B202" s="58" t="s">
        <v>108</v>
      </c>
      <c r="C202" s="58" t="s">
        <v>345</v>
      </c>
      <c r="D202" s="58" t="s">
        <v>345</v>
      </c>
      <c r="E202" s="59"/>
      <c r="F202" s="58" t="s">
        <v>439</v>
      </c>
      <c r="G202" s="15">
        <v>1</v>
      </c>
    </row>
    <row r="203" ht="99" customHeight="1" spans="1:7">
      <c r="A203" s="54">
        <v>201</v>
      </c>
      <c r="B203" s="58" t="s">
        <v>108</v>
      </c>
      <c r="C203" s="58" t="s">
        <v>345</v>
      </c>
      <c r="D203" s="58" t="s">
        <v>345</v>
      </c>
      <c r="E203" s="59"/>
      <c r="F203" s="58" t="s">
        <v>439</v>
      </c>
      <c r="G203" s="15">
        <v>1</v>
      </c>
    </row>
    <row r="204" ht="99" customHeight="1" spans="1:7">
      <c r="A204" s="54">
        <v>202</v>
      </c>
      <c r="B204" s="58" t="s">
        <v>108</v>
      </c>
      <c r="C204" s="58" t="s">
        <v>345</v>
      </c>
      <c r="D204" s="58" t="s">
        <v>345</v>
      </c>
      <c r="E204" s="59"/>
      <c r="F204" s="58" t="s">
        <v>439</v>
      </c>
      <c r="G204" s="15">
        <v>1</v>
      </c>
    </row>
    <row r="205" ht="99" customHeight="1" spans="1:7">
      <c r="A205" s="54">
        <v>203</v>
      </c>
      <c r="B205" s="58" t="s">
        <v>108</v>
      </c>
      <c r="C205" s="58" t="s">
        <v>345</v>
      </c>
      <c r="D205" s="58" t="s">
        <v>345</v>
      </c>
      <c r="E205" s="59"/>
      <c r="F205" s="58" t="s">
        <v>439</v>
      </c>
      <c r="G205" s="15">
        <v>1</v>
      </c>
    </row>
    <row r="206" ht="99" customHeight="1" spans="1:7">
      <c r="A206" s="54">
        <v>204</v>
      </c>
      <c r="B206" s="58" t="s">
        <v>108</v>
      </c>
      <c r="C206" s="58" t="s">
        <v>345</v>
      </c>
      <c r="D206" s="58" t="s">
        <v>345</v>
      </c>
      <c r="E206" s="59"/>
      <c r="F206" s="58" t="s">
        <v>439</v>
      </c>
      <c r="G206" s="15">
        <v>1</v>
      </c>
    </row>
    <row r="207" ht="99" customHeight="1" spans="1:7">
      <c r="A207" s="54">
        <v>205</v>
      </c>
      <c r="B207" s="58" t="s">
        <v>108</v>
      </c>
      <c r="C207" s="58" t="s">
        <v>345</v>
      </c>
      <c r="D207" s="58" t="s">
        <v>345</v>
      </c>
      <c r="E207" s="59"/>
      <c r="F207" s="58" t="s">
        <v>439</v>
      </c>
      <c r="G207" s="15">
        <v>1</v>
      </c>
    </row>
    <row r="208" ht="99" customHeight="1" spans="1:7">
      <c r="A208" s="54">
        <v>206</v>
      </c>
      <c r="B208" s="58" t="s">
        <v>108</v>
      </c>
      <c r="C208" s="58" t="s">
        <v>345</v>
      </c>
      <c r="D208" s="58" t="s">
        <v>345</v>
      </c>
      <c r="E208" s="59"/>
      <c r="F208" s="58" t="s">
        <v>439</v>
      </c>
      <c r="G208" s="15">
        <v>1</v>
      </c>
    </row>
    <row r="209" ht="99" customHeight="1" spans="1:7">
      <c r="A209" s="54">
        <v>207</v>
      </c>
      <c r="B209" s="58" t="s">
        <v>108</v>
      </c>
      <c r="C209" s="58" t="s">
        <v>345</v>
      </c>
      <c r="D209" s="58" t="s">
        <v>345</v>
      </c>
      <c r="E209" s="59"/>
      <c r="F209" s="58" t="s">
        <v>439</v>
      </c>
      <c r="G209" s="15">
        <v>1</v>
      </c>
    </row>
    <row r="210" ht="99" customHeight="1" spans="1:7">
      <c r="A210" s="54">
        <v>208</v>
      </c>
      <c r="B210" s="58" t="s">
        <v>108</v>
      </c>
      <c r="C210" s="58" t="s">
        <v>345</v>
      </c>
      <c r="D210" s="58" t="s">
        <v>345</v>
      </c>
      <c r="E210" s="59"/>
      <c r="F210" s="58" t="s">
        <v>439</v>
      </c>
      <c r="G210" s="15">
        <v>1</v>
      </c>
    </row>
    <row r="211" ht="99" customHeight="1" spans="1:7">
      <c r="A211" s="54">
        <v>209</v>
      </c>
      <c r="B211" s="58" t="s">
        <v>108</v>
      </c>
      <c r="C211" s="58" t="s">
        <v>345</v>
      </c>
      <c r="D211" s="58" t="s">
        <v>345</v>
      </c>
      <c r="E211" s="59"/>
      <c r="F211" s="58" t="s">
        <v>439</v>
      </c>
      <c r="G211" s="15">
        <v>1</v>
      </c>
    </row>
    <row r="212" ht="99" customHeight="1" spans="1:7">
      <c r="A212" s="54">
        <v>210</v>
      </c>
      <c r="B212" s="58" t="s">
        <v>108</v>
      </c>
      <c r="C212" s="58" t="s">
        <v>345</v>
      </c>
      <c r="D212" s="58" t="s">
        <v>345</v>
      </c>
      <c r="E212" s="59"/>
      <c r="F212" s="58" t="s">
        <v>439</v>
      </c>
      <c r="G212" s="15">
        <v>1</v>
      </c>
    </row>
    <row r="213" ht="99" customHeight="1" spans="1:7">
      <c r="A213" s="54">
        <v>211</v>
      </c>
      <c r="B213" s="58" t="s">
        <v>108</v>
      </c>
      <c r="C213" s="58" t="s">
        <v>345</v>
      </c>
      <c r="D213" s="58" t="s">
        <v>345</v>
      </c>
      <c r="E213" s="59"/>
      <c r="F213" s="58" t="s">
        <v>439</v>
      </c>
      <c r="G213" s="15">
        <v>1</v>
      </c>
    </row>
    <row r="214" ht="99" customHeight="1" spans="1:7">
      <c r="A214" s="54">
        <v>212</v>
      </c>
      <c r="B214" s="58" t="s">
        <v>108</v>
      </c>
      <c r="C214" s="58" t="s">
        <v>345</v>
      </c>
      <c r="D214" s="58" t="s">
        <v>345</v>
      </c>
      <c r="E214" s="59"/>
      <c r="F214" s="58" t="s">
        <v>439</v>
      </c>
      <c r="G214" s="15">
        <v>1</v>
      </c>
    </row>
    <row r="215" ht="99" customHeight="1" spans="1:7">
      <c r="A215" s="54">
        <v>213</v>
      </c>
      <c r="B215" s="58" t="s">
        <v>108</v>
      </c>
      <c r="C215" s="58" t="s">
        <v>345</v>
      </c>
      <c r="D215" s="58" t="s">
        <v>345</v>
      </c>
      <c r="E215" s="59"/>
      <c r="F215" s="58" t="s">
        <v>439</v>
      </c>
      <c r="G215" s="15">
        <v>1</v>
      </c>
    </row>
    <row r="216" ht="99" customHeight="1" spans="1:7">
      <c r="A216" s="54">
        <v>214</v>
      </c>
      <c r="B216" s="58" t="s">
        <v>108</v>
      </c>
      <c r="C216" s="58" t="s">
        <v>345</v>
      </c>
      <c r="D216" s="58" t="s">
        <v>345</v>
      </c>
      <c r="E216" s="58" t="str">
        <f>_xlfn.DISPIMG("ID_A995FB1ADCCE498C861A4528633DEB29",1)</f>
        <v>=DISPIMG("ID_A995FB1ADCCE498C861A4528633DEB29",1)</v>
      </c>
      <c r="F216" s="58" t="s">
        <v>440</v>
      </c>
      <c r="G216" s="15">
        <v>1</v>
      </c>
    </row>
    <row r="217" ht="99" customHeight="1" spans="1:7">
      <c r="A217" s="54">
        <v>215</v>
      </c>
      <c r="B217" s="58" t="s">
        <v>108</v>
      </c>
      <c r="C217" s="58" t="s">
        <v>345</v>
      </c>
      <c r="D217" s="58" t="s">
        <v>345</v>
      </c>
      <c r="E217" s="58" t="str">
        <f>_xlfn.DISPIMG("ID_AEAECA67B00B476BA50C579A6E7A0FB6",1)</f>
        <v>=DISPIMG("ID_AEAECA67B00B476BA50C579A6E7A0FB6",1)</v>
      </c>
      <c r="F217" s="58" t="s">
        <v>440</v>
      </c>
      <c r="G217" s="15">
        <v>1</v>
      </c>
    </row>
    <row r="218" ht="99" customHeight="1" spans="1:7">
      <c r="A218" s="54">
        <v>216</v>
      </c>
      <c r="B218" s="58" t="s">
        <v>108</v>
      </c>
      <c r="C218" s="58" t="s">
        <v>345</v>
      </c>
      <c r="D218" s="58" t="s">
        <v>345</v>
      </c>
      <c r="E218" s="58"/>
      <c r="F218" s="58" t="s">
        <v>440</v>
      </c>
      <c r="G218" s="15">
        <v>1</v>
      </c>
    </row>
    <row r="219" ht="99" customHeight="1" spans="1:7">
      <c r="A219" s="54">
        <v>217</v>
      </c>
      <c r="B219" s="58" t="s">
        <v>108</v>
      </c>
      <c r="C219" s="58" t="s">
        <v>345</v>
      </c>
      <c r="D219" s="58" t="s">
        <v>345</v>
      </c>
      <c r="E219" s="58"/>
      <c r="F219" s="58" t="s">
        <v>440</v>
      </c>
      <c r="G219" s="15">
        <v>1</v>
      </c>
    </row>
    <row r="220" ht="99" customHeight="1" spans="1:7">
      <c r="A220" s="54">
        <v>218</v>
      </c>
      <c r="B220" s="62" t="s">
        <v>108</v>
      </c>
      <c r="C220" s="62" t="s">
        <v>345</v>
      </c>
      <c r="D220" s="62" t="s">
        <v>345</v>
      </c>
      <c r="E220" s="62"/>
      <c r="F220" s="62" t="s">
        <v>440</v>
      </c>
      <c r="G220" s="15">
        <v>1</v>
      </c>
    </row>
    <row r="221" ht="99" customHeight="1" spans="1:7">
      <c r="A221" s="54">
        <v>219</v>
      </c>
      <c r="B221" s="62" t="s">
        <v>108</v>
      </c>
      <c r="C221" s="62" t="s">
        <v>345</v>
      </c>
      <c r="D221" s="62" t="s">
        <v>345</v>
      </c>
      <c r="E221" s="62"/>
      <c r="F221" s="62" t="s">
        <v>440</v>
      </c>
      <c r="G221" s="15">
        <v>1</v>
      </c>
    </row>
    <row r="222" ht="99" customHeight="1" spans="1:7">
      <c r="A222" s="54">
        <v>220</v>
      </c>
      <c r="B222" s="62" t="s">
        <v>108</v>
      </c>
      <c r="C222" s="62" t="s">
        <v>345</v>
      </c>
      <c r="D222" s="62" t="s">
        <v>345</v>
      </c>
      <c r="E222" s="62"/>
      <c r="F222" s="62" t="s">
        <v>440</v>
      </c>
      <c r="G222" s="15">
        <v>1</v>
      </c>
    </row>
    <row r="223" ht="99" customHeight="1" spans="1:7">
      <c r="A223" s="54">
        <v>221</v>
      </c>
      <c r="B223" s="62" t="s">
        <v>108</v>
      </c>
      <c r="C223" s="62" t="s">
        <v>345</v>
      </c>
      <c r="D223" s="62" t="s">
        <v>345</v>
      </c>
      <c r="E223" s="62"/>
      <c r="F223" s="62" t="s">
        <v>440</v>
      </c>
      <c r="G223" s="15">
        <v>1</v>
      </c>
    </row>
    <row r="224" ht="99" customHeight="1" spans="1:7">
      <c r="A224" s="54">
        <v>222</v>
      </c>
      <c r="B224" s="62" t="s">
        <v>108</v>
      </c>
      <c r="C224" s="62" t="s">
        <v>345</v>
      </c>
      <c r="D224" s="62" t="s">
        <v>345</v>
      </c>
      <c r="E224" s="62"/>
      <c r="F224" s="62" t="s">
        <v>440</v>
      </c>
      <c r="G224" s="15">
        <v>1</v>
      </c>
    </row>
    <row r="225" ht="99" customHeight="1" spans="1:7">
      <c r="A225" s="54">
        <v>223</v>
      </c>
      <c r="B225" s="62" t="s">
        <v>108</v>
      </c>
      <c r="C225" s="62" t="s">
        <v>345</v>
      </c>
      <c r="D225" s="62" t="s">
        <v>345</v>
      </c>
      <c r="E225" s="62"/>
      <c r="F225" s="62" t="s">
        <v>440</v>
      </c>
      <c r="G225" s="15">
        <v>1</v>
      </c>
    </row>
    <row r="226" ht="99" customHeight="1" spans="1:7">
      <c r="A226" s="54">
        <v>224</v>
      </c>
      <c r="B226" s="62" t="s">
        <v>108</v>
      </c>
      <c r="C226" s="62" t="s">
        <v>345</v>
      </c>
      <c r="D226" s="62" t="s">
        <v>345</v>
      </c>
      <c r="E226" s="62"/>
      <c r="F226" s="62" t="s">
        <v>440</v>
      </c>
      <c r="G226" s="15">
        <v>1</v>
      </c>
    </row>
    <row r="227" ht="99" customHeight="1" spans="1:7">
      <c r="A227" s="54">
        <v>225</v>
      </c>
      <c r="B227" s="62" t="s">
        <v>108</v>
      </c>
      <c r="C227" s="62" t="s">
        <v>345</v>
      </c>
      <c r="D227" s="62" t="s">
        <v>345</v>
      </c>
      <c r="E227" s="62"/>
      <c r="F227" s="62" t="s">
        <v>440</v>
      </c>
      <c r="G227" s="15">
        <v>1</v>
      </c>
    </row>
    <row r="228" ht="99" customHeight="1" spans="1:7">
      <c r="A228" s="54">
        <v>226</v>
      </c>
      <c r="B228" s="62" t="s">
        <v>108</v>
      </c>
      <c r="C228" s="62" t="s">
        <v>345</v>
      </c>
      <c r="D228" s="62" t="s">
        <v>345</v>
      </c>
      <c r="E228" s="62"/>
      <c r="F228" s="62" t="s">
        <v>440</v>
      </c>
      <c r="G228" s="15">
        <v>1</v>
      </c>
    </row>
    <row r="229" ht="99" customHeight="1" spans="1:7">
      <c r="A229" s="54">
        <v>227</v>
      </c>
      <c r="B229" s="62" t="s">
        <v>108</v>
      </c>
      <c r="C229" s="62" t="s">
        <v>345</v>
      </c>
      <c r="D229" s="62" t="s">
        <v>345</v>
      </c>
      <c r="E229" s="62"/>
      <c r="F229" s="62" t="s">
        <v>440</v>
      </c>
      <c r="G229" s="15">
        <v>1</v>
      </c>
    </row>
    <row r="230" ht="99" customHeight="1" spans="1:7">
      <c r="A230" s="54">
        <v>228</v>
      </c>
      <c r="B230" s="62" t="s">
        <v>108</v>
      </c>
      <c r="C230" s="62" t="s">
        <v>344</v>
      </c>
      <c r="D230" s="62" t="s">
        <v>344</v>
      </c>
      <c r="E230" s="62"/>
      <c r="F230" s="62" t="s">
        <v>440</v>
      </c>
      <c r="G230" s="15">
        <v>1</v>
      </c>
    </row>
    <row r="231" ht="99" customHeight="1" spans="1:7">
      <c r="A231" s="54">
        <v>229</v>
      </c>
      <c r="B231" s="62" t="s">
        <v>108</v>
      </c>
      <c r="C231" s="62" t="s">
        <v>345</v>
      </c>
      <c r="D231" s="62" t="s">
        <v>345</v>
      </c>
      <c r="E231" s="63"/>
      <c r="F231" s="62" t="s">
        <v>440</v>
      </c>
      <c r="G231" s="15">
        <v>1</v>
      </c>
    </row>
    <row r="232" ht="99" customHeight="1" spans="1:7">
      <c r="A232" s="54">
        <v>230</v>
      </c>
      <c r="B232" s="62" t="s">
        <v>108</v>
      </c>
      <c r="C232" s="62" t="s">
        <v>345</v>
      </c>
      <c r="D232" s="62" t="s">
        <v>345</v>
      </c>
      <c r="E232" s="62"/>
      <c r="F232" s="62" t="s">
        <v>440</v>
      </c>
      <c r="G232" s="15">
        <v>1</v>
      </c>
    </row>
    <row r="233" ht="99" customHeight="1" spans="1:7">
      <c r="A233" s="54">
        <v>231</v>
      </c>
      <c r="B233" s="62" t="s">
        <v>108</v>
      </c>
      <c r="C233" s="62" t="s">
        <v>345</v>
      </c>
      <c r="D233" s="62" t="s">
        <v>345</v>
      </c>
      <c r="E233" s="62"/>
      <c r="F233" s="62" t="s">
        <v>440</v>
      </c>
      <c r="G233" s="15">
        <v>1</v>
      </c>
    </row>
    <row r="234" ht="99" customHeight="1" spans="1:7">
      <c r="A234" s="54">
        <v>232</v>
      </c>
      <c r="B234" s="62" t="s">
        <v>108</v>
      </c>
      <c r="C234" s="62" t="s">
        <v>345</v>
      </c>
      <c r="D234" s="62" t="s">
        <v>345</v>
      </c>
      <c r="E234" s="62" t="str">
        <f>_xlfn.DISPIMG("ID_17423F5C654841E7B2A5C89D06ECC709",1)</f>
        <v>=DISPIMG("ID_17423F5C654841E7B2A5C89D06ECC709",1)</v>
      </c>
      <c r="F234" s="62" t="s">
        <v>440</v>
      </c>
      <c r="G234" s="15">
        <v>1</v>
      </c>
    </row>
    <row r="235" ht="99" customHeight="1" spans="1:7">
      <c r="A235" s="54">
        <v>233</v>
      </c>
      <c r="B235" s="62" t="s">
        <v>108</v>
      </c>
      <c r="C235" s="62" t="s">
        <v>345</v>
      </c>
      <c r="D235" s="62" t="s">
        <v>345</v>
      </c>
      <c r="E235" s="62" t="str">
        <f>_xlfn.DISPIMG("ID_FB57D4BC1DFE4CBE8778742D148C3471",1)</f>
        <v>=DISPIMG("ID_FB57D4BC1DFE4CBE8778742D148C3471",1)</v>
      </c>
      <c r="F235" s="62" t="s">
        <v>440</v>
      </c>
      <c r="G235" s="15">
        <v>1</v>
      </c>
    </row>
    <row r="236" ht="99" customHeight="1" spans="1:7">
      <c r="A236" s="54">
        <v>234</v>
      </c>
      <c r="B236" s="62" t="s">
        <v>108</v>
      </c>
      <c r="C236" s="62" t="s">
        <v>345</v>
      </c>
      <c r="D236" s="62" t="s">
        <v>345</v>
      </c>
      <c r="E236" s="62"/>
      <c r="F236" s="62" t="s">
        <v>440</v>
      </c>
      <c r="G236" s="15">
        <v>1</v>
      </c>
    </row>
    <row r="237" ht="99" customHeight="1" spans="1:7">
      <c r="A237" s="54">
        <v>235</v>
      </c>
      <c r="B237" s="58" t="s">
        <v>108</v>
      </c>
      <c r="C237" s="58" t="s">
        <v>345</v>
      </c>
      <c r="D237" s="58" t="s">
        <v>345</v>
      </c>
      <c r="E237" s="58"/>
      <c r="F237" s="58" t="s">
        <v>440</v>
      </c>
      <c r="G237" s="15">
        <v>1</v>
      </c>
    </row>
    <row r="238" ht="99" customHeight="1" spans="1:7">
      <c r="A238" s="54">
        <v>236</v>
      </c>
      <c r="B238" s="58" t="s">
        <v>108</v>
      </c>
      <c r="C238" s="58" t="s">
        <v>345</v>
      </c>
      <c r="D238" s="58" t="s">
        <v>345</v>
      </c>
      <c r="E238" s="58"/>
      <c r="F238" s="58" t="s">
        <v>440</v>
      </c>
      <c r="G238" s="15">
        <v>1</v>
      </c>
    </row>
    <row r="239" ht="99" customHeight="1" spans="1:7">
      <c r="A239" s="54">
        <v>237</v>
      </c>
      <c r="B239" s="58" t="s">
        <v>108</v>
      </c>
      <c r="C239" s="58" t="s">
        <v>345</v>
      </c>
      <c r="D239" s="58" t="s">
        <v>345</v>
      </c>
      <c r="E239" s="58"/>
      <c r="F239" s="58" t="s">
        <v>287</v>
      </c>
      <c r="G239" s="15">
        <v>1</v>
      </c>
    </row>
    <row r="240" ht="99" customHeight="1" spans="1:7">
      <c r="A240" s="54">
        <v>238</v>
      </c>
      <c r="B240" s="58" t="s">
        <v>108</v>
      </c>
      <c r="C240" s="58" t="s">
        <v>345</v>
      </c>
      <c r="D240" s="58" t="s">
        <v>345</v>
      </c>
      <c r="E240" s="58"/>
      <c r="F240" s="58" t="s">
        <v>287</v>
      </c>
      <c r="G240" s="15">
        <v>1</v>
      </c>
    </row>
    <row r="241" ht="99" customHeight="1" spans="1:7">
      <c r="A241" s="54">
        <v>239</v>
      </c>
      <c r="B241" s="58" t="s">
        <v>108</v>
      </c>
      <c r="C241" s="58" t="s">
        <v>345</v>
      </c>
      <c r="D241" s="58" t="s">
        <v>345</v>
      </c>
      <c r="E241" s="58"/>
      <c r="F241" s="58" t="s">
        <v>287</v>
      </c>
      <c r="G241" s="15">
        <v>1</v>
      </c>
    </row>
    <row r="242" ht="99" customHeight="1" spans="1:7">
      <c r="A242" s="54">
        <v>240</v>
      </c>
      <c r="B242" s="58" t="s">
        <v>108</v>
      </c>
      <c r="C242" s="58" t="s">
        <v>345</v>
      </c>
      <c r="D242" s="58" t="s">
        <v>345</v>
      </c>
      <c r="E242" s="58"/>
      <c r="F242" s="58" t="s">
        <v>287</v>
      </c>
      <c r="G242" s="15">
        <v>1</v>
      </c>
    </row>
    <row r="243" ht="99" customHeight="1" spans="1:7">
      <c r="A243" s="54">
        <v>241</v>
      </c>
      <c r="B243" s="58" t="s">
        <v>108</v>
      </c>
      <c r="C243" s="58" t="s">
        <v>345</v>
      </c>
      <c r="D243" s="58" t="s">
        <v>345</v>
      </c>
      <c r="E243" s="58"/>
      <c r="F243" s="58" t="s">
        <v>287</v>
      </c>
      <c r="G243" s="15">
        <v>1</v>
      </c>
    </row>
    <row r="244" ht="99" customHeight="1" spans="1:7">
      <c r="A244" s="54">
        <v>242</v>
      </c>
      <c r="B244" s="58" t="s">
        <v>108</v>
      </c>
      <c r="C244" s="58" t="s">
        <v>345</v>
      </c>
      <c r="D244" s="58" t="s">
        <v>345</v>
      </c>
      <c r="E244" s="58"/>
      <c r="F244" s="58" t="s">
        <v>287</v>
      </c>
      <c r="G244" s="15">
        <v>1</v>
      </c>
    </row>
    <row r="245" ht="99" customHeight="1" spans="1:7">
      <c r="A245" s="54">
        <v>243</v>
      </c>
      <c r="B245" s="58" t="s">
        <v>108</v>
      </c>
      <c r="C245" s="58" t="s">
        <v>345</v>
      </c>
      <c r="D245" s="58" t="s">
        <v>345</v>
      </c>
      <c r="E245" s="58"/>
      <c r="F245" s="58" t="s">
        <v>287</v>
      </c>
      <c r="G245" s="15">
        <v>1</v>
      </c>
    </row>
    <row r="246" ht="99" customHeight="1" spans="1:7">
      <c r="A246" s="54">
        <v>244</v>
      </c>
      <c r="B246" s="58" t="s">
        <v>108</v>
      </c>
      <c r="C246" s="58" t="s">
        <v>345</v>
      </c>
      <c r="D246" s="58" t="s">
        <v>345</v>
      </c>
      <c r="E246" s="58"/>
      <c r="F246" s="58" t="s">
        <v>287</v>
      </c>
      <c r="G246" s="15">
        <v>1</v>
      </c>
    </row>
    <row r="247" ht="99" customHeight="1" spans="1:7">
      <c r="A247" s="54">
        <v>245</v>
      </c>
      <c r="B247" s="58" t="s">
        <v>108</v>
      </c>
      <c r="C247" s="58" t="s">
        <v>345</v>
      </c>
      <c r="D247" s="58" t="s">
        <v>345</v>
      </c>
      <c r="E247" s="58"/>
      <c r="F247" s="58" t="s">
        <v>287</v>
      </c>
      <c r="G247" s="15">
        <v>1</v>
      </c>
    </row>
    <row r="248" ht="99" customHeight="1" spans="1:7">
      <c r="A248" s="54">
        <v>246</v>
      </c>
      <c r="B248" s="58" t="s">
        <v>108</v>
      </c>
      <c r="C248" s="58" t="s">
        <v>345</v>
      </c>
      <c r="D248" s="58" t="s">
        <v>345</v>
      </c>
      <c r="E248" s="58"/>
      <c r="F248" s="58" t="s">
        <v>287</v>
      </c>
      <c r="G248" s="15">
        <v>1</v>
      </c>
    </row>
    <row r="249" ht="99" customHeight="1" spans="1:7">
      <c r="A249" s="54">
        <v>247</v>
      </c>
      <c r="B249" s="58" t="s">
        <v>108</v>
      </c>
      <c r="C249" s="58" t="s">
        <v>345</v>
      </c>
      <c r="D249" s="58" t="s">
        <v>345</v>
      </c>
      <c r="E249" s="58"/>
      <c r="F249" s="58" t="s">
        <v>287</v>
      </c>
      <c r="G249" s="15">
        <v>1</v>
      </c>
    </row>
    <row r="250" ht="99" customHeight="1" spans="1:7">
      <c r="A250" s="54">
        <v>248</v>
      </c>
      <c r="B250" s="58" t="s">
        <v>108</v>
      </c>
      <c r="C250" s="58" t="s">
        <v>345</v>
      </c>
      <c r="D250" s="58" t="s">
        <v>345</v>
      </c>
      <c r="E250" s="58"/>
      <c r="F250" s="58" t="s">
        <v>287</v>
      </c>
      <c r="G250" s="15">
        <v>1</v>
      </c>
    </row>
    <row r="251" ht="99" customHeight="1" spans="1:7">
      <c r="A251" s="54">
        <v>249</v>
      </c>
      <c r="B251" s="58" t="s">
        <v>108</v>
      </c>
      <c r="C251" s="58" t="s">
        <v>344</v>
      </c>
      <c r="D251" s="58" t="s">
        <v>344</v>
      </c>
      <c r="E251" s="58"/>
      <c r="F251" s="58" t="s">
        <v>287</v>
      </c>
      <c r="G251" s="15">
        <v>1</v>
      </c>
    </row>
    <row r="252" ht="99" customHeight="1" spans="1:7">
      <c r="A252" s="54">
        <v>250</v>
      </c>
      <c r="B252" s="58" t="s">
        <v>108</v>
      </c>
      <c r="C252" s="58" t="s">
        <v>344</v>
      </c>
      <c r="D252" s="58" t="s">
        <v>344</v>
      </c>
      <c r="E252" s="58"/>
      <c r="F252" s="58" t="s">
        <v>287</v>
      </c>
      <c r="G252" s="15">
        <v>1</v>
      </c>
    </row>
    <row r="253" ht="99" customHeight="1" spans="1:7">
      <c r="A253" s="54">
        <v>251</v>
      </c>
      <c r="B253" s="58" t="s">
        <v>108</v>
      </c>
      <c r="C253" s="58" t="s">
        <v>345</v>
      </c>
      <c r="D253" s="58" t="s">
        <v>345</v>
      </c>
      <c r="E253" s="58"/>
      <c r="F253" s="58" t="s">
        <v>287</v>
      </c>
      <c r="G253" s="15">
        <v>1</v>
      </c>
    </row>
    <row r="254" ht="99" customHeight="1" spans="1:7">
      <c r="A254" s="54">
        <v>252</v>
      </c>
      <c r="B254" s="58" t="s">
        <v>108</v>
      </c>
      <c r="C254" s="58" t="s">
        <v>345</v>
      </c>
      <c r="D254" s="58" t="s">
        <v>345</v>
      </c>
      <c r="E254" s="58"/>
      <c r="F254" s="58" t="s">
        <v>287</v>
      </c>
      <c r="G254" s="15">
        <v>1</v>
      </c>
    </row>
    <row r="255" ht="99" customHeight="1" spans="1:7">
      <c r="A255" s="54">
        <v>253</v>
      </c>
      <c r="B255" s="58" t="s">
        <v>108</v>
      </c>
      <c r="C255" s="58" t="s">
        <v>345</v>
      </c>
      <c r="D255" s="58" t="s">
        <v>345</v>
      </c>
      <c r="E255" s="58"/>
      <c r="F255" s="58" t="s">
        <v>287</v>
      </c>
      <c r="G255" s="15">
        <v>1</v>
      </c>
    </row>
    <row r="256" ht="99" customHeight="1" spans="1:7">
      <c r="A256" s="54">
        <v>254</v>
      </c>
      <c r="B256" s="58" t="s">
        <v>108</v>
      </c>
      <c r="C256" s="58" t="s">
        <v>345</v>
      </c>
      <c r="D256" s="58" t="s">
        <v>345</v>
      </c>
      <c r="E256" s="58"/>
      <c r="F256" s="58" t="s">
        <v>287</v>
      </c>
      <c r="G256" s="15">
        <v>1</v>
      </c>
    </row>
    <row r="257" ht="99" customHeight="1" spans="1:7">
      <c r="A257" s="54">
        <v>255</v>
      </c>
      <c r="B257" s="58" t="s">
        <v>108</v>
      </c>
      <c r="C257" s="58" t="s">
        <v>345</v>
      </c>
      <c r="D257" s="58" t="s">
        <v>345</v>
      </c>
      <c r="E257" s="58"/>
      <c r="F257" s="58" t="s">
        <v>287</v>
      </c>
      <c r="G257" s="15">
        <v>1</v>
      </c>
    </row>
    <row r="258" ht="99" customHeight="1" spans="1:7">
      <c r="A258" s="54">
        <v>256</v>
      </c>
      <c r="B258" s="58" t="s">
        <v>108</v>
      </c>
      <c r="C258" s="58" t="s">
        <v>345</v>
      </c>
      <c r="D258" s="58" t="s">
        <v>345</v>
      </c>
      <c r="E258" s="58"/>
      <c r="F258" s="58" t="s">
        <v>287</v>
      </c>
      <c r="G258" s="15">
        <v>1</v>
      </c>
    </row>
    <row r="259" ht="99" customHeight="1" spans="1:7">
      <c r="A259" s="54">
        <v>257</v>
      </c>
      <c r="B259" s="58" t="s">
        <v>108</v>
      </c>
      <c r="C259" s="58" t="s">
        <v>345</v>
      </c>
      <c r="D259" s="58" t="s">
        <v>345</v>
      </c>
      <c r="E259" s="58"/>
      <c r="F259" s="58" t="s">
        <v>287</v>
      </c>
      <c r="G259" s="15">
        <v>1</v>
      </c>
    </row>
    <row r="260" ht="99" customHeight="1" spans="1:7">
      <c r="A260" s="54">
        <v>258</v>
      </c>
      <c r="B260" s="58" t="s">
        <v>108</v>
      </c>
      <c r="C260" s="58" t="s">
        <v>345</v>
      </c>
      <c r="D260" s="58" t="s">
        <v>345</v>
      </c>
      <c r="E260" s="58"/>
      <c r="F260" s="58" t="s">
        <v>287</v>
      </c>
      <c r="G260" s="15">
        <v>1</v>
      </c>
    </row>
    <row r="261" spans="7:7">
      <c r="G261" s="50">
        <f>SUM(G3:G260)</f>
        <v>446</v>
      </c>
    </row>
  </sheetData>
  <mergeCells count="1">
    <mergeCell ref="A1:G1"/>
  </mergeCells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8"/>
  <sheetViews>
    <sheetView topLeftCell="A13" workbookViewId="0">
      <selection activeCell="C2" sqref="C2"/>
    </sheetView>
  </sheetViews>
  <sheetFormatPr defaultColWidth="9" defaultRowHeight="14" outlineLevelCol="4"/>
  <cols>
    <col min="1" max="1" width="10.75" customWidth="1"/>
    <col min="2" max="2" width="23.25" customWidth="1"/>
    <col min="3" max="3" width="23" customWidth="1"/>
    <col min="4" max="4" width="19.625" customWidth="1"/>
    <col min="5" max="5" width="23" customWidth="1"/>
  </cols>
  <sheetData>
    <row r="1" ht="59" customHeight="1" spans="1:5">
      <c r="A1" s="42" t="s">
        <v>441</v>
      </c>
      <c r="B1" s="42"/>
      <c r="C1" s="42"/>
      <c r="D1" s="42"/>
      <c r="E1" s="42"/>
    </row>
    <row r="2" ht="72" customHeight="1" spans="1:5">
      <c r="A2" s="43" t="s">
        <v>90</v>
      </c>
      <c r="B2" s="44" t="s">
        <v>340</v>
      </c>
      <c r="C2" s="44" t="s">
        <v>342</v>
      </c>
      <c r="D2" s="44" t="s">
        <v>343</v>
      </c>
      <c r="E2" s="44" t="s">
        <v>130</v>
      </c>
    </row>
    <row r="3" ht="106" customHeight="1" spans="1:5">
      <c r="A3" s="45">
        <v>1</v>
      </c>
      <c r="B3" s="15" t="s">
        <v>94</v>
      </c>
      <c r="C3" s="46" t="s">
        <v>442</v>
      </c>
      <c r="D3" s="15"/>
      <c r="E3" s="46" t="s">
        <v>443</v>
      </c>
    </row>
    <row r="4" ht="106" customHeight="1" spans="1:5">
      <c r="A4" s="45">
        <v>2</v>
      </c>
      <c r="B4" s="15" t="s">
        <v>94</v>
      </c>
      <c r="C4" s="46" t="s">
        <v>444</v>
      </c>
      <c r="D4" s="15"/>
      <c r="E4" s="46" t="s">
        <v>445</v>
      </c>
    </row>
    <row r="5" ht="106" customHeight="1" spans="1:5">
      <c r="A5" s="45">
        <v>3</v>
      </c>
      <c r="B5" s="15" t="s">
        <v>94</v>
      </c>
      <c r="C5" s="46" t="s">
        <v>446</v>
      </c>
      <c r="D5" s="15"/>
      <c r="E5" s="46" t="s">
        <v>447</v>
      </c>
    </row>
    <row r="6" ht="106" customHeight="1" spans="1:5">
      <c r="A6" s="45">
        <v>4</v>
      </c>
      <c r="B6" s="15" t="s">
        <v>94</v>
      </c>
      <c r="C6" s="46" t="s">
        <v>448</v>
      </c>
      <c r="D6" s="15"/>
      <c r="E6" s="46" t="s">
        <v>449</v>
      </c>
    </row>
    <row r="7" ht="99" customHeight="1" spans="1:5">
      <c r="A7" s="45">
        <v>5</v>
      </c>
      <c r="B7" s="47" t="s">
        <v>102</v>
      </c>
      <c r="C7" s="47" t="s">
        <v>450</v>
      </c>
      <c r="D7" s="47"/>
      <c r="E7" s="47" t="s">
        <v>451</v>
      </c>
    </row>
    <row r="8" ht="99" customHeight="1" spans="1:5">
      <c r="A8" s="45">
        <v>6</v>
      </c>
      <c r="B8" s="47" t="s">
        <v>102</v>
      </c>
      <c r="C8" s="47" t="s">
        <v>450</v>
      </c>
      <c r="D8" s="47"/>
      <c r="E8" s="47" t="s">
        <v>452</v>
      </c>
    </row>
    <row r="9" ht="99" customHeight="1" spans="1:5">
      <c r="A9" s="45">
        <v>7</v>
      </c>
      <c r="B9" s="47" t="s">
        <v>108</v>
      </c>
      <c r="C9" s="47" t="s">
        <v>453</v>
      </c>
      <c r="D9" s="47"/>
      <c r="E9" s="48" t="s">
        <v>454</v>
      </c>
    </row>
    <row r="10" ht="99" customHeight="1" spans="1:5">
      <c r="A10" s="45">
        <v>8</v>
      </c>
      <c r="B10" s="47" t="s">
        <v>108</v>
      </c>
      <c r="C10" s="47" t="s">
        <v>453</v>
      </c>
      <c r="D10" s="47"/>
      <c r="E10" s="48" t="s">
        <v>455</v>
      </c>
    </row>
    <row r="11" ht="99" customHeight="1" spans="1:5">
      <c r="A11" s="45">
        <v>9</v>
      </c>
      <c r="B11" s="47" t="s">
        <v>108</v>
      </c>
      <c r="C11" s="47" t="s">
        <v>453</v>
      </c>
      <c r="D11" s="47"/>
      <c r="E11" s="48" t="s">
        <v>456</v>
      </c>
    </row>
    <row r="12" ht="99" customHeight="1" spans="1:5">
      <c r="A12" s="45">
        <v>10</v>
      </c>
      <c r="B12" s="47" t="s">
        <v>108</v>
      </c>
      <c r="C12" s="47" t="s">
        <v>453</v>
      </c>
      <c r="D12" s="47"/>
      <c r="E12" s="48" t="s">
        <v>454</v>
      </c>
    </row>
    <row r="13" ht="108" customHeight="1" spans="1:5">
      <c r="A13" s="45">
        <v>11</v>
      </c>
      <c r="B13" s="47" t="s">
        <v>108</v>
      </c>
      <c r="C13" s="47" t="s">
        <v>453</v>
      </c>
      <c r="D13" s="47"/>
      <c r="E13" s="48" t="s">
        <v>457</v>
      </c>
    </row>
    <row r="14" ht="99" customHeight="1" spans="1:5">
      <c r="A14" s="45">
        <v>12</v>
      </c>
      <c r="B14" s="47" t="s">
        <v>108</v>
      </c>
      <c r="C14" s="47" t="s">
        <v>453</v>
      </c>
      <c r="D14" s="47"/>
      <c r="E14" s="48" t="s">
        <v>458</v>
      </c>
    </row>
    <row r="15" ht="99" customHeight="1" spans="1:5">
      <c r="A15" s="45">
        <v>13</v>
      </c>
      <c r="B15" s="47" t="s">
        <v>108</v>
      </c>
      <c r="C15" s="47" t="s">
        <v>453</v>
      </c>
      <c r="D15" s="47"/>
      <c r="E15" s="48" t="s">
        <v>459</v>
      </c>
    </row>
    <row r="16" ht="99" customHeight="1" spans="1:5">
      <c r="A16" s="45">
        <v>14</v>
      </c>
      <c r="B16" s="47" t="s">
        <v>108</v>
      </c>
      <c r="C16" s="47" t="s">
        <v>453</v>
      </c>
      <c r="D16" s="47"/>
      <c r="E16" s="48" t="s">
        <v>460</v>
      </c>
    </row>
    <row r="17" ht="99" customHeight="1" spans="1:5">
      <c r="A17" s="45">
        <v>15</v>
      </c>
      <c r="B17" s="47" t="s">
        <v>108</v>
      </c>
      <c r="C17" s="47" t="s">
        <v>453</v>
      </c>
      <c r="D17" s="47"/>
      <c r="E17" s="48" t="s">
        <v>461</v>
      </c>
    </row>
    <row r="18" ht="106" customHeight="1"/>
  </sheetData>
  <mergeCells count="1">
    <mergeCell ref="A1:E1"/>
  </mergeCells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0"/>
  <sheetViews>
    <sheetView workbookViewId="0">
      <selection activeCell="H3" sqref="H3"/>
    </sheetView>
  </sheetViews>
  <sheetFormatPr defaultColWidth="9" defaultRowHeight="15"/>
  <cols>
    <col min="1" max="1" width="6" style="34"/>
    <col min="2" max="2" width="16.0833333333333" style="34" customWidth="1"/>
    <col min="3" max="3" width="16.75" style="33"/>
    <col min="4" max="4" width="26.25" style="33" customWidth="1"/>
    <col min="5" max="5" width="13.8333333333333" style="33" customWidth="1"/>
    <col min="6" max="6" width="20.25" style="33" customWidth="1"/>
    <col min="7" max="7" width="17.0833333333333" style="33" customWidth="1"/>
    <col min="8" max="8" width="11.3333333333333" style="34" customWidth="1"/>
    <col min="9" max="9" width="9" style="34"/>
    <col min="10" max="16384" width="9" style="33"/>
  </cols>
  <sheetData>
    <row r="1" ht="74" customHeight="1" spans="1:9">
      <c r="A1" s="35" t="s">
        <v>462</v>
      </c>
      <c r="B1" s="36"/>
      <c r="C1" s="36"/>
      <c r="D1" s="36"/>
      <c r="E1" s="36"/>
      <c r="F1" s="36"/>
      <c r="G1" s="36"/>
      <c r="H1" s="36"/>
      <c r="I1" s="41"/>
    </row>
    <row r="2" s="33" customFormat="1" ht="24" customHeight="1" spans="1:9">
      <c r="A2" s="37" t="s">
        <v>126</v>
      </c>
      <c r="B2" s="37" t="s">
        <v>127</v>
      </c>
      <c r="C2" s="38" t="s">
        <v>128</v>
      </c>
      <c r="D2" s="38" t="s">
        <v>129</v>
      </c>
      <c r="E2" s="38" t="s">
        <v>130</v>
      </c>
      <c r="F2" s="38" t="s">
        <v>463</v>
      </c>
      <c r="G2" s="38" t="s">
        <v>131</v>
      </c>
      <c r="H2" s="38" t="s">
        <v>132</v>
      </c>
      <c r="I2" s="38" t="s">
        <v>5</v>
      </c>
    </row>
    <row r="3" s="33" customFormat="1" ht="88" customHeight="1" spans="1:9">
      <c r="A3" s="39">
        <v>1</v>
      </c>
      <c r="B3" s="39" t="s">
        <v>94</v>
      </c>
      <c r="C3" s="15" t="s">
        <v>464</v>
      </c>
      <c r="D3" s="15"/>
      <c r="E3" s="15" t="s">
        <v>142</v>
      </c>
      <c r="F3" s="15"/>
      <c r="G3" s="15" t="s">
        <v>142</v>
      </c>
      <c r="H3" s="15"/>
      <c r="I3" s="15">
        <v>1</v>
      </c>
    </row>
    <row r="4" s="33" customFormat="1" ht="93" customHeight="1" spans="1:9">
      <c r="A4" s="39">
        <v>2</v>
      </c>
      <c r="B4" s="39" t="s">
        <v>94</v>
      </c>
      <c r="C4" s="15" t="s">
        <v>465</v>
      </c>
      <c r="D4" s="15"/>
      <c r="E4" s="15" t="s">
        <v>374</v>
      </c>
      <c r="F4" s="15"/>
      <c r="G4" s="15" t="s">
        <v>374</v>
      </c>
      <c r="H4" s="15"/>
      <c r="I4" s="15">
        <v>1</v>
      </c>
    </row>
    <row r="5" s="33" customFormat="1" ht="93" customHeight="1" spans="1:9">
      <c r="A5" s="39">
        <v>3</v>
      </c>
      <c r="B5" s="39" t="s">
        <v>94</v>
      </c>
      <c r="C5" s="15" t="s">
        <v>466</v>
      </c>
      <c r="D5" s="15"/>
      <c r="E5" s="15" t="s">
        <v>146</v>
      </c>
      <c r="F5" s="15"/>
      <c r="G5" s="15" t="s">
        <v>467</v>
      </c>
      <c r="H5" s="15" t="s">
        <v>468</v>
      </c>
      <c r="I5" s="15">
        <v>1</v>
      </c>
    </row>
    <row r="6" s="33" customFormat="1" ht="90" customHeight="1" spans="1:9">
      <c r="A6" s="39">
        <v>4</v>
      </c>
      <c r="B6" s="39" t="s">
        <v>99</v>
      </c>
      <c r="C6" s="15" t="s">
        <v>469</v>
      </c>
      <c r="D6" s="40"/>
      <c r="E6" s="40" t="s">
        <v>470</v>
      </c>
      <c r="F6" s="40"/>
      <c r="G6" s="40" t="s">
        <v>471</v>
      </c>
      <c r="H6" s="15" t="s">
        <v>472</v>
      </c>
      <c r="I6" s="15">
        <v>1</v>
      </c>
    </row>
    <row r="7" s="33" customFormat="1" ht="87" customHeight="1" spans="1:9">
      <c r="A7" s="39">
        <v>5</v>
      </c>
      <c r="B7" s="39" t="s">
        <v>108</v>
      </c>
      <c r="C7" s="15" t="s">
        <v>473</v>
      </c>
      <c r="D7" s="15"/>
      <c r="E7" s="15" t="s">
        <v>474</v>
      </c>
      <c r="F7" s="15"/>
      <c r="G7" s="15" t="s">
        <v>475</v>
      </c>
      <c r="H7" s="15" t="s">
        <v>476</v>
      </c>
      <c r="I7" s="15">
        <v>1</v>
      </c>
    </row>
    <row r="8" s="33" customFormat="1" ht="87" customHeight="1" spans="1:9">
      <c r="A8" s="39">
        <v>6</v>
      </c>
      <c r="B8" s="39" t="s">
        <v>108</v>
      </c>
      <c r="C8" s="15" t="s">
        <v>477</v>
      </c>
      <c r="D8" s="15"/>
      <c r="E8" s="15" t="s">
        <v>478</v>
      </c>
      <c r="F8" s="15"/>
      <c r="G8" s="15" t="s">
        <v>479</v>
      </c>
      <c r="H8" s="15" t="s">
        <v>480</v>
      </c>
      <c r="I8" s="15">
        <v>1</v>
      </c>
    </row>
    <row r="9" s="33" customFormat="1" ht="87" customHeight="1" spans="1:9">
      <c r="A9" s="39">
        <v>7</v>
      </c>
      <c r="B9" s="39" t="s">
        <v>108</v>
      </c>
      <c r="C9" s="15" t="s">
        <v>481</v>
      </c>
      <c r="D9" s="15"/>
      <c r="E9" s="15" t="s">
        <v>482</v>
      </c>
      <c r="F9" s="15"/>
      <c r="G9" s="15" t="s">
        <v>483</v>
      </c>
      <c r="H9" s="15" t="s">
        <v>484</v>
      </c>
      <c r="I9" s="15">
        <v>1</v>
      </c>
    </row>
    <row r="10" s="33" customFormat="1" ht="87" customHeight="1" spans="1:9">
      <c r="A10" s="39">
        <v>8</v>
      </c>
      <c r="B10" s="39" t="s">
        <v>108</v>
      </c>
      <c r="C10" s="15" t="s">
        <v>485</v>
      </c>
      <c r="D10" s="15"/>
      <c r="E10" s="15" t="s">
        <v>313</v>
      </c>
      <c r="F10" s="15"/>
      <c r="G10" s="15" t="s">
        <v>486</v>
      </c>
      <c r="H10" s="15" t="s">
        <v>487</v>
      </c>
      <c r="I10" s="15">
        <v>1</v>
      </c>
    </row>
  </sheetData>
  <mergeCells count="1">
    <mergeCell ref="A1:I1"/>
  </mergeCells>
  <pageMargins left="0.75" right="0.75" top="1" bottom="1" header="0.5" footer="0.5"/>
  <pageSetup paperSize="9" scale="59" fitToHeight="0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tabSelected="1" zoomScale="70" zoomScaleNormal="70" workbookViewId="0">
      <selection activeCell="K3" sqref="K3"/>
    </sheetView>
  </sheetViews>
  <sheetFormatPr defaultColWidth="9" defaultRowHeight="14"/>
  <cols>
    <col min="1" max="1" width="8.75" style="1" customWidth="1"/>
    <col min="2" max="2" width="11.125" style="1" hidden="1" customWidth="1"/>
    <col min="3" max="3" width="15.35" style="2" customWidth="1"/>
    <col min="4" max="5" width="11.25" style="2" customWidth="1"/>
    <col min="6" max="6" width="16.6666666666667" style="2" customWidth="1"/>
    <col min="7" max="9" width="8.925" style="3" customWidth="1"/>
    <col min="10" max="10" width="33.375" style="4" customWidth="1"/>
    <col min="11" max="11" width="21.375" style="4" customWidth="1"/>
    <col min="12" max="16381" width="9" style="4"/>
    <col min="16382" max="16384" width="9" style="5"/>
  </cols>
  <sheetData>
    <row r="1" ht="25.5" customHeight="1" spans="1:10">
      <c r="A1" s="6" t="s">
        <v>488</v>
      </c>
      <c r="B1" s="6"/>
      <c r="C1" s="6"/>
      <c r="D1" s="6"/>
      <c r="E1" s="6"/>
      <c r="F1" s="6"/>
      <c r="G1" s="6"/>
      <c r="H1" s="6"/>
      <c r="I1" s="6"/>
      <c r="J1" s="6"/>
    </row>
    <row r="2" ht="62" customHeight="1" spans="1:10">
      <c r="A2" s="7" t="s">
        <v>90</v>
      </c>
      <c r="B2" s="8" t="s">
        <v>489</v>
      </c>
      <c r="C2" s="9" t="s">
        <v>490</v>
      </c>
      <c r="D2" s="8" t="s">
        <v>491</v>
      </c>
      <c r="E2" s="8" t="s">
        <v>492</v>
      </c>
      <c r="F2" s="8" t="s">
        <v>493</v>
      </c>
      <c r="G2" s="8" t="s">
        <v>494</v>
      </c>
      <c r="H2" s="8" t="s">
        <v>495</v>
      </c>
      <c r="I2" s="27" t="s">
        <v>91</v>
      </c>
      <c r="J2" s="27" t="s">
        <v>129</v>
      </c>
    </row>
    <row r="3" ht="150" customHeight="1" spans="1:10">
      <c r="A3" s="10">
        <v>1</v>
      </c>
      <c r="B3" s="11">
        <v>541</v>
      </c>
      <c r="C3" s="12" t="s">
        <v>496</v>
      </c>
      <c r="D3" s="11">
        <v>2</v>
      </c>
      <c r="E3" s="11" t="s">
        <v>497</v>
      </c>
      <c r="F3" s="11" t="s">
        <v>498</v>
      </c>
      <c r="G3" s="13">
        <v>2</v>
      </c>
      <c r="H3" s="13">
        <v>0</v>
      </c>
      <c r="I3" s="13" t="s">
        <v>499</v>
      </c>
      <c r="J3" s="28"/>
    </row>
    <row r="4" ht="150" customHeight="1" spans="1:10">
      <c r="A4" s="14">
        <v>2</v>
      </c>
      <c r="B4" s="15">
        <v>596</v>
      </c>
      <c r="C4" s="16" t="s">
        <v>500</v>
      </c>
      <c r="D4" s="15">
        <v>4</v>
      </c>
      <c r="E4" s="15" t="s">
        <v>501</v>
      </c>
      <c r="F4" s="15" t="s">
        <v>502</v>
      </c>
      <c r="G4" s="17">
        <v>2</v>
      </c>
      <c r="H4" s="17">
        <v>2</v>
      </c>
      <c r="I4" s="17" t="s">
        <v>499</v>
      </c>
      <c r="J4" s="29"/>
    </row>
    <row r="5" ht="150" customHeight="1" spans="1:10">
      <c r="A5" s="14">
        <v>3</v>
      </c>
      <c r="B5" s="15">
        <v>598</v>
      </c>
      <c r="C5" s="16" t="s">
        <v>503</v>
      </c>
      <c r="D5" s="15">
        <v>4</v>
      </c>
      <c r="E5" s="15" t="s">
        <v>497</v>
      </c>
      <c r="F5" s="15" t="s">
        <v>504</v>
      </c>
      <c r="G5" s="17">
        <v>2</v>
      </c>
      <c r="H5" s="17">
        <v>2</v>
      </c>
      <c r="I5" s="17" t="s">
        <v>499</v>
      </c>
      <c r="J5" s="29"/>
    </row>
    <row r="6" ht="150" customHeight="1" spans="1:10">
      <c r="A6" s="14">
        <v>4</v>
      </c>
      <c r="B6" s="15">
        <v>600</v>
      </c>
      <c r="C6" s="16" t="s">
        <v>505</v>
      </c>
      <c r="D6" s="15">
        <v>4</v>
      </c>
      <c r="E6" s="15" t="s">
        <v>497</v>
      </c>
      <c r="F6" s="15" t="s">
        <v>506</v>
      </c>
      <c r="G6" s="17">
        <v>2</v>
      </c>
      <c r="H6" s="17">
        <v>2</v>
      </c>
      <c r="I6" s="17" t="s">
        <v>499</v>
      </c>
      <c r="J6" s="29"/>
    </row>
    <row r="7" ht="150" customHeight="1" spans="1:10">
      <c r="A7" s="14">
        <v>5</v>
      </c>
      <c r="B7" s="15">
        <v>584</v>
      </c>
      <c r="C7" s="16" t="s">
        <v>507</v>
      </c>
      <c r="D7" s="15">
        <v>4</v>
      </c>
      <c r="E7" s="15" t="s">
        <v>497</v>
      </c>
      <c r="F7" s="15" t="s">
        <v>508</v>
      </c>
      <c r="G7" s="17">
        <v>2</v>
      </c>
      <c r="H7" s="17">
        <v>2</v>
      </c>
      <c r="I7" s="17" t="s">
        <v>509</v>
      </c>
      <c r="J7" s="29"/>
    </row>
    <row r="8" ht="150" customHeight="1" spans="1:10">
      <c r="A8" s="14">
        <v>6</v>
      </c>
      <c r="B8" s="15">
        <v>586</v>
      </c>
      <c r="C8" s="16" t="s">
        <v>510</v>
      </c>
      <c r="D8" s="15">
        <v>4</v>
      </c>
      <c r="E8" s="15" t="s">
        <v>497</v>
      </c>
      <c r="F8" s="15" t="s">
        <v>511</v>
      </c>
      <c r="G8" s="17">
        <v>2</v>
      </c>
      <c r="H8" s="17">
        <v>2</v>
      </c>
      <c r="I8" s="17" t="s">
        <v>509</v>
      </c>
      <c r="J8" s="29"/>
    </row>
    <row r="9" ht="150" customHeight="1" spans="1:10">
      <c r="A9" s="14">
        <v>7</v>
      </c>
      <c r="B9" s="15">
        <v>588</v>
      </c>
      <c r="C9" s="16" t="s">
        <v>512</v>
      </c>
      <c r="D9" s="15">
        <v>3</v>
      </c>
      <c r="E9" s="15" t="s">
        <v>497</v>
      </c>
      <c r="F9" s="15" t="s">
        <v>513</v>
      </c>
      <c r="G9" s="17">
        <v>2</v>
      </c>
      <c r="H9" s="17">
        <v>1</v>
      </c>
      <c r="I9" s="17" t="s">
        <v>509</v>
      </c>
      <c r="J9" s="29"/>
    </row>
    <row r="10" ht="150" customHeight="1" spans="1:10">
      <c r="A10" s="14">
        <v>8</v>
      </c>
      <c r="B10" s="15">
        <v>589</v>
      </c>
      <c r="C10" s="16" t="s">
        <v>514</v>
      </c>
      <c r="D10" s="15">
        <v>3</v>
      </c>
      <c r="E10" s="15" t="s">
        <v>497</v>
      </c>
      <c r="F10" s="15" t="s">
        <v>515</v>
      </c>
      <c r="G10" s="17">
        <v>2</v>
      </c>
      <c r="H10" s="17">
        <v>1</v>
      </c>
      <c r="I10" s="17" t="s">
        <v>509</v>
      </c>
      <c r="J10" s="29"/>
    </row>
    <row r="11" ht="150" customHeight="1" spans="1:10">
      <c r="A11" s="14">
        <v>9</v>
      </c>
      <c r="B11" s="15">
        <v>573</v>
      </c>
      <c r="C11" s="16" t="s">
        <v>516</v>
      </c>
      <c r="D11" s="15">
        <v>2</v>
      </c>
      <c r="E11" s="15" t="s">
        <v>497</v>
      </c>
      <c r="F11" s="15" t="s">
        <v>517</v>
      </c>
      <c r="G11" s="17">
        <v>2</v>
      </c>
      <c r="H11" s="17">
        <v>0</v>
      </c>
      <c r="I11" s="17" t="s">
        <v>499</v>
      </c>
      <c r="J11" s="29"/>
    </row>
    <row r="12" ht="150" customHeight="1" spans="1:10">
      <c r="A12" s="14">
        <v>10</v>
      </c>
      <c r="B12" s="15">
        <v>563</v>
      </c>
      <c r="C12" s="16" t="s">
        <v>518</v>
      </c>
      <c r="D12" s="15">
        <v>3</v>
      </c>
      <c r="E12" s="15" t="s">
        <v>497</v>
      </c>
      <c r="F12" s="15" t="s">
        <v>519</v>
      </c>
      <c r="G12" s="17">
        <v>2</v>
      </c>
      <c r="H12" s="17">
        <v>1</v>
      </c>
      <c r="I12" s="17" t="s">
        <v>520</v>
      </c>
      <c r="J12" s="29"/>
    </row>
    <row r="13" ht="150" customHeight="1" spans="1:10">
      <c r="A13" s="14">
        <v>11</v>
      </c>
      <c r="B13" s="15">
        <v>508</v>
      </c>
      <c r="C13" s="16" t="s">
        <v>162</v>
      </c>
      <c r="D13" s="15">
        <v>4</v>
      </c>
      <c r="E13" s="15" t="s">
        <v>497</v>
      </c>
      <c r="F13" s="15" t="s">
        <v>521</v>
      </c>
      <c r="G13" s="17">
        <v>2</v>
      </c>
      <c r="H13" s="17">
        <v>2</v>
      </c>
      <c r="I13" s="17" t="s">
        <v>509</v>
      </c>
      <c r="J13" s="29"/>
    </row>
    <row r="14" ht="150" customHeight="1" spans="1:10">
      <c r="A14" s="14">
        <v>12</v>
      </c>
      <c r="B14" s="15">
        <v>530</v>
      </c>
      <c r="C14" s="16" t="s">
        <v>522</v>
      </c>
      <c r="D14" s="15">
        <v>3</v>
      </c>
      <c r="E14" s="15" t="s">
        <v>497</v>
      </c>
      <c r="F14" s="15" t="s">
        <v>523</v>
      </c>
      <c r="G14" s="17">
        <v>2</v>
      </c>
      <c r="H14" s="17">
        <v>1</v>
      </c>
      <c r="I14" s="17" t="s">
        <v>524</v>
      </c>
      <c r="J14" s="29"/>
    </row>
    <row r="15" ht="150" customHeight="1" spans="1:10">
      <c r="A15" s="14">
        <v>13</v>
      </c>
      <c r="B15" s="15">
        <v>590</v>
      </c>
      <c r="C15" s="16" t="s">
        <v>525</v>
      </c>
      <c r="D15" s="15">
        <v>3</v>
      </c>
      <c r="E15" s="15" t="s">
        <v>497</v>
      </c>
      <c r="F15" s="15" t="s">
        <v>526</v>
      </c>
      <c r="G15" s="17">
        <v>2</v>
      </c>
      <c r="H15" s="17">
        <v>1</v>
      </c>
      <c r="I15" s="17" t="s">
        <v>509</v>
      </c>
      <c r="J15" s="29"/>
    </row>
    <row r="16" ht="150" customHeight="1" spans="1:10">
      <c r="A16" s="14">
        <v>14</v>
      </c>
      <c r="B16" s="15">
        <v>533</v>
      </c>
      <c r="C16" s="16" t="s">
        <v>527</v>
      </c>
      <c r="D16" s="15">
        <v>4</v>
      </c>
      <c r="E16" s="15" t="s">
        <v>497</v>
      </c>
      <c r="F16" s="15" t="s">
        <v>528</v>
      </c>
      <c r="G16" s="17">
        <v>2</v>
      </c>
      <c r="H16" s="17">
        <v>2</v>
      </c>
      <c r="I16" s="17" t="s">
        <v>499</v>
      </c>
      <c r="J16" s="29"/>
    </row>
    <row r="17" ht="150" customHeight="1" spans="1:10">
      <c r="A17" s="14">
        <v>15</v>
      </c>
      <c r="B17" s="15">
        <v>558</v>
      </c>
      <c r="C17" s="16" t="s">
        <v>529</v>
      </c>
      <c r="D17" s="15">
        <v>4</v>
      </c>
      <c r="E17" s="15" t="s">
        <v>497</v>
      </c>
      <c r="F17" s="15" t="s">
        <v>530</v>
      </c>
      <c r="G17" s="17">
        <v>2</v>
      </c>
      <c r="H17" s="17">
        <v>2</v>
      </c>
      <c r="I17" s="17" t="s">
        <v>499</v>
      </c>
      <c r="J17" s="29"/>
    </row>
    <row r="18" ht="150" customHeight="1" spans="1:10">
      <c r="A18" s="14">
        <v>16</v>
      </c>
      <c r="B18" s="15">
        <v>594</v>
      </c>
      <c r="C18" s="16" t="s">
        <v>531</v>
      </c>
      <c r="D18" s="15">
        <v>3</v>
      </c>
      <c r="E18" s="15" t="s">
        <v>497</v>
      </c>
      <c r="F18" s="15" t="s">
        <v>528</v>
      </c>
      <c r="G18" s="17">
        <v>2</v>
      </c>
      <c r="H18" s="17">
        <v>1</v>
      </c>
      <c r="I18" s="17" t="s">
        <v>499</v>
      </c>
      <c r="J18" s="29"/>
    </row>
    <row r="19" ht="150" customHeight="1" spans="1:10">
      <c r="A19" s="14">
        <v>17</v>
      </c>
      <c r="B19" s="15">
        <v>602</v>
      </c>
      <c r="C19" s="16" t="s">
        <v>532</v>
      </c>
      <c r="D19" s="15">
        <v>2</v>
      </c>
      <c r="E19" s="15" t="s">
        <v>497</v>
      </c>
      <c r="F19" s="15" t="s">
        <v>528</v>
      </c>
      <c r="G19" s="17">
        <v>2</v>
      </c>
      <c r="H19" s="17">
        <v>0</v>
      </c>
      <c r="I19" s="17" t="s">
        <v>499</v>
      </c>
      <c r="J19" s="29"/>
    </row>
    <row r="20" ht="150" customHeight="1" spans="1:10">
      <c r="A20" s="14">
        <v>18</v>
      </c>
      <c r="B20" s="15">
        <v>555</v>
      </c>
      <c r="C20" s="16" t="s">
        <v>533</v>
      </c>
      <c r="D20" s="15">
        <v>3</v>
      </c>
      <c r="E20" s="15" t="s">
        <v>497</v>
      </c>
      <c r="F20" s="15" t="s">
        <v>534</v>
      </c>
      <c r="G20" s="17">
        <v>2</v>
      </c>
      <c r="H20" s="17">
        <v>1</v>
      </c>
      <c r="I20" s="17" t="s">
        <v>499</v>
      </c>
      <c r="J20" s="29"/>
    </row>
    <row r="21" ht="150" customHeight="1" spans="1:10">
      <c r="A21" s="14">
        <v>19</v>
      </c>
      <c r="B21" s="15">
        <v>591</v>
      </c>
      <c r="C21" s="16" t="s">
        <v>535</v>
      </c>
      <c r="D21" s="15">
        <v>3</v>
      </c>
      <c r="E21" s="15" t="s">
        <v>497</v>
      </c>
      <c r="F21" s="15" t="s">
        <v>536</v>
      </c>
      <c r="G21" s="17">
        <v>2</v>
      </c>
      <c r="H21" s="17">
        <v>1</v>
      </c>
      <c r="I21" s="17" t="s">
        <v>499</v>
      </c>
      <c r="J21" s="29"/>
    </row>
    <row r="22" ht="150" customHeight="1" spans="1:10">
      <c r="A22" s="14">
        <v>20</v>
      </c>
      <c r="B22" s="15">
        <v>592</v>
      </c>
      <c r="C22" s="16" t="s">
        <v>537</v>
      </c>
      <c r="D22" s="15">
        <v>4</v>
      </c>
      <c r="E22" s="15" t="s">
        <v>497</v>
      </c>
      <c r="F22" s="15" t="s">
        <v>538</v>
      </c>
      <c r="G22" s="17">
        <v>2</v>
      </c>
      <c r="H22" s="17">
        <v>2</v>
      </c>
      <c r="I22" s="17" t="s">
        <v>499</v>
      </c>
      <c r="J22" s="29"/>
    </row>
    <row r="23" ht="150" customHeight="1" spans="1:10">
      <c r="A23" s="14">
        <v>21</v>
      </c>
      <c r="B23" s="15">
        <v>568</v>
      </c>
      <c r="C23" s="16" t="s">
        <v>539</v>
      </c>
      <c r="D23" s="15">
        <v>2</v>
      </c>
      <c r="E23" s="15" t="s">
        <v>497</v>
      </c>
      <c r="F23" s="15" t="s">
        <v>540</v>
      </c>
      <c r="G23" s="17">
        <v>2</v>
      </c>
      <c r="H23" s="17">
        <v>0</v>
      </c>
      <c r="I23" s="17" t="s">
        <v>520</v>
      </c>
      <c r="J23" s="29"/>
    </row>
    <row r="24" ht="150" customHeight="1" spans="1:10">
      <c r="A24" s="14">
        <v>22</v>
      </c>
      <c r="B24" s="15">
        <v>574</v>
      </c>
      <c r="C24" s="16" t="s">
        <v>541</v>
      </c>
      <c r="D24" s="15">
        <v>3</v>
      </c>
      <c r="E24" s="15" t="s">
        <v>497</v>
      </c>
      <c r="F24" s="15" t="s">
        <v>542</v>
      </c>
      <c r="G24" s="17">
        <v>2</v>
      </c>
      <c r="H24" s="17">
        <v>1</v>
      </c>
      <c r="I24" s="17" t="s">
        <v>543</v>
      </c>
      <c r="J24" s="29"/>
    </row>
    <row r="25" ht="150" customHeight="1" spans="1:10">
      <c r="A25" s="14">
        <v>23</v>
      </c>
      <c r="B25" s="15">
        <v>585</v>
      </c>
      <c r="C25" s="16" t="s">
        <v>544</v>
      </c>
      <c r="D25" s="15">
        <v>4</v>
      </c>
      <c r="E25" s="15" t="s">
        <v>497</v>
      </c>
      <c r="F25" s="15" t="s">
        <v>545</v>
      </c>
      <c r="G25" s="17">
        <v>2</v>
      </c>
      <c r="H25" s="17">
        <v>2</v>
      </c>
      <c r="I25" s="17" t="s">
        <v>509</v>
      </c>
      <c r="J25" s="29"/>
    </row>
    <row r="26" ht="150" customHeight="1" spans="1:10">
      <c r="A26" s="14">
        <v>24</v>
      </c>
      <c r="B26" s="15">
        <v>544</v>
      </c>
      <c r="C26" s="16" t="s">
        <v>546</v>
      </c>
      <c r="D26" s="15">
        <v>4</v>
      </c>
      <c r="E26" s="15" t="s">
        <v>497</v>
      </c>
      <c r="F26" s="15" t="s">
        <v>547</v>
      </c>
      <c r="G26" s="17">
        <v>2</v>
      </c>
      <c r="H26" s="17">
        <v>2</v>
      </c>
      <c r="I26" s="17" t="s">
        <v>509</v>
      </c>
      <c r="J26" s="29"/>
    </row>
    <row r="27" ht="150" customHeight="1" spans="1:10">
      <c r="A27" s="14">
        <v>25</v>
      </c>
      <c r="B27" s="15">
        <v>505</v>
      </c>
      <c r="C27" s="16" t="s">
        <v>548</v>
      </c>
      <c r="D27" s="15">
        <v>3</v>
      </c>
      <c r="E27" s="15" t="s">
        <v>497</v>
      </c>
      <c r="F27" s="15" t="s">
        <v>547</v>
      </c>
      <c r="G27" s="17">
        <v>2</v>
      </c>
      <c r="H27" s="17">
        <v>1</v>
      </c>
      <c r="I27" s="17" t="s">
        <v>509</v>
      </c>
      <c r="J27" s="29"/>
    </row>
    <row r="28" ht="150" customHeight="1" spans="1:10">
      <c r="A28" s="14">
        <v>26</v>
      </c>
      <c r="B28" s="15">
        <v>565</v>
      </c>
      <c r="C28" s="16" t="s">
        <v>549</v>
      </c>
      <c r="D28" s="15">
        <v>3</v>
      </c>
      <c r="E28" s="15" t="s">
        <v>497</v>
      </c>
      <c r="F28" s="15" t="s">
        <v>550</v>
      </c>
      <c r="G28" s="17">
        <v>2</v>
      </c>
      <c r="H28" s="17">
        <v>1</v>
      </c>
      <c r="I28" s="17" t="s">
        <v>524</v>
      </c>
      <c r="J28" s="29"/>
    </row>
    <row r="29" ht="150" customHeight="1" spans="1:10">
      <c r="A29" s="14">
        <v>27</v>
      </c>
      <c r="B29" s="15">
        <v>537</v>
      </c>
      <c r="C29" s="16" t="s">
        <v>551</v>
      </c>
      <c r="D29" s="15">
        <v>3</v>
      </c>
      <c r="E29" s="15" t="s">
        <v>497</v>
      </c>
      <c r="F29" s="15" t="s">
        <v>552</v>
      </c>
      <c r="G29" s="17">
        <v>2</v>
      </c>
      <c r="H29" s="17">
        <v>1</v>
      </c>
      <c r="I29" s="17" t="s">
        <v>524</v>
      </c>
      <c r="J29" s="29"/>
    </row>
    <row r="30" ht="150" customHeight="1" spans="1:10">
      <c r="A30" s="14">
        <v>28</v>
      </c>
      <c r="B30" s="15">
        <v>875</v>
      </c>
      <c r="C30" s="16" t="s">
        <v>553</v>
      </c>
      <c r="D30" s="15">
        <v>3</v>
      </c>
      <c r="E30" s="15" t="s">
        <v>497</v>
      </c>
      <c r="F30" s="15" t="s">
        <v>554</v>
      </c>
      <c r="G30" s="17">
        <v>2</v>
      </c>
      <c r="H30" s="17">
        <v>1</v>
      </c>
      <c r="I30" s="17" t="s">
        <v>509</v>
      </c>
      <c r="J30" s="29"/>
    </row>
    <row r="31" ht="150" customHeight="1" spans="1:10">
      <c r="A31" s="14">
        <v>29</v>
      </c>
      <c r="B31" s="15">
        <v>599</v>
      </c>
      <c r="C31" s="16" t="s">
        <v>555</v>
      </c>
      <c r="D31" s="15">
        <v>4</v>
      </c>
      <c r="E31" s="15" t="s">
        <v>497</v>
      </c>
      <c r="F31" s="15" t="s">
        <v>556</v>
      </c>
      <c r="G31" s="17">
        <v>2</v>
      </c>
      <c r="H31" s="17">
        <v>2</v>
      </c>
      <c r="I31" s="17" t="s">
        <v>499</v>
      </c>
      <c r="J31" s="29"/>
    </row>
    <row r="32" ht="150" customHeight="1" spans="1:10">
      <c r="A32" s="14">
        <v>30</v>
      </c>
      <c r="B32" s="15">
        <v>864</v>
      </c>
      <c r="C32" s="16" t="s">
        <v>557</v>
      </c>
      <c r="D32" s="15">
        <v>4</v>
      </c>
      <c r="E32" s="15" t="s">
        <v>497</v>
      </c>
      <c r="F32" s="15" t="s">
        <v>558</v>
      </c>
      <c r="G32" s="17">
        <v>2</v>
      </c>
      <c r="H32" s="17">
        <v>2</v>
      </c>
      <c r="I32" s="17" t="s">
        <v>499</v>
      </c>
      <c r="J32" s="29"/>
    </row>
    <row r="33" ht="150" customHeight="1" spans="1:10">
      <c r="A33" s="14">
        <v>31</v>
      </c>
      <c r="B33" s="15">
        <v>601</v>
      </c>
      <c r="C33" s="16" t="s">
        <v>559</v>
      </c>
      <c r="D33" s="15">
        <v>4</v>
      </c>
      <c r="E33" s="15" t="s">
        <v>497</v>
      </c>
      <c r="F33" s="15" t="s">
        <v>560</v>
      </c>
      <c r="G33" s="17">
        <v>2</v>
      </c>
      <c r="H33" s="17">
        <v>2</v>
      </c>
      <c r="I33" s="17" t="s">
        <v>524</v>
      </c>
      <c r="J33" s="29"/>
    </row>
    <row r="34" ht="150" customHeight="1" spans="1:10">
      <c r="A34" s="14">
        <v>32</v>
      </c>
      <c r="B34" s="15">
        <v>523</v>
      </c>
      <c r="C34" s="16" t="s">
        <v>561</v>
      </c>
      <c r="D34" s="15">
        <v>3</v>
      </c>
      <c r="E34" s="18" t="s">
        <v>562</v>
      </c>
      <c r="F34" s="15" t="s">
        <v>563</v>
      </c>
      <c r="G34" s="17">
        <v>2</v>
      </c>
      <c r="H34" s="17">
        <v>1</v>
      </c>
      <c r="I34" s="17" t="s">
        <v>499</v>
      </c>
      <c r="J34" s="29"/>
    </row>
    <row r="35" ht="150" customHeight="1" spans="1:10">
      <c r="A35" s="14">
        <v>33</v>
      </c>
      <c r="B35" s="15">
        <v>863</v>
      </c>
      <c r="C35" s="16" t="s">
        <v>564</v>
      </c>
      <c r="D35" s="15">
        <v>4</v>
      </c>
      <c r="E35" s="15" t="s">
        <v>501</v>
      </c>
      <c r="F35" s="15" t="s">
        <v>565</v>
      </c>
      <c r="G35" s="17">
        <v>2</v>
      </c>
      <c r="H35" s="17">
        <v>2</v>
      </c>
      <c r="I35" s="17" t="s">
        <v>520</v>
      </c>
      <c r="J35" s="29"/>
    </row>
    <row r="36" ht="150" customHeight="1" spans="1:10">
      <c r="A36" s="14">
        <v>34</v>
      </c>
      <c r="B36" s="15">
        <v>720</v>
      </c>
      <c r="C36" s="16" t="s">
        <v>566</v>
      </c>
      <c r="D36" s="15">
        <v>4</v>
      </c>
      <c r="E36" s="15" t="s">
        <v>497</v>
      </c>
      <c r="F36" s="15" t="s">
        <v>567</v>
      </c>
      <c r="G36" s="17">
        <v>2</v>
      </c>
      <c r="H36" s="17">
        <v>2</v>
      </c>
      <c r="I36" s="17" t="s">
        <v>520</v>
      </c>
      <c r="J36" s="29"/>
    </row>
    <row r="37" ht="150" customHeight="1" spans="1:10">
      <c r="A37" s="19">
        <v>35</v>
      </c>
      <c r="B37" s="20">
        <v>583</v>
      </c>
      <c r="C37" s="21" t="s">
        <v>568</v>
      </c>
      <c r="D37" s="20">
        <v>2</v>
      </c>
      <c r="E37" s="20" t="s">
        <v>497</v>
      </c>
      <c r="F37" s="20" t="s">
        <v>569</v>
      </c>
      <c r="G37" s="22">
        <v>2</v>
      </c>
      <c r="H37" s="22">
        <v>0</v>
      </c>
      <c r="I37" s="22" t="s">
        <v>524</v>
      </c>
      <c r="J37" s="30"/>
    </row>
    <row r="38" ht="27.75" customHeight="1" spans="1:10">
      <c r="A38" s="23"/>
      <c r="B38" s="24"/>
      <c r="C38" s="24"/>
      <c r="D38" s="8"/>
      <c r="E38" s="8"/>
      <c r="F38" s="25"/>
      <c r="G38" s="26"/>
      <c r="H38" s="26"/>
      <c r="I38" s="31"/>
      <c r="J38" s="32"/>
    </row>
  </sheetData>
  <mergeCells count="2">
    <mergeCell ref="A1:J1"/>
    <mergeCell ref="A38:C38"/>
  </mergeCells>
  <pageMargins left="0.700694444444445" right="0.700694444444445" top="0.751388888888889" bottom="0.751388888888889" header="0.298611111111111" footer="0.298611111111111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Microsoft</Company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21-22年桥检预算</vt:lpstr>
      <vt:lpstr>20-21年结构检测预算</vt:lpstr>
      <vt:lpstr>19-20年定期检测预算</vt:lpstr>
      <vt:lpstr>电子显示屏</vt:lpstr>
      <vt:lpstr>雕塑明细表</vt:lpstr>
      <vt:lpstr>廊架、景观亭、张拉膜清单</vt:lpstr>
      <vt:lpstr>高大导视牌</vt:lpstr>
      <vt:lpstr>大型雕塑（专项检测台账）</vt:lpstr>
      <vt:lpstr>车棚（公共自行车）明细表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沈华</dc:creator>
  <cp:lastModifiedBy>村夫</cp:lastModifiedBy>
  <dcterms:created xsi:type="dcterms:W3CDTF">2021-01-04T04:39:00Z</dcterms:created>
  <cp:lastPrinted>2022-07-13T08:59:00Z</cp:lastPrinted>
  <dcterms:modified xsi:type="dcterms:W3CDTF">2025-07-21T02:53:08Z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DD4B258AD3A24748BFB31CFBC0450C61_13</vt:lpwstr>
  </property>
</Properties>
</file>