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100" windowHeight="11925" tabRatio="785" activeTab="3"/>
  </bookViews>
  <sheets>
    <sheet name="封面" sheetId="8" r:id="rId1"/>
    <sheet name="清单说明" sheetId="9" r:id="rId2"/>
    <sheet name="汇总" sheetId="7" r:id="rId3"/>
    <sheet name="第100章  公路市政路段基价类" sheetId="10" r:id="rId4"/>
    <sheet name="第200章  路基" sheetId="2" r:id="rId5"/>
    <sheet name="第300章 路面" sheetId="3" r:id="rId6"/>
    <sheet name="第400章 桥涵" sheetId="4" r:id="rId7"/>
    <sheet name="第600章 安全设施" sheetId="5" r:id="rId8"/>
    <sheet name="第700章 绿化" sheetId="6" r:id="rId9"/>
  </sheets>
  <definedNames>
    <definedName name="_xlnm._FilterDatabase" localSheetId="3" hidden="1">'第100章  公路市政路段基价类'!$A$10:$K$85</definedName>
    <definedName name="_xlnm.Print_Titles">#N/A</definedName>
    <definedName name="_xlnm.Print_Area" localSheetId="1">清单说明!$A$1:$A$10</definedName>
    <definedName name="_xlnm.Print_Titles" localSheetId="8">'第700章 绿化'!$1:$4</definedName>
    <definedName name="_xlnm.Print_Titles" localSheetId="7">'第600章 安全设施'!$1:$4</definedName>
    <definedName name="_xlnm.Print_Titles" localSheetId="6">'第400章 桥涵'!$1:$4</definedName>
    <definedName name="_xlnm.Print_Titles" localSheetId="5">'第300章 路面'!$1:$4</definedName>
    <definedName name="_xlnm.Print_Titles" localSheetId="4">'第200章  路基'!$1:$4</definedName>
    <definedName name="_xlnm.Print_Area" localSheetId="2">汇总!$A$1:$D$14</definedName>
    <definedName name="_xlnm.Print_Area" localSheetId="8">'第700章 绿化'!$A$1:$H$15</definedName>
    <definedName name="_xlnm.Print_Area" localSheetId="7">'第600章 安全设施'!$A$1:$H$11</definedName>
    <definedName name="_xlnm.Print_Area" localSheetId="6">'第400章 桥涵'!$A$1:$H$14</definedName>
    <definedName name="_xlnm.Print_Area" localSheetId="5">'第300章 路面'!$A$1:$H$28</definedName>
    <definedName name="_xlnm.Print_Area" localSheetId="4">'第200章  路基'!$A$1:$H$28</definedName>
    <definedName name="_xlnm.Print_Titles" localSheetId="3">'第100章  公路市政路段基价类'!$1:$3</definedName>
    <definedName name="_xlnm.Print_Area" localSheetId="3">'第100章  公路市政路段基价类'!$A$1:$I$85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<sst xmlns="http://schemas.openxmlformats.org/spreadsheetml/2006/main" count="732" uniqueCount="426">
  <si>
    <r>
      <rPr>
        <b/>
        <sz val="20"/>
        <rFont val="Times New Roman"/>
        <charset val="134"/>
      </rPr>
      <t>2025</t>
    </r>
    <r>
      <rPr>
        <b/>
        <sz val="20"/>
        <rFont val="宋体"/>
        <charset val="134"/>
      </rPr>
      <t>年度南京江北新区农村公路县道日常养护项目</t>
    </r>
  </si>
  <si>
    <t>养</t>
  </si>
  <si>
    <t>护</t>
  </si>
  <si>
    <r>
      <rPr>
        <b/>
        <sz val="32"/>
        <rFont val="宋体"/>
        <charset val="134"/>
      </rPr>
      <t>清</t>
    </r>
  </si>
  <si>
    <r>
      <rPr>
        <b/>
        <sz val="32"/>
        <rFont val="宋体"/>
        <charset val="134"/>
      </rPr>
      <t>单</t>
    </r>
  </si>
  <si>
    <t>采 购 人：南京江北新区公路管理站</t>
  </si>
  <si>
    <t>采购代理：江苏鸿标工程项目管理有限公司</t>
  </si>
  <si>
    <t>二〇二五年一月</t>
  </si>
  <si>
    <t>养护清单说明</t>
  </si>
  <si>
    <t>1、养护清单应与采购文件等文件结合起来查阅与理解。</t>
  </si>
  <si>
    <t>2、养护清单中所列须求数量是估算的预计数量，仅作为采购的共同基础，不能作为最终结算与支付的依据。</t>
  </si>
  <si>
    <t>3、除非合同另有规定，养护清单中有标价的单价和总额价均已包含了为实施和完成合同所需的劳务、材料、机械、质检（自检）、安装、缺陷修复、管理、保险、税费、利润等费用，以及合同明示或暗示的所有责任、义务和一般风险。</t>
  </si>
  <si>
    <t>4、养护清单中的每一个细目都需填入单价。对于没有填入单价或合价的细目，其费用应视为已包括在养护清单的其他单价或合价中，报价人必须按采购人指令完成养护清单中未填入单价或合价的项目细目，但不能得到结算与支付。</t>
  </si>
  <si>
    <t>5、符合合同条款规定的全部费用应认为已被计入有标价的养护清单所列各细目之中，未列细目不予计量的工作，其费用应视为已分摊在本合同的有关细目的单价或合价之中。</t>
  </si>
  <si>
    <r>
      <rPr>
        <sz val="12"/>
        <rFont val="Times New Roman"/>
        <charset val="0"/>
      </rPr>
      <t>6</t>
    </r>
    <r>
      <rPr>
        <sz val="12"/>
        <rFont val="宋体"/>
        <charset val="0"/>
      </rPr>
      <t>、最高投标限价（含单价最高限价）作为养护报价的最高限价，报价人报价不得超出最高投标限价（含单价最高限价），如超出，作废标处理。</t>
    </r>
  </si>
  <si>
    <t>7、养护清单中所列清单量的变动，丝毫不会降低或影响合同条款的效力，也不免除报价人按规定的标准完成任务和修复缺陷的责任。</t>
  </si>
  <si>
    <t>8、养护清单中各项金额均以人民币（元）结算。</t>
  </si>
  <si>
    <t>养护清单汇总表</t>
  </si>
  <si>
    <t>项目名称：2025年度南京江北新区农村公路县道日常养护项目</t>
  </si>
  <si>
    <r>
      <rPr>
        <sz val="10"/>
        <rFont val="宋体"/>
        <charset val="134"/>
      </rPr>
      <t>货币单位：人民币元</t>
    </r>
  </si>
  <si>
    <r>
      <rPr>
        <b/>
        <sz val="11"/>
        <rFont val="宋体"/>
        <charset val="134"/>
      </rPr>
      <t>序号</t>
    </r>
  </si>
  <si>
    <r>
      <rPr>
        <b/>
        <sz val="11"/>
        <rFont val="宋体"/>
        <charset val="134"/>
      </rPr>
      <t>章次</t>
    </r>
  </si>
  <si>
    <r>
      <rPr>
        <b/>
        <sz val="11"/>
        <rFont val="宋体"/>
        <charset val="134"/>
      </rPr>
      <t>科目名称</t>
    </r>
  </si>
  <si>
    <r>
      <rPr>
        <b/>
        <sz val="11"/>
        <rFont val="宋体"/>
        <charset val="134"/>
      </rPr>
      <t>金</t>
    </r>
    <r>
      <rPr>
        <b/>
        <sz val="11"/>
        <rFont val="Times New Roman"/>
        <charset val="134"/>
      </rPr>
      <t xml:space="preserve">  </t>
    </r>
    <r>
      <rPr>
        <b/>
        <sz val="11"/>
        <rFont val="宋体"/>
        <charset val="134"/>
      </rPr>
      <t>额</t>
    </r>
  </si>
  <si>
    <r>
      <rPr>
        <sz val="11"/>
        <rFont val="宋体"/>
        <charset val="134"/>
      </rPr>
      <t>第</t>
    </r>
    <r>
      <rPr>
        <sz val="11"/>
        <rFont val="Times New Roman"/>
        <charset val="134"/>
      </rPr>
      <t xml:space="preserve"> 100</t>
    </r>
    <r>
      <rPr>
        <sz val="11"/>
        <rFont val="宋体"/>
        <charset val="134"/>
      </rPr>
      <t>章</t>
    </r>
  </si>
  <si>
    <t>基价类</t>
  </si>
  <si>
    <r>
      <rPr>
        <sz val="11"/>
        <rFont val="宋体"/>
        <charset val="134"/>
      </rPr>
      <t>第</t>
    </r>
    <r>
      <rPr>
        <sz val="11"/>
        <rFont val="Times New Roman"/>
        <charset val="134"/>
      </rPr>
      <t xml:space="preserve"> 200</t>
    </r>
    <r>
      <rPr>
        <sz val="11"/>
        <rFont val="宋体"/>
        <charset val="134"/>
      </rPr>
      <t>章</t>
    </r>
  </si>
  <si>
    <t>单价类：路基工程</t>
  </si>
  <si>
    <r>
      <rPr>
        <sz val="11"/>
        <rFont val="宋体"/>
        <charset val="134"/>
      </rPr>
      <t>第</t>
    </r>
    <r>
      <rPr>
        <sz val="11"/>
        <rFont val="Times New Roman"/>
        <charset val="134"/>
      </rPr>
      <t xml:space="preserve"> 300</t>
    </r>
    <r>
      <rPr>
        <sz val="11"/>
        <rFont val="宋体"/>
        <charset val="134"/>
      </rPr>
      <t>章</t>
    </r>
  </si>
  <si>
    <t>单价类：路面工程</t>
  </si>
  <si>
    <r>
      <rPr>
        <sz val="11"/>
        <rFont val="宋体"/>
        <charset val="134"/>
      </rPr>
      <t>第</t>
    </r>
    <r>
      <rPr>
        <sz val="11"/>
        <rFont val="Times New Roman"/>
        <charset val="134"/>
      </rPr>
      <t xml:space="preserve"> 400</t>
    </r>
    <r>
      <rPr>
        <sz val="11"/>
        <rFont val="宋体"/>
        <charset val="134"/>
      </rPr>
      <t>章</t>
    </r>
  </si>
  <si>
    <t>单价类：桥梁、涵洞工程</t>
  </si>
  <si>
    <r>
      <rPr>
        <sz val="11"/>
        <rFont val="宋体"/>
        <charset val="134"/>
      </rPr>
      <t>第</t>
    </r>
    <r>
      <rPr>
        <sz val="11"/>
        <rFont val="Times New Roman"/>
        <charset val="134"/>
      </rPr>
      <t xml:space="preserve"> 500</t>
    </r>
    <r>
      <rPr>
        <sz val="11"/>
        <rFont val="宋体"/>
        <charset val="134"/>
      </rPr>
      <t>章</t>
    </r>
  </si>
  <si>
    <t>单价类：隧道工程</t>
  </si>
  <si>
    <t>/</t>
  </si>
  <si>
    <r>
      <rPr>
        <sz val="11"/>
        <rFont val="宋体"/>
        <charset val="134"/>
      </rPr>
      <t>第</t>
    </r>
    <r>
      <rPr>
        <sz val="11"/>
        <rFont val="Times New Roman"/>
        <charset val="134"/>
      </rPr>
      <t xml:space="preserve"> 600</t>
    </r>
    <r>
      <rPr>
        <sz val="11"/>
        <rFont val="宋体"/>
        <charset val="134"/>
      </rPr>
      <t>章</t>
    </r>
  </si>
  <si>
    <t>单价类：安全设施及预埋管线</t>
  </si>
  <si>
    <r>
      <rPr>
        <sz val="11"/>
        <rFont val="宋体"/>
        <charset val="134"/>
      </rPr>
      <t>第</t>
    </r>
    <r>
      <rPr>
        <sz val="11"/>
        <rFont val="Times New Roman"/>
        <charset val="134"/>
      </rPr>
      <t xml:space="preserve"> 700</t>
    </r>
    <r>
      <rPr>
        <sz val="11"/>
        <rFont val="宋体"/>
        <charset val="134"/>
      </rPr>
      <t>章</t>
    </r>
  </si>
  <si>
    <t>单价类：绿化及环境保护设施</t>
  </si>
  <si>
    <r>
      <rPr>
        <sz val="11"/>
        <rFont val="宋体"/>
        <charset val="134"/>
      </rPr>
      <t>第</t>
    </r>
    <r>
      <rPr>
        <sz val="11"/>
        <rFont val="Times New Roman"/>
        <charset val="134"/>
      </rPr>
      <t>100</t>
    </r>
    <r>
      <rPr>
        <sz val="11"/>
        <rFont val="宋体"/>
        <charset val="134"/>
      </rPr>
      <t>章至第</t>
    </r>
    <r>
      <rPr>
        <sz val="11"/>
        <rFont val="Times New Roman"/>
        <charset val="134"/>
      </rPr>
      <t>700</t>
    </r>
    <r>
      <rPr>
        <sz val="11"/>
        <rFont val="宋体"/>
        <charset val="134"/>
      </rPr>
      <t>章合计（</t>
    </r>
    <r>
      <rPr>
        <sz val="11"/>
        <rFont val="Times New Roman"/>
        <charset val="134"/>
      </rPr>
      <t>=1+2+3+4+5+6+7</t>
    </r>
    <r>
      <rPr>
        <sz val="11"/>
        <rFont val="宋体"/>
        <charset val="134"/>
      </rPr>
      <t>）</t>
    </r>
  </si>
  <si>
    <r>
      <rPr>
        <sz val="11"/>
        <rFont val="宋体"/>
        <charset val="134"/>
      </rPr>
      <t>暂列金额（</t>
    </r>
    <r>
      <rPr>
        <sz val="11"/>
        <rFont val="Times New Roman"/>
        <charset val="134"/>
      </rPr>
      <t>8×3%=9</t>
    </r>
    <r>
      <rPr>
        <sz val="11"/>
        <rFont val="宋体"/>
        <charset val="134"/>
      </rPr>
      <t>）</t>
    </r>
  </si>
  <si>
    <r>
      <rPr>
        <sz val="11"/>
        <rFont val="宋体"/>
        <charset val="134"/>
      </rPr>
      <t>安全生产费（最高投标限价的</t>
    </r>
    <r>
      <rPr>
        <sz val="11"/>
        <rFont val="Times New Roman"/>
        <charset val="134"/>
      </rPr>
      <t>1.5%=10)</t>
    </r>
  </si>
  <si>
    <r>
      <rPr>
        <sz val="11"/>
        <rFont val="宋体"/>
        <charset val="134"/>
      </rPr>
      <t>投标总价（</t>
    </r>
    <r>
      <rPr>
        <sz val="11"/>
        <rFont val="Times New Roman"/>
        <charset val="134"/>
      </rPr>
      <t>8+9+10=11</t>
    </r>
    <r>
      <rPr>
        <sz val="11"/>
        <rFont val="宋体"/>
        <charset val="134"/>
      </rPr>
      <t>）</t>
    </r>
  </si>
  <si>
    <t>子目养护清单</t>
  </si>
  <si>
    <t>货币单位：人民币元</t>
  </si>
  <si>
    <r>
      <rPr>
        <b/>
        <sz val="14"/>
        <rFont val="宋体"/>
        <charset val="134"/>
      </rPr>
      <t>清单</t>
    </r>
    <r>
      <rPr>
        <b/>
        <sz val="14"/>
        <rFont val="Times New Roman"/>
        <charset val="134"/>
      </rPr>
      <t xml:space="preserve">  </t>
    </r>
    <r>
      <rPr>
        <b/>
        <sz val="14"/>
        <rFont val="宋体"/>
        <charset val="134"/>
      </rPr>
      <t>第</t>
    </r>
    <r>
      <rPr>
        <b/>
        <sz val="14"/>
        <rFont val="Times New Roman"/>
        <charset val="134"/>
      </rPr>
      <t>100</t>
    </r>
    <r>
      <rPr>
        <b/>
        <sz val="14"/>
        <rFont val="宋体"/>
        <charset val="134"/>
      </rPr>
      <t>章</t>
    </r>
    <r>
      <rPr>
        <b/>
        <sz val="14"/>
        <rFont val="Times New Roman"/>
        <charset val="134"/>
      </rPr>
      <t xml:space="preserve">  </t>
    </r>
    <r>
      <rPr>
        <b/>
        <sz val="14"/>
        <rFont val="宋体"/>
        <charset val="134"/>
      </rPr>
      <t>基价类</t>
    </r>
  </si>
  <si>
    <t>子目号</t>
  </si>
  <si>
    <t>线路编号</t>
  </si>
  <si>
    <t>线路名称</t>
  </si>
  <si>
    <t>单位</t>
  </si>
  <si>
    <t>数量</t>
  </si>
  <si>
    <r>
      <rPr>
        <sz val="10"/>
        <rFont val="宋体"/>
        <charset val="134"/>
      </rPr>
      <t>单价</t>
    </r>
    <r>
      <rPr>
        <sz val="10"/>
        <rFont val="Times New Roman"/>
        <charset val="134"/>
      </rPr>
      <t xml:space="preserve">
(</t>
    </r>
    <r>
      <rPr>
        <sz val="10"/>
        <rFont val="宋体"/>
        <charset val="134"/>
      </rPr>
      <t>元/年</t>
    </r>
    <r>
      <rPr>
        <sz val="10"/>
        <rFont val="Times New Roman"/>
        <charset val="134"/>
      </rPr>
      <t>)</t>
    </r>
  </si>
  <si>
    <r>
      <rPr>
        <sz val="10"/>
        <rFont val="宋体"/>
        <charset val="134"/>
      </rPr>
      <t>合价</t>
    </r>
    <r>
      <rPr>
        <sz val="10"/>
        <rFont val="Times New Roman"/>
        <charset val="134"/>
      </rPr>
      <t xml:space="preserve">
</t>
    </r>
    <r>
      <rPr>
        <sz val="10"/>
        <rFont val="宋体"/>
        <charset val="134"/>
      </rPr>
      <t>（元）</t>
    </r>
  </si>
  <si>
    <r>
      <rPr>
        <sz val="9"/>
        <rFont val="宋体"/>
        <charset val="134"/>
      </rPr>
      <t>单价最高限价</t>
    </r>
    <r>
      <rPr>
        <sz val="9"/>
        <rFont val="Times New Roman"/>
        <charset val="134"/>
      </rPr>
      <t xml:space="preserve">
(</t>
    </r>
    <r>
      <rPr>
        <sz val="9"/>
        <rFont val="宋体"/>
        <charset val="134"/>
      </rPr>
      <t>元</t>
    </r>
    <r>
      <rPr>
        <sz val="9"/>
        <rFont val="Times New Roman"/>
        <charset val="134"/>
      </rPr>
      <t>/</t>
    </r>
    <r>
      <rPr>
        <sz val="9"/>
        <rFont val="宋体"/>
        <charset val="134"/>
      </rPr>
      <t>年</t>
    </r>
    <r>
      <rPr>
        <sz val="9"/>
        <rFont val="Times New Roman"/>
        <charset val="134"/>
      </rPr>
      <t>)</t>
    </r>
  </si>
  <si>
    <r>
      <rPr>
        <sz val="10"/>
        <rFont val="宋体"/>
        <charset val="134"/>
      </rPr>
      <t>备</t>
    </r>
    <r>
      <rPr>
        <sz val="10"/>
        <rFont val="Times New Roman"/>
        <charset val="134"/>
      </rPr>
      <t xml:space="preserve"> </t>
    </r>
    <r>
      <rPr>
        <sz val="10"/>
        <rFont val="宋体"/>
        <charset val="134"/>
      </rPr>
      <t>注</t>
    </r>
  </si>
  <si>
    <t>一、日常巡查</t>
  </si>
  <si>
    <t>1-1</t>
  </si>
  <si>
    <t>日常巡查（公路）</t>
  </si>
  <si>
    <t>km</t>
  </si>
  <si>
    <t>1-2</t>
  </si>
  <si>
    <t>XZ02320192</t>
  </si>
  <si>
    <r>
      <rPr>
        <sz val="9"/>
        <rFont val="宋体"/>
        <charset val="134"/>
      </rPr>
      <t>（服务期限：</t>
    </r>
    <r>
      <rPr>
        <sz val="9"/>
        <rFont val="Times New Roman"/>
        <charset val="134"/>
      </rPr>
      <t>2025.7.1-2026.2.28</t>
    </r>
    <r>
      <rPr>
        <sz val="9"/>
        <rFont val="宋体"/>
        <charset val="134"/>
      </rPr>
      <t>）</t>
    </r>
    <r>
      <rPr>
        <sz val="9"/>
        <rFont val="Times New Roman"/>
        <charset val="134"/>
      </rPr>
      <t xml:space="preserve">  </t>
    </r>
  </si>
  <si>
    <t>二、日常保养</t>
  </si>
  <si>
    <t>1.路基保养</t>
  </si>
  <si>
    <t>（1）公路段</t>
  </si>
  <si>
    <t>X101320192</t>
  </si>
  <si>
    <t>沿滁线</t>
  </si>
  <si>
    <t>三级公路</t>
  </si>
  <si>
    <t>1-2-1</t>
  </si>
  <si>
    <t>X102320192</t>
  </si>
  <si>
    <t>浦六线</t>
  </si>
  <si>
    <t>二级公路</t>
  </si>
  <si>
    <t>1-2-2</t>
  </si>
  <si>
    <t>1-2-3</t>
  </si>
  <si>
    <t>1-2-4</t>
  </si>
  <si>
    <t>1-2-5</t>
  </si>
  <si>
    <t>1-2-6</t>
  </si>
  <si>
    <t>1-3-1</t>
  </si>
  <si>
    <t>X112320192</t>
  </si>
  <si>
    <t>大葛线</t>
  </si>
  <si>
    <t>1-3-2</t>
  </si>
  <si>
    <t>1-3-3</t>
  </si>
  <si>
    <t>一级公路</t>
  </si>
  <si>
    <t>1-3-4</t>
  </si>
  <si>
    <t>1-3-5</t>
  </si>
  <si>
    <t>1-3-6</t>
  </si>
  <si>
    <t>1-4-1</t>
  </si>
  <si>
    <t>X115320192</t>
  </si>
  <si>
    <t>青玉线</t>
  </si>
  <si>
    <t>1-4-2</t>
  </si>
  <si>
    <t>1-4-3</t>
  </si>
  <si>
    <t>1-4-4</t>
  </si>
  <si>
    <t>1-5-1</t>
  </si>
  <si>
    <t>X156320192</t>
  </si>
  <si>
    <t>西坝港疏港一级公路</t>
  </si>
  <si>
    <t>一级公路，有中分带</t>
  </si>
  <si>
    <t>1-5-2</t>
  </si>
  <si>
    <t>1-6</t>
  </si>
  <si>
    <t>X202320192</t>
  </si>
  <si>
    <t>沿山线</t>
  </si>
  <si>
    <t>三级公路，城镇化道路</t>
  </si>
  <si>
    <t>1-7-1</t>
  </si>
  <si>
    <t>X203320192</t>
  </si>
  <si>
    <t>汤虎线</t>
  </si>
  <si>
    <t>1-7-2</t>
  </si>
  <si>
    <t>1-8-1</t>
  </si>
  <si>
    <t>X301320192</t>
  </si>
  <si>
    <t>双城线</t>
  </si>
  <si>
    <t>1-8-2</t>
  </si>
  <si>
    <t>1-9</t>
  </si>
  <si>
    <t>X306320192</t>
  </si>
  <si>
    <t>青芦线（双巷桥）</t>
  </si>
  <si>
    <t>1-10</t>
  </si>
  <si>
    <t>方新线</t>
  </si>
  <si>
    <t>1-11</t>
  </si>
  <si>
    <t>X155</t>
  </si>
  <si>
    <t>花慈线</t>
  </si>
  <si>
    <t>1-12-1</t>
  </si>
  <si>
    <t>环科路</t>
  </si>
  <si>
    <t>1-12-2</t>
  </si>
  <si>
    <t>1-12-3</t>
  </si>
  <si>
    <t>1-13</t>
  </si>
  <si>
    <t>汤盘公路</t>
  </si>
  <si>
    <t>一级公路，城镇化道路</t>
  </si>
  <si>
    <t>1-14</t>
  </si>
  <si>
    <t>XZ01320192</t>
  </si>
  <si>
    <t>浦泗路</t>
  </si>
  <si>
    <t>1-15</t>
  </si>
  <si>
    <t xml:space="preserve">江北沿江公路（服务期限：2025.7.1-2026.2.28）  </t>
  </si>
  <si>
    <r>
      <rPr>
        <b/>
        <sz val="10"/>
        <rFont val="宋体"/>
        <charset val="134"/>
      </rPr>
      <t>（</t>
    </r>
    <r>
      <rPr>
        <b/>
        <sz val="10"/>
        <rFont val="Times New Roman"/>
        <charset val="134"/>
      </rPr>
      <t>2</t>
    </r>
    <r>
      <rPr>
        <b/>
        <sz val="10"/>
        <rFont val="宋体"/>
        <charset val="134"/>
      </rPr>
      <t>）匝道段</t>
    </r>
  </si>
  <si>
    <t>1-16</t>
  </si>
  <si>
    <t>二桥高速新华路匝道</t>
  </si>
  <si>
    <t>1-17</t>
  </si>
  <si>
    <t>西坝港疏港一级公路匝道</t>
  </si>
  <si>
    <r>
      <rPr>
        <b/>
        <sz val="10"/>
        <rFont val="宋体"/>
        <charset val="134"/>
      </rPr>
      <t>（</t>
    </r>
    <r>
      <rPr>
        <b/>
        <sz val="10"/>
        <rFont val="Times New Roman"/>
        <charset val="134"/>
      </rPr>
      <t>3</t>
    </r>
    <r>
      <rPr>
        <b/>
        <sz val="10"/>
        <rFont val="宋体"/>
        <charset val="134"/>
      </rPr>
      <t>）市政段</t>
    </r>
  </si>
  <si>
    <t>1-18</t>
  </si>
  <si>
    <t>沿山大道排水明渠</t>
  </si>
  <si>
    <r>
      <rPr>
        <sz val="10"/>
        <rFont val="宋体"/>
        <charset val="134"/>
      </rPr>
      <t>沿山大道（市政段）（</t>
    </r>
    <r>
      <rPr>
        <sz val="10"/>
        <rFont val="Times New Roman"/>
        <charset val="134"/>
      </rPr>
      <t>5.1km</t>
    </r>
    <r>
      <rPr>
        <sz val="10"/>
        <rFont val="宋体"/>
        <charset val="134"/>
      </rPr>
      <t>）</t>
    </r>
  </si>
  <si>
    <t>m</t>
  </si>
  <si>
    <t>市政道路</t>
  </si>
  <si>
    <t>1-19</t>
  </si>
  <si>
    <t>沿山大道边坡</t>
  </si>
  <si>
    <t>1-20</t>
  </si>
  <si>
    <t>环科路边坡</t>
  </si>
  <si>
    <r>
      <rPr>
        <sz val="10"/>
        <rFont val="宋体"/>
        <charset val="134"/>
      </rPr>
      <t>环科路（市政段）（</t>
    </r>
    <r>
      <rPr>
        <sz val="10"/>
        <rFont val="Times New Roman"/>
        <charset val="134"/>
      </rPr>
      <t>4.1km</t>
    </r>
    <r>
      <rPr>
        <sz val="10"/>
        <rFont val="宋体"/>
        <charset val="134"/>
      </rPr>
      <t>）</t>
    </r>
  </si>
  <si>
    <t>2.路面保养</t>
  </si>
  <si>
    <t>2-1</t>
  </si>
  <si>
    <t>浦珠北路车行道</t>
  </si>
  <si>
    <r>
      <rPr>
        <sz val="10"/>
        <rFont val="宋体"/>
        <charset val="134"/>
      </rPr>
      <t>浦珠北路（市政段）（</t>
    </r>
    <r>
      <rPr>
        <sz val="10"/>
        <rFont val="Times New Roman"/>
        <charset val="134"/>
      </rPr>
      <t>4.85km</t>
    </r>
    <r>
      <rPr>
        <sz val="10"/>
        <rFont val="宋体"/>
        <charset val="134"/>
      </rPr>
      <t>）</t>
    </r>
  </si>
  <si>
    <r>
      <rPr>
        <sz val="10"/>
        <rFont val="Times New Roman"/>
        <charset val="134"/>
      </rPr>
      <t>m</t>
    </r>
    <r>
      <rPr>
        <vertAlign val="superscript"/>
        <sz val="10"/>
        <rFont val="Times New Roman"/>
        <charset val="134"/>
      </rPr>
      <t>2</t>
    </r>
  </si>
  <si>
    <t>2-2</t>
  </si>
  <si>
    <t>浦珠北路人行道</t>
  </si>
  <si>
    <t>2-3</t>
  </si>
  <si>
    <t>沿山大道车行道</t>
  </si>
  <si>
    <t>2-4</t>
  </si>
  <si>
    <t>环科路车行道</t>
  </si>
  <si>
    <t>2-5</t>
  </si>
  <si>
    <t>环科路人行道</t>
  </si>
  <si>
    <t>2-6</t>
  </si>
  <si>
    <t>浦珠北路护栏</t>
  </si>
  <si>
    <t>3.桥隧构造物保养</t>
  </si>
  <si>
    <t>3-1</t>
  </si>
  <si>
    <t>浦珠北路桥梁</t>
  </si>
  <si>
    <t>4.交通工程及沿线设施保养</t>
  </si>
  <si>
    <t>4-1</t>
  </si>
  <si>
    <t>浦珠北路路牌</t>
  </si>
  <si>
    <t>块</t>
  </si>
  <si>
    <t>4-2</t>
  </si>
  <si>
    <t>沿山大道路牌</t>
  </si>
  <si>
    <t>4-3</t>
  </si>
  <si>
    <t>环科路路牌</t>
  </si>
  <si>
    <t>4-4</t>
  </si>
  <si>
    <t>照明配电箱</t>
  </si>
  <si>
    <r>
      <rPr>
        <sz val="10"/>
        <rFont val="Times New Roman"/>
        <charset val="134"/>
      </rPr>
      <t>1</t>
    </r>
    <r>
      <rPr>
        <sz val="10"/>
        <rFont val="宋体"/>
        <charset val="134"/>
      </rPr>
      <t>、巡查、保洁、易耗损件更换</t>
    </r>
  </si>
  <si>
    <t>座</t>
  </si>
  <si>
    <t>4-5</t>
  </si>
  <si>
    <t>箱式变配电站</t>
  </si>
  <si>
    <t>4-6</t>
  </si>
  <si>
    <t>功能灯</t>
  </si>
  <si>
    <t>盏</t>
  </si>
  <si>
    <t>4-7</t>
  </si>
  <si>
    <t>架空线悬挑灯</t>
  </si>
  <si>
    <t>4-8</t>
  </si>
  <si>
    <r>
      <rPr>
        <sz val="10"/>
        <rFont val="宋体"/>
        <charset val="134"/>
      </rPr>
      <t>功能灯</t>
    </r>
    <r>
      <rPr>
        <sz val="10"/>
        <rFont val="Times New Roman"/>
        <charset val="134"/>
      </rPr>
      <t>2</t>
    </r>
  </si>
  <si>
    <t>套</t>
  </si>
  <si>
    <t>4-9</t>
  </si>
  <si>
    <t>高杆灯</t>
  </si>
  <si>
    <t>4-10</t>
  </si>
  <si>
    <t>电缆维护</t>
  </si>
  <si>
    <r>
      <rPr>
        <sz val="10"/>
        <rFont val="Times New Roman"/>
        <charset val="134"/>
      </rPr>
      <t>1</t>
    </r>
    <r>
      <rPr>
        <sz val="10"/>
        <rFont val="宋体"/>
        <charset val="134"/>
      </rPr>
      <t>、巡查、维护</t>
    </r>
  </si>
  <si>
    <t>4-11</t>
  </si>
  <si>
    <t>智能公交站台</t>
  </si>
  <si>
    <t>智能公交站台信息维护</t>
  </si>
  <si>
    <t>4-12</t>
  </si>
  <si>
    <t>智能公交站台巡查、保洁、易耗损件更换</t>
  </si>
  <si>
    <t>5.绿化保养</t>
  </si>
  <si>
    <t>5-1</t>
  </si>
  <si>
    <t>环科路绿地</t>
  </si>
  <si>
    <t>5-2</t>
  </si>
  <si>
    <t>环科路乔木</t>
  </si>
  <si>
    <t>株</t>
  </si>
  <si>
    <t>5-3</t>
  </si>
  <si>
    <t>西坝港疏港一级公路匝道绿地</t>
  </si>
  <si>
    <t>公路段中分带养护</t>
  </si>
  <si>
    <t>5-4</t>
  </si>
  <si>
    <t>浦珠北路绿地</t>
  </si>
  <si>
    <t>5-5</t>
  </si>
  <si>
    <t>浦珠北路广场</t>
  </si>
  <si>
    <t>5-6</t>
  </si>
  <si>
    <t>浦珠北路乔木</t>
  </si>
  <si>
    <t>5-7</t>
  </si>
  <si>
    <t>浦珠北路草花</t>
  </si>
  <si>
    <t>5-8</t>
  </si>
  <si>
    <t>沿山大道绿地</t>
  </si>
  <si>
    <t>5-9</t>
  </si>
  <si>
    <t>沿山大道乔灌木</t>
  </si>
  <si>
    <t>6.工区应急</t>
  </si>
  <si>
    <t>6-1</t>
  </si>
  <si>
    <t>工区应急（固定值）</t>
  </si>
  <si>
    <t>项</t>
  </si>
  <si>
    <r>
      <rPr>
        <b/>
        <sz val="10"/>
        <rFont val="宋体"/>
        <charset val="134"/>
      </rPr>
      <t>第</t>
    </r>
    <r>
      <rPr>
        <b/>
        <sz val="10"/>
        <rFont val="Times New Roman"/>
        <charset val="134"/>
      </rPr>
      <t>100</t>
    </r>
    <r>
      <rPr>
        <b/>
        <sz val="10"/>
        <rFont val="宋体"/>
        <charset val="134"/>
      </rPr>
      <t>章小计（结转至第</t>
    </r>
    <r>
      <rPr>
        <b/>
        <sz val="10"/>
        <rFont val="Times New Roman"/>
        <charset val="134"/>
      </rPr>
      <t xml:space="preserve"> </t>
    </r>
    <r>
      <rPr>
        <b/>
        <sz val="10"/>
        <rFont val="宋体"/>
        <charset val="134"/>
      </rPr>
      <t>页养护清单汇总表）人民币</t>
    </r>
  </si>
  <si>
    <t>元</t>
  </si>
  <si>
    <r>
      <rPr>
        <b/>
        <sz val="14"/>
        <rFont val="宋体"/>
        <charset val="134"/>
      </rPr>
      <t>清单</t>
    </r>
    <r>
      <rPr>
        <b/>
        <sz val="14"/>
        <rFont val="Times New Roman"/>
        <charset val="134"/>
      </rPr>
      <t xml:space="preserve">   </t>
    </r>
    <r>
      <rPr>
        <b/>
        <sz val="14"/>
        <rFont val="宋体"/>
        <charset val="134"/>
      </rPr>
      <t>第</t>
    </r>
    <r>
      <rPr>
        <b/>
        <sz val="14"/>
        <rFont val="Times New Roman"/>
        <charset val="134"/>
      </rPr>
      <t>200</t>
    </r>
    <r>
      <rPr>
        <b/>
        <sz val="14"/>
        <rFont val="宋体"/>
        <charset val="134"/>
      </rPr>
      <t>章</t>
    </r>
    <r>
      <rPr>
        <b/>
        <sz val="14"/>
        <rFont val="Times New Roman"/>
        <charset val="134"/>
      </rPr>
      <t xml:space="preserve">  </t>
    </r>
    <r>
      <rPr>
        <b/>
        <sz val="14"/>
        <rFont val="宋体"/>
        <charset val="134"/>
      </rPr>
      <t>路</t>
    </r>
    <r>
      <rPr>
        <b/>
        <sz val="14"/>
        <rFont val="Times New Roman"/>
        <charset val="134"/>
      </rPr>
      <t xml:space="preserve"> </t>
    </r>
    <r>
      <rPr>
        <b/>
        <sz val="14"/>
        <rFont val="宋体"/>
        <charset val="134"/>
      </rPr>
      <t>基（单价类）</t>
    </r>
  </si>
  <si>
    <t>子目名称</t>
  </si>
  <si>
    <r>
      <rPr>
        <sz val="10"/>
        <rFont val="宋体"/>
        <charset val="134"/>
      </rPr>
      <t>单</t>
    </r>
    <r>
      <rPr>
        <sz val="10"/>
        <rFont val="Times New Roman"/>
        <charset val="134"/>
      </rPr>
      <t xml:space="preserve"> </t>
    </r>
    <r>
      <rPr>
        <sz val="10"/>
        <rFont val="宋体"/>
        <charset val="134"/>
      </rPr>
      <t>价</t>
    </r>
  </si>
  <si>
    <t>合价</t>
  </si>
  <si>
    <t>单价最高限价</t>
  </si>
  <si>
    <t>备注</t>
  </si>
  <si>
    <t>保险费</t>
  </si>
  <si>
    <t>-a</t>
  </si>
  <si>
    <t>按合同条款规定、提供建筑工程一切险</t>
  </si>
  <si>
    <t>总额</t>
  </si>
  <si>
    <t>-b</t>
  </si>
  <si>
    <t>按合同条款规定、提供第三者责任险</t>
  </si>
  <si>
    <t>-c</t>
  </si>
  <si>
    <r>
      <rPr>
        <sz val="10"/>
        <rFont val="宋体"/>
        <charset val="134"/>
      </rPr>
      <t>工伤保险费（最高投标限价的</t>
    </r>
    <r>
      <rPr>
        <sz val="10"/>
        <rFont val="Times New Roman"/>
        <charset val="0"/>
      </rPr>
      <t>2.5‰</t>
    </r>
    <r>
      <rPr>
        <sz val="10"/>
        <rFont val="宋体"/>
        <charset val="134"/>
      </rPr>
      <t>，不可竞争费）</t>
    </r>
  </si>
  <si>
    <r>
      <rPr>
        <sz val="10"/>
        <rFont val="宋体"/>
        <charset val="134"/>
      </rPr>
      <t>清表（厚</t>
    </r>
    <r>
      <rPr>
        <sz val="10"/>
        <rFont val="Times New Roman"/>
        <charset val="134"/>
      </rPr>
      <t>10cm</t>
    </r>
    <r>
      <rPr>
        <sz val="10"/>
        <rFont val="宋体"/>
        <charset val="134"/>
      </rPr>
      <t>）</t>
    </r>
  </si>
  <si>
    <t>清表、装、弃、运</t>
  </si>
  <si>
    <t>砍伐树木（胸径综合）</t>
  </si>
  <si>
    <t>棵</t>
  </si>
  <si>
    <t>砍伐、装、弃、运</t>
  </si>
  <si>
    <t>挖除树根（胸径综合）</t>
  </si>
  <si>
    <t>挖根、装、弃、运</t>
  </si>
  <si>
    <t>挖土方</t>
  </si>
  <si>
    <r>
      <rPr>
        <sz val="10"/>
        <rFont val="Times New Roman"/>
        <charset val="134"/>
      </rPr>
      <t>m</t>
    </r>
    <r>
      <rPr>
        <vertAlign val="superscript"/>
        <sz val="10"/>
        <rFont val="Times New Roman"/>
        <charset val="134"/>
      </rPr>
      <t>3</t>
    </r>
  </si>
  <si>
    <t>挖、装、弃、运</t>
  </si>
  <si>
    <t>素土填筑</t>
  </si>
  <si>
    <t>外购土、摊铺、压实</t>
  </si>
  <si>
    <t>2-7</t>
  </si>
  <si>
    <t>沥青面层挖除</t>
  </si>
  <si>
    <t>切缝、挖除、装、弃、运</t>
  </si>
  <si>
    <t>2-8</t>
  </si>
  <si>
    <t>挖除路基结构层</t>
  </si>
  <si>
    <t>拆除、装、弃、运</t>
  </si>
  <si>
    <t>2-9</t>
  </si>
  <si>
    <t>水泥路面破除</t>
  </si>
  <si>
    <t>切缝、破除、装、弃、运</t>
  </si>
  <si>
    <t>2-10</t>
  </si>
  <si>
    <t>拆除浆砌圬工</t>
  </si>
  <si>
    <t>2-11</t>
  </si>
  <si>
    <t>拆除混凝土圬工</t>
  </si>
  <si>
    <t>2-12</t>
  </si>
  <si>
    <t>拆除钢筋混凝土</t>
  </si>
  <si>
    <t>凿除、装、弃、运</t>
  </si>
  <si>
    <t>2-13</t>
  </si>
  <si>
    <t>片石边沟砌筑</t>
  </si>
  <si>
    <r>
      <rPr>
        <sz val="10"/>
        <rFont val="宋体"/>
        <charset val="134"/>
      </rPr>
      <t>挖基、垫层、</t>
    </r>
    <r>
      <rPr>
        <sz val="10"/>
        <rFont val="Times New Roman"/>
        <charset val="134"/>
      </rPr>
      <t>M10</t>
    </r>
    <r>
      <rPr>
        <sz val="10"/>
        <rFont val="宋体"/>
        <charset val="134"/>
      </rPr>
      <t>砌筑、勾缝</t>
    </r>
  </si>
  <si>
    <t>2-14</t>
  </si>
  <si>
    <t>砖砌体</t>
  </si>
  <si>
    <t>挖基、垫层、砌筑、勾缝、粉刷</t>
  </si>
  <si>
    <t>2-15</t>
  </si>
  <si>
    <t>修整路肩、边坡</t>
  </si>
  <si>
    <t>外购土、培土、修整</t>
  </si>
  <si>
    <t>2-16</t>
  </si>
  <si>
    <t>边沟盖板修换</t>
  </si>
  <si>
    <t>拆除、预制、安装</t>
  </si>
  <si>
    <t>2-17</t>
  </si>
  <si>
    <t>浆砌片石挡墙</t>
  </si>
  <si>
    <t>2-18</t>
  </si>
  <si>
    <t>浆砌片石挡墙勾缝</t>
  </si>
  <si>
    <t>水泥砂浆</t>
  </si>
  <si>
    <t>2-19</t>
  </si>
  <si>
    <t>预制块边沟砂浆抹带</t>
  </si>
  <si>
    <t>2-20</t>
  </si>
  <si>
    <t>砂浆抹面</t>
  </si>
  <si>
    <r>
      <rPr>
        <b/>
        <sz val="10"/>
        <rFont val="宋体"/>
        <charset val="134"/>
      </rPr>
      <t>第</t>
    </r>
    <r>
      <rPr>
        <b/>
        <sz val="10"/>
        <rFont val="Times New Roman"/>
        <charset val="134"/>
      </rPr>
      <t>200</t>
    </r>
    <r>
      <rPr>
        <b/>
        <sz val="10"/>
        <rFont val="宋体"/>
        <charset val="134"/>
      </rPr>
      <t>章小计（结转至第</t>
    </r>
    <r>
      <rPr>
        <b/>
        <sz val="10"/>
        <rFont val="Times New Roman"/>
        <charset val="134"/>
      </rPr>
      <t xml:space="preserve"> </t>
    </r>
    <r>
      <rPr>
        <b/>
        <sz val="10"/>
        <rFont val="宋体"/>
        <charset val="134"/>
      </rPr>
      <t>页养护清单汇总表）人民币</t>
    </r>
  </si>
  <si>
    <r>
      <rPr>
        <b/>
        <sz val="14"/>
        <rFont val="宋体"/>
        <charset val="134"/>
      </rPr>
      <t>清单</t>
    </r>
    <r>
      <rPr>
        <b/>
        <sz val="14"/>
        <rFont val="Times New Roman"/>
        <charset val="134"/>
      </rPr>
      <t xml:space="preserve">   </t>
    </r>
    <r>
      <rPr>
        <b/>
        <sz val="14"/>
        <rFont val="宋体"/>
        <charset val="134"/>
      </rPr>
      <t>第</t>
    </r>
    <r>
      <rPr>
        <b/>
        <sz val="14"/>
        <rFont val="Times New Roman"/>
        <charset val="134"/>
      </rPr>
      <t>300</t>
    </r>
    <r>
      <rPr>
        <b/>
        <sz val="14"/>
        <rFont val="宋体"/>
        <charset val="134"/>
      </rPr>
      <t>章</t>
    </r>
    <r>
      <rPr>
        <b/>
        <sz val="14"/>
        <rFont val="Times New Roman"/>
        <charset val="134"/>
      </rPr>
      <t xml:space="preserve">  </t>
    </r>
    <r>
      <rPr>
        <b/>
        <sz val="14"/>
        <rFont val="宋体"/>
        <charset val="134"/>
      </rPr>
      <t>路</t>
    </r>
    <r>
      <rPr>
        <b/>
        <sz val="14"/>
        <rFont val="Times New Roman"/>
        <charset val="134"/>
      </rPr>
      <t xml:space="preserve"> </t>
    </r>
    <r>
      <rPr>
        <b/>
        <sz val="14"/>
        <rFont val="宋体"/>
        <charset val="134"/>
      </rPr>
      <t>面（单价类）</t>
    </r>
  </si>
  <si>
    <r>
      <rPr>
        <sz val="10"/>
        <rFont val="宋体"/>
        <charset val="134"/>
      </rPr>
      <t>合</t>
    </r>
    <r>
      <rPr>
        <sz val="10"/>
        <rFont val="Times New Roman"/>
        <charset val="134"/>
      </rPr>
      <t xml:space="preserve">  </t>
    </r>
    <r>
      <rPr>
        <sz val="10"/>
        <rFont val="宋体"/>
        <charset val="134"/>
      </rPr>
      <t>价</t>
    </r>
  </si>
  <si>
    <t>水稳碎石基层</t>
  </si>
  <si>
    <t>m³</t>
  </si>
  <si>
    <t>铺筑、碾压、养生</t>
  </si>
  <si>
    <t>3-2</t>
  </si>
  <si>
    <t>碎石垫层</t>
  </si>
  <si>
    <t>摊铺、碾压</t>
  </si>
  <si>
    <t>3-3</t>
  </si>
  <si>
    <r>
      <rPr>
        <sz val="10"/>
        <rFont val="Times New Roman"/>
        <charset val="134"/>
      </rPr>
      <t>C20</t>
    </r>
    <r>
      <rPr>
        <sz val="10"/>
        <rFont val="宋体"/>
        <charset val="134"/>
      </rPr>
      <t>水泥砼基层</t>
    </r>
  </si>
  <si>
    <t>铺筑、养生</t>
  </si>
  <si>
    <t>3-4</t>
  </si>
  <si>
    <r>
      <rPr>
        <sz val="10"/>
        <rFont val="Times New Roman"/>
        <charset val="134"/>
      </rPr>
      <t>C30</t>
    </r>
    <r>
      <rPr>
        <sz val="10"/>
        <rFont val="宋体"/>
        <charset val="134"/>
      </rPr>
      <t>水泥砼面层</t>
    </r>
  </si>
  <si>
    <t>3-5</t>
  </si>
  <si>
    <t>砼路面结构钢筋</t>
  </si>
  <si>
    <t>吨</t>
  </si>
  <si>
    <t>成型、绑扎</t>
  </si>
  <si>
    <t>3-6</t>
  </si>
  <si>
    <t>沥青粘层油</t>
  </si>
  <si>
    <t>m²</t>
  </si>
  <si>
    <t>打油</t>
  </si>
  <si>
    <t>3-7</t>
  </si>
  <si>
    <r>
      <rPr>
        <sz val="10"/>
        <rFont val="Times New Roman"/>
        <charset val="134"/>
      </rPr>
      <t>AC-16</t>
    </r>
    <r>
      <rPr>
        <sz val="10"/>
        <rFont val="宋体"/>
        <charset val="134"/>
      </rPr>
      <t>沥青砼</t>
    </r>
  </si>
  <si>
    <t>摊铺、碾压、贴缝带</t>
  </si>
  <si>
    <t>3-8</t>
  </si>
  <si>
    <r>
      <rPr>
        <sz val="10"/>
        <rFont val="Times New Roman"/>
        <charset val="134"/>
      </rPr>
      <t>AC-13</t>
    </r>
    <r>
      <rPr>
        <sz val="10"/>
        <rFont val="宋体"/>
        <charset val="134"/>
      </rPr>
      <t>沥青砼</t>
    </r>
  </si>
  <si>
    <t>3-9</t>
  </si>
  <si>
    <t>沥青冷补材料</t>
  </si>
  <si>
    <t>3-10</t>
  </si>
  <si>
    <t>沥青路面灌缝</t>
  </si>
  <si>
    <t>米</t>
  </si>
  <si>
    <t>扩缝、灌沥青</t>
  </si>
  <si>
    <t>3-11</t>
  </si>
  <si>
    <t>水泥路面灌缝</t>
  </si>
  <si>
    <t>3-12</t>
  </si>
  <si>
    <t>混凝土路缘石</t>
  </si>
  <si>
    <t>拆除、铺砌、勾缝</t>
  </si>
  <si>
    <t>3-13</t>
  </si>
  <si>
    <t>扶正路缘石</t>
  </si>
  <si>
    <t>扶正、靠背砼、勾缝</t>
  </si>
  <si>
    <t>3-14</t>
  </si>
  <si>
    <t>雨水蓖更换</t>
  </si>
  <si>
    <t>开挖、拆除、加固、新装、措施</t>
  </si>
  <si>
    <t>3-15</t>
  </si>
  <si>
    <t>窨井盖更换</t>
  </si>
  <si>
    <t>3-16</t>
  </si>
  <si>
    <t>换雨水蓖</t>
  </si>
  <si>
    <t>个</t>
  </si>
  <si>
    <t>新装</t>
  </si>
  <si>
    <t>3-17</t>
  </si>
  <si>
    <t>3-18</t>
  </si>
  <si>
    <r>
      <rPr>
        <sz val="10"/>
        <rFont val="宋体"/>
        <charset val="134"/>
      </rPr>
      <t>现浇</t>
    </r>
    <r>
      <rPr>
        <sz val="10"/>
        <rFont val="Times New Roman"/>
        <charset val="134"/>
      </rPr>
      <t>C20</t>
    </r>
    <r>
      <rPr>
        <sz val="10"/>
        <rFont val="宋体"/>
        <charset val="134"/>
      </rPr>
      <t>混凝土（排水构筑物）</t>
    </r>
  </si>
  <si>
    <t>清理、铺筑、养生</t>
  </si>
  <si>
    <t>3-19</t>
  </si>
  <si>
    <r>
      <rPr>
        <sz val="10"/>
        <rFont val="宋体"/>
        <charset val="134"/>
      </rPr>
      <t>现浇</t>
    </r>
    <r>
      <rPr>
        <sz val="10"/>
        <rFont val="Times New Roman"/>
        <charset val="134"/>
      </rPr>
      <t>C25</t>
    </r>
    <r>
      <rPr>
        <sz val="10"/>
        <rFont val="宋体"/>
        <charset val="134"/>
      </rPr>
      <t>混凝土（排水构筑物）</t>
    </r>
  </si>
  <si>
    <t>3-20</t>
  </si>
  <si>
    <t>人行道拆换</t>
  </si>
  <si>
    <t>拆除、砼垫层及面层新做</t>
  </si>
  <si>
    <t>3-21</t>
  </si>
  <si>
    <t>计日人工</t>
  </si>
  <si>
    <r>
      <rPr>
        <sz val="10"/>
        <rFont val="宋体"/>
        <charset val="134"/>
      </rPr>
      <t>工</t>
    </r>
    <r>
      <rPr>
        <sz val="10"/>
        <rFont val="Times New Roman"/>
        <charset val="134"/>
      </rPr>
      <t>/</t>
    </r>
    <r>
      <rPr>
        <sz val="10"/>
        <rFont val="宋体"/>
        <charset val="134"/>
      </rPr>
      <t>日</t>
    </r>
  </si>
  <si>
    <t>计日工</t>
  </si>
  <si>
    <t>3-22</t>
  </si>
  <si>
    <t>轮式挖掘机</t>
  </si>
  <si>
    <t>台班</t>
  </si>
  <si>
    <t>含油、税、人工</t>
  </si>
  <si>
    <t>3-23</t>
  </si>
  <si>
    <t>五小工程车</t>
  </si>
  <si>
    <r>
      <rPr>
        <b/>
        <sz val="10"/>
        <rFont val="宋体"/>
        <charset val="134"/>
      </rPr>
      <t>第</t>
    </r>
    <r>
      <rPr>
        <b/>
        <sz val="10"/>
        <rFont val="Times New Roman"/>
        <charset val="134"/>
      </rPr>
      <t>300</t>
    </r>
    <r>
      <rPr>
        <b/>
        <sz val="10"/>
        <rFont val="宋体"/>
        <charset val="134"/>
      </rPr>
      <t>章小计（结转至第</t>
    </r>
    <r>
      <rPr>
        <b/>
        <sz val="10"/>
        <rFont val="Times New Roman"/>
        <charset val="134"/>
      </rPr>
      <t xml:space="preserve"> </t>
    </r>
    <r>
      <rPr>
        <b/>
        <sz val="10"/>
        <rFont val="宋体"/>
        <charset val="134"/>
      </rPr>
      <t>页养护清单汇总表）人民币</t>
    </r>
  </si>
  <si>
    <r>
      <rPr>
        <b/>
        <sz val="14"/>
        <rFont val="宋体"/>
        <charset val="134"/>
      </rPr>
      <t>清单</t>
    </r>
    <r>
      <rPr>
        <b/>
        <sz val="14"/>
        <rFont val="Times New Roman"/>
        <charset val="134"/>
      </rPr>
      <t xml:space="preserve">   </t>
    </r>
    <r>
      <rPr>
        <b/>
        <sz val="14"/>
        <rFont val="宋体"/>
        <charset val="134"/>
      </rPr>
      <t>第</t>
    </r>
    <r>
      <rPr>
        <b/>
        <sz val="14"/>
        <rFont val="Times New Roman"/>
        <charset val="134"/>
      </rPr>
      <t>400</t>
    </r>
    <r>
      <rPr>
        <b/>
        <sz val="14"/>
        <rFont val="宋体"/>
        <charset val="134"/>
      </rPr>
      <t>章</t>
    </r>
    <r>
      <rPr>
        <b/>
        <sz val="14"/>
        <rFont val="Times New Roman"/>
        <charset val="134"/>
      </rPr>
      <t xml:space="preserve">  </t>
    </r>
    <r>
      <rPr>
        <b/>
        <sz val="14"/>
        <rFont val="宋体"/>
        <charset val="134"/>
      </rPr>
      <t>桥梁、涵洞（单价类）</t>
    </r>
  </si>
  <si>
    <r>
      <rPr>
        <sz val="10"/>
        <rFont val="宋体"/>
        <charset val="134"/>
      </rPr>
      <t>子目号</t>
    </r>
  </si>
  <si>
    <r>
      <rPr>
        <sz val="10"/>
        <rFont val="宋体"/>
        <charset val="134"/>
      </rPr>
      <t>子目名称</t>
    </r>
  </si>
  <si>
    <r>
      <rPr>
        <sz val="10"/>
        <rFont val="宋体"/>
        <charset val="134"/>
      </rPr>
      <t>单位</t>
    </r>
  </si>
  <si>
    <r>
      <rPr>
        <sz val="10"/>
        <rFont val="宋体"/>
        <charset val="134"/>
      </rPr>
      <t>数量</t>
    </r>
  </si>
  <si>
    <r>
      <rPr>
        <sz val="10"/>
        <rFont val="宋体"/>
        <charset val="134"/>
      </rPr>
      <t>单价最高限价</t>
    </r>
  </si>
  <si>
    <r>
      <rPr>
        <sz val="10"/>
        <rFont val="宋体"/>
        <charset val="134"/>
      </rPr>
      <t>备注</t>
    </r>
  </si>
  <si>
    <r>
      <rPr>
        <sz val="10"/>
        <rFont val="Times New Roman"/>
        <charset val="134"/>
      </rPr>
      <t>C30</t>
    </r>
    <r>
      <rPr>
        <sz val="10"/>
        <rFont val="宋体"/>
        <charset val="134"/>
      </rPr>
      <t>混凝土修补桥梁基础及下部结构</t>
    </r>
  </si>
  <si>
    <r>
      <rPr>
        <sz val="10"/>
        <rFont val="宋体"/>
        <charset val="134"/>
      </rPr>
      <t>凿毛、填筑、养生</t>
    </r>
  </si>
  <si>
    <r>
      <rPr>
        <sz val="10"/>
        <rFont val="Times New Roman"/>
        <charset val="134"/>
      </rPr>
      <t>C50</t>
    </r>
    <r>
      <rPr>
        <sz val="10"/>
        <rFont val="宋体"/>
        <charset val="134"/>
      </rPr>
      <t>钢纤维防水混凝土修补桥面铺装</t>
    </r>
  </si>
  <si>
    <r>
      <rPr>
        <sz val="10"/>
        <color indexed="8"/>
        <rFont val="宋体"/>
        <charset val="134"/>
      </rPr>
      <t>更换伸缩缝（</t>
    </r>
    <r>
      <rPr>
        <sz val="10"/>
        <color indexed="8"/>
        <rFont val="Times New Roman"/>
        <charset val="134"/>
      </rPr>
      <t>D40)</t>
    </r>
  </si>
  <si>
    <r>
      <rPr>
        <sz val="10"/>
        <color rgb="FF000000"/>
        <rFont val="宋体"/>
        <charset val="134"/>
      </rPr>
      <t>拆除、更换</t>
    </r>
  </si>
  <si>
    <r>
      <rPr>
        <sz val="10"/>
        <color indexed="8"/>
        <rFont val="宋体"/>
        <charset val="134"/>
      </rPr>
      <t>更换伸缩缝（</t>
    </r>
    <r>
      <rPr>
        <sz val="10"/>
        <color indexed="8"/>
        <rFont val="Times New Roman"/>
        <charset val="134"/>
      </rPr>
      <t>D60)</t>
    </r>
  </si>
  <si>
    <r>
      <rPr>
        <sz val="10"/>
        <color indexed="8"/>
        <rFont val="宋体"/>
        <charset val="134"/>
      </rPr>
      <t>防撞护栏铁质扶手油漆</t>
    </r>
  </si>
  <si>
    <r>
      <rPr>
        <sz val="10"/>
        <rFont val="宋体"/>
        <charset val="134"/>
      </rPr>
      <t>表面清理、底漆层、中间漆层、面漆层等</t>
    </r>
  </si>
  <si>
    <t>混凝土防撞墙刷漆</t>
  </si>
  <si>
    <r>
      <rPr>
        <sz val="10"/>
        <color rgb="FF000000"/>
        <rFont val="宋体"/>
        <charset val="134"/>
      </rPr>
      <t>桥面排水系统维修及更换</t>
    </r>
  </si>
  <si>
    <r>
      <rPr>
        <sz val="10"/>
        <rFont val="宋体"/>
        <charset val="134"/>
      </rPr>
      <t>安装泄水管、排水管（含破损泄水管、排水管的拆除）</t>
    </r>
  </si>
  <si>
    <r>
      <rPr>
        <sz val="10"/>
        <rFont val="宋体"/>
        <charset val="134"/>
      </rPr>
      <t>钢筋保护剂</t>
    </r>
  </si>
  <si>
    <r>
      <rPr>
        <sz val="10"/>
        <rFont val="宋体"/>
        <charset val="134"/>
      </rPr>
      <t>除锈、涂保护剂</t>
    </r>
  </si>
  <si>
    <r>
      <rPr>
        <sz val="10"/>
        <rFont val="宋体"/>
        <charset val="134"/>
      </rPr>
      <t>钢筋阻锈剂</t>
    </r>
  </si>
  <si>
    <r>
      <rPr>
        <sz val="10"/>
        <rFont val="宋体"/>
        <charset val="134"/>
      </rPr>
      <t>除锈、涂阻锈剂</t>
    </r>
  </si>
  <si>
    <r>
      <rPr>
        <b/>
        <sz val="10"/>
        <rFont val="宋体"/>
        <charset val="134"/>
      </rPr>
      <t>第</t>
    </r>
    <r>
      <rPr>
        <b/>
        <sz val="10"/>
        <rFont val="Times New Roman"/>
        <charset val="134"/>
      </rPr>
      <t>400</t>
    </r>
    <r>
      <rPr>
        <b/>
        <sz val="10"/>
        <rFont val="宋体"/>
        <charset val="134"/>
      </rPr>
      <t>章小计（结转至第</t>
    </r>
    <r>
      <rPr>
        <b/>
        <sz val="10"/>
        <rFont val="Times New Roman"/>
        <charset val="134"/>
      </rPr>
      <t xml:space="preserve"> </t>
    </r>
    <r>
      <rPr>
        <b/>
        <sz val="10"/>
        <rFont val="宋体"/>
        <charset val="134"/>
      </rPr>
      <t>页养护清单汇总表）人民币</t>
    </r>
  </si>
  <si>
    <r>
      <rPr>
        <b/>
        <sz val="10"/>
        <rFont val="宋体"/>
        <charset val="134"/>
      </rPr>
      <t>元</t>
    </r>
  </si>
  <si>
    <r>
      <rPr>
        <b/>
        <sz val="14"/>
        <rFont val="宋体"/>
        <charset val="134"/>
      </rPr>
      <t>清单</t>
    </r>
    <r>
      <rPr>
        <b/>
        <sz val="14"/>
        <rFont val="Times New Roman"/>
        <charset val="134"/>
      </rPr>
      <t xml:space="preserve">   </t>
    </r>
    <r>
      <rPr>
        <b/>
        <sz val="14"/>
        <rFont val="宋体"/>
        <charset val="134"/>
      </rPr>
      <t>第</t>
    </r>
    <r>
      <rPr>
        <b/>
        <sz val="14"/>
        <rFont val="Times New Roman"/>
        <charset val="134"/>
      </rPr>
      <t>600</t>
    </r>
    <r>
      <rPr>
        <b/>
        <sz val="14"/>
        <rFont val="宋体"/>
        <charset val="134"/>
      </rPr>
      <t>章</t>
    </r>
    <r>
      <rPr>
        <b/>
        <sz val="14"/>
        <rFont val="Times New Roman"/>
        <charset val="134"/>
      </rPr>
      <t xml:space="preserve">  </t>
    </r>
    <r>
      <rPr>
        <b/>
        <sz val="14"/>
        <rFont val="宋体"/>
        <charset val="134"/>
      </rPr>
      <t>安全设施及预埋管线（单价类）</t>
    </r>
  </si>
  <si>
    <r>
      <rPr>
        <sz val="10"/>
        <color indexed="8"/>
        <rFont val="宋体"/>
        <charset val="134"/>
      </rPr>
      <t>路面热熔标线恢复</t>
    </r>
  </si>
  <si>
    <r>
      <rPr>
        <sz val="10"/>
        <color rgb="FF000000"/>
        <rFont val="Times New Roman"/>
        <charset val="134"/>
      </rPr>
      <t>m</t>
    </r>
    <r>
      <rPr>
        <vertAlign val="superscript"/>
        <sz val="10"/>
        <color rgb="FF000000"/>
        <rFont val="Times New Roman"/>
        <charset val="134"/>
      </rPr>
      <t>2</t>
    </r>
  </si>
  <si>
    <r>
      <rPr>
        <sz val="10"/>
        <rFont val="宋体"/>
        <charset val="134"/>
      </rPr>
      <t>原标线清除、恢复</t>
    </r>
  </si>
  <si>
    <t>6-2</t>
  </si>
  <si>
    <r>
      <rPr>
        <sz val="10"/>
        <rFont val="宋体"/>
        <charset val="134"/>
      </rPr>
      <t>更换波形梁钢护栏板</t>
    </r>
  </si>
  <si>
    <r>
      <rPr>
        <sz val="10"/>
        <rFont val="宋体"/>
        <charset val="134"/>
      </rPr>
      <t>拆除、安装</t>
    </r>
  </si>
  <si>
    <t>6-3</t>
  </si>
  <si>
    <r>
      <rPr>
        <sz val="10"/>
        <rFont val="宋体"/>
        <charset val="134"/>
      </rPr>
      <t>更换波形梁钢护栏防阻块</t>
    </r>
  </si>
  <si>
    <r>
      <rPr>
        <sz val="10"/>
        <rFont val="宋体"/>
        <charset val="134"/>
      </rPr>
      <t>个</t>
    </r>
  </si>
  <si>
    <t>6-4</t>
  </si>
  <si>
    <r>
      <rPr>
        <sz val="10"/>
        <rFont val="宋体"/>
        <charset val="134"/>
      </rPr>
      <t>里程碑</t>
    </r>
  </si>
  <si>
    <r>
      <rPr>
        <sz val="10"/>
        <rFont val="宋体"/>
        <charset val="134"/>
      </rPr>
      <t>块</t>
    </r>
  </si>
  <si>
    <r>
      <rPr>
        <sz val="10"/>
        <rFont val="宋体"/>
        <charset val="134"/>
      </rPr>
      <t>基础开挖、安装</t>
    </r>
  </si>
  <si>
    <t>6-5</t>
  </si>
  <si>
    <r>
      <rPr>
        <sz val="10"/>
        <rFont val="宋体"/>
        <charset val="134"/>
      </rPr>
      <t>百米桩</t>
    </r>
  </si>
  <si>
    <r>
      <rPr>
        <sz val="10"/>
        <rFont val="宋体"/>
        <charset val="134"/>
      </rPr>
      <t>根</t>
    </r>
  </si>
  <si>
    <r>
      <rPr>
        <sz val="10"/>
        <rFont val="宋体"/>
        <charset val="134"/>
      </rPr>
      <t>基础、安装</t>
    </r>
  </si>
  <si>
    <t>6-6</t>
  </si>
  <si>
    <r>
      <rPr>
        <sz val="10"/>
        <rFont val="宋体"/>
        <charset val="134"/>
      </rPr>
      <t>道口警示桩</t>
    </r>
  </si>
  <si>
    <r>
      <rPr>
        <sz val="10"/>
        <rFont val="宋体"/>
        <charset val="134"/>
      </rPr>
      <t>基础、安装、反光膜</t>
    </r>
  </si>
  <si>
    <r>
      <rPr>
        <b/>
        <sz val="10"/>
        <rFont val="宋体"/>
        <charset val="134"/>
      </rPr>
      <t>第</t>
    </r>
    <r>
      <rPr>
        <b/>
        <sz val="10"/>
        <rFont val="Times New Roman"/>
        <charset val="134"/>
      </rPr>
      <t>600</t>
    </r>
    <r>
      <rPr>
        <b/>
        <sz val="10"/>
        <rFont val="宋体"/>
        <charset val="134"/>
      </rPr>
      <t>章小计（结转至第</t>
    </r>
    <r>
      <rPr>
        <b/>
        <sz val="10"/>
        <rFont val="Times New Roman"/>
        <charset val="134"/>
      </rPr>
      <t xml:space="preserve"> </t>
    </r>
    <r>
      <rPr>
        <b/>
        <sz val="10"/>
        <rFont val="宋体"/>
        <charset val="134"/>
      </rPr>
      <t>页养护清单汇总表）人民币</t>
    </r>
  </si>
  <si>
    <r>
      <rPr>
        <b/>
        <sz val="14"/>
        <rFont val="宋体"/>
        <charset val="134"/>
      </rPr>
      <t>清单</t>
    </r>
    <r>
      <rPr>
        <b/>
        <sz val="14"/>
        <rFont val="Times New Roman"/>
        <charset val="134"/>
      </rPr>
      <t xml:space="preserve">   </t>
    </r>
    <r>
      <rPr>
        <b/>
        <sz val="14"/>
        <rFont val="宋体"/>
        <charset val="134"/>
      </rPr>
      <t>第</t>
    </r>
    <r>
      <rPr>
        <b/>
        <sz val="14"/>
        <rFont val="Times New Roman"/>
        <charset val="134"/>
      </rPr>
      <t>700</t>
    </r>
    <r>
      <rPr>
        <b/>
        <sz val="14"/>
        <rFont val="宋体"/>
        <charset val="134"/>
      </rPr>
      <t>章</t>
    </r>
    <r>
      <rPr>
        <b/>
        <sz val="14"/>
        <rFont val="Times New Roman"/>
        <charset val="134"/>
      </rPr>
      <t xml:space="preserve">  </t>
    </r>
    <r>
      <rPr>
        <b/>
        <sz val="14"/>
        <rFont val="宋体"/>
        <charset val="134"/>
      </rPr>
      <t>绿化及环境保护设施（单价类）</t>
    </r>
  </si>
  <si>
    <t>7-1</t>
  </si>
  <si>
    <r>
      <rPr>
        <sz val="10"/>
        <rFont val="宋体"/>
        <charset val="134"/>
      </rPr>
      <t>道路周边缺失草坪绿化补植</t>
    </r>
  </si>
  <si>
    <r>
      <rPr>
        <sz val="10"/>
        <rFont val="宋体"/>
        <charset val="134"/>
      </rPr>
      <t>铺草皮</t>
    </r>
  </si>
  <si>
    <t>7-2</t>
  </si>
  <si>
    <r>
      <rPr>
        <sz val="10"/>
        <rFont val="Times New Roman"/>
        <charset val="134"/>
      </rPr>
      <t>D15cm</t>
    </r>
    <r>
      <rPr>
        <sz val="10"/>
        <rFont val="宋体"/>
        <charset val="134"/>
      </rPr>
      <t>以内香樟</t>
    </r>
  </si>
  <si>
    <r>
      <rPr>
        <sz val="10"/>
        <rFont val="宋体"/>
        <charset val="134"/>
      </rPr>
      <t>株</t>
    </r>
  </si>
  <si>
    <r>
      <rPr>
        <sz val="10"/>
        <rFont val="宋体"/>
        <charset val="134"/>
      </rPr>
      <t>挖坑、种植、培种植土</t>
    </r>
  </si>
  <si>
    <t>7-3</t>
  </si>
  <si>
    <r>
      <rPr>
        <sz val="10"/>
        <rFont val="Times New Roman"/>
        <charset val="134"/>
      </rPr>
      <t>D15cm</t>
    </r>
    <r>
      <rPr>
        <sz val="10"/>
        <rFont val="宋体"/>
        <charset val="134"/>
      </rPr>
      <t>以内紫薇</t>
    </r>
  </si>
  <si>
    <t>7-4</t>
  </si>
  <si>
    <r>
      <rPr>
        <sz val="10"/>
        <rFont val="Times New Roman"/>
        <charset val="134"/>
      </rPr>
      <t>D15cm</t>
    </r>
    <r>
      <rPr>
        <sz val="10"/>
        <rFont val="宋体"/>
        <charset val="134"/>
      </rPr>
      <t>以内栾树</t>
    </r>
  </si>
  <si>
    <t>7-5</t>
  </si>
  <si>
    <r>
      <rPr>
        <sz val="10"/>
        <rFont val="Times New Roman"/>
        <charset val="134"/>
      </rPr>
      <t>D6cm</t>
    </r>
    <r>
      <rPr>
        <sz val="10"/>
        <rFont val="宋体"/>
        <charset val="134"/>
      </rPr>
      <t>以内紫薇</t>
    </r>
  </si>
  <si>
    <t>7-6</t>
  </si>
  <si>
    <r>
      <rPr>
        <sz val="10"/>
        <rFont val="Times New Roman"/>
        <charset val="134"/>
      </rPr>
      <t>D6cm</t>
    </r>
    <r>
      <rPr>
        <sz val="10"/>
        <rFont val="宋体"/>
        <charset val="134"/>
      </rPr>
      <t>以内桂花</t>
    </r>
  </si>
  <si>
    <t>7-7</t>
  </si>
  <si>
    <r>
      <rPr>
        <sz val="10"/>
        <rFont val="Times New Roman"/>
        <charset val="134"/>
      </rPr>
      <t>D20cm</t>
    </r>
    <r>
      <rPr>
        <sz val="10"/>
        <rFont val="宋体"/>
        <charset val="134"/>
      </rPr>
      <t>以内朴树</t>
    </r>
  </si>
  <si>
    <t>7-8</t>
  </si>
  <si>
    <r>
      <rPr>
        <sz val="10"/>
        <rFont val="Times New Roman"/>
        <charset val="134"/>
      </rPr>
      <t>D5cm</t>
    </r>
    <r>
      <rPr>
        <sz val="10"/>
        <rFont val="宋体"/>
        <charset val="134"/>
      </rPr>
      <t>以内紫叶李</t>
    </r>
  </si>
  <si>
    <t>7-9</t>
  </si>
  <si>
    <r>
      <rPr>
        <sz val="10"/>
        <rFont val="宋体"/>
        <charset val="134"/>
      </rPr>
      <t>蓬径</t>
    </r>
    <r>
      <rPr>
        <sz val="10"/>
        <rFont val="Times New Roman"/>
        <charset val="134"/>
      </rPr>
      <t>P100cm</t>
    </r>
    <r>
      <rPr>
        <sz val="10"/>
        <rFont val="宋体"/>
        <charset val="134"/>
      </rPr>
      <t>红叶石楠球</t>
    </r>
  </si>
  <si>
    <t>7-10</t>
  </si>
  <si>
    <r>
      <rPr>
        <sz val="10"/>
        <rFont val="宋体"/>
        <charset val="134"/>
      </rPr>
      <t>蓬径</t>
    </r>
    <r>
      <rPr>
        <sz val="10"/>
        <rFont val="Times New Roman"/>
        <charset val="134"/>
      </rPr>
      <t>P100cm</t>
    </r>
    <r>
      <rPr>
        <sz val="10"/>
        <rFont val="宋体"/>
        <charset val="134"/>
      </rPr>
      <t>海桐球</t>
    </r>
  </si>
  <si>
    <r>
      <rPr>
        <b/>
        <sz val="10"/>
        <rFont val="宋体"/>
        <charset val="134"/>
      </rPr>
      <t>第</t>
    </r>
    <r>
      <rPr>
        <b/>
        <sz val="10"/>
        <rFont val="Times New Roman"/>
        <charset val="134"/>
      </rPr>
      <t>700</t>
    </r>
    <r>
      <rPr>
        <b/>
        <sz val="10"/>
        <rFont val="宋体"/>
        <charset val="134"/>
      </rPr>
      <t>章小计（结转至第</t>
    </r>
    <r>
      <rPr>
        <b/>
        <sz val="10"/>
        <rFont val="Times New Roman"/>
        <charset val="134"/>
      </rPr>
      <t xml:space="preserve"> </t>
    </r>
    <r>
      <rPr>
        <b/>
        <sz val="10"/>
        <rFont val="宋体"/>
        <charset val="134"/>
      </rPr>
      <t>页养护清单汇总表）人民币</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</si>
</sst>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_);[Red]\(0\)"/>
    <numFmt numFmtId="179" formatCode="0.00_);[Red]\(0.00\)"/>
    <numFmt numFmtId="180" formatCode="#0.00"/>
    <numFmt numFmtId="181" formatCode="0.00_ ;[Red]\-0.00\ "/>
    <numFmt numFmtId="182" formatCode="0.000_ "/>
  </numFmts>
  <fonts count="60">
    <font>
      <sz val="11"/>
      <color theme="1"/>
      <name val="宋体"/>
      <charset val="134"/>
      <scheme val="minor"/>
    </font>
    <font>
      <sz val="16"/>
      <name val="Times New Roman"/>
      <charset val="134"/>
    </font>
    <font>
      <sz val="12"/>
      <name val="Times New Roman"/>
      <charset val="134"/>
    </font>
    <font>
      <sz val="11"/>
      <name val="Times New Roman"/>
      <charset val="134"/>
    </font>
    <font>
      <sz val="10"/>
      <name val="Times New Roman"/>
      <charset val="134"/>
    </font>
    <font>
      <sz val="16"/>
      <name val="宋体"/>
      <charset val="134"/>
    </font>
    <font>
      <b/>
      <sz val="14"/>
      <name val="Times New Roman"/>
      <charset val="134"/>
    </font>
    <font>
      <sz val="10"/>
      <color indexed="8"/>
      <name val="Times New Roman"/>
      <charset val="134"/>
    </font>
    <font>
      <sz val="10"/>
      <color rgb="FF000000"/>
      <name val="Times New Roman"/>
      <charset val="134"/>
    </font>
    <font>
      <sz val="10"/>
      <name val="宋体"/>
      <charset val="134"/>
    </font>
    <font>
      <b/>
      <sz val="10"/>
      <name val="宋体"/>
      <charset val="134"/>
    </font>
    <font>
      <b/>
      <sz val="10"/>
      <name val="Times New Roman"/>
      <charset val="134"/>
    </font>
    <font>
      <b/>
      <u/>
      <sz val="10"/>
      <name val="Times New Roman"/>
      <charset val="134"/>
    </font>
    <font>
      <sz val="10"/>
      <color theme="1"/>
      <name val="Times New Roman"/>
      <charset val="134"/>
    </font>
    <font>
      <sz val="10"/>
      <color rgb="FF000000"/>
      <name val="宋体"/>
      <charset val="134"/>
    </font>
    <font>
      <b/>
      <sz val="14"/>
      <name val="宋体"/>
      <charset val="134"/>
    </font>
    <font>
      <sz val="12"/>
      <name val="Times New Roman"/>
      <charset val="0"/>
    </font>
    <font>
      <sz val="10"/>
      <name val="Times New Roman"/>
      <charset val="0"/>
    </font>
    <font>
      <sz val="9"/>
      <name val="宋体"/>
      <charset val="134"/>
    </font>
    <font>
      <b/>
      <sz val="20"/>
      <name val="Times New Roman"/>
      <charset val="134"/>
    </font>
    <font>
      <b/>
      <sz val="18"/>
      <name val="宋体"/>
      <charset val="134"/>
    </font>
    <font>
      <b/>
      <sz val="18"/>
      <name val="Times New Roman"/>
      <charset val="134"/>
    </font>
    <font>
      <b/>
      <sz val="11"/>
      <name val="Times New Roman"/>
      <charset val="134"/>
    </font>
    <font>
      <sz val="11"/>
      <name val="宋体"/>
      <charset val="134"/>
    </font>
    <font>
      <u/>
      <sz val="11"/>
      <name val="Times New Roman"/>
      <charset val="134"/>
    </font>
    <font>
      <sz val="12"/>
      <name val="宋体"/>
      <charset val="134"/>
    </font>
    <font>
      <b/>
      <sz val="16"/>
      <name val="宋体"/>
      <charset val="134"/>
    </font>
    <font>
      <sz val="22"/>
      <name val="Times New Roman"/>
      <charset val="134"/>
    </font>
    <font>
      <sz val="18"/>
      <name val="Times New Roman"/>
      <charset val="134"/>
    </font>
    <font>
      <sz val="15"/>
      <name val="Times New Roman"/>
      <charset val="134"/>
    </font>
    <font>
      <b/>
      <sz val="32"/>
      <name val="Times New Roman"/>
      <charset val="134"/>
    </font>
    <font>
      <b/>
      <sz val="32"/>
      <name val="宋体"/>
      <charset val="134"/>
    </font>
    <font>
      <b/>
      <sz val="56"/>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b/>
      <sz val="11"/>
      <name val="宋体"/>
      <charset val="134"/>
    </font>
    <font>
      <vertAlign val="superscript"/>
      <sz val="10"/>
      <name val="Times New Roman"/>
      <charset val="134"/>
    </font>
    <font>
      <sz val="12"/>
      <name val="宋体"/>
      <charset val="0"/>
    </font>
    <font>
      <sz val="10"/>
      <color indexed="8"/>
      <name val="宋体"/>
      <charset val="134"/>
    </font>
    <font>
      <sz val="9"/>
      <name val="Times New Roman"/>
      <charset val="134"/>
    </font>
    <font>
      <vertAlign val="superscript"/>
      <sz val="10"/>
      <color rgb="FF000000"/>
      <name val="Times New Roman"/>
      <charset val="134"/>
    </font>
    <font>
      <b/>
      <sz val="2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0" fillId="2" borderId="6"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7" applyNumberFormat="0" applyFill="0" applyAlignment="0" applyProtection="0">
      <alignment vertical="center"/>
    </xf>
    <xf numFmtId="0" fontId="39" fillId="0" borderId="7" applyNumberFormat="0" applyFill="0" applyAlignment="0" applyProtection="0">
      <alignment vertical="center"/>
    </xf>
    <xf numFmtId="0" fontId="40" fillId="0" borderId="8" applyNumberFormat="0" applyFill="0" applyAlignment="0" applyProtection="0">
      <alignment vertical="center"/>
    </xf>
    <xf numFmtId="0" fontId="40" fillId="0" borderId="0" applyNumberFormat="0" applyFill="0" applyBorder="0" applyAlignment="0" applyProtection="0">
      <alignment vertical="center"/>
    </xf>
    <xf numFmtId="0" fontId="41" fillId="3" borderId="9" applyNumberFormat="0" applyAlignment="0" applyProtection="0">
      <alignment vertical="center"/>
    </xf>
    <xf numFmtId="0" fontId="42" fillId="4" borderId="10" applyNumberFormat="0" applyAlignment="0" applyProtection="0">
      <alignment vertical="center"/>
    </xf>
    <xf numFmtId="0" fontId="43" fillId="4" borderId="9" applyNumberFormat="0" applyAlignment="0" applyProtection="0">
      <alignment vertical="center"/>
    </xf>
    <xf numFmtId="0" fontId="44" fillId="5" borderId="11" applyNumberFormat="0" applyAlignment="0" applyProtection="0">
      <alignment vertical="center"/>
    </xf>
    <xf numFmtId="0" fontId="45" fillId="0" borderId="12" applyNumberFormat="0" applyFill="0" applyAlignment="0" applyProtection="0">
      <alignment vertical="center"/>
    </xf>
    <xf numFmtId="0" fontId="46" fillId="0" borderId="13" applyNumberFormat="0" applyFill="0" applyAlignment="0" applyProtection="0">
      <alignment vertical="center"/>
    </xf>
    <xf numFmtId="0" fontId="47" fillId="6" borderId="0" applyNumberFormat="0" applyBorder="0" applyAlignment="0" applyProtection="0">
      <alignment vertical="center"/>
    </xf>
    <xf numFmtId="0" fontId="48" fillId="7" borderId="0" applyNumberFormat="0" applyBorder="0" applyAlignment="0" applyProtection="0">
      <alignment vertical="center"/>
    </xf>
    <xf numFmtId="0" fontId="49" fillId="8" borderId="0" applyNumberFormat="0" applyBorder="0" applyAlignment="0" applyProtection="0">
      <alignment vertical="center"/>
    </xf>
    <xf numFmtId="0" fontId="50" fillId="9" borderId="0" applyNumberFormat="0" applyBorder="0" applyAlignment="0" applyProtection="0">
      <alignment vertical="center"/>
    </xf>
    <xf numFmtId="0" fontId="51" fillId="10" borderId="0" applyNumberFormat="0" applyBorder="0" applyAlignment="0" applyProtection="0">
      <alignment vertical="center"/>
    </xf>
    <xf numFmtId="0" fontId="51" fillId="11" borderId="0" applyNumberFormat="0" applyBorder="0" applyAlignment="0" applyProtection="0">
      <alignment vertical="center"/>
    </xf>
    <xf numFmtId="0" fontId="50" fillId="12" borderId="0" applyNumberFormat="0" applyBorder="0" applyAlignment="0" applyProtection="0">
      <alignment vertical="center"/>
    </xf>
    <xf numFmtId="0" fontId="50" fillId="13" borderId="0" applyNumberFormat="0" applyBorder="0" applyAlignment="0" applyProtection="0">
      <alignment vertical="center"/>
    </xf>
    <xf numFmtId="0" fontId="51" fillId="14" borderId="0" applyNumberFormat="0" applyBorder="0" applyAlignment="0" applyProtection="0">
      <alignment vertical="center"/>
    </xf>
    <xf numFmtId="0" fontId="51" fillId="15" borderId="0" applyNumberFormat="0" applyBorder="0" applyAlignment="0" applyProtection="0">
      <alignment vertical="center"/>
    </xf>
    <xf numFmtId="0" fontId="50" fillId="16" borderId="0" applyNumberFormat="0" applyBorder="0" applyAlignment="0" applyProtection="0">
      <alignment vertical="center"/>
    </xf>
    <xf numFmtId="0" fontId="50" fillId="17" borderId="0" applyNumberFormat="0" applyBorder="0" applyAlignment="0" applyProtection="0">
      <alignment vertical="center"/>
    </xf>
    <xf numFmtId="0" fontId="51" fillId="18" borderId="0" applyNumberFormat="0" applyBorder="0" applyAlignment="0" applyProtection="0">
      <alignment vertical="center"/>
    </xf>
    <xf numFmtId="0" fontId="51" fillId="19" borderId="0" applyNumberFormat="0" applyBorder="0" applyAlignment="0" applyProtection="0">
      <alignment vertical="center"/>
    </xf>
    <xf numFmtId="0" fontId="50" fillId="20" borderId="0" applyNumberFormat="0" applyBorder="0" applyAlignment="0" applyProtection="0">
      <alignment vertical="center"/>
    </xf>
    <xf numFmtId="0" fontId="50" fillId="21" borderId="0" applyNumberFormat="0" applyBorder="0" applyAlignment="0" applyProtection="0">
      <alignment vertical="center"/>
    </xf>
    <xf numFmtId="0" fontId="51" fillId="22" borderId="0" applyNumberFormat="0" applyBorder="0" applyAlignment="0" applyProtection="0">
      <alignment vertical="center"/>
    </xf>
    <xf numFmtId="0" fontId="51" fillId="23" borderId="0" applyNumberFormat="0" applyBorder="0" applyAlignment="0" applyProtection="0">
      <alignment vertical="center"/>
    </xf>
    <xf numFmtId="0" fontId="50" fillId="24" borderId="0" applyNumberFormat="0" applyBorder="0" applyAlignment="0" applyProtection="0">
      <alignment vertical="center"/>
    </xf>
    <xf numFmtId="0" fontId="50" fillId="25" borderId="0" applyNumberFormat="0" applyBorder="0" applyAlignment="0" applyProtection="0">
      <alignment vertical="center"/>
    </xf>
    <xf numFmtId="0" fontId="51" fillId="26" borderId="0" applyNumberFormat="0" applyBorder="0" applyAlignment="0" applyProtection="0">
      <alignment vertical="center"/>
    </xf>
    <xf numFmtId="0" fontId="51" fillId="27" borderId="0" applyNumberFormat="0" applyBorder="0" applyAlignment="0" applyProtection="0">
      <alignment vertical="center"/>
    </xf>
    <xf numFmtId="0" fontId="50" fillId="28" borderId="0" applyNumberFormat="0" applyBorder="0" applyAlignment="0" applyProtection="0">
      <alignment vertical="center"/>
    </xf>
    <xf numFmtId="0" fontId="50" fillId="29" borderId="0" applyNumberFormat="0" applyBorder="0" applyAlignment="0" applyProtection="0">
      <alignment vertical="center"/>
    </xf>
    <xf numFmtId="0" fontId="51" fillId="30" borderId="0" applyNumberFormat="0" applyBorder="0" applyAlignment="0" applyProtection="0">
      <alignment vertical="center"/>
    </xf>
    <xf numFmtId="0" fontId="51" fillId="31" borderId="0" applyNumberFormat="0" applyBorder="0" applyAlignment="0" applyProtection="0">
      <alignment vertical="center"/>
    </xf>
    <xf numFmtId="0" fontId="50" fillId="32" borderId="0" applyNumberFormat="0" applyBorder="0" applyAlignment="0" applyProtection="0">
      <alignment vertical="center"/>
    </xf>
    <xf numFmtId="0" fontId="52" fillId="0" borderId="0"/>
    <xf numFmtId="0" fontId="25" fillId="0" borderId="0">
      <alignment vertical="center"/>
    </xf>
    <xf numFmtId="0" fontId="9" fillId="0" borderId="0"/>
    <xf numFmtId="0" fontId="0" fillId="0" borderId="0">
      <alignment vertical="center"/>
    </xf>
    <xf numFmtId="0" fontId="0" fillId="0" borderId="0"/>
    <xf numFmtId="0" fontId="25" fillId="0" borderId="0"/>
    <xf numFmtId="0" fontId="25" fillId="0" borderId="0">
      <alignment vertical="center"/>
    </xf>
    <xf numFmtId="0" fontId="52" fillId="0" borderId="0"/>
    <xf numFmtId="0" fontId="9" fillId="0" borderId="0"/>
  </cellStyleXfs>
  <cellXfs count="221">
    <xf numFmtId="0" fontId="0" fillId="0" borderId="0" xfId="0">
      <alignment vertical="center"/>
    </xf>
    <xf numFmtId="0" fontId="1" fillId="0" borderId="0" xfId="50" applyFont="1" applyFill="1" applyProtection="1">
      <alignment vertical="center"/>
    </xf>
    <xf numFmtId="0" fontId="2" fillId="0" borderId="0" xfId="50" applyFont="1" applyFill="1" applyProtection="1">
      <alignment vertical="center"/>
    </xf>
    <xf numFmtId="0" fontId="3" fillId="0" borderId="0" xfId="0" applyFont="1" applyFill="1" applyAlignment="1" applyProtection="1">
      <alignment vertical="center"/>
    </xf>
    <xf numFmtId="0" fontId="2" fillId="0" borderId="0" xfId="0" applyFont="1" applyFill="1" applyAlignment="1" applyProtection="1">
      <alignment vertical="center"/>
    </xf>
    <xf numFmtId="49" fontId="3" fillId="0" borderId="0" xfId="0" applyNumberFormat="1" applyFont="1" applyFill="1" applyAlignment="1" applyProtection="1">
      <alignment horizontal="center"/>
    </xf>
    <xf numFmtId="0" fontId="3" fillId="0" borderId="0" xfId="0" applyFont="1" applyFill="1" applyAlignment="1" applyProtection="1"/>
    <xf numFmtId="176" fontId="3" fillId="0" borderId="0" xfId="0" applyNumberFormat="1" applyFont="1" applyFill="1" applyAlignment="1" applyProtection="1"/>
    <xf numFmtId="176" fontId="4" fillId="0" borderId="0" xfId="0" applyNumberFormat="1" applyFont="1" applyFill="1" applyAlignment="1" applyProtection="1">
      <alignment horizontal="center"/>
    </xf>
    <xf numFmtId="177" fontId="3" fillId="0" borderId="0" xfId="0" applyNumberFormat="1" applyFont="1" applyFill="1" applyAlignment="1" applyProtection="1"/>
    <xf numFmtId="0" fontId="5" fillId="0" borderId="0" xfId="50" applyFont="1" applyFill="1" applyAlignment="1" applyProtection="1">
      <alignment horizontal="center" vertical="center"/>
    </xf>
    <xf numFmtId="0" fontId="1" fillId="0" borderId="0" xfId="50" applyFont="1" applyFill="1" applyAlignment="1" applyProtection="1">
      <alignment horizontal="center" vertical="center"/>
    </xf>
    <xf numFmtId="176" fontId="1" fillId="0" borderId="0" xfId="50" applyNumberFormat="1" applyFont="1" applyFill="1" applyAlignment="1" applyProtection="1">
      <alignment horizontal="center" vertical="center"/>
    </xf>
    <xf numFmtId="177" fontId="1" fillId="0" borderId="0" xfId="50" applyNumberFormat="1" applyFont="1" applyFill="1" applyAlignment="1" applyProtection="1">
      <alignment horizontal="center" vertical="center"/>
    </xf>
    <xf numFmtId="0" fontId="4" fillId="0" borderId="0" xfId="50" applyFont="1" applyFill="1" applyAlignment="1" applyProtection="1">
      <alignment horizontal="left" vertical="center"/>
    </xf>
    <xf numFmtId="0" fontId="3" fillId="0" borderId="0" xfId="50" applyFont="1" applyFill="1" applyBorder="1" applyAlignment="1" applyProtection="1">
      <alignment horizontal="left" vertical="center"/>
    </xf>
    <xf numFmtId="0" fontId="3" fillId="0" borderId="0" xfId="50" applyFont="1" applyFill="1" applyBorder="1" applyAlignment="1" applyProtection="1">
      <alignment horizontal="center" vertical="center"/>
    </xf>
    <xf numFmtId="176" fontId="3" fillId="0" borderId="0" xfId="50" applyNumberFormat="1" applyFont="1" applyFill="1" applyBorder="1" applyAlignment="1" applyProtection="1">
      <alignment horizontal="center" vertical="center"/>
    </xf>
    <xf numFmtId="176" fontId="4" fillId="0" borderId="0" xfId="50" applyNumberFormat="1" applyFont="1" applyFill="1" applyAlignment="1" applyProtection="1">
      <alignment vertical="center"/>
    </xf>
    <xf numFmtId="0" fontId="6" fillId="0" borderId="1" xfId="0" applyFont="1" applyFill="1" applyBorder="1" applyAlignment="1" applyProtection="1">
      <alignment horizontal="center" vertical="center"/>
    </xf>
    <xf numFmtId="176" fontId="6" fillId="0" borderId="1" xfId="0" applyNumberFormat="1" applyFont="1" applyFill="1" applyBorder="1" applyAlignment="1" applyProtection="1">
      <alignment horizontal="center" vertical="center"/>
    </xf>
    <xf numFmtId="177" fontId="6" fillId="0" borderId="1" xfId="0" applyNumberFormat="1"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177" fontId="4" fillId="0" borderId="1" xfId="0" applyNumberFormat="1" applyFont="1" applyFill="1" applyBorder="1" applyAlignment="1" applyProtection="1">
      <alignment horizontal="center" vertical="center" wrapText="1"/>
    </xf>
    <xf numFmtId="49" fontId="7" fillId="0" borderId="1" xfId="49" applyNumberFormat="1" applyFont="1" applyFill="1" applyBorder="1" applyAlignment="1" applyProtection="1">
      <alignment horizontal="center" vertical="center" wrapText="1"/>
    </xf>
    <xf numFmtId="177" fontId="4" fillId="0" borderId="1" xfId="0" applyNumberFormat="1" applyFont="1" applyFill="1" applyBorder="1" applyAlignment="1" applyProtection="1">
      <alignment horizontal="left" vertical="center" wrapText="1"/>
    </xf>
    <xf numFmtId="0" fontId="8" fillId="0" borderId="1" xfId="49"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xf>
    <xf numFmtId="176" fontId="4" fillId="0" borderId="1" xfId="0" applyNumberFormat="1" applyFont="1" applyFill="1" applyBorder="1" applyAlignment="1" applyProtection="1">
      <alignment horizontal="center" vertical="center" wrapText="1"/>
      <protection locked="0"/>
    </xf>
    <xf numFmtId="178" fontId="4" fillId="0" borderId="1" xfId="0" applyNumberFormat="1" applyFont="1" applyFill="1" applyBorder="1" applyAlignment="1" applyProtection="1">
      <alignment horizontal="center" vertical="center" wrapText="1"/>
    </xf>
    <xf numFmtId="177" fontId="4" fillId="0" borderId="1" xfId="0" applyNumberFormat="1"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177" fontId="4" fillId="0" borderId="1" xfId="0" applyNumberFormat="1" applyFont="1" applyFill="1" applyBorder="1" applyAlignment="1" applyProtection="1">
      <alignment horizontal="left" vertical="center"/>
    </xf>
    <xf numFmtId="177" fontId="9" fillId="0" borderId="1" xfId="0" applyNumberFormat="1" applyFont="1" applyFill="1" applyBorder="1" applyAlignment="1" applyProtection="1">
      <alignment horizontal="left" vertical="center" wrapText="1"/>
    </xf>
    <xf numFmtId="0" fontId="10" fillId="0" borderId="2" xfId="0" applyFont="1" applyFill="1" applyBorder="1" applyAlignment="1" applyProtection="1">
      <alignment horizontal="center" vertical="center" wrapText="1"/>
    </xf>
    <xf numFmtId="0" fontId="11" fillId="0" borderId="3" xfId="0" applyFont="1" applyFill="1" applyBorder="1" applyAlignment="1" applyProtection="1">
      <alignment horizontal="center" vertical="center" wrapText="1"/>
    </xf>
    <xf numFmtId="177" fontId="12" fillId="0" borderId="3" xfId="0" applyNumberFormat="1" applyFont="1" applyFill="1" applyBorder="1" applyAlignment="1" applyProtection="1">
      <alignment horizontal="center" vertical="center"/>
    </xf>
    <xf numFmtId="177" fontId="11" fillId="0" borderId="4" xfId="0" applyNumberFormat="1" applyFont="1" applyFill="1" applyBorder="1" applyAlignment="1" applyProtection="1">
      <alignment horizontal="left" vertical="center" wrapText="1"/>
    </xf>
    <xf numFmtId="49" fontId="3" fillId="0" borderId="0" xfId="0" applyNumberFormat="1" applyFont="1" applyFill="1" applyAlignment="1" applyProtection="1">
      <alignment horizontal="center" vertical="center"/>
    </xf>
    <xf numFmtId="0" fontId="3" fillId="0" borderId="0" xfId="0" applyFont="1" applyFill="1" applyAlignment="1" applyProtection="1">
      <alignment horizontal="center" vertical="center"/>
    </xf>
    <xf numFmtId="176" fontId="3" fillId="0" borderId="0" xfId="0" applyNumberFormat="1" applyFont="1" applyFill="1" applyAlignment="1" applyProtection="1">
      <alignment horizontal="center" vertical="center"/>
    </xf>
    <xf numFmtId="176" fontId="4" fillId="0" borderId="0" xfId="0" applyNumberFormat="1" applyFont="1" applyFill="1" applyAlignment="1" applyProtection="1">
      <alignment horizontal="center" vertical="center"/>
    </xf>
    <xf numFmtId="177" fontId="3" fillId="0" borderId="0" xfId="0" applyNumberFormat="1" applyFont="1" applyFill="1" applyAlignment="1" applyProtection="1">
      <alignment horizontal="center" vertical="center"/>
    </xf>
    <xf numFmtId="0" fontId="3" fillId="0" borderId="0" xfId="54" applyFont="1" applyFill="1" applyAlignment="1" applyProtection="1">
      <alignment vertical="center"/>
    </xf>
    <xf numFmtId="0" fontId="7" fillId="0" borderId="1" xfId="49" applyFont="1" applyFill="1" applyBorder="1" applyAlignment="1" applyProtection="1">
      <alignment horizontal="left" vertical="center" wrapText="1"/>
    </xf>
    <xf numFmtId="176" fontId="4" fillId="0" borderId="1" xfId="0" applyNumberFormat="1" applyFont="1" applyFill="1" applyBorder="1" applyAlignment="1" applyProtection="1">
      <alignment horizontal="center" vertical="center"/>
      <protection locked="0"/>
    </xf>
    <xf numFmtId="0" fontId="4" fillId="0" borderId="1" xfId="52" applyFont="1" applyFill="1" applyBorder="1" applyAlignment="1" applyProtection="1">
      <alignment horizontal="left" vertical="center" wrapText="1"/>
    </xf>
    <xf numFmtId="0" fontId="4" fillId="0" borderId="1" xfId="52" applyFont="1" applyFill="1" applyBorder="1" applyAlignment="1" applyProtection="1">
      <alignment horizontal="center" vertical="center"/>
    </xf>
    <xf numFmtId="176" fontId="4" fillId="0" borderId="1" xfId="52" applyNumberFormat="1" applyFont="1" applyFill="1" applyBorder="1" applyAlignment="1" applyProtection="1">
      <alignment horizontal="center" vertical="center"/>
    </xf>
    <xf numFmtId="0" fontId="4" fillId="0" borderId="1" xfId="52" applyFont="1" applyFill="1" applyBorder="1" applyAlignment="1" applyProtection="1">
      <alignment vertical="center" wrapText="1"/>
    </xf>
    <xf numFmtId="178" fontId="4" fillId="0" borderId="4" xfId="0" applyNumberFormat="1" applyFont="1" applyFill="1" applyBorder="1" applyAlignment="1" applyProtection="1">
      <alignment horizontal="center" vertical="center" wrapText="1"/>
    </xf>
    <xf numFmtId="0" fontId="10" fillId="0" borderId="2" xfId="0" applyFont="1" applyFill="1" applyBorder="1" applyAlignment="1" applyProtection="1">
      <alignment horizontal="right" vertical="center" wrapText="1"/>
    </xf>
    <xf numFmtId="0" fontId="11" fillId="0" borderId="3" xfId="0" applyFont="1" applyFill="1" applyBorder="1" applyAlignment="1" applyProtection="1">
      <alignment horizontal="right" vertical="center" wrapText="1"/>
    </xf>
    <xf numFmtId="177" fontId="12" fillId="0" borderId="3" xfId="0" applyNumberFormat="1" applyFont="1" applyFill="1" applyBorder="1" applyAlignment="1" applyProtection="1">
      <alignment horizontal="center" vertical="center" wrapText="1"/>
    </xf>
    <xf numFmtId="0" fontId="3" fillId="0" borderId="0" xfId="54"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xf numFmtId="0" fontId="13" fillId="0" borderId="0" xfId="0" applyFont="1" applyFill="1" applyAlignment="1" applyProtection="1"/>
    <xf numFmtId="0" fontId="4" fillId="0" borderId="1" xfId="0" applyFont="1" applyFill="1" applyBorder="1" applyAlignment="1" applyProtection="1">
      <alignment horizontal="left" vertical="center" wrapText="1"/>
    </xf>
    <xf numFmtId="179" fontId="4" fillId="0" borderId="1" xfId="0" applyNumberFormat="1" applyFont="1" applyFill="1" applyBorder="1" applyAlignment="1" applyProtection="1">
      <alignment horizontal="center" vertical="center" wrapText="1"/>
      <protection locked="0"/>
    </xf>
    <xf numFmtId="179" fontId="4" fillId="0" borderId="1" xfId="0" applyNumberFormat="1" applyFont="1" applyFill="1" applyBorder="1" applyAlignment="1" applyProtection="1">
      <alignment horizontal="center" vertical="center" wrapText="1"/>
    </xf>
    <xf numFmtId="0" fontId="7" fillId="0" borderId="1" xfId="49" applyFont="1" applyFill="1" applyBorder="1" applyAlignment="1" applyProtection="1">
      <alignment horizontal="center" vertical="center" wrapText="1"/>
    </xf>
    <xf numFmtId="176" fontId="7" fillId="0" borderId="1" xfId="49" applyNumberFormat="1" applyFont="1" applyFill="1" applyBorder="1" applyAlignment="1" applyProtection="1">
      <alignment horizontal="center" vertical="center" wrapText="1"/>
    </xf>
    <xf numFmtId="180" fontId="8" fillId="0" borderId="1" xfId="49" applyNumberFormat="1" applyFont="1" applyFill="1" applyBorder="1" applyAlignment="1" applyProtection="1">
      <alignment horizontal="center" vertical="center" wrapText="1"/>
    </xf>
    <xf numFmtId="0" fontId="14" fillId="0" borderId="1" xfId="49" applyFont="1" applyFill="1" applyBorder="1" applyAlignment="1" applyProtection="1">
      <alignment horizontal="left" vertical="center" wrapText="1"/>
    </xf>
    <xf numFmtId="0" fontId="4" fillId="0" borderId="1" xfId="49" applyFont="1" applyFill="1" applyBorder="1" applyAlignment="1" applyProtection="1">
      <alignment horizontal="center" vertical="center" wrapText="1"/>
    </xf>
    <xf numFmtId="0" fontId="8" fillId="0" borderId="1" xfId="49" applyFont="1" applyFill="1" applyBorder="1" applyAlignment="1" applyProtection="1">
      <alignment horizontal="left" vertical="center" wrapText="1"/>
    </xf>
    <xf numFmtId="0" fontId="9" fillId="0" borderId="1" xfId="49" applyFont="1" applyFill="1" applyBorder="1" applyAlignment="1" applyProtection="1">
      <alignment horizontal="center" vertical="center" wrapText="1"/>
    </xf>
    <xf numFmtId="0" fontId="4" fillId="0" borderId="1" xfId="0" applyFont="1" applyFill="1" applyBorder="1" applyAlignment="1" applyProtection="1">
      <alignment vertical="center"/>
    </xf>
    <xf numFmtId="0" fontId="4" fillId="0" borderId="5" xfId="0" applyFont="1" applyFill="1" applyBorder="1" applyAlignment="1" applyProtection="1">
      <alignment vertical="center"/>
    </xf>
    <xf numFmtId="0" fontId="4" fillId="0" borderId="5" xfId="49" applyFont="1" applyFill="1" applyBorder="1" applyAlignment="1" applyProtection="1">
      <alignment horizontal="center" vertical="center" wrapText="1"/>
    </xf>
    <xf numFmtId="176" fontId="7" fillId="0" borderId="5" xfId="49" applyNumberFormat="1" applyFont="1" applyFill="1" applyBorder="1" applyAlignment="1" applyProtection="1">
      <alignment horizontal="center" vertical="center" wrapText="1"/>
    </xf>
    <xf numFmtId="179" fontId="4" fillId="0" borderId="5" xfId="0" applyNumberFormat="1" applyFont="1" applyFill="1" applyBorder="1" applyAlignment="1" applyProtection="1">
      <alignment horizontal="center" vertical="center" wrapText="1"/>
      <protection locked="0"/>
    </xf>
    <xf numFmtId="179" fontId="4" fillId="0" borderId="5" xfId="0"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9" fillId="0" borderId="0" xfId="50" applyFont="1" applyFill="1" applyAlignment="1" applyProtection="1">
      <alignment horizontal="left" vertical="center"/>
    </xf>
    <xf numFmtId="176" fontId="9" fillId="0" borderId="0" xfId="50" applyNumberFormat="1" applyFont="1" applyFill="1" applyAlignment="1" applyProtection="1">
      <alignment vertical="center"/>
    </xf>
    <xf numFmtId="0" fontId="15" fillId="0" borderId="1" xfId="0" applyFont="1" applyFill="1" applyBorder="1" applyAlignment="1" applyProtection="1">
      <alignment horizontal="center" vertical="center"/>
    </xf>
    <xf numFmtId="0" fontId="9" fillId="0" borderId="1" xfId="0" applyFont="1" applyFill="1" applyBorder="1" applyAlignment="1" applyProtection="1">
      <alignment horizontal="center" vertical="center" wrapText="1"/>
    </xf>
    <xf numFmtId="176" fontId="9" fillId="0" borderId="1" xfId="0" applyNumberFormat="1" applyFont="1" applyFill="1" applyBorder="1" applyAlignment="1" applyProtection="1">
      <alignment horizontal="center" vertical="center" wrapText="1"/>
    </xf>
    <xf numFmtId="177" fontId="9"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9" fillId="0" borderId="1" xfId="0" applyFont="1" applyFill="1" applyBorder="1" applyAlignment="1" applyProtection="1">
      <alignment horizontal="left" vertical="center" wrapText="1"/>
    </xf>
    <xf numFmtId="176" fontId="4" fillId="0" borderId="1" xfId="55" applyNumberFormat="1" applyFont="1" applyBorder="1" applyAlignment="1" applyProtection="1">
      <alignment horizontal="center" vertical="center" wrapText="1"/>
    </xf>
    <xf numFmtId="176" fontId="4" fillId="0" borderId="1" xfId="55" applyNumberFormat="1" applyFont="1" applyBorder="1" applyAlignment="1" applyProtection="1">
      <alignment horizontal="center" vertical="center" wrapText="1"/>
      <protection locked="0"/>
    </xf>
    <xf numFmtId="0" fontId="9" fillId="0" borderId="1" xfId="56" applyFont="1" applyFill="1" applyBorder="1" applyAlignment="1" applyProtection="1">
      <alignment horizontal="left" vertical="center" wrapText="1"/>
    </xf>
    <xf numFmtId="177" fontId="10" fillId="0" borderId="4" xfId="0" applyNumberFormat="1" applyFont="1" applyFill="1" applyBorder="1" applyAlignment="1" applyProtection="1">
      <alignment horizontal="left" vertical="center" wrapText="1"/>
    </xf>
    <xf numFmtId="0" fontId="16" fillId="0" borderId="0" xfId="0" applyFont="1" applyFill="1" applyBorder="1" applyAlignment="1" applyProtection="1">
      <alignment vertical="center"/>
    </xf>
    <xf numFmtId="49" fontId="4" fillId="0" borderId="0" xfId="0" applyNumberFormat="1" applyFont="1" applyFill="1" applyAlignment="1" applyProtection="1">
      <alignment horizontal="center"/>
    </xf>
    <xf numFmtId="176" fontId="4" fillId="0" borderId="0" xfId="0" applyNumberFormat="1" applyFont="1" applyFill="1" applyAlignment="1" applyProtection="1"/>
    <xf numFmtId="181" fontId="4" fillId="0" borderId="0" xfId="0" applyNumberFormat="1" applyFont="1" applyFill="1" applyAlignment="1" applyProtection="1">
      <alignment horizontal="center" vertical="center"/>
    </xf>
    <xf numFmtId="0" fontId="4" fillId="0" borderId="0" xfId="50" applyFont="1" applyFill="1" applyAlignment="1" applyProtection="1">
      <alignment vertical="center"/>
    </xf>
    <xf numFmtId="0" fontId="4" fillId="0" borderId="0" xfId="50" applyFont="1" applyFill="1" applyBorder="1" applyAlignment="1" applyProtection="1">
      <alignment horizontal="center" vertical="center"/>
    </xf>
    <xf numFmtId="176" fontId="4" fillId="0" borderId="0" xfId="50" applyNumberFormat="1" applyFont="1" applyFill="1" applyBorder="1" applyAlignment="1" applyProtection="1">
      <alignment horizontal="center" vertical="center"/>
    </xf>
    <xf numFmtId="181" fontId="4" fillId="0" borderId="0" xfId="50" applyNumberFormat="1" applyFont="1" applyFill="1" applyAlignment="1" applyProtection="1">
      <alignment vertical="center"/>
    </xf>
    <xf numFmtId="181" fontId="9" fillId="0" borderId="0" xfId="50" applyNumberFormat="1" applyFont="1" applyFill="1" applyAlignment="1" applyProtection="1">
      <alignment vertical="center"/>
    </xf>
    <xf numFmtId="181" fontId="9" fillId="0" borderId="1" xfId="0" applyNumberFormat="1" applyFont="1" applyFill="1" applyBorder="1" applyAlignment="1" applyProtection="1">
      <alignment horizontal="center" vertical="center" wrapText="1"/>
    </xf>
    <xf numFmtId="178" fontId="9" fillId="0" borderId="1" xfId="0" applyNumberFormat="1" applyFont="1" applyFill="1" applyBorder="1" applyAlignment="1" applyProtection="1">
      <alignment horizontal="center" vertical="center" wrapText="1"/>
    </xf>
    <xf numFmtId="0" fontId="9" fillId="0" borderId="1" xfId="0" applyFont="1" applyFill="1" applyBorder="1" applyAlignment="1" applyProtection="1">
      <alignment vertical="center"/>
    </xf>
    <xf numFmtId="0" fontId="17" fillId="0" borderId="1" xfId="0" applyFont="1" applyFill="1" applyBorder="1" applyAlignment="1" applyProtection="1">
      <alignment horizontal="center" vertical="center"/>
    </xf>
    <xf numFmtId="0" fontId="17" fillId="0" borderId="1" xfId="0"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176" fontId="17" fillId="0" borderId="1" xfId="0" applyNumberFormat="1" applyFont="1" applyFill="1" applyBorder="1" applyAlignment="1" applyProtection="1">
      <alignment horizontal="center" vertical="center" wrapText="1"/>
    </xf>
    <xf numFmtId="178" fontId="17" fillId="0" borderId="1" xfId="0" applyNumberFormat="1" applyFont="1" applyFill="1" applyBorder="1" applyAlignment="1" applyProtection="1">
      <alignment horizontal="center" vertical="center" wrapText="1"/>
    </xf>
    <xf numFmtId="0" fontId="16" fillId="0" borderId="1" xfId="0" applyFont="1" applyFill="1" applyBorder="1" applyAlignment="1" applyProtection="1">
      <alignment vertical="center"/>
    </xf>
    <xf numFmtId="0" fontId="9" fillId="0" borderId="1" xfId="0" applyFont="1" applyFill="1" applyBorder="1" applyAlignment="1" applyProtection="1">
      <alignment vertical="center" wrapText="1"/>
    </xf>
    <xf numFmtId="0" fontId="9" fillId="0" borderId="1" xfId="0" applyNumberFormat="1" applyFont="1" applyFill="1" applyBorder="1" applyAlignment="1" applyProtection="1">
      <alignment horizontal="center" vertical="center" wrapText="1"/>
    </xf>
    <xf numFmtId="176" fontId="17" fillId="0" borderId="1" xfId="0" applyNumberFormat="1" applyFont="1" applyFill="1" applyBorder="1" applyAlignment="1" applyProtection="1">
      <alignment horizontal="center" vertical="center" wrapText="1"/>
      <protection locked="0"/>
    </xf>
    <xf numFmtId="0" fontId="9" fillId="0" borderId="1" xfId="54" applyFont="1" applyFill="1" applyBorder="1" applyAlignment="1" applyProtection="1">
      <alignment horizontal="left" vertical="center" wrapText="1"/>
    </xf>
    <xf numFmtId="0" fontId="10" fillId="0" borderId="4" xfId="0" applyNumberFormat="1" applyFont="1" applyFill="1" applyBorder="1" applyAlignment="1" applyProtection="1">
      <alignment vertical="center" wrapText="1"/>
    </xf>
    <xf numFmtId="49" fontId="4" fillId="0" borderId="0" xfId="0" applyNumberFormat="1" applyFont="1" applyFill="1" applyAlignment="1" applyProtection="1">
      <alignment horizontal="center" vertical="center"/>
    </xf>
    <xf numFmtId="0" fontId="4" fillId="0" borderId="0" xfId="0" applyFont="1" applyFill="1" applyAlignment="1" applyProtection="1">
      <alignment horizontal="center" vertical="center"/>
    </xf>
    <xf numFmtId="178" fontId="4" fillId="0" borderId="0" xfId="0" applyNumberFormat="1" applyFont="1" applyFill="1" applyAlignment="1" applyProtection="1">
      <alignment horizontal="center" vertical="center"/>
    </xf>
    <xf numFmtId="176" fontId="4" fillId="0" borderId="0" xfId="55" applyNumberFormat="1" applyFont="1" applyAlignment="1" applyProtection="1">
      <alignment horizontal="center" vertical="center" wrapText="1"/>
    </xf>
    <xf numFmtId="0" fontId="2" fillId="0" borderId="0" xfId="0" applyFont="1" applyFill="1" applyAlignment="1" applyProtection="1">
      <alignment horizontal="left" vertical="center"/>
    </xf>
    <xf numFmtId="0" fontId="2" fillId="0" borderId="0" xfId="0" applyFont="1" applyFill="1" applyAlignment="1" applyProtection="1">
      <alignment horizontal="center" vertical="center"/>
    </xf>
    <xf numFmtId="176" fontId="2" fillId="0" borderId="0" xfId="0" applyNumberFormat="1" applyFont="1" applyFill="1" applyAlignment="1" applyProtection="1">
      <alignment horizontal="center" vertical="center"/>
    </xf>
    <xf numFmtId="0" fontId="1" fillId="0" borderId="0" xfId="50" applyFont="1" applyFill="1" applyAlignment="1" applyProtection="1">
      <alignment horizontal="left" vertical="center"/>
    </xf>
    <xf numFmtId="0" fontId="9" fillId="0" borderId="0" xfId="50" applyFont="1" applyFill="1" applyAlignment="1" applyProtection="1">
      <alignment vertical="center"/>
    </xf>
    <xf numFmtId="181" fontId="9" fillId="0" borderId="0" xfId="50" applyNumberFormat="1" applyFont="1" applyFill="1" applyAlignment="1" applyProtection="1">
      <alignment horizontal="right" vertical="center"/>
    </xf>
    <xf numFmtId="181" fontId="4" fillId="0" borderId="0" xfId="50" applyNumberFormat="1" applyFont="1" applyFill="1" applyAlignment="1" applyProtection="1">
      <alignment horizontal="right" vertical="center"/>
    </xf>
    <xf numFmtId="0" fontId="6" fillId="0" borderId="1" xfId="0" applyFont="1" applyFill="1" applyBorder="1" applyAlignment="1" applyProtection="1">
      <alignment horizontal="left" vertical="center"/>
    </xf>
    <xf numFmtId="0" fontId="18" fillId="0" borderId="1" xfId="0" applyFont="1" applyFill="1" applyBorder="1" applyAlignment="1" applyProtection="1">
      <alignment horizontal="center" vertical="center" wrapText="1"/>
    </xf>
    <xf numFmtId="0" fontId="10" fillId="0" borderId="1" xfId="53" applyFont="1" applyFill="1" applyBorder="1" applyAlignment="1" applyProtection="1">
      <alignment horizontal="left" vertical="center" wrapText="1"/>
    </xf>
    <xf numFmtId="0" fontId="11" fillId="0" borderId="1" xfId="53" applyFont="1" applyFill="1" applyBorder="1" applyAlignment="1" applyProtection="1">
      <alignment horizontal="left" vertical="center" wrapText="1"/>
    </xf>
    <xf numFmtId="0" fontId="4" fillId="0" borderId="1" xfId="53" applyFont="1" applyFill="1" applyBorder="1" applyAlignment="1" applyProtection="1">
      <alignment vertical="center" wrapText="1"/>
    </xf>
    <xf numFmtId="0" fontId="4" fillId="0" borderId="1" xfId="53" applyFont="1" applyFill="1" applyBorder="1" applyAlignment="1" applyProtection="1">
      <alignment horizontal="center" vertical="center" wrapText="1"/>
    </xf>
    <xf numFmtId="176" fontId="4" fillId="0" borderId="1" xfId="53" applyNumberFormat="1" applyFont="1" applyFill="1" applyBorder="1" applyAlignment="1" applyProtection="1">
      <alignment horizontal="center" vertical="center"/>
    </xf>
    <xf numFmtId="0" fontId="4" fillId="0" borderId="1" xfId="53" applyFont="1" applyFill="1" applyBorder="1" applyAlignment="1" applyProtection="1">
      <alignment horizontal="left" vertical="center"/>
    </xf>
    <xf numFmtId="0" fontId="9" fillId="0" borderId="1" xfId="53" applyFont="1" applyFill="1" applyBorder="1" applyAlignment="1" applyProtection="1">
      <alignment vertical="center"/>
    </xf>
    <xf numFmtId="0" fontId="4" fillId="0" borderId="1" xfId="53" applyFont="1" applyFill="1" applyBorder="1" applyAlignment="1" applyProtection="1">
      <alignment horizontal="center" vertical="center"/>
    </xf>
    <xf numFmtId="182" fontId="4" fillId="0" borderId="1" xfId="0" applyNumberFormat="1" applyFont="1" applyFill="1" applyBorder="1" applyAlignment="1" applyProtection="1">
      <alignment horizontal="center" vertical="center"/>
    </xf>
    <xf numFmtId="176" fontId="4" fillId="0" borderId="1" xfId="53" applyNumberFormat="1" applyFont="1" applyFill="1" applyBorder="1" applyAlignment="1" applyProtection="1">
      <alignment horizontal="center" vertical="center"/>
      <protection locked="0"/>
    </xf>
    <xf numFmtId="0" fontId="9" fillId="0" borderId="1" xfId="53" applyFont="1" applyFill="1" applyBorder="1" applyAlignment="1" applyProtection="1">
      <alignment vertical="center" wrapText="1"/>
    </xf>
    <xf numFmtId="0" fontId="10" fillId="0" borderId="1" xfId="0" applyFont="1" applyFill="1" applyBorder="1" applyAlignment="1" applyProtection="1">
      <alignment vertical="center" wrapText="1"/>
    </xf>
    <xf numFmtId="176" fontId="10" fillId="0" borderId="1" xfId="0" applyNumberFormat="1" applyFont="1" applyFill="1" applyBorder="1" applyAlignment="1" applyProtection="1">
      <alignment vertical="center" wrapText="1"/>
    </xf>
    <xf numFmtId="0" fontId="10" fillId="0" borderId="1" xfId="0" applyFont="1" applyFill="1" applyBorder="1" applyAlignment="1" applyProtection="1">
      <alignment vertical="center" wrapText="1"/>
      <protection locked="0"/>
    </xf>
    <xf numFmtId="0" fontId="10" fillId="0" borderId="1" xfId="0" applyFont="1" applyFill="1" applyBorder="1" applyAlignment="1" applyProtection="1">
      <alignment horizontal="left" vertical="center"/>
    </xf>
    <xf numFmtId="0" fontId="11" fillId="0" borderId="1" xfId="0" applyFont="1" applyFill="1" applyBorder="1" applyAlignment="1" applyProtection="1">
      <alignment horizontal="left" vertical="center" wrapText="1"/>
    </xf>
    <xf numFmtId="176" fontId="11" fillId="0" borderId="1" xfId="0" applyNumberFormat="1"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protection locked="0"/>
    </xf>
    <xf numFmtId="0" fontId="11" fillId="0" borderId="1" xfId="0" applyFont="1" applyFill="1" applyBorder="1" applyAlignment="1" applyProtection="1">
      <alignment vertical="center" wrapText="1"/>
    </xf>
    <xf numFmtId="176" fontId="11" fillId="0" borderId="1" xfId="0" applyNumberFormat="1" applyFont="1" applyFill="1" applyBorder="1" applyAlignment="1" applyProtection="1">
      <alignment vertical="center" wrapText="1"/>
    </xf>
    <xf numFmtId="0" fontId="11" fillId="0" borderId="1" xfId="0" applyFont="1" applyFill="1" applyBorder="1" applyAlignment="1" applyProtection="1">
      <alignment vertical="center" wrapText="1"/>
      <protection locked="0"/>
    </xf>
    <xf numFmtId="0" fontId="4" fillId="0" borderId="1" xfId="0" applyFont="1" applyFill="1" applyBorder="1" applyAlignment="1" applyProtection="1">
      <alignment horizontal="left" vertical="center"/>
    </xf>
    <xf numFmtId="0" fontId="9" fillId="0" borderId="1" xfId="0" applyFont="1" applyFill="1" applyBorder="1" applyAlignment="1" applyProtection="1">
      <alignment horizontal="left" vertical="center"/>
    </xf>
    <xf numFmtId="49" fontId="4" fillId="0" borderId="1" xfId="0" applyNumberFormat="1" applyFont="1" applyFill="1" applyBorder="1" applyAlignment="1" applyProtection="1">
      <alignment horizontal="left" vertical="center" wrapText="1"/>
    </xf>
    <xf numFmtId="49" fontId="10" fillId="0" borderId="1" xfId="0" applyNumberFormat="1" applyFont="1" applyFill="1" applyBorder="1" applyAlignment="1" applyProtection="1">
      <alignment vertical="center"/>
    </xf>
    <xf numFmtId="49" fontId="11" fillId="0" borderId="1" xfId="0" applyNumberFormat="1" applyFont="1" applyFill="1" applyBorder="1" applyAlignment="1" applyProtection="1">
      <alignment vertical="center"/>
    </xf>
    <xf numFmtId="49" fontId="11" fillId="0" borderId="1" xfId="0" applyNumberFormat="1" applyFont="1" applyFill="1" applyBorder="1" applyAlignment="1" applyProtection="1">
      <alignment horizontal="center" vertical="center"/>
    </xf>
    <xf numFmtId="0" fontId="4" fillId="0" borderId="1" xfId="53" applyFont="1" applyFill="1" applyBorder="1" applyAlignment="1" applyProtection="1">
      <alignment horizontal="left" vertical="center" wrapText="1"/>
    </xf>
    <xf numFmtId="49" fontId="9" fillId="0" borderId="1" xfId="0" applyNumberFormat="1" applyFont="1" applyFill="1" applyBorder="1" applyAlignment="1" applyProtection="1">
      <alignment vertical="center"/>
    </xf>
    <xf numFmtId="49" fontId="4" fillId="0" borderId="1" xfId="0" applyNumberFormat="1" applyFont="1" applyFill="1" applyBorder="1" applyAlignment="1" applyProtection="1">
      <alignment horizontal="center" vertical="center"/>
    </xf>
    <xf numFmtId="0" fontId="10" fillId="0" borderId="1" xfId="0" applyFont="1" applyFill="1" applyBorder="1" applyAlignment="1" applyProtection="1">
      <alignment vertical="center"/>
    </xf>
    <xf numFmtId="0" fontId="9" fillId="0" borderId="1" xfId="53" applyFont="1" applyFill="1" applyBorder="1" applyAlignment="1" applyProtection="1">
      <alignment horizontal="center" vertical="center"/>
    </xf>
    <xf numFmtId="49" fontId="9" fillId="0" borderId="1" xfId="0" applyNumberFormat="1" applyFont="1" applyFill="1" applyBorder="1" applyAlignment="1" applyProtection="1">
      <alignment horizontal="center" vertical="center"/>
    </xf>
    <xf numFmtId="0" fontId="9" fillId="0" borderId="1" xfId="52" applyFont="1" applyFill="1" applyBorder="1" applyAlignment="1" applyProtection="1">
      <alignment vertical="center" wrapText="1"/>
    </xf>
    <xf numFmtId="0" fontId="9" fillId="0" borderId="1" xfId="52" applyFont="1" applyFill="1" applyBorder="1" applyAlignment="1" applyProtection="1">
      <alignment horizontal="center" vertical="center"/>
    </xf>
    <xf numFmtId="0" fontId="18" fillId="0" borderId="1" xfId="53" applyFont="1" applyFill="1" applyBorder="1" applyAlignment="1" applyProtection="1">
      <alignment horizontal="center" vertical="center" wrapText="1"/>
    </xf>
    <xf numFmtId="0" fontId="19" fillId="0" borderId="0" xfId="0" applyFont="1" applyFill="1" applyAlignment="1" applyProtection="1">
      <alignment horizontal="center" vertical="center" wrapText="1"/>
    </xf>
    <xf numFmtId="0" fontId="9" fillId="0" borderId="1" xfId="0" applyFont="1" applyFill="1" applyBorder="1" applyAlignment="1" applyProtection="1">
      <alignment horizontal="center" vertical="center"/>
    </xf>
    <xf numFmtId="0" fontId="9" fillId="0" borderId="1" xfId="53" applyFont="1" applyFill="1" applyBorder="1" applyAlignment="1" applyProtection="1">
      <alignment horizontal="center" vertical="center" wrapText="1"/>
    </xf>
    <xf numFmtId="0" fontId="4" fillId="0" borderId="1" xfId="52" applyFont="1" applyFill="1" applyBorder="1" applyAlignment="1" applyProtection="1">
      <alignment horizontal="left" vertical="center"/>
    </xf>
    <xf numFmtId="49" fontId="4" fillId="0" borderId="1" xfId="52" applyNumberFormat="1" applyFont="1" applyFill="1" applyBorder="1" applyAlignment="1" applyProtection="1">
      <alignment horizontal="center" vertical="center" wrapText="1"/>
    </xf>
    <xf numFmtId="0" fontId="9" fillId="0" borderId="1" xfId="52" applyFont="1" applyFill="1" applyBorder="1" applyAlignment="1" applyProtection="1">
      <alignment horizontal="left" vertical="center" wrapText="1"/>
    </xf>
    <xf numFmtId="176" fontId="11" fillId="0" borderId="3" xfId="0" applyNumberFormat="1" applyFont="1" applyFill="1" applyBorder="1" applyAlignment="1" applyProtection="1">
      <alignment horizontal="center" vertical="center" wrapText="1"/>
    </xf>
    <xf numFmtId="178" fontId="12" fillId="0" borderId="3" xfId="0" applyNumberFormat="1" applyFont="1" applyFill="1" applyBorder="1" applyAlignment="1" applyProtection="1">
      <alignment horizontal="center" vertical="center" wrapText="1"/>
    </xf>
    <xf numFmtId="0" fontId="10" fillId="0" borderId="4"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vertical="center"/>
    </xf>
    <xf numFmtId="0" fontId="3" fillId="0" borderId="0"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0" xfId="0" applyNumberFormat="1" applyFont="1" applyFill="1" applyBorder="1" applyAlignment="1" applyProtection="1">
      <alignment vertical="center"/>
    </xf>
    <xf numFmtId="0" fontId="20" fillId="0" borderId="0"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9"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xf>
    <xf numFmtId="0" fontId="4" fillId="0" borderId="0" xfId="0" applyNumberFormat="1" applyFont="1" applyFill="1" applyBorder="1" applyAlignment="1" applyProtection="1">
      <alignment horizontal="right" vertical="center"/>
    </xf>
    <xf numFmtId="0" fontId="22" fillId="0" borderId="1" xfId="0" applyFont="1" applyFill="1" applyBorder="1" applyAlignment="1" applyProtection="1">
      <alignment horizontal="center" vertical="center"/>
    </xf>
    <xf numFmtId="0" fontId="22" fillId="0" borderId="5" xfId="0" applyFont="1" applyFill="1" applyBorder="1" applyAlignment="1" applyProtection="1">
      <alignment horizontal="center" vertical="center"/>
    </xf>
    <xf numFmtId="0" fontId="22"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23" fillId="0" borderId="1" xfId="0" applyFont="1" applyFill="1" applyBorder="1" applyAlignment="1" applyProtection="1">
      <alignment horizontal="center" vertical="center"/>
    </xf>
    <xf numFmtId="0" fontId="23" fillId="0" borderId="1" xfId="0" applyFont="1" applyFill="1" applyBorder="1" applyAlignment="1" applyProtection="1">
      <alignment vertical="center"/>
    </xf>
    <xf numFmtId="177" fontId="3" fillId="0" borderId="1" xfId="0" applyNumberFormat="1" applyFont="1" applyFill="1" applyBorder="1" applyAlignment="1" applyProtection="1">
      <alignment horizontal="center" vertical="center" wrapText="1"/>
    </xf>
    <xf numFmtId="0" fontId="3" fillId="0" borderId="5" xfId="0" applyFont="1" applyFill="1" applyBorder="1" applyAlignment="1" applyProtection="1">
      <alignment horizontal="center" vertical="center"/>
    </xf>
    <xf numFmtId="0" fontId="23" fillId="0" borderId="5"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3" fillId="0" borderId="2" xfId="0" applyFont="1" applyFill="1" applyBorder="1" applyAlignment="1" applyProtection="1">
      <alignment horizontal="left" vertical="center"/>
    </xf>
    <xf numFmtId="0" fontId="3" fillId="0" borderId="4" xfId="0" applyFont="1" applyFill="1" applyBorder="1" applyAlignment="1" applyProtection="1">
      <alignment horizontal="left" vertical="center"/>
    </xf>
    <xf numFmtId="177" fontId="24" fillId="0" borderId="1" xfId="0" applyNumberFormat="1" applyFont="1" applyFill="1" applyBorder="1" applyAlignment="1" applyProtection="1">
      <alignment horizontal="center" vertical="center" wrapText="1"/>
    </xf>
    <xf numFmtId="177" fontId="3" fillId="0" borderId="0" xfId="0" applyNumberFormat="1" applyFont="1" applyFill="1" applyBorder="1" applyAlignment="1" applyProtection="1">
      <alignment vertical="center"/>
    </xf>
    <xf numFmtId="1" fontId="24" fillId="0" borderId="1" xfId="0" applyNumberFormat="1" applyFont="1" applyFill="1" applyBorder="1" applyAlignment="1" applyProtection="1">
      <alignment horizontal="center" vertical="center" wrapText="1"/>
    </xf>
    <xf numFmtId="177" fontId="3" fillId="0" borderId="0" xfId="0" applyNumberFormat="1" applyFont="1" applyFill="1" applyAlignment="1" applyProtection="1">
      <alignment vertical="center"/>
    </xf>
    <xf numFmtId="0" fontId="23" fillId="0" borderId="2" xfId="0" applyFont="1" applyFill="1" applyBorder="1" applyAlignment="1" applyProtection="1">
      <alignment horizontal="left" vertical="center"/>
    </xf>
    <xf numFmtId="177" fontId="24" fillId="0" borderId="1" xfId="0" applyNumberFormat="1" applyFont="1" applyFill="1" applyBorder="1" applyAlignment="1" applyProtection="1">
      <alignment horizontal="center" vertical="center"/>
    </xf>
    <xf numFmtId="10" fontId="2" fillId="0" borderId="0" xfId="0" applyNumberFormat="1" applyFont="1" applyFill="1" applyBorder="1" applyAlignment="1" applyProtection="1">
      <alignment vertical="center"/>
    </xf>
    <xf numFmtId="0" fontId="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justify" vertical="center" wrapText="1"/>
    </xf>
    <xf numFmtId="0" fontId="25" fillId="0" borderId="0" xfId="0" applyFont="1" applyFill="1" applyBorder="1" applyAlignment="1"/>
    <xf numFmtId="0" fontId="4" fillId="0" borderId="0" xfId="51" applyFont="1" applyFill="1" applyBorder="1" applyAlignment="1">
      <alignment vertical="center" wrapText="1"/>
    </xf>
    <xf numFmtId="0" fontId="25" fillId="0" borderId="0" xfId="57" applyFont="1" applyFill="1" applyBorder="1" applyAlignment="1"/>
    <xf numFmtId="0" fontId="26" fillId="0" borderId="0" xfId="57" applyFont="1" applyFill="1" applyBorder="1" applyAlignment="1">
      <alignment horizontal="center" vertical="center"/>
    </xf>
    <xf numFmtId="0" fontId="25" fillId="0" borderId="0" xfId="57" applyFont="1" applyFill="1" applyBorder="1" applyAlignment="1">
      <alignment horizontal="justify" vertical="center"/>
    </xf>
    <xf numFmtId="0" fontId="16" fillId="0" borderId="0" xfId="57" applyFont="1" applyFill="1" applyBorder="1" applyAlignment="1">
      <alignment horizontal="justify" vertical="center"/>
    </xf>
    <xf numFmtId="0" fontId="25" fillId="0" borderId="0" xfId="57" applyFont="1" applyFill="1" applyBorder="1" applyAlignment="1">
      <alignment vertical="center"/>
    </xf>
    <xf numFmtId="0" fontId="2" fillId="0" borderId="0" xfId="0" applyFont="1" applyFill="1" applyAlignment="1">
      <alignment vertical="center"/>
    </xf>
    <xf numFmtId="0" fontId="27" fillId="0" borderId="0" xfId="0" applyFont="1" applyFill="1" applyAlignment="1"/>
    <xf numFmtId="0" fontId="2" fillId="0" borderId="0" xfId="0" applyFont="1" applyFill="1" applyBorder="1" applyAlignment="1"/>
    <xf numFmtId="0" fontId="2" fillId="0" borderId="0" xfId="0" applyFont="1" applyFill="1" applyAlignment="1"/>
    <xf numFmtId="0" fontId="21" fillId="0" borderId="0" xfId="0" applyFont="1" applyFill="1" applyAlignment="1" applyProtection="1">
      <alignment horizontal="center" vertical="center" wrapText="1"/>
    </xf>
    <xf numFmtId="0" fontId="28" fillId="0" borderId="0" xfId="0" applyFont="1" applyFill="1" applyAlignment="1">
      <alignment horizontal="center" vertical="center" wrapText="1"/>
    </xf>
    <xf numFmtId="0" fontId="29" fillId="0" borderId="0" xfId="0" applyFont="1" applyFill="1" applyAlignment="1">
      <alignment horizontal="center" vertical="center" wrapText="1"/>
    </xf>
    <xf numFmtId="0" fontId="30" fillId="0" borderId="0" xfId="0" applyFont="1" applyFill="1" applyAlignment="1">
      <alignment horizontal="center" vertical="center" wrapText="1"/>
    </xf>
    <xf numFmtId="0" fontId="31" fillId="0" borderId="0" xfId="0" applyFont="1" applyFill="1" applyAlignment="1">
      <alignment horizontal="center" vertical="center" wrapText="1"/>
    </xf>
    <xf numFmtId="0" fontId="32" fillId="0" borderId="0" xfId="0" applyFont="1" applyFill="1" applyAlignment="1">
      <alignment horizontal="center" vertical="center" wrapText="1"/>
    </xf>
    <xf numFmtId="0" fontId="19" fillId="0" borderId="0" xfId="0" applyFont="1" applyFill="1" applyAlignment="1">
      <alignment horizontal="center" vertical="center" wrapText="1"/>
    </xf>
    <xf numFmtId="0" fontId="20" fillId="0" borderId="0" xfId="0" applyFont="1" applyFill="1" applyAlignment="1" applyProtection="1">
      <alignment horizontal="center" vertical="center" wrapText="1"/>
    </xf>
    <xf numFmtId="57" fontId="1" fillId="0" borderId="0" xfId="0" applyNumberFormat="1" applyFont="1" applyFill="1" applyAlignment="1">
      <alignment horizontal="center"/>
    </xf>
    <xf numFmtId="0" fontId="2" fillId="0" borderId="0" xfId="0" applyFont="1" applyFill="1" applyAlignment="1" applyProtection="1">
      <protection locked="0"/>
    </xf>
    <xf numFmtId="0" fontId="2" fillId="0" borderId="0" xfId="0" applyFont="1" applyFill="1" applyAlignment="1">
      <alignment wrapText="1"/>
    </xf>
    <xf numFmtId="0" fontId="17" fillId="0" borderId="1" xfId="0" applyFont="1" applyFill="1" applyBorder="1" applyAlignment="1" applyProtection="1" quotePrefix="1">
      <alignment horizontal="center"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8" xfId="50"/>
    <cellStyle name="常规_苏州市轨道交通1号线II-TS-13标星海街站 2" xfId="51"/>
    <cellStyle name="常规 10 2" xfId="52"/>
    <cellStyle name="常规 2" xfId="53"/>
    <cellStyle name="常规 2 6" xfId="54"/>
    <cellStyle name="常规 4" xfId="55"/>
    <cellStyle name="常规 5" xfId="56"/>
    <cellStyle name="常规 10" xfId="57"/>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45"/>
  <sheetViews>
    <sheetView view="pageBreakPreview" zoomScale="70" zoomScaleNormal="85" workbookViewId="0">
      <selection activeCell="E11" sqref="E11"/>
    </sheetView>
  </sheetViews>
  <sheetFormatPr defaultColWidth="9" defaultRowHeight="15.75" outlineLevelCol="7"/>
  <cols>
    <col min="1" max="1" width="87.75" style="209" customWidth="1"/>
    <col min="2" max="16384" width="9" style="209"/>
  </cols>
  <sheetData>
    <row r="1" ht="20.1" customHeight="1"/>
    <row r="2" ht="107.1" customHeight="1" spans="1:1">
      <c r="A2" s="160" t="s">
        <v>0</v>
      </c>
    </row>
    <row r="3" ht="38.25" customHeight="1" spans="1:1">
      <c r="A3" s="210"/>
    </row>
    <row r="4" ht="27" hidden="1" customHeight="1" spans="1:1">
      <c r="A4" s="211"/>
    </row>
    <row r="5" ht="30.95" customHeight="1" spans="1:1">
      <c r="A5" s="212"/>
    </row>
    <row r="6" ht="30" customHeight="1" spans="1:1">
      <c r="A6" s="213"/>
    </row>
    <row r="7" ht="68" customHeight="1" spans="1:1">
      <c r="A7" s="214" t="s">
        <v>1</v>
      </c>
    </row>
    <row r="8" ht="68" customHeight="1" spans="1:1">
      <c r="A8" s="214" t="s">
        <v>2</v>
      </c>
    </row>
    <row r="9" ht="68" customHeight="1" spans="1:1">
      <c r="A9" s="213" t="s">
        <v>3</v>
      </c>
    </row>
    <row r="10" ht="68" customHeight="1" spans="1:1">
      <c r="A10" s="213" t="s">
        <v>4</v>
      </c>
    </row>
    <row r="11" ht="65" customHeight="1" spans="1:1">
      <c r="A11" s="215"/>
    </row>
    <row r="12" ht="39" customHeight="1" spans="1:1">
      <c r="A12" s="216"/>
    </row>
    <row r="13" ht="30" customHeight="1" spans="1:1">
      <c r="A13" s="217" t="s">
        <v>5</v>
      </c>
    </row>
    <row r="14" ht="30" customHeight="1" spans="1:1">
      <c r="A14" s="217" t="s">
        <v>6</v>
      </c>
    </row>
    <row r="15" ht="30" customHeight="1" spans="1:1">
      <c r="A15" s="217" t="s">
        <v>7</v>
      </c>
    </row>
    <row r="16" ht="30" customHeight="1" spans="1:1">
      <c r="A16" s="218"/>
    </row>
    <row r="17" ht="30" customHeight="1"/>
    <row r="18" spans="8:8">
      <c r="H18" s="219"/>
    </row>
    <row r="19" ht="102.75" customHeight="1"/>
    <row r="20" s="206" customFormat="1" ht="49.5" customHeight="1"/>
    <row r="21" ht="49.5" customHeight="1"/>
    <row r="22" ht="49.5" customHeight="1"/>
    <row r="23" ht="49.5" customHeight="1"/>
    <row r="24" ht="49.5" customHeight="1"/>
    <row r="25" ht="49.5" customHeight="1"/>
    <row r="26" ht="49.5" customHeight="1"/>
    <row r="27" ht="49.5" customHeight="1"/>
    <row r="28" ht="49.5" customHeight="1"/>
    <row r="29" s="206" customFormat="1" ht="49.5" customHeight="1"/>
    <row r="30" s="206" customFormat="1" ht="49.5" customHeight="1"/>
    <row r="31" s="206" customFormat="1" ht="49.5" customHeight="1"/>
    <row r="32" ht="39" customHeight="1"/>
    <row r="33" ht="39" customHeight="1"/>
    <row r="34" ht="39" customHeight="1"/>
    <row r="35" ht="39" customHeight="1"/>
    <row r="36" ht="39" customHeight="1"/>
    <row r="37" ht="39" customHeight="1"/>
    <row r="38" ht="39" customHeight="1"/>
    <row r="39" ht="39" customHeight="1"/>
    <row r="40" ht="39" customHeight="1"/>
    <row r="41" ht="39" customHeight="1"/>
    <row r="42" ht="39" customHeight="1"/>
    <row r="43" ht="39" customHeight="1"/>
    <row r="44" ht="39" customHeight="1"/>
    <row r="45" ht="39" customHeight="1"/>
    <row r="46" ht="39" customHeight="1"/>
    <row r="47" ht="39" customHeight="1"/>
    <row r="48" ht="39" customHeight="1"/>
    <row r="49" ht="39" customHeight="1"/>
    <row r="50" ht="39" customHeight="1"/>
    <row r="51" ht="39" customHeight="1"/>
    <row r="52" ht="39" customHeight="1"/>
    <row r="53" ht="39" customHeight="1"/>
    <row r="54" ht="39" customHeight="1"/>
    <row r="55" ht="39" customHeight="1"/>
    <row r="56" ht="39" customHeight="1"/>
    <row r="57" ht="39" customHeight="1"/>
    <row r="58" ht="39" customHeight="1"/>
    <row r="59" ht="39" customHeight="1"/>
    <row r="60" ht="39" customHeight="1"/>
    <row r="61" ht="39" customHeight="1"/>
    <row r="62" ht="39" customHeight="1"/>
    <row r="63" ht="39" customHeight="1"/>
    <row r="64" ht="39" customHeight="1"/>
    <row r="65" ht="39" customHeight="1"/>
    <row r="66" ht="39" customHeight="1"/>
    <row r="67" ht="39" customHeight="1"/>
    <row r="68" ht="39" customHeight="1"/>
    <row r="69" ht="39" customHeight="1"/>
    <row r="70" ht="39" customHeight="1"/>
    <row r="71" ht="39" customHeight="1"/>
    <row r="72" ht="39" customHeight="1"/>
    <row r="73" ht="39" customHeight="1"/>
    <row r="74" ht="39" customHeight="1"/>
    <row r="75" ht="39" customHeight="1"/>
    <row r="76" ht="39" customHeight="1"/>
    <row r="77" ht="39" customHeight="1"/>
    <row r="78" s="207" customFormat="1" ht="39" customHeight="1"/>
    <row r="79" s="207" customFormat="1" ht="39" customHeight="1"/>
    <row r="80" s="207" customFormat="1" ht="39" customHeight="1"/>
    <row r="81" s="207" customFormat="1" ht="39" customHeight="1"/>
    <row r="82" s="207" customFormat="1" ht="39" customHeight="1"/>
    <row r="83" s="207" customFormat="1" ht="39" customHeight="1"/>
    <row r="84" s="207" customFormat="1" ht="39" customHeight="1"/>
    <row r="85" s="207" customFormat="1" ht="39" customHeight="1"/>
    <row r="86" s="207" customFormat="1" ht="39" customHeight="1"/>
    <row r="87" s="207" customFormat="1" ht="39" customHeight="1"/>
    <row r="88" s="207" customFormat="1" ht="39" customHeight="1"/>
    <row r="89" s="207" customFormat="1" ht="39" customHeight="1"/>
    <row r="90" s="207" customFormat="1" ht="39" customHeight="1"/>
    <row r="91" s="207" customFormat="1" ht="39" customHeight="1"/>
    <row r="92" s="207" customFormat="1" ht="39" customHeight="1"/>
    <row r="93" s="207" customFormat="1" ht="39" customHeight="1"/>
    <row r="94" s="207" customFormat="1" ht="57" customHeight="1"/>
    <row r="95" s="207" customFormat="1" ht="39" customHeight="1"/>
    <row r="96" s="207" customFormat="1" ht="39" customHeight="1"/>
    <row r="97" s="207" customFormat="1" ht="39" customHeight="1"/>
    <row r="98" s="207" customFormat="1" ht="39" customHeight="1"/>
    <row r="99" s="207" customFormat="1" ht="39" customHeight="1"/>
    <row r="100" s="207" customFormat="1" ht="39" customHeight="1"/>
    <row r="101" s="207" customFormat="1" ht="39" customHeight="1"/>
    <row r="102" s="207" customFormat="1" ht="39" customHeight="1"/>
    <row r="103" s="207" customFormat="1" ht="39" customHeight="1"/>
    <row r="104" s="207" customFormat="1" ht="39" customHeight="1"/>
    <row r="105" s="207" customFormat="1" ht="39" customHeight="1"/>
    <row r="106" s="207" customFormat="1" ht="39" customHeight="1"/>
    <row r="107" s="207" customFormat="1" ht="39" customHeight="1"/>
    <row r="108" s="207" customFormat="1" ht="39" customHeight="1"/>
    <row r="109" s="207" customFormat="1" ht="39" customHeight="1"/>
    <row r="110" s="207" customFormat="1" ht="39" customHeight="1"/>
    <row r="111" ht="39" customHeight="1"/>
    <row r="112" ht="39" customHeight="1"/>
    <row r="113" ht="39" customHeight="1"/>
    <row r="114" ht="39" customHeight="1"/>
    <row r="115" ht="39" customHeight="1"/>
    <row r="116" ht="39" customHeight="1"/>
    <row r="117" ht="39" customHeight="1"/>
    <row r="118" ht="39" customHeight="1"/>
    <row r="119" ht="39" customHeight="1"/>
    <row r="120" ht="39" customHeight="1"/>
    <row r="121" ht="39" customHeight="1"/>
    <row r="122" ht="39" customHeight="1" spans="8:8">
      <c r="H122" s="219"/>
    </row>
    <row r="123" ht="39" customHeight="1"/>
    <row r="124" ht="39" customHeight="1"/>
    <row r="125" ht="39" customHeight="1"/>
    <row r="126" ht="39" customHeight="1"/>
    <row r="127" ht="39" customHeight="1"/>
    <row r="128" ht="39" customHeight="1"/>
    <row r="129" ht="39" customHeight="1"/>
    <row r="130" ht="39" customHeight="1"/>
    <row r="131" ht="39" customHeight="1"/>
    <row r="132" ht="39" customHeight="1"/>
    <row r="133" ht="39" customHeight="1"/>
    <row r="134" ht="39" customHeight="1"/>
    <row r="135" ht="39" customHeight="1"/>
    <row r="136" ht="39" customHeight="1"/>
    <row r="137" ht="39" customHeight="1"/>
    <row r="138" ht="39" customHeight="1"/>
    <row r="139" ht="39" customHeight="1"/>
    <row r="140" ht="39" customHeight="1"/>
    <row r="141" ht="39" customHeight="1"/>
    <row r="142" ht="39" customHeight="1"/>
    <row r="143" ht="39" customHeight="1"/>
    <row r="144" ht="39" customHeight="1"/>
    <row r="145" ht="39" customHeight="1"/>
    <row r="146" ht="39" customHeight="1"/>
    <row r="147" ht="39" customHeight="1"/>
    <row r="148" ht="39" customHeight="1"/>
    <row r="149" ht="39" customHeight="1"/>
    <row r="150" ht="39" customHeight="1"/>
    <row r="151" ht="39" customHeight="1"/>
    <row r="152" ht="39" customHeight="1"/>
    <row r="153" ht="39" customHeight="1"/>
    <row r="154" ht="39" customHeight="1"/>
    <row r="155" ht="39" customHeight="1"/>
    <row r="156" ht="39" customHeight="1"/>
    <row r="157" ht="39" customHeight="1"/>
    <row r="158" ht="39" customHeight="1"/>
    <row r="159" ht="39" customHeight="1"/>
    <row r="160" ht="39" customHeight="1"/>
    <row r="161" ht="39" customHeight="1"/>
    <row r="162" ht="39" customHeight="1"/>
    <row r="163" ht="39" customHeight="1"/>
    <row r="164" ht="39" customHeight="1"/>
    <row r="165" ht="39" customHeight="1"/>
    <row r="166" ht="39" customHeight="1"/>
    <row r="167" ht="39" customHeight="1"/>
    <row r="168" ht="39" customHeight="1"/>
    <row r="169" ht="39" customHeight="1"/>
    <row r="170" ht="39" customHeight="1"/>
    <row r="171" ht="39" customHeight="1"/>
    <row r="172" ht="39" customHeight="1"/>
    <row r="173" ht="39" customHeight="1"/>
    <row r="174" ht="39" customHeight="1"/>
    <row r="175" ht="39" customHeight="1"/>
    <row r="176" ht="39" customHeight="1"/>
    <row r="177" ht="39" customHeight="1"/>
    <row r="178" ht="58.5" customHeight="1"/>
    <row r="179" ht="39" customHeight="1"/>
    <row r="180" ht="39" customHeight="1"/>
    <row r="181" ht="39" customHeight="1"/>
    <row r="182" ht="39" customHeight="1"/>
    <row r="183" ht="39" customHeight="1"/>
    <row r="184" ht="39" customHeight="1"/>
    <row r="185" ht="39" customHeight="1"/>
    <row r="186" ht="39" customHeight="1"/>
    <row r="187" ht="39" customHeight="1"/>
    <row r="188" ht="39" customHeight="1"/>
    <row r="189" ht="39" customHeight="1"/>
    <row r="190" ht="39" customHeight="1"/>
    <row r="191" ht="39" customHeight="1"/>
    <row r="192" ht="39" customHeight="1"/>
    <row r="193" ht="39" customHeight="1"/>
    <row r="194" ht="39" customHeight="1"/>
    <row r="195" ht="39" customHeight="1"/>
    <row r="196" ht="39" customHeight="1"/>
    <row r="197" ht="39" customHeight="1"/>
    <row r="198" ht="39" customHeight="1"/>
    <row r="199" ht="39" customHeight="1"/>
    <row r="200" ht="39" customHeight="1"/>
    <row r="201" ht="39" customHeight="1"/>
    <row r="202" ht="39" customHeight="1"/>
    <row r="203" ht="58.5" customHeight="1"/>
    <row r="204" ht="63" customHeight="1"/>
    <row r="205" ht="39" customHeight="1"/>
    <row r="206" ht="39" customHeight="1"/>
    <row r="207" ht="39" customHeight="1"/>
    <row r="208" ht="39" customHeight="1"/>
    <row r="209" ht="39" customHeight="1"/>
    <row r="210" ht="39" customHeight="1"/>
    <row r="211" ht="39" customHeight="1"/>
    <row r="212" ht="39" customHeight="1"/>
    <row r="213" ht="39" customHeight="1"/>
    <row r="214" ht="66" customHeight="1"/>
    <row r="215" ht="60" customHeight="1"/>
    <row r="216" ht="58.5" customHeight="1"/>
    <row r="217" ht="58.5" customHeight="1"/>
    <row r="218" ht="70.5" customHeight="1"/>
    <row r="219" ht="39" customHeight="1"/>
    <row r="220" ht="39" customHeight="1"/>
    <row r="221" ht="39" customHeight="1"/>
    <row r="222" ht="39" customHeight="1"/>
    <row r="223" ht="39" customHeight="1"/>
    <row r="224" ht="39" customHeight="1"/>
    <row r="225" ht="39" customHeight="1"/>
    <row r="226" ht="39" customHeight="1"/>
    <row r="227" ht="39" customHeight="1"/>
    <row r="228" ht="39" customHeight="1"/>
    <row r="229" ht="39" customHeight="1"/>
    <row r="230" ht="39" customHeight="1"/>
    <row r="231" ht="39" customHeight="1"/>
    <row r="232" ht="39" customHeight="1"/>
    <row r="233" ht="39" customHeight="1"/>
    <row r="234" ht="39" customHeight="1"/>
    <row r="235" ht="39" customHeight="1"/>
    <row r="236" ht="39" customHeight="1"/>
    <row r="237" ht="39" customHeight="1"/>
    <row r="238" ht="39" customHeight="1"/>
    <row r="239" ht="39" customHeight="1"/>
    <row r="240" ht="39" customHeight="1"/>
    <row r="241" ht="39" customHeight="1"/>
    <row r="242" ht="39" customHeight="1"/>
    <row r="243" ht="39" customHeight="1"/>
    <row r="244" ht="39" customHeight="1"/>
    <row r="245" ht="39" customHeight="1"/>
    <row r="246" ht="39" customHeight="1"/>
    <row r="247" ht="39" customHeight="1"/>
    <row r="248" ht="39" customHeight="1"/>
    <row r="249" ht="39" customHeight="1"/>
    <row r="250" ht="39" customHeight="1"/>
    <row r="251" ht="39" customHeight="1"/>
    <row r="252" ht="39" customHeight="1"/>
    <row r="253" ht="39" customHeight="1"/>
    <row r="254" ht="39" customHeight="1"/>
    <row r="255" ht="39" customHeight="1"/>
    <row r="256" ht="39" customHeight="1"/>
    <row r="257" ht="39" customHeight="1"/>
    <row r="258" ht="39" customHeight="1"/>
    <row r="259" ht="39" customHeight="1"/>
    <row r="260" ht="39" customHeight="1"/>
    <row r="261" ht="39" customHeight="1"/>
    <row r="262" ht="39" customHeight="1"/>
    <row r="263" ht="39" customHeight="1"/>
    <row r="264" ht="39" customHeight="1"/>
    <row r="265" ht="39" customHeight="1"/>
    <row r="266" ht="39" customHeight="1"/>
    <row r="267" ht="39" customHeight="1"/>
    <row r="268" ht="39" customHeight="1"/>
    <row r="269" ht="39" customHeight="1"/>
    <row r="270" ht="39" customHeight="1"/>
    <row r="271" ht="39" customHeight="1"/>
    <row r="272" ht="39" customHeight="1"/>
    <row r="273" ht="39" customHeight="1"/>
    <row r="274" ht="54" customHeight="1"/>
    <row r="275" ht="39" customHeight="1"/>
    <row r="276" ht="39" customHeight="1"/>
    <row r="277" ht="39" customHeight="1"/>
    <row r="278" ht="39" customHeight="1"/>
    <row r="279" ht="39" customHeight="1"/>
    <row r="280" ht="39" customHeight="1"/>
    <row r="281" ht="39" customHeight="1"/>
    <row r="282" ht="39" customHeight="1"/>
    <row r="283" ht="39" customHeight="1"/>
    <row r="284" ht="39" customHeight="1"/>
    <row r="285" ht="39" customHeight="1"/>
    <row r="286" ht="39" customHeight="1"/>
    <row r="287" ht="39" customHeight="1"/>
    <row r="288" ht="39" customHeight="1"/>
    <row r="289" ht="39" customHeight="1"/>
    <row r="290" ht="60" customHeight="1"/>
    <row r="291" ht="39" customHeight="1"/>
    <row r="292" ht="39" customHeight="1"/>
    <row r="293" ht="39" customHeight="1"/>
    <row r="294" ht="39" customHeight="1"/>
    <row r="295" ht="39" customHeight="1"/>
    <row r="296" ht="39" customHeight="1"/>
    <row r="297" ht="39" customHeight="1"/>
    <row r="298" ht="39" customHeight="1"/>
    <row r="299" ht="39" customHeight="1"/>
    <row r="300" ht="39" customHeight="1"/>
    <row r="301" ht="39" customHeight="1"/>
    <row r="302" ht="39" customHeight="1"/>
    <row r="303" ht="39" customHeight="1"/>
    <row r="304" ht="39" customHeight="1"/>
    <row r="305" ht="39" customHeight="1"/>
    <row r="306" ht="39" customHeight="1"/>
    <row r="307" ht="39" customHeight="1"/>
    <row r="308" ht="39" customHeight="1"/>
    <row r="309" ht="39" customHeight="1"/>
    <row r="310" ht="39" customHeight="1"/>
    <row r="311" ht="39" customHeight="1"/>
    <row r="312" ht="39" customHeight="1"/>
    <row r="313" ht="39" customHeight="1"/>
    <row r="314" ht="39" customHeight="1"/>
    <row r="315" ht="39" customHeight="1"/>
    <row r="316" ht="39" customHeight="1"/>
    <row r="317" ht="39" customHeight="1"/>
    <row r="318" ht="39" customHeight="1"/>
    <row r="319" ht="39" customHeight="1"/>
    <row r="320" s="208" customFormat="1" ht="39" customHeight="1"/>
    <row r="321" s="208" customFormat="1" ht="39" customHeight="1"/>
    <row r="322" s="208" customFormat="1" ht="39" customHeight="1"/>
    <row r="323" s="208" customFormat="1" ht="39" customHeight="1"/>
    <row r="324" s="208" customFormat="1" ht="39" customHeight="1"/>
    <row r="325" s="208" customFormat="1" ht="39" customHeight="1"/>
    <row r="326" s="208" customFormat="1" ht="39" customHeight="1"/>
    <row r="327" s="208" customFormat="1" ht="39" customHeight="1"/>
    <row r="328" s="208" customFormat="1" ht="39" customHeight="1"/>
    <row r="329" s="208" customFormat="1" ht="39" customHeight="1"/>
    <row r="330" s="208" customFormat="1" ht="39" customHeight="1"/>
    <row r="331" s="208" customFormat="1" ht="39" customHeight="1"/>
    <row r="332" s="208" customFormat="1" ht="39" customHeight="1"/>
    <row r="333" s="208" customFormat="1" ht="39" customHeight="1"/>
    <row r="334" s="208" customFormat="1" ht="39" customHeight="1"/>
    <row r="335" s="208" customFormat="1" ht="39" customHeight="1"/>
    <row r="336" s="208" customFormat="1" ht="39" customHeight="1"/>
    <row r="337" s="208" customFormat="1" ht="39" customHeight="1"/>
    <row r="338" s="208" customFormat="1" ht="39" customHeight="1"/>
    <row r="339" s="208" customFormat="1" ht="39" customHeight="1"/>
    <row r="340" s="208" customFormat="1" ht="39" customHeight="1"/>
    <row r="341" s="208" customFormat="1" ht="39" customHeight="1"/>
    <row r="342" s="208" customFormat="1" ht="39" customHeight="1"/>
    <row r="343" s="208" customFormat="1" ht="39" customHeight="1"/>
    <row r="344" s="208" customFormat="1" ht="39" customHeight="1"/>
    <row r="345" s="208" customFormat="1" ht="39" customHeight="1"/>
    <row r="346" s="208" customFormat="1" ht="39" customHeight="1"/>
    <row r="347" s="208" customFormat="1" ht="39" customHeight="1"/>
    <row r="348" s="208" customFormat="1" ht="39" customHeight="1"/>
    <row r="349" s="208" customFormat="1" ht="39" customHeight="1"/>
    <row r="350" s="208" customFormat="1" ht="39" customHeight="1"/>
    <row r="351" s="208" customFormat="1" ht="39" customHeight="1"/>
    <row r="352" s="208" customFormat="1" ht="39" customHeight="1"/>
    <row r="353" s="208" customFormat="1" ht="39" customHeight="1"/>
    <row r="354" s="208" customFormat="1" ht="39" customHeight="1"/>
    <row r="355" s="208" customFormat="1" ht="39" customHeight="1"/>
    <row r="356" s="208" customFormat="1" ht="39" customHeight="1"/>
    <row r="357" s="208" customFormat="1" ht="39" customHeight="1"/>
    <row r="358" s="208" customFormat="1" ht="39" customHeight="1"/>
    <row r="359" s="208" customFormat="1" ht="39" customHeight="1"/>
    <row r="360" s="208" customFormat="1" ht="39" customHeight="1"/>
    <row r="361" s="208" customFormat="1" ht="39" customHeight="1"/>
    <row r="362" s="208" customFormat="1" ht="39" customHeight="1"/>
    <row r="363" s="208" customFormat="1" ht="39" customHeight="1"/>
    <row r="364" s="208" customFormat="1" ht="39" customHeight="1"/>
    <row r="365" s="208" customFormat="1" ht="39" customHeight="1"/>
    <row r="366" s="208" customFormat="1" ht="39" customHeight="1"/>
    <row r="367" s="208" customFormat="1" ht="39" customHeight="1"/>
    <row r="368" s="208" customFormat="1" ht="39" customHeight="1"/>
    <row r="369" s="208" customFormat="1" ht="39" customHeight="1"/>
    <row r="370" s="208" customFormat="1" ht="39" customHeight="1"/>
    <row r="371" s="208" customFormat="1" ht="39" customHeight="1"/>
    <row r="372" s="208" customFormat="1" ht="39" customHeight="1"/>
    <row r="373" s="208" customFormat="1" ht="39" customHeight="1"/>
    <row r="374" s="208" customFormat="1" ht="39" customHeight="1"/>
    <row r="375" s="208" customFormat="1" ht="39" customHeight="1"/>
    <row r="376" s="208" customFormat="1" ht="39" customHeight="1"/>
    <row r="377" s="208" customFormat="1" ht="39" customHeight="1"/>
    <row r="378" s="208" customFormat="1" ht="39" customHeight="1"/>
    <row r="379" s="208" customFormat="1" ht="39" customHeight="1"/>
    <row r="380" s="208" customFormat="1" ht="39" customHeight="1"/>
    <row r="381" s="208" customFormat="1" ht="39" customHeight="1"/>
    <row r="382" s="208" customFormat="1" ht="39" customHeight="1"/>
    <row r="383" s="208" customFormat="1" ht="39" customHeight="1"/>
    <row r="384" s="208" customFormat="1" ht="39" customHeight="1"/>
    <row r="385" s="208" customFormat="1" ht="39" customHeight="1"/>
    <row r="386" s="208" customFormat="1" ht="39" customHeight="1"/>
    <row r="387" s="208" customFormat="1" ht="39" customHeight="1"/>
    <row r="388" s="208" customFormat="1" ht="39" customHeight="1"/>
    <row r="389" s="208" customFormat="1" ht="39" customHeight="1"/>
    <row r="390" s="208" customFormat="1" ht="39" customHeight="1"/>
    <row r="391" s="208" customFormat="1" ht="39" customHeight="1"/>
    <row r="392" s="208" customFormat="1" ht="39" customHeight="1"/>
    <row r="393" s="208" customFormat="1" ht="39" customHeight="1"/>
    <row r="394" s="208" customFormat="1" ht="39" customHeight="1"/>
    <row r="395" s="208" customFormat="1" ht="39" customHeight="1"/>
    <row r="396" s="208" customFormat="1" ht="39" customHeight="1"/>
    <row r="397" s="208" customFormat="1" ht="39" customHeight="1"/>
    <row r="398" s="208" customFormat="1" ht="39" customHeight="1"/>
    <row r="399" s="208" customFormat="1" ht="39" customHeight="1"/>
    <row r="400" s="208" customFormat="1" ht="39" customHeight="1"/>
    <row r="401" s="208" customFormat="1" ht="39" customHeight="1"/>
    <row r="402" s="208" customFormat="1" ht="39" customHeight="1"/>
    <row r="403" s="208" customFormat="1" ht="39" customHeight="1"/>
    <row r="404" s="208" customFormat="1" ht="39" customHeight="1"/>
    <row r="405" s="208" customFormat="1" ht="39" customHeight="1"/>
    <row r="406" s="208" customFormat="1" ht="39" customHeight="1"/>
    <row r="407" s="208" customFormat="1" ht="34.5" customHeight="1"/>
    <row r="408" s="208" customFormat="1" ht="34.5" customHeight="1"/>
    <row r="409" s="208" customFormat="1" ht="34.5" customHeight="1"/>
    <row r="410" s="208" customFormat="1" ht="34.5" customHeight="1"/>
    <row r="411" s="208" customFormat="1" ht="34.5" customHeight="1"/>
    <row r="412" s="208" customFormat="1" ht="34.5" customHeight="1"/>
    <row r="413" s="208" customFormat="1" ht="34.5" customHeight="1"/>
    <row r="414" s="208" customFormat="1" ht="34.5" customHeight="1"/>
    <row r="415" s="208" customFormat="1" ht="34.5" customHeight="1"/>
    <row r="416" s="208" customFormat="1" ht="34.5" customHeight="1"/>
    <row r="417" s="208" customFormat="1" ht="34.5" customHeight="1"/>
    <row r="418" s="208" customFormat="1" ht="34.5" customHeight="1"/>
    <row r="419" s="208" customFormat="1" ht="34.5" customHeight="1"/>
    <row r="420" s="208" customFormat="1" ht="34.5" customHeight="1"/>
    <row r="421" s="208" customFormat="1" ht="34.5" customHeight="1"/>
    <row r="422" s="208" customFormat="1" ht="34.5" customHeight="1"/>
    <row r="423" s="208" customFormat="1" ht="34.5" customHeight="1"/>
    <row r="424" s="208" customFormat="1" ht="34.5" customHeight="1"/>
    <row r="425" s="208" customFormat="1" ht="34.5" customHeight="1"/>
    <row r="426" s="208" customFormat="1" ht="34.5" customHeight="1"/>
    <row r="427" s="208" customFormat="1" ht="34.5" customHeight="1"/>
    <row r="428" s="208" customFormat="1" ht="34.5" customHeight="1"/>
    <row r="429" s="208" customFormat="1" ht="34.5" customHeight="1"/>
    <row r="430" s="208" customFormat="1" ht="34.5" customHeight="1"/>
    <row r="431" s="208" customFormat="1" ht="34.5" customHeight="1"/>
    <row r="432" s="208" customFormat="1" ht="34.5" customHeight="1"/>
    <row r="433" s="208" customFormat="1" ht="34.5" customHeight="1"/>
    <row r="434" s="208" customFormat="1" ht="34.5" customHeight="1"/>
    <row r="435" s="208" customFormat="1" ht="34.5" customHeight="1"/>
    <row r="436" s="208" customFormat="1" ht="34.5" customHeight="1"/>
    <row r="437" s="208" customFormat="1" ht="34.5" customHeight="1"/>
    <row r="438" s="208" customFormat="1" ht="34.5" customHeight="1"/>
    <row r="439" s="208" customFormat="1" ht="34.5" customHeight="1"/>
    <row r="440" s="208" customFormat="1" ht="34.5" customHeight="1"/>
    <row r="441" s="208" customFormat="1" ht="34.5" customHeight="1"/>
    <row r="442" s="208" customFormat="1" ht="34.5" customHeight="1"/>
    <row r="443" s="208" customFormat="1" ht="34.5" customHeight="1"/>
    <row r="444" s="208" customFormat="1" ht="34.5" customHeight="1"/>
    <row r="445" spans="1:3">
      <c r="A445" s="220"/>
      <c r="B445" s="220"/>
      <c r="C445" s="220"/>
    </row>
  </sheetData>
  <sheetProtection password="CC33" sheet="1" formatColumns="0" formatRows="0" objects="1"/>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view="pageBreakPreview" zoomScaleNormal="100" workbookViewId="0">
      <selection activeCell="A3" sqref="A3"/>
    </sheetView>
  </sheetViews>
  <sheetFormatPr defaultColWidth="9" defaultRowHeight="14.25"/>
  <cols>
    <col min="1" max="1" width="84.7583333333333" style="199" customWidth="1"/>
    <col min="2" max="16384" width="9" style="199"/>
  </cols>
  <sheetData>
    <row r="1" s="199" customFormat="1" spans="1:1">
      <c r="A1" s="201"/>
    </row>
    <row r="2" s="199" customFormat="1" ht="20.25" spans="1:1">
      <c r="A2" s="202" t="s">
        <v>8</v>
      </c>
    </row>
    <row r="3" s="199" customFormat="1" ht="35.25" customHeight="1" spans="1:1">
      <c r="A3" s="203" t="s">
        <v>9</v>
      </c>
    </row>
    <row r="4" s="199" customFormat="1" ht="38.25" customHeight="1" spans="1:1">
      <c r="A4" s="203" t="s">
        <v>10</v>
      </c>
    </row>
    <row r="5" s="199" customFormat="1" ht="68.1" customHeight="1" spans="1:1">
      <c r="A5" s="203" t="s">
        <v>11</v>
      </c>
    </row>
    <row r="6" s="199" customFormat="1" ht="53.25" customHeight="1" spans="1:1">
      <c r="A6" s="203" t="s">
        <v>12</v>
      </c>
    </row>
    <row r="7" s="199" customFormat="1" ht="41.25" customHeight="1" spans="1:1">
      <c r="A7" s="203" t="s">
        <v>13</v>
      </c>
    </row>
    <row r="8" s="200" customFormat="1" ht="38" customHeight="1" spans="1:9">
      <c r="A8" s="204" t="s">
        <v>14</v>
      </c>
      <c r="B8" s="203"/>
      <c r="C8" s="203"/>
      <c r="D8" s="203"/>
      <c r="E8" s="203"/>
      <c r="F8" s="203"/>
      <c r="G8" s="203"/>
      <c r="H8" s="203"/>
      <c r="I8" s="203"/>
    </row>
    <row r="9" s="199" customFormat="1" ht="42.75" customHeight="1" spans="1:1">
      <c r="A9" s="203" t="s">
        <v>15</v>
      </c>
    </row>
    <row r="10" s="199" customFormat="1" ht="21" customHeight="1" spans="1:1">
      <c r="A10" s="205" t="s">
        <v>16</v>
      </c>
    </row>
  </sheetData>
  <sheetProtection password="CC33" sheet="1" formatColumns="0" formatRows="0" objects="1"/>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11"/>
  <sheetViews>
    <sheetView showZeros="0" view="pageBreakPreview" zoomScaleNormal="100" workbookViewId="0">
      <selection activeCell="D11" sqref="D11"/>
    </sheetView>
  </sheetViews>
  <sheetFormatPr defaultColWidth="9.25" defaultRowHeight="28.5" customHeight="1" outlineLevelCol="4"/>
  <cols>
    <col min="1" max="1" width="6.375" style="171" customWidth="1"/>
    <col min="2" max="2" width="10.625" style="171" customWidth="1"/>
    <col min="3" max="3" width="46.125" style="171" customWidth="1"/>
    <col min="4" max="4" width="21.25" style="172" customWidth="1"/>
    <col min="5" max="5" width="10.75" style="171" customWidth="1"/>
    <col min="6" max="6" width="9.5" style="171" customWidth="1"/>
    <col min="7" max="7" width="37.375" style="171" customWidth="1"/>
    <col min="8" max="16384" width="9.25" style="171"/>
  </cols>
  <sheetData>
    <row r="1" ht="27.75" customHeight="1" spans="1:4">
      <c r="A1" s="173" t="s">
        <v>17</v>
      </c>
      <c r="B1" s="174"/>
      <c r="C1" s="174"/>
      <c r="D1" s="174"/>
    </row>
    <row r="2" s="169" customFormat="1" ht="24.95" customHeight="1" spans="1:4">
      <c r="A2" s="175" t="s">
        <v>18</v>
      </c>
      <c r="B2" s="176"/>
      <c r="C2" s="176"/>
      <c r="D2" s="177" t="s">
        <v>19</v>
      </c>
    </row>
    <row r="3" s="170" customFormat="1" ht="26.1" customHeight="1" spans="1:4">
      <c r="A3" s="178" t="s">
        <v>20</v>
      </c>
      <c r="B3" s="179" t="s">
        <v>21</v>
      </c>
      <c r="C3" s="178" t="s">
        <v>22</v>
      </c>
      <c r="D3" s="180" t="s">
        <v>23</v>
      </c>
    </row>
    <row r="4" s="170" customFormat="1" ht="26.1" customHeight="1" spans="1:4">
      <c r="A4" s="181">
        <v>1</v>
      </c>
      <c r="B4" s="182" t="s">
        <v>24</v>
      </c>
      <c r="C4" s="183" t="s">
        <v>25</v>
      </c>
      <c r="D4" s="184">
        <f>'第100章  公路市政路段基价类'!G85</f>
        <v>210000</v>
      </c>
    </row>
    <row r="5" s="170" customFormat="1" ht="26.1" customHeight="1" spans="1:4">
      <c r="A5" s="185">
        <v>2</v>
      </c>
      <c r="B5" s="186" t="s">
        <v>26</v>
      </c>
      <c r="C5" s="183" t="s">
        <v>27</v>
      </c>
      <c r="D5" s="184">
        <f>'第200章  路基'!F28</f>
        <v>44500</v>
      </c>
    </row>
    <row r="6" s="170" customFormat="1" ht="26.1" customHeight="1" spans="1:4">
      <c r="A6" s="185">
        <v>3</v>
      </c>
      <c r="B6" s="186" t="s">
        <v>28</v>
      </c>
      <c r="C6" s="183" t="s">
        <v>29</v>
      </c>
      <c r="D6" s="184">
        <f>'第300章 路面'!F28</f>
        <v>0</v>
      </c>
    </row>
    <row r="7" s="170" customFormat="1" ht="26.1" customHeight="1" spans="1:4">
      <c r="A7" s="181">
        <v>4</v>
      </c>
      <c r="B7" s="182" t="s">
        <v>30</v>
      </c>
      <c r="C7" s="183" t="s">
        <v>31</v>
      </c>
      <c r="D7" s="184">
        <f>'第400章 桥涵'!F14</f>
        <v>0</v>
      </c>
    </row>
    <row r="8" s="170" customFormat="1" ht="26.1" customHeight="1" spans="1:4">
      <c r="A8" s="181">
        <v>5</v>
      </c>
      <c r="B8" s="181" t="s">
        <v>32</v>
      </c>
      <c r="C8" s="183" t="s">
        <v>33</v>
      </c>
      <c r="D8" s="184" t="s">
        <v>34</v>
      </c>
    </row>
    <row r="9" s="170" customFormat="1" ht="26.1" customHeight="1" spans="1:4">
      <c r="A9" s="185">
        <v>6</v>
      </c>
      <c r="B9" s="186" t="s">
        <v>35</v>
      </c>
      <c r="C9" s="183" t="s">
        <v>36</v>
      </c>
      <c r="D9" s="184">
        <f>'第600章 安全设施'!F11</f>
        <v>0</v>
      </c>
    </row>
    <row r="10" s="170" customFormat="1" ht="26.1" customHeight="1" spans="1:5">
      <c r="A10" s="181">
        <v>7</v>
      </c>
      <c r="B10" s="182" t="s">
        <v>37</v>
      </c>
      <c r="C10" s="183" t="s">
        <v>38</v>
      </c>
      <c r="D10" s="184">
        <f>'第700章 绿化'!F15</f>
        <v>0</v>
      </c>
      <c r="E10" s="187"/>
    </row>
    <row r="11" s="170" customFormat="1" ht="26.1" customHeight="1" spans="1:4">
      <c r="A11" s="181">
        <v>8</v>
      </c>
      <c r="B11" s="188" t="s">
        <v>39</v>
      </c>
      <c r="C11" s="189"/>
      <c r="D11" s="190">
        <f>SUM(D4:D10)</f>
        <v>254500</v>
      </c>
    </row>
    <row r="12" s="170" customFormat="1" ht="26.1" customHeight="1" spans="1:5">
      <c r="A12" s="181">
        <v>9</v>
      </c>
      <c r="B12" s="188" t="s">
        <v>40</v>
      </c>
      <c r="C12" s="189"/>
      <c r="D12" s="190">
        <f>D11*3%</f>
        <v>7635</v>
      </c>
      <c r="E12" s="191"/>
    </row>
    <row r="13" s="3" customFormat="1" ht="24.95" customHeight="1" spans="1:5">
      <c r="A13" s="181">
        <v>10</v>
      </c>
      <c r="B13" s="188" t="s">
        <v>41</v>
      </c>
      <c r="C13" s="189"/>
      <c r="D13" s="192">
        <f>17800000*1.5%</f>
        <v>267000</v>
      </c>
      <c r="E13" s="193"/>
    </row>
    <row r="14" s="170" customFormat="1" ht="26.1" customHeight="1" spans="1:4">
      <c r="A14" s="181">
        <v>11</v>
      </c>
      <c r="B14" s="194" t="s">
        <v>42</v>
      </c>
      <c r="C14" s="189"/>
      <c r="D14" s="195">
        <f>SUM(D11:D13)</f>
        <v>529135</v>
      </c>
    </row>
    <row r="15" ht="24" customHeight="1" spans="4:4">
      <c r="D15" s="171"/>
    </row>
    <row r="16" ht="24" customHeight="1" spans="4:4">
      <c r="D16" s="171"/>
    </row>
    <row r="17" ht="24" customHeight="1" spans="4:4">
      <c r="D17" s="196"/>
    </row>
    <row r="18" ht="24" customHeight="1" spans="3:4">
      <c r="C18" s="197"/>
      <c r="D18" s="171"/>
    </row>
    <row r="19" ht="24" customHeight="1" spans="3:4">
      <c r="C19" s="197"/>
      <c r="D19" s="171"/>
    </row>
    <row r="20" ht="24" customHeight="1" spans="2:4">
      <c r="B20" s="198"/>
      <c r="C20" s="198"/>
      <c r="D20" s="171"/>
    </row>
    <row r="21" ht="24" customHeight="1" spans="2:4">
      <c r="B21" s="198"/>
      <c r="C21" s="198"/>
      <c r="D21" s="171"/>
    </row>
    <row r="22" ht="24" customHeight="1" spans="2:4">
      <c r="B22" s="198"/>
      <c r="C22" s="198"/>
      <c r="D22" s="171"/>
    </row>
    <row r="23" ht="24" customHeight="1" spans="2:4">
      <c r="B23" s="198"/>
      <c r="C23" s="198"/>
      <c r="D23" s="171"/>
    </row>
    <row r="24" ht="24" customHeight="1" spans="2:4">
      <c r="B24" s="198"/>
      <c r="C24" s="198"/>
      <c r="D24" s="171"/>
    </row>
    <row r="25" ht="24" customHeight="1" spans="2:4">
      <c r="B25" s="198"/>
      <c r="C25" s="198"/>
      <c r="D25" s="171"/>
    </row>
    <row r="26" ht="24" customHeight="1" spans="2:4">
      <c r="B26" s="198"/>
      <c r="C26" s="198"/>
      <c r="D26" s="171"/>
    </row>
    <row r="27" ht="24" customHeight="1" spans="2:4">
      <c r="B27" s="198"/>
      <c r="C27" s="198"/>
      <c r="D27" s="171"/>
    </row>
    <row r="28" ht="24" customHeight="1" spans="2:4">
      <c r="B28" s="198"/>
      <c r="C28" s="198"/>
      <c r="D28" s="171"/>
    </row>
    <row r="29" ht="24" customHeight="1" spans="2:4">
      <c r="B29" s="198"/>
      <c r="C29" s="198"/>
      <c r="D29" s="171"/>
    </row>
    <row r="30" ht="24" customHeight="1" spans="2:4">
      <c r="B30" s="198"/>
      <c r="C30" s="198"/>
      <c r="D30" s="171"/>
    </row>
    <row r="31" ht="24" customHeight="1" spans="2:4">
      <c r="B31" s="198"/>
      <c r="C31" s="198"/>
      <c r="D31" s="171"/>
    </row>
    <row r="32" ht="24" customHeight="1" spans="2:4">
      <c r="B32" s="198"/>
      <c r="C32" s="198"/>
      <c r="D32" s="171"/>
    </row>
    <row r="33" s="171" customFormat="1" ht="24" customHeight="1" spans="2:3">
      <c r="B33" s="198"/>
      <c r="C33" s="198"/>
    </row>
    <row r="34" s="171" customFormat="1" ht="24" customHeight="1" spans="2:3">
      <c r="B34" s="198"/>
      <c r="C34" s="198"/>
    </row>
    <row r="35" s="171" customFormat="1" ht="24" customHeight="1" spans="2:3">
      <c r="B35" s="198"/>
      <c r="C35" s="198"/>
    </row>
    <row r="36" s="171" customFormat="1" ht="24" customHeight="1" spans="2:3">
      <c r="B36" s="198"/>
      <c r="C36" s="198"/>
    </row>
    <row r="37" s="171" customFormat="1" ht="24" customHeight="1" spans="2:3">
      <c r="B37" s="198"/>
      <c r="C37" s="198"/>
    </row>
    <row r="38" s="171" customFormat="1" ht="24" customHeight="1" spans="2:3">
      <c r="B38" s="198"/>
      <c r="C38" s="198"/>
    </row>
    <row r="39" s="171" customFormat="1" ht="24" customHeight="1" spans="2:3">
      <c r="B39" s="198"/>
      <c r="C39" s="198"/>
    </row>
    <row r="40" s="171" customFormat="1" ht="24" customHeight="1" spans="2:3">
      <c r="B40" s="198"/>
      <c r="C40" s="198"/>
    </row>
    <row r="41" s="171" customFormat="1" ht="24" customHeight="1" spans="2:3">
      <c r="B41" s="198"/>
      <c r="C41" s="198"/>
    </row>
    <row r="42" s="171" customFormat="1" ht="24" customHeight="1" spans="2:3">
      <c r="B42" s="198"/>
      <c r="C42" s="198"/>
    </row>
    <row r="43" s="171" customFormat="1" ht="24" customHeight="1" spans="2:3">
      <c r="B43" s="198"/>
      <c r="C43" s="198"/>
    </row>
    <row r="44" s="171" customFormat="1" ht="24" customHeight="1" spans="2:3">
      <c r="B44" s="198"/>
      <c r="C44" s="198"/>
    </row>
    <row r="45" s="171" customFormat="1" ht="24" customHeight="1" spans="2:3">
      <c r="B45" s="198"/>
      <c r="C45" s="198"/>
    </row>
    <row r="46" s="171" customFormat="1" ht="24" customHeight="1" spans="2:3">
      <c r="B46" s="198"/>
      <c r="C46" s="198"/>
    </row>
    <row r="47" s="171" customFormat="1" ht="24" customHeight="1" spans="2:3">
      <c r="B47" s="198"/>
      <c r="C47" s="198"/>
    </row>
    <row r="48" s="171" customFormat="1" ht="24" customHeight="1" spans="2:3">
      <c r="B48" s="198"/>
      <c r="C48" s="198"/>
    </row>
    <row r="49" s="171" customFormat="1" ht="24" customHeight="1" spans="2:3">
      <c r="B49" s="198"/>
      <c r="C49" s="198"/>
    </row>
    <row r="50" s="171" customFormat="1" ht="24" customHeight="1" spans="2:3">
      <c r="B50" s="198"/>
      <c r="C50" s="198"/>
    </row>
    <row r="51" s="171" customFormat="1" ht="24" customHeight="1" spans="2:3">
      <c r="B51" s="198"/>
      <c r="C51" s="198"/>
    </row>
    <row r="52" s="171" customFormat="1" ht="24" customHeight="1" spans="2:3">
      <c r="B52" s="197"/>
      <c r="C52" s="197"/>
    </row>
    <row r="53" s="171" customFormat="1" ht="24" customHeight="1" spans="2:3">
      <c r="B53" s="197"/>
      <c r="C53" s="197"/>
    </row>
    <row r="54" s="171" customFormat="1" ht="24" customHeight="1"/>
    <row r="55" s="171" customFormat="1" ht="24" customHeight="1"/>
    <row r="56" s="171" customFormat="1" ht="24" customHeight="1"/>
    <row r="57" s="171" customFormat="1" ht="24" customHeight="1"/>
    <row r="58" s="171" customFormat="1" ht="24" customHeight="1"/>
    <row r="59" s="171" customFormat="1" ht="24" customHeight="1"/>
    <row r="60" s="171" customFormat="1" ht="24" customHeight="1"/>
    <row r="61" s="171" customFormat="1" ht="24" customHeight="1"/>
    <row r="62" s="171" customFormat="1" ht="24" customHeight="1"/>
    <row r="63" s="171" customFormat="1" ht="24" customHeight="1"/>
    <row r="64" s="171" customFormat="1" ht="24" customHeight="1"/>
    <row r="65" s="171" customFormat="1" ht="24" customHeight="1"/>
    <row r="66" s="171" customFormat="1" ht="24" customHeight="1"/>
    <row r="67" s="171" customFormat="1" ht="24" customHeight="1"/>
    <row r="68" s="171" customFormat="1" ht="39" customHeight="1"/>
    <row r="69" s="171" customFormat="1" ht="39" customHeight="1"/>
    <row r="70" s="171" customFormat="1" ht="39" customHeight="1"/>
    <row r="71" s="171" customFormat="1" ht="39" customHeight="1"/>
    <row r="72" s="171" customFormat="1" ht="15.75"/>
    <row r="73" s="171" customFormat="1" ht="39" customHeight="1"/>
    <row r="74" s="171" customFormat="1" ht="39" customHeight="1"/>
    <row r="75" s="171" customFormat="1" ht="39" customHeight="1"/>
    <row r="76" s="171" customFormat="1" ht="39" customHeight="1"/>
    <row r="77" s="171" customFormat="1" ht="39" customHeight="1"/>
    <row r="78" s="171" customFormat="1" ht="39" customHeight="1"/>
    <row r="79" s="171" customFormat="1" ht="39" customHeight="1"/>
    <row r="80" s="171" customFormat="1" ht="39" customHeight="1"/>
    <row r="81" s="171" customFormat="1" ht="39" customHeight="1"/>
    <row r="82" s="171" customFormat="1" ht="39" customHeight="1"/>
    <row r="83" s="171" customFormat="1" ht="39" customHeight="1"/>
    <row r="84" s="171" customFormat="1" ht="39" customHeight="1"/>
    <row r="85" s="171" customFormat="1" ht="39" customHeight="1"/>
    <row r="86" s="171" customFormat="1" ht="39" customHeight="1"/>
    <row r="87" s="171" customFormat="1" ht="39" customHeight="1"/>
    <row r="88" s="171" customFormat="1" ht="39" customHeight="1"/>
    <row r="89" s="171" customFormat="1" ht="39" customHeight="1"/>
    <row r="90" s="171" customFormat="1" ht="39" customHeight="1"/>
    <row r="91" s="171" customFormat="1" ht="39" customHeight="1"/>
    <row r="92" s="171" customFormat="1" ht="39" customHeight="1"/>
    <row r="93" s="171" customFormat="1" ht="39" customHeight="1"/>
    <row r="94" s="171" customFormat="1" ht="39" customHeight="1"/>
    <row r="95" s="171" customFormat="1" ht="39" customHeight="1"/>
    <row r="96" s="171" customFormat="1" ht="39" customHeight="1"/>
    <row r="97" s="171" customFormat="1" ht="39" customHeight="1"/>
    <row r="98" s="171" customFormat="1" ht="39" customHeight="1"/>
    <row r="99" s="171" customFormat="1" ht="39" customHeight="1"/>
    <row r="100" s="171" customFormat="1" ht="39" customHeight="1"/>
    <row r="101" s="171" customFormat="1" ht="39" customHeight="1"/>
    <row r="102" s="171" customFormat="1" ht="39" customHeight="1"/>
    <row r="103" s="171" customFormat="1" ht="39" customHeight="1"/>
    <row r="104" s="171" customFormat="1" ht="39" customHeight="1"/>
    <row r="105" s="171" customFormat="1" ht="39" customHeight="1"/>
    <row r="106" s="171" customFormat="1" ht="39" customHeight="1"/>
    <row r="107" s="171" customFormat="1" ht="39" customHeight="1"/>
    <row r="108" s="171" customFormat="1" ht="39" customHeight="1"/>
    <row r="109" s="171" customFormat="1" ht="39" customHeight="1"/>
    <row r="110" s="171" customFormat="1" ht="39" customHeight="1"/>
    <row r="111" s="171" customFormat="1" ht="39" customHeight="1"/>
    <row r="112" s="171" customFormat="1" ht="39" customHeight="1"/>
    <row r="113" s="171" customFormat="1" ht="39" customHeight="1"/>
    <row r="114" s="171" customFormat="1" ht="39" customHeight="1"/>
    <row r="115" s="171" customFormat="1" ht="39" customHeight="1"/>
    <row r="116" s="171" customFormat="1" ht="39" customHeight="1"/>
    <row r="117" s="171" customFormat="1" ht="39" customHeight="1"/>
    <row r="118" s="171" customFormat="1" ht="39" customHeight="1"/>
    <row r="119" s="171" customFormat="1" ht="39" customHeight="1"/>
    <row r="120" s="171" customFormat="1" ht="39" customHeight="1"/>
    <row r="121" s="171" customFormat="1" ht="39" customHeight="1"/>
    <row r="122" s="171" customFormat="1" ht="39" customHeight="1"/>
    <row r="123" s="171" customFormat="1" ht="39" customHeight="1"/>
    <row r="124" s="171" customFormat="1" ht="39" customHeight="1"/>
    <row r="125" s="171" customFormat="1" ht="39" customHeight="1"/>
    <row r="126" s="171" customFormat="1" ht="39" customHeight="1"/>
    <row r="127" s="171" customFormat="1" ht="39" customHeight="1"/>
    <row r="128" s="171" customFormat="1" ht="39" customHeight="1"/>
    <row r="129" s="171" customFormat="1" ht="39" customHeight="1"/>
    <row r="130" s="171" customFormat="1" ht="39" customHeight="1"/>
    <row r="131" s="171" customFormat="1" ht="39" customHeight="1"/>
    <row r="132" s="171" customFormat="1" ht="39" customHeight="1"/>
    <row r="133" s="171" customFormat="1" ht="39" customHeight="1"/>
    <row r="134" s="171" customFormat="1" ht="39" customHeight="1"/>
    <row r="135" s="171" customFormat="1" ht="39" customHeight="1"/>
    <row r="136" s="171" customFormat="1" ht="39" customHeight="1"/>
    <row r="137" s="171" customFormat="1" ht="39" customHeight="1"/>
    <row r="138" s="171" customFormat="1" ht="39" customHeight="1"/>
    <row r="139" s="171" customFormat="1" ht="39" customHeight="1"/>
    <row r="140" s="171" customFormat="1" ht="39" customHeight="1"/>
    <row r="141" s="171" customFormat="1" ht="39" customHeight="1"/>
    <row r="142" s="171" customFormat="1" ht="39" customHeight="1"/>
    <row r="143" s="171" customFormat="1" ht="39" customHeight="1"/>
    <row r="144" s="171" customFormat="1" ht="39" customHeight="1"/>
    <row r="145" s="171" customFormat="1" ht="39" customHeight="1"/>
    <row r="146" s="171" customFormat="1" ht="39" customHeight="1"/>
    <row r="147" s="171" customFormat="1" ht="39" customHeight="1"/>
    <row r="148" s="171" customFormat="1" ht="39" customHeight="1"/>
    <row r="149" s="171" customFormat="1" ht="39" customHeight="1"/>
    <row r="150" s="171" customFormat="1" ht="39" customHeight="1"/>
    <row r="151" s="171" customFormat="1" ht="39" customHeight="1"/>
    <row r="152" s="171" customFormat="1" ht="39" customHeight="1"/>
    <row r="153" s="171" customFormat="1" ht="15.75"/>
    <row r="154" s="171" customFormat="1" ht="39" customHeight="1"/>
    <row r="155" s="171" customFormat="1" ht="39" customHeight="1"/>
    <row r="156" s="171" customFormat="1" ht="39" customHeight="1"/>
    <row r="157" s="171" customFormat="1" ht="39" customHeight="1"/>
    <row r="158" s="171" customFormat="1" ht="39" customHeight="1"/>
    <row r="159" s="171" customFormat="1" ht="39" customHeight="1"/>
    <row r="160" s="171" customFormat="1" ht="39" customHeight="1"/>
    <row r="161" s="171" customFormat="1" ht="39" customHeight="1"/>
    <row r="162" s="171" customFormat="1" ht="39" customHeight="1"/>
    <row r="163" s="171" customFormat="1" ht="39" customHeight="1"/>
    <row r="164" s="171" customFormat="1" ht="39" customHeight="1"/>
    <row r="165" s="171" customFormat="1" ht="39" customHeight="1"/>
    <row r="166" s="171" customFormat="1" ht="39" customHeight="1"/>
    <row r="167" s="171" customFormat="1" ht="39" customHeight="1"/>
    <row r="168" s="171" customFormat="1" ht="39" customHeight="1"/>
    <row r="169" s="171" customFormat="1" ht="39" customHeight="1"/>
    <row r="170" s="171" customFormat="1" ht="39" customHeight="1"/>
    <row r="171" s="171" customFormat="1" ht="39" customHeight="1"/>
    <row r="172" s="171" customFormat="1" ht="15.75"/>
    <row r="173" s="171" customFormat="1" ht="39" customHeight="1"/>
    <row r="174" s="171" customFormat="1" ht="39" customHeight="1"/>
    <row r="175" s="171" customFormat="1" ht="39" customHeight="1"/>
    <row r="176" s="171" customFormat="1" ht="39" customHeight="1"/>
    <row r="177" s="171" customFormat="1" ht="39" customHeight="1"/>
    <row r="178" s="171" customFormat="1" ht="39" customHeight="1"/>
    <row r="179" s="171" customFormat="1" ht="39" customHeight="1"/>
    <row r="180" s="171" customFormat="1" ht="39" customHeight="1"/>
    <row r="181" s="171" customFormat="1" ht="39" customHeight="1"/>
    <row r="182" s="171" customFormat="1" ht="39" customHeight="1"/>
    <row r="183" s="171" customFormat="1" ht="39" customHeight="1"/>
    <row r="184" s="171" customFormat="1" ht="39" customHeight="1"/>
    <row r="185" s="171" customFormat="1" ht="39" customHeight="1"/>
    <row r="186" s="171" customFormat="1" ht="39" customHeight="1"/>
    <row r="187" s="171" customFormat="1" ht="39" customHeight="1"/>
    <row r="188" s="171" customFormat="1" ht="39" customHeight="1"/>
    <row r="189" s="171" customFormat="1" ht="39" customHeight="1"/>
    <row r="190" s="171" customFormat="1" ht="39" customHeight="1"/>
    <row r="191" s="171" customFormat="1" ht="39" customHeight="1"/>
    <row r="192" s="171" customFormat="1" ht="39" customHeight="1"/>
    <row r="193" s="171" customFormat="1" ht="39" customHeight="1"/>
    <row r="194" s="171" customFormat="1" ht="39" customHeight="1"/>
    <row r="195" s="171" customFormat="1" ht="39" customHeight="1"/>
    <row r="196" s="171" customFormat="1" ht="39" customHeight="1"/>
    <row r="197" s="171" customFormat="1" ht="39" customHeight="1"/>
    <row r="198" s="171" customFormat="1" ht="39" customHeight="1"/>
    <row r="199" s="171" customFormat="1" ht="39" customHeight="1"/>
    <row r="200" s="171" customFormat="1" ht="39" customHeight="1"/>
    <row r="201" s="171" customFormat="1" ht="39" customHeight="1"/>
    <row r="202" s="171" customFormat="1" ht="39" customHeight="1"/>
    <row r="203" s="171" customFormat="1" ht="39" customHeight="1"/>
    <row r="204" s="171" customFormat="1" ht="39" customHeight="1"/>
    <row r="205" s="171" customFormat="1" ht="39" customHeight="1"/>
    <row r="206" s="171" customFormat="1" ht="39" customHeight="1"/>
    <row r="207" s="171" customFormat="1" ht="39" customHeight="1"/>
    <row r="208" s="171" customFormat="1" ht="39" customHeight="1"/>
    <row r="209" s="171" customFormat="1" ht="39" customHeight="1"/>
    <row r="210" s="171" customFormat="1" ht="39" customHeight="1"/>
    <row r="211" s="171" customFormat="1" ht="39" customHeight="1"/>
    <row r="212" s="171" customFormat="1" ht="39" customHeight="1"/>
    <row r="213" s="171" customFormat="1" ht="39" customHeight="1"/>
    <row r="214" s="171" customFormat="1" ht="39" customHeight="1"/>
    <row r="215" s="171" customFormat="1" ht="39" customHeight="1"/>
    <row r="216" s="171" customFormat="1" ht="39" customHeight="1"/>
    <row r="217" s="171" customFormat="1" ht="39" customHeight="1"/>
    <row r="218" s="171" customFormat="1" ht="39" customHeight="1"/>
    <row r="219" s="171" customFormat="1" ht="39" customHeight="1"/>
    <row r="220" s="171" customFormat="1" ht="39" customHeight="1"/>
    <row r="221" s="171" customFormat="1" ht="39" customHeight="1"/>
    <row r="222" s="171" customFormat="1" ht="39" customHeight="1"/>
    <row r="223" s="171" customFormat="1" ht="39" customHeight="1"/>
    <row r="224" s="171" customFormat="1" ht="39" customHeight="1"/>
    <row r="225" s="171" customFormat="1" ht="39" customHeight="1"/>
    <row r="226" s="171" customFormat="1" ht="39" customHeight="1"/>
    <row r="227" s="171" customFormat="1" ht="39" customHeight="1"/>
    <row r="228" s="171" customFormat="1" ht="39" customHeight="1"/>
    <row r="229" s="171" customFormat="1" ht="39" customHeight="1"/>
    <row r="230" s="171" customFormat="1" ht="39" customHeight="1" spans="2:3">
      <c r="B230" s="197"/>
      <c r="C230" s="197"/>
    </row>
    <row r="231" s="171" customFormat="1" ht="39" customHeight="1" spans="2:3">
      <c r="B231" s="197"/>
      <c r="C231" s="197"/>
    </row>
    <row r="232" s="171" customFormat="1" ht="39" customHeight="1" spans="2:3">
      <c r="B232" s="197"/>
      <c r="C232" s="197"/>
    </row>
    <row r="233" s="171" customFormat="1" ht="39" customHeight="1" spans="2:3">
      <c r="B233" s="197"/>
      <c r="C233" s="197"/>
    </row>
    <row r="234" s="171" customFormat="1" ht="39" customHeight="1"/>
    <row r="235" s="171" customFormat="1" ht="39" customHeight="1"/>
    <row r="236" s="171" customFormat="1" ht="39" customHeight="1"/>
    <row r="237" s="171" customFormat="1" ht="39" customHeight="1"/>
    <row r="238" s="171" customFormat="1" ht="39" customHeight="1"/>
    <row r="239" s="171" customFormat="1" ht="39" customHeight="1"/>
    <row r="240" s="171" customFormat="1" ht="39" customHeight="1"/>
    <row r="241" s="171" customFormat="1" ht="39" customHeight="1"/>
    <row r="242" s="171" customFormat="1" ht="39" customHeight="1"/>
    <row r="243" s="171" customFormat="1" ht="39" customHeight="1"/>
    <row r="244" s="171" customFormat="1" ht="39" customHeight="1"/>
    <row r="245" s="171" customFormat="1" ht="39" customHeight="1"/>
    <row r="246" s="171" customFormat="1" ht="39" customHeight="1"/>
    <row r="247" s="171" customFormat="1" ht="39" customHeight="1"/>
    <row r="248" s="171" customFormat="1" ht="39" customHeight="1"/>
    <row r="249" s="171" customFormat="1" ht="39" customHeight="1"/>
    <row r="250" s="171" customFormat="1" ht="39" customHeight="1"/>
    <row r="251" s="171" customFormat="1" ht="39" customHeight="1"/>
    <row r="252" s="171" customFormat="1" ht="39" customHeight="1"/>
    <row r="253" s="171" customFormat="1" ht="39" customHeight="1"/>
    <row r="254" s="171" customFormat="1" ht="39" customHeight="1"/>
    <row r="255" s="171" customFormat="1" ht="39" customHeight="1"/>
    <row r="256" s="171" customFormat="1" ht="39" customHeight="1"/>
    <row r="257" s="171" customFormat="1" ht="39" customHeight="1"/>
    <row r="258" s="171" customFormat="1" ht="39" customHeight="1"/>
    <row r="259" s="171" customFormat="1" ht="39" customHeight="1"/>
    <row r="260" s="171" customFormat="1" ht="39" customHeight="1"/>
    <row r="261" s="171" customFormat="1" ht="39" customHeight="1"/>
    <row r="262" s="171" customFormat="1" ht="39" customHeight="1"/>
    <row r="263" s="171" customFormat="1" ht="39" customHeight="1"/>
    <row r="264" s="171" customFormat="1" ht="39" customHeight="1"/>
    <row r="265" s="171" customFormat="1" ht="39" customHeight="1"/>
    <row r="266" s="171" customFormat="1" ht="39" customHeight="1"/>
    <row r="267" s="171" customFormat="1" ht="39" customHeight="1"/>
    <row r="268" s="171" customFormat="1" ht="39" customHeight="1"/>
    <row r="269" s="171" customFormat="1" ht="39" customHeight="1"/>
    <row r="270" s="171" customFormat="1" ht="39" customHeight="1"/>
    <row r="271" s="171" customFormat="1" ht="39" customHeight="1"/>
    <row r="272" s="171" customFormat="1" ht="39" customHeight="1"/>
    <row r="273" s="171" customFormat="1" ht="39" customHeight="1"/>
    <row r="274" s="171" customFormat="1" ht="39" customHeight="1"/>
    <row r="275" s="171" customFormat="1" ht="39" customHeight="1"/>
    <row r="276" s="171" customFormat="1" ht="39" customHeight="1"/>
    <row r="277" s="171" customFormat="1" ht="39" customHeight="1"/>
    <row r="278" s="171" customFormat="1" ht="39" customHeight="1"/>
    <row r="279" s="171" customFormat="1" ht="39" customHeight="1"/>
    <row r="280" s="171" customFormat="1" ht="39" customHeight="1"/>
    <row r="281" s="171" customFormat="1" ht="39" customHeight="1"/>
    <row r="282" s="171" customFormat="1" ht="39" customHeight="1"/>
    <row r="283" s="171" customFormat="1" ht="39" customHeight="1"/>
    <row r="284" s="171" customFormat="1" ht="39" customHeight="1"/>
    <row r="285" s="171" customFormat="1" ht="39" customHeight="1"/>
    <row r="286" s="171" customFormat="1" ht="39" customHeight="1"/>
    <row r="287" s="171" customFormat="1" ht="39" customHeight="1"/>
    <row r="288" s="171" customFormat="1" ht="39" customHeight="1"/>
    <row r="289" s="171" customFormat="1" ht="39" customHeight="1"/>
    <row r="290" s="171" customFormat="1" ht="39" customHeight="1"/>
    <row r="291" s="171" customFormat="1" ht="39" customHeight="1"/>
    <row r="292" s="171" customFormat="1" ht="39" customHeight="1"/>
    <row r="293" s="171" customFormat="1" ht="39" customHeight="1"/>
    <row r="294" s="171" customFormat="1" ht="39" customHeight="1"/>
    <row r="295" s="171" customFormat="1" ht="39" customHeight="1"/>
    <row r="296" s="171" customFormat="1" ht="39" customHeight="1"/>
    <row r="297" s="171" customFormat="1" ht="39" customHeight="1"/>
    <row r="298" s="171" customFormat="1" ht="39" customHeight="1"/>
    <row r="299" s="171" customFormat="1" ht="39" customHeight="1"/>
    <row r="300" s="171" customFormat="1" ht="39" customHeight="1"/>
    <row r="301" s="171" customFormat="1" ht="39" customHeight="1"/>
    <row r="302" s="171" customFormat="1" ht="39" customHeight="1"/>
    <row r="303" s="171" customFormat="1" ht="39" customHeight="1"/>
    <row r="304" s="171" customFormat="1" ht="39" customHeight="1"/>
    <row r="305" s="171" customFormat="1" ht="39" customHeight="1"/>
    <row r="306" s="171" customFormat="1" ht="39" customHeight="1"/>
    <row r="307" s="171" customFormat="1" ht="39" customHeight="1"/>
    <row r="308" s="171" customFormat="1" ht="39" customHeight="1"/>
    <row r="309" s="171" customFormat="1" ht="39" customHeight="1"/>
    <row r="310" s="171" customFormat="1" ht="39" customHeight="1"/>
    <row r="311" s="171" customFormat="1" ht="39" customHeight="1"/>
    <row r="312" s="171" customFormat="1" ht="39" customHeight="1"/>
    <row r="313" s="171" customFormat="1" ht="39" customHeight="1"/>
    <row r="314" s="171" customFormat="1" ht="39" customHeight="1"/>
    <row r="315" s="171" customFormat="1" ht="39" customHeight="1"/>
    <row r="316" s="171" customFormat="1" ht="39" customHeight="1"/>
    <row r="317" s="171" customFormat="1" ht="39" customHeight="1"/>
    <row r="318" s="171" customFormat="1" ht="39" customHeight="1"/>
    <row r="319" s="171" customFormat="1" ht="39" customHeight="1"/>
    <row r="320" s="171" customFormat="1" ht="39" customHeight="1"/>
    <row r="321" s="171" customFormat="1" ht="39" customHeight="1"/>
    <row r="322" s="171" customFormat="1" ht="39" customHeight="1"/>
    <row r="323" s="171" customFormat="1" ht="39" customHeight="1"/>
    <row r="324" s="171" customFormat="1" ht="39" customHeight="1"/>
    <row r="325" s="171" customFormat="1" ht="39" customHeight="1"/>
    <row r="326" s="171" customFormat="1" ht="39" customHeight="1"/>
    <row r="327" s="171" customFormat="1" ht="39" customHeight="1"/>
    <row r="328" s="171" customFormat="1" ht="39" customHeight="1"/>
    <row r="329" s="171" customFormat="1" ht="39" customHeight="1"/>
    <row r="330" s="171" customFormat="1" ht="39" customHeight="1"/>
    <row r="331" s="171" customFormat="1" ht="39" customHeight="1"/>
    <row r="332" s="171" customFormat="1" ht="39" customHeight="1"/>
    <row r="333" s="171" customFormat="1" ht="39" customHeight="1"/>
    <row r="334" s="171" customFormat="1" ht="39" customHeight="1"/>
    <row r="335" s="171" customFormat="1" ht="39" customHeight="1"/>
    <row r="336" s="171" customFormat="1" ht="39" customHeight="1"/>
    <row r="337" s="171" customFormat="1" ht="39" customHeight="1"/>
    <row r="338" s="171" customFormat="1" ht="39" customHeight="1"/>
    <row r="339" s="171" customFormat="1" ht="39" customHeight="1"/>
    <row r="340" s="171" customFormat="1" ht="39" customHeight="1"/>
    <row r="341" s="171" customFormat="1" ht="39" customHeight="1"/>
    <row r="342" s="171" customFormat="1" ht="39" customHeight="1"/>
    <row r="343" s="171" customFormat="1" ht="39" customHeight="1"/>
    <row r="344" s="171" customFormat="1" ht="39" customHeight="1"/>
    <row r="345" s="171" customFormat="1" ht="39" customHeight="1"/>
    <row r="346" s="171" customFormat="1" ht="39" customHeight="1"/>
    <row r="347" s="171" customFormat="1" ht="39" customHeight="1"/>
    <row r="348" s="171" customFormat="1" ht="39" customHeight="1"/>
    <row r="349" s="171" customFormat="1" ht="39" customHeight="1"/>
    <row r="350" s="171" customFormat="1" ht="39" customHeight="1"/>
    <row r="351" s="171" customFormat="1" ht="39" customHeight="1"/>
    <row r="352" s="171" customFormat="1" ht="39" customHeight="1"/>
    <row r="353" s="171" customFormat="1" ht="39" customHeight="1"/>
    <row r="354" s="171" customFormat="1" ht="39" customHeight="1"/>
    <row r="355" s="171" customFormat="1" ht="39" customHeight="1"/>
    <row r="356" s="171" customFormat="1" ht="39" customHeight="1"/>
    <row r="357" s="171" customFormat="1" ht="39" customHeight="1"/>
    <row r="358" s="171" customFormat="1" ht="39" customHeight="1"/>
    <row r="359" s="171" customFormat="1" ht="39" customHeight="1"/>
    <row r="360" s="171" customFormat="1" ht="39" customHeight="1"/>
    <row r="361" s="171" customFormat="1" ht="39" customHeight="1"/>
    <row r="362" s="171" customFormat="1" ht="39" customHeight="1"/>
    <row r="363" s="171" customFormat="1" ht="39" customHeight="1"/>
    <row r="364" s="171" customFormat="1" ht="39" customHeight="1"/>
    <row r="365" s="171" customFormat="1" ht="39" customHeight="1"/>
    <row r="366" s="171" customFormat="1" ht="39" customHeight="1"/>
    <row r="367" s="171" customFormat="1" ht="39" customHeight="1"/>
    <row r="368" s="171" customFormat="1" customHeight="1"/>
    <row r="369" s="171" customFormat="1" customHeight="1"/>
    <row r="370" s="171" customFormat="1" customHeight="1"/>
    <row r="371" s="171" customFormat="1" customHeight="1"/>
    <row r="372" s="171" customFormat="1" customHeight="1"/>
    <row r="373" s="171" customFormat="1" customHeight="1"/>
    <row r="374" s="171" customFormat="1" customHeight="1"/>
    <row r="375" s="171" customFormat="1" customHeight="1"/>
    <row r="376" s="171" customFormat="1" customHeight="1"/>
    <row r="377" s="171" customFormat="1" customHeight="1"/>
    <row r="378" s="171" customFormat="1" customHeight="1"/>
    <row r="379" s="171" customFormat="1" customHeight="1"/>
    <row r="380" s="171" customFormat="1" customHeight="1"/>
    <row r="381" s="171" customFormat="1" customHeight="1"/>
    <row r="382" s="171" customFormat="1" customHeight="1"/>
    <row r="383" s="171" customFormat="1" customHeight="1"/>
    <row r="384" s="171" customFormat="1" customHeight="1"/>
    <row r="385" s="171" customFormat="1" customHeight="1"/>
    <row r="386" s="171" customFormat="1" customHeight="1"/>
    <row r="387" s="171" customFormat="1" customHeight="1"/>
    <row r="388" s="171" customFormat="1" customHeight="1"/>
    <row r="389" s="171" customFormat="1" customHeight="1"/>
    <row r="390" s="171" customFormat="1" customHeight="1"/>
    <row r="391" s="171" customFormat="1" customHeight="1"/>
    <row r="392" s="171" customFormat="1" customHeight="1"/>
    <row r="393" s="171" customFormat="1" customHeight="1"/>
    <row r="394" s="171" customFormat="1" customHeight="1"/>
    <row r="395" s="171" customFormat="1" customHeight="1"/>
    <row r="396" s="171" customFormat="1" customHeight="1"/>
    <row r="397" s="171" customFormat="1" customHeight="1"/>
    <row r="398" s="171" customFormat="1" customHeight="1"/>
    <row r="399" s="171" customFormat="1" customHeight="1"/>
    <row r="400" s="171" customFormat="1" customHeight="1"/>
    <row r="401" s="171" customFormat="1" customHeight="1"/>
    <row r="402" s="171" customFormat="1" customHeight="1"/>
    <row r="403" s="171" customFormat="1" customHeight="1"/>
    <row r="404" s="171" customFormat="1" customHeight="1"/>
    <row r="405" s="171" customFormat="1" customHeight="1"/>
    <row r="406" s="171" customFormat="1" customHeight="1"/>
    <row r="407" s="171" customFormat="1" customHeight="1"/>
    <row r="408" s="171" customFormat="1" customHeight="1"/>
    <row r="409" s="171" customFormat="1" customHeight="1"/>
    <row r="410" s="171" customFormat="1" customHeight="1"/>
    <row r="411" s="171" customFormat="1" customHeight="1"/>
    <row r="412" s="171" customFormat="1" customHeight="1"/>
    <row r="413" s="171" customFormat="1" customHeight="1"/>
    <row r="414" s="171" customFormat="1" customHeight="1"/>
    <row r="415" s="171" customFormat="1" customHeight="1"/>
    <row r="416" s="171" customFormat="1" customHeight="1"/>
    <row r="417" s="171" customFormat="1" customHeight="1"/>
    <row r="418" s="171" customFormat="1" customHeight="1"/>
    <row r="419" s="171" customFormat="1" customHeight="1"/>
    <row r="420" s="171" customFormat="1" customHeight="1"/>
    <row r="421" s="171" customFormat="1" customHeight="1"/>
    <row r="422" s="171" customFormat="1" customHeight="1"/>
    <row r="423" s="171" customFormat="1" customHeight="1"/>
    <row r="424" s="171" customFormat="1" customHeight="1"/>
    <row r="425" s="171" customFormat="1" customHeight="1"/>
    <row r="426" s="171" customFormat="1" customHeight="1"/>
    <row r="427" s="171" customFormat="1" customHeight="1"/>
    <row r="428" s="171" customFormat="1" customHeight="1"/>
    <row r="429" s="171" customFormat="1" customHeight="1"/>
    <row r="430" s="171" customFormat="1" customHeight="1"/>
    <row r="431" s="171" customFormat="1" customHeight="1"/>
    <row r="432" s="171" customFormat="1" customHeight="1"/>
    <row r="433" s="171" customFormat="1" customHeight="1"/>
    <row r="434" s="171" customFormat="1" customHeight="1"/>
    <row r="435" s="171" customFormat="1" customHeight="1"/>
    <row r="436" s="171" customFormat="1" customHeight="1"/>
    <row r="437" s="171" customFormat="1" customHeight="1"/>
    <row r="438" s="171" customFormat="1" customHeight="1"/>
    <row r="439" s="171" customFormat="1" customHeight="1"/>
    <row r="440" s="171" customFormat="1" customHeight="1"/>
    <row r="441" s="171" customFormat="1" customHeight="1"/>
    <row r="442" s="171" customFormat="1" customHeight="1"/>
    <row r="443" s="171" customFormat="1" customHeight="1"/>
    <row r="444" s="171" customFormat="1" customHeight="1"/>
    <row r="445" s="171" customFormat="1" customHeight="1"/>
    <row r="446" s="171" customFormat="1" customHeight="1"/>
    <row r="447" s="171" customFormat="1" customHeight="1"/>
    <row r="448" s="171" customFormat="1" customHeight="1"/>
    <row r="449" s="171" customFormat="1" customHeight="1"/>
    <row r="450" s="171" customFormat="1" customHeight="1"/>
    <row r="451" s="171" customFormat="1" customHeight="1"/>
    <row r="452" s="171" customFormat="1" customHeight="1"/>
    <row r="453" s="171" customFormat="1" customHeight="1"/>
    <row r="454" s="171" customFormat="1" customHeight="1"/>
    <row r="455" s="171" customFormat="1" customHeight="1"/>
    <row r="456" s="171" customFormat="1" customHeight="1"/>
    <row r="457" s="171" customFormat="1" customHeight="1"/>
    <row r="458" s="171" customFormat="1" customHeight="1"/>
    <row r="459" s="171" customFormat="1" customHeight="1"/>
    <row r="460" s="171" customFormat="1" customHeight="1"/>
    <row r="461" s="171" customFormat="1" customHeight="1"/>
    <row r="462" s="171" customFormat="1" customHeight="1"/>
    <row r="463" s="171" customFormat="1" customHeight="1"/>
    <row r="464" s="171" customFormat="1" customHeight="1"/>
    <row r="465" s="171" customFormat="1" customHeight="1"/>
    <row r="466" s="171" customFormat="1" customHeight="1"/>
    <row r="467" s="171" customFormat="1" customHeight="1"/>
    <row r="468" s="171" customFormat="1" customHeight="1"/>
    <row r="469" s="171" customFormat="1" customHeight="1"/>
    <row r="470" s="171" customFormat="1" customHeight="1"/>
    <row r="471" s="171" customFormat="1" customHeight="1"/>
    <row r="472" s="171" customFormat="1" customHeight="1"/>
    <row r="473" s="171" customFormat="1" customHeight="1"/>
    <row r="474" s="171" customFormat="1" customHeight="1"/>
    <row r="475" s="171" customFormat="1" customHeight="1"/>
    <row r="476" s="171" customFormat="1" customHeight="1"/>
    <row r="477" s="171" customFormat="1" customHeight="1"/>
    <row r="478" s="171" customFormat="1" customHeight="1"/>
    <row r="479" s="171" customFormat="1" customHeight="1"/>
    <row r="480" s="171" customFormat="1" customHeight="1"/>
    <row r="481" s="171" customFormat="1" customHeight="1"/>
    <row r="482" s="171" customFormat="1" customHeight="1"/>
    <row r="483" s="171" customFormat="1" customHeight="1"/>
    <row r="484" s="171" customFormat="1" customHeight="1"/>
    <row r="485" s="171" customFormat="1" customHeight="1"/>
    <row r="486" s="171" customFormat="1" customHeight="1"/>
    <row r="487" s="171" customFormat="1" customHeight="1"/>
    <row r="488" s="171" customFormat="1" customHeight="1"/>
    <row r="489" s="171" customFormat="1" customHeight="1"/>
    <row r="490" s="171" customFormat="1" customHeight="1"/>
    <row r="491" s="171" customFormat="1" customHeight="1"/>
    <row r="492" s="171" customFormat="1" customHeight="1"/>
    <row r="493" s="171" customFormat="1" customHeight="1"/>
    <row r="494" s="171" customFormat="1" customHeight="1"/>
    <row r="495" s="171" customFormat="1" customHeight="1"/>
    <row r="496" s="171" customFormat="1" customHeight="1"/>
    <row r="497" s="171" customFormat="1" customHeight="1"/>
    <row r="498" s="171" customFormat="1" customHeight="1"/>
    <row r="499" s="171" customFormat="1" customHeight="1"/>
    <row r="500" s="171" customFormat="1" customHeight="1"/>
    <row r="501" s="171" customFormat="1" customHeight="1"/>
    <row r="502" s="171" customFormat="1" customHeight="1"/>
    <row r="503" s="171" customFormat="1" customHeight="1"/>
    <row r="504" s="171" customFormat="1" customHeight="1"/>
    <row r="505" s="171" customFormat="1" customHeight="1"/>
    <row r="506" s="171" customFormat="1" customHeight="1"/>
    <row r="507" s="171" customFormat="1" customHeight="1"/>
    <row r="508" s="171" customFormat="1" customHeight="1"/>
    <row r="509" s="171" customFormat="1" customHeight="1"/>
    <row r="510" s="171" customFormat="1" customHeight="1"/>
    <row r="511" s="171" customFormat="1" customHeight="1"/>
    <row r="512" s="171" customFormat="1" customHeight="1"/>
    <row r="513" s="171" customFormat="1" customHeight="1"/>
    <row r="514" s="171" customFormat="1" customHeight="1"/>
    <row r="515" s="171" customFormat="1" customHeight="1"/>
    <row r="516" s="171" customFormat="1" customHeight="1"/>
    <row r="517" s="171" customFormat="1" customHeight="1"/>
    <row r="518" s="171" customFormat="1" customHeight="1"/>
    <row r="519" s="171" customFormat="1" customHeight="1"/>
    <row r="520" s="171" customFormat="1" customHeight="1"/>
    <row r="521" s="171" customFormat="1" customHeight="1"/>
    <row r="522" s="171" customFormat="1" customHeight="1"/>
    <row r="523" s="171" customFormat="1" customHeight="1"/>
    <row r="524" s="171" customFormat="1" customHeight="1"/>
    <row r="525" s="171" customFormat="1" customHeight="1"/>
    <row r="526" s="171" customFormat="1" customHeight="1"/>
    <row r="527" s="171" customFormat="1" customHeight="1"/>
    <row r="528" s="171" customFormat="1" customHeight="1"/>
    <row r="529" s="171" customFormat="1" customHeight="1"/>
    <row r="530" s="171" customFormat="1" customHeight="1"/>
    <row r="531" s="171" customFormat="1" customHeight="1"/>
    <row r="532" s="171" customFormat="1" customHeight="1"/>
    <row r="533" s="171" customFormat="1" customHeight="1"/>
    <row r="534" s="171" customFormat="1" customHeight="1"/>
    <row r="535" s="171" customFormat="1" customHeight="1"/>
    <row r="536" s="171" customFormat="1" customHeight="1"/>
    <row r="537" s="171" customFormat="1" customHeight="1"/>
    <row r="538" s="171" customFormat="1" customHeight="1"/>
    <row r="539" s="171" customFormat="1" customHeight="1"/>
    <row r="540" s="171" customFormat="1" customHeight="1"/>
    <row r="541" s="171" customFormat="1" customHeight="1"/>
    <row r="542" s="171" customFormat="1" customHeight="1"/>
    <row r="543" s="171" customFormat="1" customHeight="1"/>
    <row r="544" s="171" customFormat="1" customHeight="1"/>
    <row r="545" s="171" customFormat="1" customHeight="1"/>
    <row r="546" s="171" customFormat="1" customHeight="1"/>
    <row r="547" s="171" customFormat="1" customHeight="1"/>
    <row r="548" s="171" customFormat="1" customHeight="1"/>
    <row r="549" s="171" customFormat="1" customHeight="1"/>
    <row r="550" s="171" customFormat="1" customHeight="1"/>
    <row r="551" s="171" customFormat="1" customHeight="1"/>
    <row r="552" s="171" customFormat="1" customHeight="1"/>
    <row r="553" s="171" customFormat="1" customHeight="1"/>
    <row r="554" s="171" customFormat="1" customHeight="1"/>
    <row r="555" s="171" customFormat="1" customHeight="1"/>
    <row r="556" s="171" customFormat="1" customHeight="1"/>
    <row r="557" s="171" customFormat="1" customHeight="1"/>
    <row r="558" s="171" customFormat="1" customHeight="1"/>
    <row r="559" s="171" customFormat="1" customHeight="1"/>
    <row r="560" s="171" customFormat="1" customHeight="1"/>
    <row r="561" s="171" customFormat="1" customHeight="1"/>
    <row r="562" s="171" customFormat="1" customHeight="1"/>
    <row r="563" s="171" customFormat="1" customHeight="1"/>
    <row r="564" s="171" customFormat="1" customHeight="1"/>
    <row r="565" s="171" customFormat="1" customHeight="1"/>
    <row r="566" s="171" customFormat="1" customHeight="1"/>
    <row r="567" s="171" customFormat="1" customHeight="1"/>
    <row r="568" s="171" customFormat="1" customHeight="1"/>
    <row r="569" s="171" customFormat="1" customHeight="1"/>
    <row r="570" s="171" customFormat="1" customHeight="1"/>
    <row r="571" s="171" customFormat="1" customHeight="1"/>
    <row r="572" s="171" customFormat="1" customHeight="1"/>
    <row r="573" s="171" customFormat="1" customHeight="1"/>
    <row r="574" s="171" customFormat="1" customHeight="1"/>
    <row r="575" s="171" customFormat="1" customHeight="1"/>
    <row r="576" s="171" customFormat="1" customHeight="1"/>
    <row r="577" s="171" customFormat="1" customHeight="1"/>
    <row r="578" s="171" customFormat="1" customHeight="1"/>
    <row r="579" s="171" customFormat="1" customHeight="1"/>
    <row r="580" s="171" customFormat="1" customHeight="1"/>
    <row r="581" s="171" customFormat="1" customHeight="1"/>
    <row r="582" s="171" customFormat="1" customHeight="1"/>
    <row r="583" s="171" customFormat="1" customHeight="1"/>
    <row r="584" s="171" customFormat="1" customHeight="1"/>
    <row r="585" s="171" customFormat="1" customHeight="1"/>
    <row r="586" s="171" customFormat="1" customHeight="1"/>
    <row r="587" s="171" customFormat="1" customHeight="1"/>
    <row r="588" s="171" customFormat="1" customHeight="1"/>
    <row r="589" s="171" customFormat="1" customHeight="1"/>
    <row r="590" s="171" customFormat="1" customHeight="1"/>
    <row r="591" s="171" customFormat="1" customHeight="1"/>
    <row r="592" s="171" customFormat="1" customHeight="1"/>
    <row r="593" s="171" customFormat="1" customHeight="1"/>
    <row r="594" s="171" customFormat="1" customHeight="1"/>
    <row r="595" s="171" customFormat="1" customHeight="1"/>
    <row r="596" s="171" customFormat="1" customHeight="1"/>
    <row r="597" s="171" customFormat="1" customHeight="1"/>
    <row r="598" s="171" customFormat="1" customHeight="1"/>
    <row r="599" s="171" customFormat="1" customHeight="1"/>
    <row r="600" s="171" customFormat="1" customHeight="1"/>
    <row r="601" s="171" customFormat="1" customHeight="1"/>
    <row r="602" s="171" customFormat="1" customHeight="1"/>
    <row r="603" s="171" customFormat="1" customHeight="1"/>
    <row r="604" s="171" customFormat="1" customHeight="1"/>
    <row r="605" s="171" customFormat="1" customHeight="1"/>
    <row r="606" s="171" customFormat="1" customHeight="1"/>
    <row r="607" s="171" customFormat="1" customHeight="1"/>
    <row r="608" s="171" customFormat="1" customHeight="1"/>
    <row r="609" s="171" customFormat="1" customHeight="1"/>
    <row r="610" s="171" customFormat="1" customHeight="1"/>
    <row r="611" s="171" customFormat="1" customHeight="1"/>
  </sheetData>
  <sheetProtection password="CC33" sheet="1" formatColumns="0" formatRows="0" objects="1"/>
  <mergeCells count="8">
    <mergeCell ref="A1:D1"/>
    <mergeCell ref="A2:C2"/>
    <mergeCell ref="B11:C11"/>
    <mergeCell ref="B12:C12"/>
    <mergeCell ref="B13:C13"/>
    <mergeCell ref="B14:C14"/>
    <mergeCell ref="B52:C52"/>
    <mergeCell ref="B53:C53"/>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5"/>
  <sheetViews>
    <sheetView showZeros="0" tabSelected="1" view="pageBreakPreview" zoomScaleNormal="100" topLeftCell="A66" workbookViewId="0">
      <selection activeCell="G85" sqref="G85:H85"/>
    </sheetView>
  </sheetViews>
  <sheetFormatPr defaultColWidth="9" defaultRowHeight="19.5" customHeight="1"/>
  <cols>
    <col min="1" max="1" width="4.89166666666667" style="4" customWidth="1"/>
    <col min="2" max="2" width="12.1416666666667" style="115" customWidth="1"/>
    <col min="3" max="3" width="16.375" style="4" customWidth="1"/>
    <col min="4" max="4" width="5.375" style="116" customWidth="1"/>
    <col min="5" max="5" width="8.91666666666667" style="117" customWidth="1"/>
    <col min="6" max="6" width="9.775" style="4" customWidth="1"/>
    <col min="7" max="7" width="8.375" style="4" customWidth="1"/>
    <col min="8" max="8" width="10.4333333333333" style="4" customWidth="1"/>
    <col min="9" max="9" width="11.9583333333333" style="4" customWidth="1"/>
    <col min="10" max="16384" width="9" style="4"/>
  </cols>
  <sheetData>
    <row r="1" s="1" customFormat="1" ht="29.1" customHeight="1" spans="1:11">
      <c r="A1" s="10" t="s">
        <v>43</v>
      </c>
      <c r="B1" s="118"/>
      <c r="C1" s="11"/>
      <c r="D1" s="11"/>
      <c r="E1" s="12"/>
      <c r="F1" s="11"/>
      <c r="G1" s="11"/>
      <c r="H1" s="11"/>
      <c r="I1" s="11"/>
      <c r="K1" s="11"/>
    </row>
    <row r="2" ht="24.95" customHeight="1" spans="1:9">
      <c r="A2" s="119" t="str">
        <f>汇总!A2</f>
        <v>项目名称：2025年度南京江北新区农村公路县道日常养护项目</v>
      </c>
      <c r="B2" s="92"/>
      <c r="C2" s="93"/>
      <c r="D2" s="93"/>
      <c r="E2" s="94"/>
      <c r="F2" s="120" t="s">
        <v>44</v>
      </c>
      <c r="G2" s="121"/>
      <c r="H2" s="121"/>
      <c r="I2" s="121"/>
    </row>
    <row r="3" s="3" customFormat="1" ht="24.95" customHeight="1" spans="1:9">
      <c r="A3" s="78" t="s">
        <v>45</v>
      </c>
      <c r="B3" s="122"/>
      <c r="C3" s="19"/>
      <c r="D3" s="19"/>
      <c r="E3" s="20"/>
      <c r="F3" s="19"/>
      <c r="G3" s="19"/>
      <c r="H3" s="19"/>
      <c r="I3" s="19"/>
    </row>
    <row r="4" s="56" customFormat="1" ht="44.1" customHeight="1" spans="1:9">
      <c r="A4" s="79" t="s">
        <v>46</v>
      </c>
      <c r="B4" s="79" t="s">
        <v>47</v>
      </c>
      <c r="C4" s="79" t="s">
        <v>48</v>
      </c>
      <c r="D4" s="79" t="s">
        <v>49</v>
      </c>
      <c r="E4" s="80" t="s">
        <v>50</v>
      </c>
      <c r="F4" s="79" t="s">
        <v>51</v>
      </c>
      <c r="G4" s="79" t="s">
        <v>52</v>
      </c>
      <c r="H4" s="123" t="s">
        <v>53</v>
      </c>
      <c r="I4" s="79" t="s">
        <v>54</v>
      </c>
    </row>
    <row r="5" s="56" customFormat="1" ht="26.1" customHeight="1" spans="1:9">
      <c r="A5" s="124" t="s">
        <v>55</v>
      </c>
      <c r="B5" s="125"/>
      <c r="C5" s="126"/>
      <c r="D5" s="127"/>
      <c r="E5" s="28"/>
      <c r="F5" s="128"/>
      <c r="G5" s="30">
        <f>E5*F5</f>
        <v>0</v>
      </c>
      <c r="H5" s="128"/>
      <c r="I5" s="127"/>
    </row>
    <row r="6" s="56" customFormat="1" ht="27.95" customHeight="1" spans="1:9">
      <c r="A6" s="82" t="s">
        <v>56</v>
      </c>
      <c r="B6" s="129"/>
      <c r="C6" s="130" t="s">
        <v>57</v>
      </c>
      <c r="D6" s="131" t="s">
        <v>58</v>
      </c>
      <c r="E6" s="132">
        <f>98.065-1.166</f>
        <v>96.899</v>
      </c>
      <c r="F6" s="133"/>
      <c r="G6" s="30">
        <f>E6*F6</f>
        <v>0</v>
      </c>
      <c r="H6" s="128">
        <v>2000</v>
      </c>
      <c r="I6" s="131"/>
    </row>
    <row r="7" s="56" customFormat="1" ht="42" customHeight="1" spans="1:9">
      <c r="A7" s="82" t="s">
        <v>59</v>
      </c>
      <c r="B7" s="129" t="s">
        <v>60</v>
      </c>
      <c r="C7" s="134" t="s">
        <v>57</v>
      </c>
      <c r="D7" s="131" t="s">
        <v>58</v>
      </c>
      <c r="E7" s="132">
        <v>7.805</v>
      </c>
      <c r="F7" s="133"/>
      <c r="G7" s="30">
        <f>E7*F7</f>
        <v>0</v>
      </c>
      <c r="H7" s="128">
        <v>1334</v>
      </c>
      <c r="I7" s="159" t="s">
        <v>61</v>
      </c>
    </row>
    <row r="8" s="56" customFormat="1" ht="26" customHeight="1" spans="1:10">
      <c r="A8" s="124" t="s">
        <v>62</v>
      </c>
      <c r="B8" s="125"/>
      <c r="C8" s="135"/>
      <c r="D8" s="135"/>
      <c r="E8" s="136"/>
      <c r="F8" s="137"/>
      <c r="G8" s="30">
        <f t="shared" ref="G8:G59" si="0">E8*F8</f>
        <v>0</v>
      </c>
      <c r="H8" s="135"/>
      <c r="I8" s="135"/>
      <c r="J8" s="160"/>
    </row>
    <row r="9" s="56" customFormat="1" ht="26" customHeight="1" spans="1:9">
      <c r="A9" s="138" t="s">
        <v>63</v>
      </c>
      <c r="B9" s="139"/>
      <c r="C9" s="139"/>
      <c r="D9" s="139"/>
      <c r="E9" s="140"/>
      <c r="F9" s="141"/>
      <c r="G9" s="30">
        <f t="shared" si="0"/>
        <v>0</v>
      </c>
      <c r="H9" s="139"/>
      <c r="I9" s="139"/>
    </row>
    <row r="10" s="56" customFormat="1" ht="26.1" customHeight="1" spans="1:9">
      <c r="A10" s="138" t="s">
        <v>64</v>
      </c>
      <c r="B10" s="142"/>
      <c r="C10" s="142"/>
      <c r="D10" s="142"/>
      <c r="E10" s="143"/>
      <c r="F10" s="144"/>
      <c r="G10" s="30">
        <f t="shared" si="0"/>
        <v>0</v>
      </c>
      <c r="H10" s="142"/>
      <c r="I10" s="142"/>
    </row>
    <row r="11" s="56" customFormat="1" ht="27.95" customHeight="1" spans="1:9">
      <c r="A11" s="82" t="s">
        <v>56</v>
      </c>
      <c r="B11" s="145" t="s">
        <v>65</v>
      </c>
      <c r="C11" s="146" t="s">
        <v>66</v>
      </c>
      <c r="D11" s="131" t="s">
        <v>58</v>
      </c>
      <c r="E11" s="132">
        <v>4.69</v>
      </c>
      <c r="F11" s="133"/>
      <c r="G11" s="30">
        <f t="shared" si="0"/>
        <v>0</v>
      </c>
      <c r="H11" s="128">
        <v>45400</v>
      </c>
      <c r="I11" s="161" t="s">
        <v>67</v>
      </c>
    </row>
    <row r="12" s="56" customFormat="1" ht="27.95" customHeight="1" spans="1:9">
      <c r="A12" s="82" t="s">
        <v>68</v>
      </c>
      <c r="B12" s="145" t="s">
        <v>69</v>
      </c>
      <c r="C12" s="146" t="s">
        <v>70</v>
      </c>
      <c r="D12" s="131" t="s">
        <v>58</v>
      </c>
      <c r="E12" s="132">
        <v>1.274</v>
      </c>
      <c r="F12" s="133"/>
      <c r="G12" s="30">
        <f t="shared" si="0"/>
        <v>0</v>
      </c>
      <c r="H12" s="128">
        <v>45400</v>
      </c>
      <c r="I12" s="161" t="s">
        <v>71</v>
      </c>
    </row>
    <row r="13" s="56" customFormat="1" ht="27.95" customHeight="1" spans="1:9">
      <c r="A13" s="82" t="s">
        <v>72</v>
      </c>
      <c r="B13" s="145" t="s">
        <v>69</v>
      </c>
      <c r="C13" s="146" t="s">
        <v>70</v>
      </c>
      <c r="D13" s="131" t="s">
        <v>58</v>
      </c>
      <c r="E13" s="132">
        <v>1.176</v>
      </c>
      <c r="F13" s="133"/>
      <c r="G13" s="30">
        <f t="shared" si="0"/>
        <v>0</v>
      </c>
      <c r="H13" s="128">
        <v>45400</v>
      </c>
      <c r="I13" s="161" t="s">
        <v>71</v>
      </c>
    </row>
    <row r="14" s="56" customFormat="1" ht="27.95" customHeight="1" spans="1:9">
      <c r="A14" s="82" t="s">
        <v>73</v>
      </c>
      <c r="B14" s="145" t="s">
        <v>69</v>
      </c>
      <c r="C14" s="146" t="s">
        <v>70</v>
      </c>
      <c r="D14" s="131" t="s">
        <v>58</v>
      </c>
      <c r="E14" s="132">
        <v>2.966</v>
      </c>
      <c r="F14" s="133"/>
      <c r="G14" s="30">
        <f t="shared" si="0"/>
        <v>0</v>
      </c>
      <c r="H14" s="128">
        <v>45400</v>
      </c>
      <c r="I14" s="161" t="s">
        <v>71</v>
      </c>
    </row>
    <row r="15" s="56" customFormat="1" ht="27.95" customHeight="1" spans="1:9">
      <c r="A15" s="82" t="s">
        <v>74</v>
      </c>
      <c r="B15" s="145" t="s">
        <v>69</v>
      </c>
      <c r="C15" s="146" t="s">
        <v>70</v>
      </c>
      <c r="D15" s="131" t="s">
        <v>58</v>
      </c>
      <c r="E15" s="132">
        <v>0.265</v>
      </c>
      <c r="F15" s="133"/>
      <c r="G15" s="30">
        <f t="shared" si="0"/>
        <v>0</v>
      </c>
      <c r="H15" s="128">
        <v>45400</v>
      </c>
      <c r="I15" s="161" t="s">
        <v>71</v>
      </c>
    </row>
    <row r="16" s="56" customFormat="1" ht="27.95" customHeight="1" spans="1:9">
      <c r="A16" s="82" t="s">
        <v>75</v>
      </c>
      <c r="B16" s="145" t="s">
        <v>69</v>
      </c>
      <c r="C16" s="146" t="s">
        <v>70</v>
      </c>
      <c r="D16" s="131" t="s">
        <v>58</v>
      </c>
      <c r="E16" s="132">
        <v>2.97</v>
      </c>
      <c r="F16" s="133"/>
      <c r="G16" s="30">
        <f t="shared" si="0"/>
        <v>0</v>
      </c>
      <c r="H16" s="128">
        <v>45400</v>
      </c>
      <c r="I16" s="161" t="s">
        <v>71</v>
      </c>
    </row>
    <row r="17" s="56" customFormat="1" ht="27.95" customHeight="1" spans="1:9">
      <c r="A17" s="82" t="s">
        <v>76</v>
      </c>
      <c r="B17" s="145" t="s">
        <v>69</v>
      </c>
      <c r="C17" s="146" t="s">
        <v>70</v>
      </c>
      <c r="D17" s="131" t="s">
        <v>58</v>
      </c>
      <c r="E17" s="132">
        <v>0.687</v>
      </c>
      <c r="F17" s="133"/>
      <c r="G17" s="30">
        <f t="shared" si="0"/>
        <v>0</v>
      </c>
      <c r="H17" s="128">
        <v>45400</v>
      </c>
      <c r="I17" s="161" t="s">
        <v>67</v>
      </c>
    </row>
    <row r="18" s="56" customFormat="1" ht="27.95" customHeight="1" spans="1:9">
      <c r="A18" s="82" t="s">
        <v>77</v>
      </c>
      <c r="B18" s="145" t="s">
        <v>78</v>
      </c>
      <c r="C18" s="146" t="s">
        <v>79</v>
      </c>
      <c r="D18" s="131" t="s">
        <v>58</v>
      </c>
      <c r="E18" s="132">
        <v>1.085</v>
      </c>
      <c r="F18" s="133"/>
      <c r="G18" s="30">
        <f t="shared" si="0"/>
        <v>0</v>
      </c>
      <c r="H18" s="128">
        <v>45400</v>
      </c>
      <c r="I18" s="161" t="s">
        <v>71</v>
      </c>
    </row>
    <row r="19" s="56" customFormat="1" ht="27.95" customHeight="1" spans="1:9">
      <c r="A19" s="82" t="s">
        <v>80</v>
      </c>
      <c r="B19" s="145" t="s">
        <v>78</v>
      </c>
      <c r="C19" s="146" t="s">
        <v>79</v>
      </c>
      <c r="D19" s="131" t="s">
        <v>58</v>
      </c>
      <c r="E19" s="132">
        <v>1.179</v>
      </c>
      <c r="F19" s="133"/>
      <c r="G19" s="30">
        <f t="shared" si="0"/>
        <v>0</v>
      </c>
      <c r="H19" s="128">
        <v>45400</v>
      </c>
      <c r="I19" s="161" t="s">
        <v>71</v>
      </c>
    </row>
    <row r="20" s="56" customFormat="1" ht="27.95" customHeight="1" spans="1:9">
      <c r="A20" s="82" t="s">
        <v>81</v>
      </c>
      <c r="B20" s="145" t="s">
        <v>78</v>
      </c>
      <c r="C20" s="146" t="s">
        <v>79</v>
      </c>
      <c r="D20" s="131" t="s">
        <v>58</v>
      </c>
      <c r="E20" s="132">
        <v>1.162</v>
      </c>
      <c r="F20" s="133"/>
      <c r="G20" s="30">
        <f t="shared" si="0"/>
        <v>0</v>
      </c>
      <c r="H20" s="128">
        <v>66400</v>
      </c>
      <c r="I20" s="155" t="s">
        <v>82</v>
      </c>
    </row>
    <row r="21" s="56" customFormat="1" ht="27.95" customHeight="1" spans="1:9">
      <c r="A21" s="82" t="s">
        <v>83</v>
      </c>
      <c r="B21" s="145" t="s">
        <v>78</v>
      </c>
      <c r="C21" s="146" t="s">
        <v>79</v>
      </c>
      <c r="D21" s="131" t="s">
        <v>58</v>
      </c>
      <c r="E21" s="132">
        <v>1.529</v>
      </c>
      <c r="F21" s="133"/>
      <c r="G21" s="30">
        <f t="shared" si="0"/>
        <v>0</v>
      </c>
      <c r="H21" s="128">
        <v>66400</v>
      </c>
      <c r="I21" s="155" t="s">
        <v>82</v>
      </c>
    </row>
    <row r="22" s="56" customFormat="1" ht="27.95" customHeight="1" spans="1:9">
      <c r="A22" s="82" t="s">
        <v>84</v>
      </c>
      <c r="B22" s="145" t="s">
        <v>78</v>
      </c>
      <c r="C22" s="146" t="s">
        <v>79</v>
      </c>
      <c r="D22" s="131" t="s">
        <v>58</v>
      </c>
      <c r="E22" s="132">
        <v>1.906</v>
      </c>
      <c r="F22" s="133"/>
      <c r="G22" s="30">
        <f t="shared" si="0"/>
        <v>0</v>
      </c>
      <c r="H22" s="128">
        <v>66400</v>
      </c>
      <c r="I22" s="155" t="s">
        <v>82</v>
      </c>
    </row>
    <row r="23" s="56" customFormat="1" ht="27.95" customHeight="1" spans="1:9">
      <c r="A23" s="82" t="s">
        <v>85</v>
      </c>
      <c r="B23" s="145" t="s">
        <v>78</v>
      </c>
      <c r="C23" s="146" t="s">
        <v>79</v>
      </c>
      <c r="D23" s="131" t="s">
        <v>58</v>
      </c>
      <c r="E23" s="132">
        <v>1.904</v>
      </c>
      <c r="F23" s="133"/>
      <c r="G23" s="30">
        <f t="shared" si="0"/>
        <v>0</v>
      </c>
      <c r="H23" s="128">
        <v>45400</v>
      </c>
      <c r="I23" s="161" t="s">
        <v>67</v>
      </c>
    </row>
    <row r="24" s="56" customFormat="1" ht="27.95" customHeight="1" spans="1:9">
      <c r="A24" s="82" t="s">
        <v>86</v>
      </c>
      <c r="B24" s="145" t="s">
        <v>87</v>
      </c>
      <c r="C24" s="146" t="s">
        <v>88</v>
      </c>
      <c r="D24" s="131" t="s">
        <v>58</v>
      </c>
      <c r="E24" s="132">
        <v>2.83</v>
      </c>
      <c r="F24" s="133"/>
      <c r="G24" s="30">
        <f t="shared" si="0"/>
        <v>0</v>
      </c>
      <c r="H24" s="128">
        <v>45400</v>
      </c>
      <c r="I24" s="161" t="s">
        <v>67</v>
      </c>
    </row>
    <row r="25" s="56" customFormat="1" ht="27.95" customHeight="1" spans="1:9">
      <c r="A25" s="82" t="s">
        <v>89</v>
      </c>
      <c r="B25" s="145" t="s">
        <v>87</v>
      </c>
      <c r="C25" s="146" t="s">
        <v>88</v>
      </c>
      <c r="D25" s="131" t="s">
        <v>58</v>
      </c>
      <c r="E25" s="132">
        <v>0.85</v>
      </c>
      <c r="F25" s="133"/>
      <c r="G25" s="30">
        <f t="shared" si="0"/>
        <v>0</v>
      </c>
      <c r="H25" s="128">
        <v>64800</v>
      </c>
      <c r="I25" s="155" t="s">
        <v>82</v>
      </c>
    </row>
    <row r="26" s="56" customFormat="1" ht="27.95" customHeight="1" spans="1:9">
      <c r="A26" s="82" t="s">
        <v>90</v>
      </c>
      <c r="B26" s="145" t="s">
        <v>87</v>
      </c>
      <c r="C26" s="146" t="s">
        <v>88</v>
      </c>
      <c r="D26" s="131" t="s">
        <v>58</v>
      </c>
      <c r="E26" s="132">
        <v>2.016</v>
      </c>
      <c r="F26" s="133"/>
      <c r="G26" s="30">
        <f t="shared" si="0"/>
        <v>0</v>
      </c>
      <c r="H26" s="128">
        <v>64800</v>
      </c>
      <c r="I26" s="155" t="s">
        <v>82</v>
      </c>
    </row>
    <row r="27" s="56" customFormat="1" ht="27.95" customHeight="1" spans="1:9">
      <c r="A27" s="82" t="s">
        <v>91</v>
      </c>
      <c r="B27" s="145" t="s">
        <v>87</v>
      </c>
      <c r="C27" s="146" t="s">
        <v>88</v>
      </c>
      <c r="D27" s="131" t="s">
        <v>58</v>
      </c>
      <c r="E27" s="132">
        <v>2.643</v>
      </c>
      <c r="F27" s="133"/>
      <c r="G27" s="30">
        <f t="shared" si="0"/>
        <v>0</v>
      </c>
      <c r="H27" s="128">
        <v>64800</v>
      </c>
      <c r="I27" s="155" t="s">
        <v>82</v>
      </c>
    </row>
    <row r="28" s="56" customFormat="1" ht="27.95" customHeight="1" spans="1:9">
      <c r="A28" s="82" t="s">
        <v>92</v>
      </c>
      <c r="B28" s="145" t="s">
        <v>93</v>
      </c>
      <c r="C28" s="146" t="s">
        <v>94</v>
      </c>
      <c r="D28" s="131" t="s">
        <v>58</v>
      </c>
      <c r="E28" s="132">
        <v>10.817</v>
      </c>
      <c r="F28" s="133"/>
      <c r="G28" s="30">
        <f t="shared" si="0"/>
        <v>0</v>
      </c>
      <c r="H28" s="128">
        <v>66400</v>
      </c>
      <c r="I28" s="162" t="s">
        <v>95</v>
      </c>
    </row>
    <row r="29" s="56" customFormat="1" ht="27.95" customHeight="1" spans="1:9">
      <c r="A29" s="82" t="s">
        <v>96</v>
      </c>
      <c r="B29" s="145" t="s">
        <v>93</v>
      </c>
      <c r="C29" s="146" t="s">
        <v>94</v>
      </c>
      <c r="D29" s="131" t="s">
        <v>58</v>
      </c>
      <c r="E29" s="132">
        <v>1.404</v>
      </c>
      <c r="F29" s="133"/>
      <c r="G29" s="30">
        <f t="shared" si="0"/>
        <v>0</v>
      </c>
      <c r="H29" s="128">
        <v>66400</v>
      </c>
      <c r="I29" s="162" t="s">
        <v>95</v>
      </c>
    </row>
    <row r="30" s="56" customFormat="1" ht="39" customHeight="1" spans="1:9">
      <c r="A30" s="82" t="s">
        <v>97</v>
      </c>
      <c r="B30" s="145" t="s">
        <v>98</v>
      </c>
      <c r="C30" s="146" t="s">
        <v>99</v>
      </c>
      <c r="D30" s="131" t="s">
        <v>58</v>
      </c>
      <c r="E30" s="132">
        <v>2.687</v>
      </c>
      <c r="F30" s="133"/>
      <c r="G30" s="30">
        <f t="shared" si="0"/>
        <v>0</v>
      </c>
      <c r="H30" s="128">
        <v>65400</v>
      </c>
      <c r="I30" s="162" t="s">
        <v>100</v>
      </c>
    </row>
    <row r="31" s="56" customFormat="1" ht="27.95" customHeight="1" spans="1:9">
      <c r="A31" s="82" t="s">
        <v>101</v>
      </c>
      <c r="B31" s="145" t="s">
        <v>102</v>
      </c>
      <c r="C31" s="146" t="s">
        <v>103</v>
      </c>
      <c r="D31" s="131" t="s">
        <v>58</v>
      </c>
      <c r="E31" s="132">
        <v>2.078</v>
      </c>
      <c r="F31" s="133"/>
      <c r="G31" s="30">
        <f t="shared" si="0"/>
        <v>0</v>
      </c>
      <c r="H31" s="128">
        <v>45400</v>
      </c>
      <c r="I31" s="161" t="s">
        <v>67</v>
      </c>
    </row>
    <row r="32" s="56" customFormat="1" ht="27.95" customHeight="1" spans="1:9">
      <c r="A32" s="82" t="s">
        <v>104</v>
      </c>
      <c r="B32" s="145" t="s">
        <v>102</v>
      </c>
      <c r="C32" s="146" t="s">
        <v>103</v>
      </c>
      <c r="D32" s="131" t="s">
        <v>58</v>
      </c>
      <c r="E32" s="132">
        <v>1.61</v>
      </c>
      <c r="F32" s="133"/>
      <c r="G32" s="30">
        <f t="shared" si="0"/>
        <v>0</v>
      </c>
      <c r="H32" s="128">
        <v>45400</v>
      </c>
      <c r="I32" s="161" t="s">
        <v>71</v>
      </c>
    </row>
    <row r="33" s="56" customFormat="1" ht="27.95" customHeight="1" spans="1:9">
      <c r="A33" s="82" t="s">
        <v>105</v>
      </c>
      <c r="B33" s="145" t="s">
        <v>106</v>
      </c>
      <c r="C33" s="146" t="s">
        <v>107</v>
      </c>
      <c r="D33" s="131" t="s">
        <v>58</v>
      </c>
      <c r="E33" s="132">
        <v>1.8</v>
      </c>
      <c r="F33" s="133"/>
      <c r="G33" s="30">
        <f t="shared" si="0"/>
        <v>0</v>
      </c>
      <c r="H33" s="128">
        <v>45400</v>
      </c>
      <c r="I33" s="161" t="s">
        <v>71</v>
      </c>
    </row>
    <row r="34" s="56" customFormat="1" ht="27.95" customHeight="1" spans="1:9">
      <c r="A34" s="82" t="s">
        <v>108</v>
      </c>
      <c r="B34" s="145" t="s">
        <v>106</v>
      </c>
      <c r="C34" s="146" t="s">
        <v>107</v>
      </c>
      <c r="D34" s="131" t="s">
        <v>58</v>
      </c>
      <c r="E34" s="132">
        <v>3.51</v>
      </c>
      <c r="F34" s="133"/>
      <c r="G34" s="30">
        <f t="shared" si="0"/>
        <v>0</v>
      </c>
      <c r="H34" s="128">
        <v>45400</v>
      </c>
      <c r="I34" s="161" t="s">
        <v>67</v>
      </c>
    </row>
    <row r="35" s="56" customFormat="1" ht="27.95" customHeight="1" spans="1:9">
      <c r="A35" s="82" t="s">
        <v>109</v>
      </c>
      <c r="B35" s="145" t="s">
        <v>110</v>
      </c>
      <c r="C35" s="146" t="s">
        <v>111</v>
      </c>
      <c r="D35" s="131" t="s">
        <v>58</v>
      </c>
      <c r="E35" s="132">
        <v>0.54</v>
      </c>
      <c r="F35" s="133"/>
      <c r="G35" s="30">
        <f t="shared" si="0"/>
        <v>0</v>
      </c>
      <c r="H35" s="128">
        <v>45400</v>
      </c>
      <c r="I35" s="161" t="s">
        <v>71</v>
      </c>
    </row>
    <row r="36" s="56" customFormat="1" ht="27.95" customHeight="1" spans="1:9">
      <c r="A36" s="82" t="s">
        <v>112</v>
      </c>
      <c r="B36" s="145" t="s">
        <v>110</v>
      </c>
      <c r="C36" s="146" t="s">
        <v>113</v>
      </c>
      <c r="D36" s="131" t="s">
        <v>58</v>
      </c>
      <c r="E36" s="132">
        <v>4.287</v>
      </c>
      <c r="F36" s="133"/>
      <c r="G36" s="30">
        <f t="shared" si="0"/>
        <v>0</v>
      </c>
      <c r="H36" s="128">
        <v>45400</v>
      </c>
      <c r="I36" s="161" t="s">
        <v>71</v>
      </c>
    </row>
    <row r="37" s="56" customFormat="1" ht="27.95" customHeight="1" spans="1:9">
      <c r="A37" s="82" t="s">
        <v>114</v>
      </c>
      <c r="B37" s="145" t="s">
        <v>115</v>
      </c>
      <c r="C37" s="146" t="s">
        <v>116</v>
      </c>
      <c r="D37" s="131" t="s">
        <v>58</v>
      </c>
      <c r="E37" s="132">
        <v>2.233</v>
      </c>
      <c r="F37" s="133"/>
      <c r="G37" s="30">
        <f t="shared" si="0"/>
        <v>0</v>
      </c>
      <c r="H37" s="128">
        <v>45400</v>
      </c>
      <c r="I37" s="161" t="s">
        <v>67</v>
      </c>
    </row>
    <row r="38" s="56" customFormat="1" ht="27.95" customHeight="1" spans="1:9">
      <c r="A38" s="82" t="s">
        <v>117</v>
      </c>
      <c r="B38" s="145"/>
      <c r="C38" s="146" t="s">
        <v>118</v>
      </c>
      <c r="D38" s="131" t="s">
        <v>58</v>
      </c>
      <c r="E38" s="132">
        <v>3.6</v>
      </c>
      <c r="F38" s="133"/>
      <c r="G38" s="30">
        <f t="shared" si="0"/>
        <v>0</v>
      </c>
      <c r="H38" s="128">
        <v>45400</v>
      </c>
      <c r="I38" s="161" t="s">
        <v>67</v>
      </c>
    </row>
    <row r="39" s="56" customFormat="1" ht="27.95" customHeight="1" spans="1:9">
      <c r="A39" s="82" t="s">
        <v>119</v>
      </c>
      <c r="B39" s="145"/>
      <c r="C39" s="146" t="s">
        <v>118</v>
      </c>
      <c r="D39" s="131" t="s">
        <v>58</v>
      </c>
      <c r="E39" s="132">
        <v>1.1</v>
      </c>
      <c r="F39" s="133"/>
      <c r="G39" s="30">
        <f t="shared" si="0"/>
        <v>0</v>
      </c>
      <c r="H39" s="128">
        <v>45400</v>
      </c>
      <c r="I39" s="161" t="s">
        <v>71</v>
      </c>
    </row>
    <row r="40" s="56" customFormat="1" ht="27.95" customHeight="1" spans="1:9">
      <c r="A40" s="82" t="s">
        <v>120</v>
      </c>
      <c r="B40" s="145"/>
      <c r="C40" s="146" t="s">
        <v>118</v>
      </c>
      <c r="D40" s="131" t="s">
        <v>58</v>
      </c>
      <c r="E40" s="132">
        <v>4.7</v>
      </c>
      <c r="F40" s="133"/>
      <c r="G40" s="30">
        <f t="shared" si="0"/>
        <v>0</v>
      </c>
      <c r="H40" s="128">
        <v>45400</v>
      </c>
      <c r="I40" s="161" t="s">
        <v>71</v>
      </c>
    </row>
    <row r="41" s="56" customFormat="1" ht="27.95" customHeight="1" spans="1:9">
      <c r="A41" s="82" t="s">
        <v>121</v>
      </c>
      <c r="B41" s="145"/>
      <c r="C41" s="146" t="s">
        <v>122</v>
      </c>
      <c r="D41" s="131" t="s">
        <v>58</v>
      </c>
      <c r="E41" s="132">
        <v>4.5</v>
      </c>
      <c r="F41" s="133"/>
      <c r="G41" s="30">
        <f t="shared" si="0"/>
        <v>0</v>
      </c>
      <c r="H41" s="128">
        <v>74970</v>
      </c>
      <c r="I41" s="162" t="s">
        <v>123</v>
      </c>
    </row>
    <row r="42" s="56" customFormat="1" ht="27.95" customHeight="1" spans="1:9">
      <c r="A42" s="82" t="s">
        <v>124</v>
      </c>
      <c r="B42" s="145" t="s">
        <v>125</v>
      </c>
      <c r="C42" s="146" t="s">
        <v>126</v>
      </c>
      <c r="D42" s="131" t="s">
        <v>58</v>
      </c>
      <c r="E42" s="132">
        <v>3.784</v>
      </c>
      <c r="F42" s="133"/>
      <c r="G42" s="30">
        <f t="shared" si="0"/>
        <v>0</v>
      </c>
      <c r="H42" s="128">
        <v>65400</v>
      </c>
      <c r="I42" s="162" t="s">
        <v>71</v>
      </c>
    </row>
    <row r="43" s="56" customFormat="1" ht="39" customHeight="1" spans="1:9">
      <c r="A43" s="82" t="s">
        <v>127</v>
      </c>
      <c r="B43" s="147" t="s">
        <v>60</v>
      </c>
      <c r="C43" s="83" t="s">
        <v>128</v>
      </c>
      <c r="D43" s="131" t="s">
        <v>58</v>
      </c>
      <c r="E43" s="132">
        <v>7.805</v>
      </c>
      <c r="F43" s="133"/>
      <c r="G43" s="30">
        <f t="shared" si="0"/>
        <v>0</v>
      </c>
      <c r="H43" s="128">
        <v>44300</v>
      </c>
      <c r="I43" s="162" t="s">
        <v>95</v>
      </c>
    </row>
    <row r="44" s="56" customFormat="1" ht="26.1" customHeight="1" spans="1:9">
      <c r="A44" s="148" t="s">
        <v>129</v>
      </c>
      <c r="B44" s="149"/>
      <c r="C44" s="149"/>
      <c r="D44" s="150"/>
      <c r="E44" s="28"/>
      <c r="F44" s="133"/>
      <c r="G44" s="30">
        <f t="shared" si="0"/>
        <v>0</v>
      </c>
      <c r="H44" s="128">
        <v>0</v>
      </c>
      <c r="I44" s="149"/>
    </row>
    <row r="45" s="56" customFormat="1" ht="33" customHeight="1" spans="1:9">
      <c r="A45" s="82" t="s">
        <v>130</v>
      </c>
      <c r="B45" s="151"/>
      <c r="C45" s="134" t="s">
        <v>131</v>
      </c>
      <c r="D45" s="131" t="s">
        <v>58</v>
      </c>
      <c r="E45" s="132">
        <v>0.79</v>
      </c>
      <c r="F45" s="133"/>
      <c r="G45" s="30">
        <f t="shared" si="0"/>
        <v>0</v>
      </c>
      <c r="H45" s="128">
        <v>66400</v>
      </c>
      <c r="I45" s="162" t="s">
        <v>82</v>
      </c>
    </row>
    <row r="46" s="56" customFormat="1" ht="33" customHeight="1" spans="1:9">
      <c r="A46" s="82" t="s">
        <v>132</v>
      </c>
      <c r="B46" s="151"/>
      <c r="C46" s="134" t="s">
        <v>133</v>
      </c>
      <c r="D46" s="131" t="s">
        <v>58</v>
      </c>
      <c r="E46" s="132">
        <v>0.8</v>
      </c>
      <c r="F46" s="133"/>
      <c r="G46" s="30">
        <f t="shared" si="0"/>
        <v>0</v>
      </c>
      <c r="H46" s="128">
        <v>66400</v>
      </c>
      <c r="I46" s="162" t="s">
        <v>95</v>
      </c>
    </row>
    <row r="47" s="56" customFormat="1" ht="27.95" customHeight="1" spans="1:9">
      <c r="A47" s="148" t="s">
        <v>134</v>
      </c>
      <c r="B47" s="32"/>
      <c r="C47" s="145"/>
      <c r="D47" s="131"/>
      <c r="E47" s="28"/>
      <c r="F47" s="133"/>
      <c r="G47" s="30">
        <f t="shared" si="0"/>
        <v>0</v>
      </c>
      <c r="H47" s="128"/>
      <c r="I47" s="127"/>
    </row>
    <row r="48" s="56" customFormat="1" ht="27.95" customHeight="1" spans="1:9">
      <c r="A48" s="82" t="s">
        <v>135</v>
      </c>
      <c r="B48" s="83" t="s">
        <v>136</v>
      </c>
      <c r="C48" s="83" t="s">
        <v>137</v>
      </c>
      <c r="D48" s="131" t="s">
        <v>138</v>
      </c>
      <c r="E48" s="28">
        <f>4600*2</f>
        <v>9200</v>
      </c>
      <c r="F48" s="133"/>
      <c r="G48" s="30">
        <f t="shared" si="0"/>
        <v>0</v>
      </c>
      <c r="H48" s="128">
        <v>27.2</v>
      </c>
      <c r="I48" s="162" t="s">
        <v>139</v>
      </c>
    </row>
    <row r="49" s="56" customFormat="1" ht="27.95" customHeight="1" spans="1:9">
      <c r="A49" s="82" t="s">
        <v>140</v>
      </c>
      <c r="B49" s="146" t="s">
        <v>141</v>
      </c>
      <c r="C49" s="83" t="s">
        <v>137</v>
      </c>
      <c r="D49" s="131" t="s">
        <v>138</v>
      </c>
      <c r="E49" s="28">
        <v>10200</v>
      </c>
      <c r="F49" s="133"/>
      <c r="G49" s="30">
        <f t="shared" si="0"/>
        <v>0</v>
      </c>
      <c r="H49" s="128">
        <v>1.27</v>
      </c>
      <c r="I49" s="162" t="s">
        <v>139</v>
      </c>
    </row>
    <row r="50" s="56" customFormat="1" ht="27" customHeight="1" spans="1:9">
      <c r="A50" s="82" t="s">
        <v>142</v>
      </c>
      <c r="B50" s="146" t="s">
        <v>143</v>
      </c>
      <c r="C50" s="134" t="s">
        <v>144</v>
      </c>
      <c r="D50" s="131" t="s">
        <v>138</v>
      </c>
      <c r="E50" s="28">
        <v>8200</v>
      </c>
      <c r="F50" s="133"/>
      <c r="G50" s="30">
        <f t="shared" si="0"/>
        <v>0</v>
      </c>
      <c r="H50" s="128">
        <v>1.27</v>
      </c>
      <c r="I50" s="162" t="s">
        <v>139</v>
      </c>
    </row>
    <row r="51" s="56" customFormat="1" ht="26.1" customHeight="1" spans="1:9">
      <c r="A51" s="138" t="s">
        <v>145</v>
      </c>
      <c r="B51" s="152"/>
      <c r="C51" s="134"/>
      <c r="D51" s="153"/>
      <c r="E51" s="28"/>
      <c r="F51" s="133"/>
      <c r="G51" s="30">
        <f t="shared" si="0"/>
        <v>0</v>
      </c>
      <c r="H51" s="128"/>
      <c r="I51" s="127"/>
    </row>
    <row r="52" s="56" customFormat="1" ht="27.95" customHeight="1" spans="1:9">
      <c r="A52" s="82" t="s">
        <v>146</v>
      </c>
      <c r="B52" s="146" t="s">
        <v>147</v>
      </c>
      <c r="C52" s="106" t="s">
        <v>148</v>
      </c>
      <c r="D52" s="131" t="s">
        <v>149</v>
      </c>
      <c r="E52" s="28">
        <v>150807.52</v>
      </c>
      <c r="F52" s="133"/>
      <c r="G52" s="30">
        <f t="shared" si="0"/>
        <v>0</v>
      </c>
      <c r="H52" s="128">
        <v>5.27</v>
      </c>
      <c r="I52" s="162" t="s">
        <v>139</v>
      </c>
    </row>
    <row r="53" s="56" customFormat="1" ht="27.95" customHeight="1" spans="1:9">
      <c r="A53" s="82" t="s">
        <v>150</v>
      </c>
      <c r="B53" s="146" t="s">
        <v>151</v>
      </c>
      <c r="C53" s="106" t="s">
        <v>148</v>
      </c>
      <c r="D53" s="131" t="s">
        <v>149</v>
      </c>
      <c r="E53" s="28">
        <v>18112.4</v>
      </c>
      <c r="F53" s="133"/>
      <c r="G53" s="30">
        <f t="shared" si="0"/>
        <v>0</v>
      </c>
      <c r="H53" s="128">
        <v>3.25</v>
      </c>
      <c r="I53" s="162" t="s">
        <v>139</v>
      </c>
    </row>
    <row r="54" s="56" customFormat="1" ht="27.95" customHeight="1" spans="1:9">
      <c r="A54" s="82" t="s">
        <v>152</v>
      </c>
      <c r="B54" s="146" t="s">
        <v>153</v>
      </c>
      <c r="C54" s="83" t="s">
        <v>137</v>
      </c>
      <c r="D54" s="131" t="s">
        <v>149</v>
      </c>
      <c r="E54" s="28">
        <f>31200+72800</f>
        <v>104000</v>
      </c>
      <c r="F54" s="133"/>
      <c r="G54" s="30">
        <f t="shared" si="0"/>
        <v>0</v>
      </c>
      <c r="H54" s="128">
        <v>5.27</v>
      </c>
      <c r="I54" s="162" t="s">
        <v>139</v>
      </c>
    </row>
    <row r="55" s="56" customFormat="1" ht="27" customHeight="1" spans="1:9">
      <c r="A55" s="82" t="s">
        <v>154</v>
      </c>
      <c r="B55" s="99" t="s">
        <v>155</v>
      </c>
      <c r="C55" s="134" t="s">
        <v>144</v>
      </c>
      <c r="D55" s="131" t="s">
        <v>149</v>
      </c>
      <c r="E55" s="28">
        <v>111520</v>
      </c>
      <c r="F55" s="133"/>
      <c r="G55" s="30">
        <f t="shared" si="0"/>
        <v>0</v>
      </c>
      <c r="H55" s="128">
        <v>5.27</v>
      </c>
      <c r="I55" s="162" t="s">
        <v>139</v>
      </c>
    </row>
    <row r="56" s="56" customFormat="1" ht="27" customHeight="1" spans="1:9">
      <c r="A56" s="82" t="s">
        <v>156</v>
      </c>
      <c r="B56" s="146" t="s">
        <v>157</v>
      </c>
      <c r="C56" s="134" t="s">
        <v>144</v>
      </c>
      <c r="D56" s="131" t="s">
        <v>149</v>
      </c>
      <c r="E56" s="28">
        <f>4100*6</f>
        <v>24600</v>
      </c>
      <c r="F56" s="133"/>
      <c r="G56" s="30">
        <f t="shared" si="0"/>
        <v>0</v>
      </c>
      <c r="H56" s="128">
        <v>3.25</v>
      </c>
      <c r="I56" s="162" t="s">
        <v>139</v>
      </c>
    </row>
    <row r="57" s="56" customFormat="1" ht="27.95" customHeight="1" spans="1:9">
      <c r="A57" s="82" t="s">
        <v>158</v>
      </c>
      <c r="B57" s="146" t="s">
        <v>159</v>
      </c>
      <c r="C57" s="69"/>
      <c r="D57" s="131" t="s">
        <v>138</v>
      </c>
      <c r="E57" s="28">
        <v>5733.08</v>
      </c>
      <c r="F57" s="133"/>
      <c r="G57" s="30">
        <f t="shared" si="0"/>
        <v>0</v>
      </c>
      <c r="H57" s="128">
        <v>3.65</v>
      </c>
      <c r="I57" s="162" t="s">
        <v>139</v>
      </c>
    </row>
    <row r="58" s="56" customFormat="1" ht="27" customHeight="1" spans="1:9">
      <c r="A58" s="138" t="s">
        <v>160</v>
      </c>
      <c r="B58" s="146"/>
      <c r="C58" s="134"/>
      <c r="D58" s="131"/>
      <c r="E58" s="28"/>
      <c r="F58" s="133"/>
      <c r="G58" s="30">
        <f t="shared" si="0"/>
        <v>0</v>
      </c>
      <c r="H58" s="128"/>
      <c r="I58" s="127"/>
    </row>
    <row r="59" s="56" customFormat="1" ht="27.95" customHeight="1" spans="1:9">
      <c r="A59" s="82" t="s">
        <v>161</v>
      </c>
      <c r="B59" s="146" t="s">
        <v>162</v>
      </c>
      <c r="C59" s="106" t="s">
        <v>148</v>
      </c>
      <c r="D59" s="131" t="s">
        <v>149</v>
      </c>
      <c r="E59" s="28">
        <f>3202.5+342</f>
        <v>3544.5</v>
      </c>
      <c r="F59" s="133"/>
      <c r="G59" s="30">
        <f t="shared" si="0"/>
        <v>0</v>
      </c>
      <c r="H59" s="128">
        <v>31.7</v>
      </c>
      <c r="I59" s="162" t="s">
        <v>139</v>
      </c>
    </row>
    <row r="60" s="56" customFormat="1" ht="26.1" customHeight="1" spans="1:9">
      <c r="A60" s="154" t="s">
        <v>163</v>
      </c>
      <c r="B60" s="135"/>
      <c r="C60" s="135"/>
      <c r="D60" s="135"/>
      <c r="E60" s="136"/>
      <c r="F60" s="137"/>
      <c r="G60" s="30">
        <f t="shared" ref="G60:G82" si="1">E60*F60</f>
        <v>0</v>
      </c>
      <c r="H60" s="135"/>
      <c r="I60" s="135"/>
    </row>
    <row r="61" s="56" customFormat="1" ht="27.95" customHeight="1" spans="1:9">
      <c r="A61" s="82" t="s">
        <v>164</v>
      </c>
      <c r="B61" s="146" t="s">
        <v>165</v>
      </c>
      <c r="C61" s="106" t="s">
        <v>148</v>
      </c>
      <c r="D61" s="155" t="s">
        <v>166</v>
      </c>
      <c r="E61" s="28">
        <v>25</v>
      </c>
      <c r="F61" s="133"/>
      <c r="G61" s="30">
        <f t="shared" si="1"/>
        <v>0</v>
      </c>
      <c r="H61" s="128">
        <v>35.2</v>
      </c>
      <c r="I61" s="162" t="s">
        <v>139</v>
      </c>
    </row>
    <row r="62" s="56" customFormat="1" ht="27.95" customHeight="1" spans="1:9">
      <c r="A62" s="82" t="s">
        <v>167</v>
      </c>
      <c r="B62" s="146" t="s">
        <v>168</v>
      </c>
      <c r="C62" s="83" t="s">
        <v>137</v>
      </c>
      <c r="D62" s="155" t="s">
        <v>166</v>
      </c>
      <c r="E62" s="28">
        <v>18</v>
      </c>
      <c r="F62" s="133"/>
      <c r="G62" s="30">
        <f t="shared" si="1"/>
        <v>0</v>
      </c>
      <c r="H62" s="128">
        <v>35.2</v>
      </c>
      <c r="I62" s="162" t="s">
        <v>139</v>
      </c>
    </row>
    <row r="63" s="56" customFormat="1" ht="26.1" customHeight="1" spans="1:9">
      <c r="A63" s="82" t="s">
        <v>169</v>
      </c>
      <c r="B63" s="152" t="s">
        <v>170</v>
      </c>
      <c r="C63" s="134" t="s">
        <v>144</v>
      </c>
      <c r="D63" s="156" t="s">
        <v>166</v>
      </c>
      <c r="E63" s="28">
        <v>21</v>
      </c>
      <c r="F63" s="133"/>
      <c r="G63" s="30">
        <f t="shared" si="1"/>
        <v>0</v>
      </c>
      <c r="H63" s="128">
        <v>35.2</v>
      </c>
      <c r="I63" s="162" t="s">
        <v>139</v>
      </c>
    </row>
    <row r="64" s="56" customFormat="1" ht="27.95" customHeight="1" spans="1:9">
      <c r="A64" s="82" t="s">
        <v>171</v>
      </c>
      <c r="B64" s="157" t="s">
        <v>172</v>
      </c>
      <c r="C64" s="47" t="s">
        <v>173</v>
      </c>
      <c r="D64" s="158" t="s">
        <v>174</v>
      </c>
      <c r="E64" s="49">
        <v>19</v>
      </c>
      <c r="F64" s="46"/>
      <c r="G64" s="30">
        <f t="shared" si="1"/>
        <v>0</v>
      </c>
      <c r="H64" s="28">
        <v>1471.14</v>
      </c>
      <c r="I64" s="69"/>
    </row>
    <row r="65" s="56" customFormat="1" ht="27.95" customHeight="1" spans="1:9">
      <c r="A65" s="82" t="s">
        <v>175</v>
      </c>
      <c r="B65" s="157" t="s">
        <v>176</v>
      </c>
      <c r="C65" s="47" t="s">
        <v>173</v>
      </c>
      <c r="D65" s="158" t="s">
        <v>174</v>
      </c>
      <c r="E65" s="49">
        <v>9</v>
      </c>
      <c r="F65" s="46"/>
      <c r="G65" s="30">
        <f t="shared" si="1"/>
        <v>0</v>
      </c>
      <c r="H65" s="28">
        <v>5285.04</v>
      </c>
      <c r="I65" s="69"/>
    </row>
    <row r="66" s="56" customFormat="1" ht="27.95" customHeight="1" spans="1:9">
      <c r="A66" s="82" t="s">
        <v>177</v>
      </c>
      <c r="B66" s="157" t="s">
        <v>178</v>
      </c>
      <c r="C66" s="47" t="s">
        <v>173</v>
      </c>
      <c r="D66" s="158" t="s">
        <v>179</v>
      </c>
      <c r="E66" s="49">
        <v>1829</v>
      </c>
      <c r="F66" s="46"/>
      <c r="G66" s="30">
        <f t="shared" si="1"/>
        <v>0</v>
      </c>
      <c r="H66" s="28">
        <v>141.82</v>
      </c>
      <c r="I66" s="69"/>
    </row>
    <row r="67" s="56" customFormat="1" ht="27.95" customHeight="1" spans="1:9">
      <c r="A67" s="82" t="s">
        <v>180</v>
      </c>
      <c r="B67" s="157" t="s">
        <v>181</v>
      </c>
      <c r="C67" s="47" t="s">
        <v>173</v>
      </c>
      <c r="D67" s="158" t="s">
        <v>179</v>
      </c>
      <c r="E67" s="49">
        <v>918</v>
      </c>
      <c r="F67" s="46"/>
      <c r="G67" s="30">
        <f t="shared" si="1"/>
        <v>0</v>
      </c>
      <c r="H67" s="28">
        <v>98.88</v>
      </c>
      <c r="I67" s="69"/>
    </row>
    <row r="68" s="56" customFormat="1" ht="27.95" customHeight="1" spans="1:9">
      <c r="A68" s="82" t="s">
        <v>182</v>
      </c>
      <c r="B68" s="157" t="s">
        <v>183</v>
      </c>
      <c r="C68" s="47" t="s">
        <v>173</v>
      </c>
      <c r="D68" s="158" t="s">
        <v>184</v>
      </c>
      <c r="E68" s="49">
        <v>112</v>
      </c>
      <c r="F68" s="46"/>
      <c r="G68" s="30">
        <f t="shared" si="1"/>
        <v>0</v>
      </c>
      <c r="H68" s="28">
        <v>141.82</v>
      </c>
      <c r="I68" s="69"/>
    </row>
    <row r="69" s="56" customFormat="1" ht="27.95" customHeight="1" spans="1:9">
      <c r="A69" s="82" t="s">
        <v>185</v>
      </c>
      <c r="B69" s="157" t="s">
        <v>186</v>
      </c>
      <c r="C69" s="47" t="s">
        <v>173</v>
      </c>
      <c r="D69" s="158" t="s">
        <v>174</v>
      </c>
      <c r="E69" s="49">
        <v>2</v>
      </c>
      <c r="F69" s="46"/>
      <c r="G69" s="30">
        <f t="shared" si="1"/>
        <v>0</v>
      </c>
      <c r="H69" s="28">
        <v>3649.91</v>
      </c>
      <c r="I69" s="69"/>
    </row>
    <row r="70" s="56" customFormat="1" ht="27.95" customHeight="1" spans="1:9">
      <c r="A70" s="82" t="s">
        <v>187</v>
      </c>
      <c r="B70" s="157" t="s">
        <v>188</v>
      </c>
      <c r="C70" s="163" t="s">
        <v>189</v>
      </c>
      <c r="D70" s="164" t="s">
        <v>138</v>
      </c>
      <c r="E70" s="49">
        <v>75658</v>
      </c>
      <c r="F70" s="46"/>
      <c r="G70" s="30">
        <f t="shared" si="1"/>
        <v>0</v>
      </c>
      <c r="H70" s="28">
        <v>0.96</v>
      </c>
      <c r="I70" s="69"/>
    </row>
    <row r="71" s="56" customFormat="1" ht="39" customHeight="1" spans="1:9">
      <c r="A71" s="82" t="s">
        <v>190</v>
      </c>
      <c r="B71" s="157" t="s">
        <v>191</v>
      </c>
      <c r="C71" s="165" t="s">
        <v>192</v>
      </c>
      <c r="D71" s="158" t="s">
        <v>174</v>
      </c>
      <c r="E71" s="49">
        <v>68</v>
      </c>
      <c r="F71" s="46"/>
      <c r="G71" s="30">
        <f t="shared" si="1"/>
        <v>0</v>
      </c>
      <c r="H71" s="28">
        <v>6000</v>
      </c>
      <c r="I71" s="127"/>
    </row>
    <row r="72" s="56" customFormat="1" ht="34" customHeight="1" spans="1:9">
      <c r="A72" s="82" t="s">
        <v>193</v>
      </c>
      <c r="B72" s="157" t="s">
        <v>191</v>
      </c>
      <c r="C72" s="134" t="s">
        <v>194</v>
      </c>
      <c r="D72" s="158" t="s">
        <v>174</v>
      </c>
      <c r="E72" s="23">
        <v>80</v>
      </c>
      <c r="F72" s="133"/>
      <c r="G72" s="30">
        <f t="shared" si="1"/>
        <v>0</v>
      </c>
      <c r="H72" s="128">
        <v>4000</v>
      </c>
      <c r="I72" s="127"/>
    </row>
    <row r="73" s="56" customFormat="1" ht="23" customHeight="1" spans="1:9">
      <c r="A73" s="154" t="s">
        <v>195</v>
      </c>
      <c r="B73" s="146"/>
      <c r="C73" s="69"/>
      <c r="D73" s="155"/>
      <c r="E73" s="28"/>
      <c r="F73" s="133"/>
      <c r="G73" s="30">
        <f t="shared" si="1"/>
        <v>0</v>
      </c>
      <c r="H73" s="128"/>
      <c r="I73" s="32"/>
    </row>
    <row r="74" s="56" customFormat="1" ht="27.95" customHeight="1" spans="1:9">
      <c r="A74" s="82" t="s">
        <v>196</v>
      </c>
      <c r="B74" s="146" t="s">
        <v>197</v>
      </c>
      <c r="C74" s="69"/>
      <c r="D74" s="131" t="s">
        <v>149</v>
      </c>
      <c r="E74" s="28">
        <f>30143+85020+281706+72372</f>
        <v>469241</v>
      </c>
      <c r="F74" s="133"/>
      <c r="G74" s="30">
        <f t="shared" si="1"/>
        <v>0</v>
      </c>
      <c r="H74" s="128">
        <v>6.1</v>
      </c>
      <c r="I74" s="162" t="s">
        <v>139</v>
      </c>
    </row>
    <row r="75" s="56" customFormat="1" ht="27.95" customHeight="1" spans="1:9">
      <c r="A75" s="82" t="s">
        <v>198</v>
      </c>
      <c r="B75" s="146" t="s">
        <v>199</v>
      </c>
      <c r="C75" s="69"/>
      <c r="D75" s="155" t="s">
        <v>200</v>
      </c>
      <c r="E75" s="28">
        <f>507+921+7700+1983</f>
        <v>11111</v>
      </c>
      <c r="F75" s="133"/>
      <c r="G75" s="30">
        <f t="shared" si="1"/>
        <v>0</v>
      </c>
      <c r="H75" s="128">
        <v>36</v>
      </c>
      <c r="I75" s="162" t="s">
        <v>139</v>
      </c>
    </row>
    <row r="76" s="56" customFormat="1" ht="27.95" customHeight="1" spans="1:9">
      <c r="A76" s="82" t="s">
        <v>201</v>
      </c>
      <c r="B76" s="83" t="s">
        <v>202</v>
      </c>
      <c r="C76" s="69"/>
      <c r="D76" s="131" t="s">
        <v>149</v>
      </c>
      <c r="E76" s="28">
        <f>300*100</f>
        <v>30000</v>
      </c>
      <c r="F76" s="133"/>
      <c r="G76" s="30">
        <f t="shared" si="1"/>
        <v>0</v>
      </c>
      <c r="H76" s="128">
        <v>6.1</v>
      </c>
      <c r="I76" s="162" t="s">
        <v>203</v>
      </c>
    </row>
    <row r="77" s="56" customFormat="1" ht="27.95" customHeight="1" spans="1:9">
      <c r="A77" s="82" t="s">
        <v>204</v>
      </c>
      <c r="B77" s="146" t="s">
        <v>205</v>
      </c>
      <c r="C77" s="69"/>
      <c r="D77" s="131" t="s">
        <v>149</v>
      </c>
      <c r="E77" s="28">
        <v>72049</v>
      </c>
      <c r="F77" s="133"/>
      <c r="G77" s="30">
        <f t="shared" si="1"/>
        <v>0</v>
      </c>
      <c r="H77" s="128">
        <v>6.1</v>
      </c>
      <c r="I77" s="162" t="s">
        <v>139</v>
      </c>
    </row>
    <row r="78" s="56" customFormat="1" ht="27.95" customHeight="1" spans="1:9">
      <c r="A78" s="82" t="s">
        <v>206</v>
      </c>
      <c r="B78" s="146" t="s">
        <v>207</v>
      </c>
      <c r="C78" s="69"/>
      <c r="D78" s="131" t="s">
        <v>149</v>
      </c>
      <c r="E78" s="28">
        <v>13306</v>
      </c>
      <c r="F78" s="133"/>
      <c r="G78" s="30">
        <f t="shared" si="1"/>
        <v>0</v>
      </c>
      <c r="H78" s="128">
        <v>16.14</v>
      </c>
      <c r="I78" s="162" t="s">
        <v>139</v>
      </c>
    </row>
    <row r="79" s="56" customFormat="1" ht="27.95" customHeight="1" spans="1:9">
      <c r="A79" s="82" t="s">
        <v>208</v>
      </c>
      <c r="B79" s="146" t="s">
        <v>209</v>
      </c>
      <c r="C79" s="69"/>
      <c r="D79" s="131" t="s">
        <v>149</v>
      </c>
      <c r="E79" s="28">
        <f>2653+243</f>
        <v>2896</v>
      </c>
      <c r="F79" s="133"/>
      <c r="G79" s="30">
        <f t="shared" si="1"/>
        <v>0</v>
      </c>
      <c r="H79" s="128">
        <v>36</v>
      </c>
      <c r="I79" s="162" t="s">
        <v>139</v>
      </c>
    </row>
    <row r="80" s="56" customFormat="1" ht="27.95" customHeight="1" spans="1:9">
      <c r="A80" s="82" t="s">
        <v>210</v>
      </c>
      <c r="B80" s="146" t="s">
        <v>211</v>
      </c>
      <c r="C80" s="69"/>
      <c r="D80" s="131" t="s">
        <v>149</v>
      </c>
      <c r="E80" s="28">
        <f>489+735+206</f>
        <v>1430</v>
      </c>
      <c r="F80" s="133"/>
      <c r="G80" s="30">
        <f t="shared" si="1"/>
        <v>0</v>
      </c>
      <c r="H80" s="128">
        <v>835.2</v>
      </c>
      <c r="I80" s="162" t="s">
        <v>139</v>
      </c>
    </row>
    <row r="81" s="56" customFormat="1" ht="27.95" customHeight="1" spans="1:9">
      <c r="A81" s="82" t="s">
        <v>212</v>
      </c>
      <c r="B81" s="146" t="s">
        <v>213</v>
      </c>
      <c r="C81" s="69"/>
      <c r="D81" s="131" t="s">
        <v>149</v>
      </c>
      <c r="E81" s="28">
        <v>13326</v>
      </c>
      <c r="F81" s="133"/>
      <c r="G81" s="30">
        <f t="shared" si="1"/>
        <v>0</v>
      </c>
      <c r="H81" s="128">
        <v>6.1</v>
      </c>
      <c r="I81" s="162" t="s">
        <v>139</v>
      </c>
    </row>
    <row r="82" s="56" customFormat="1" ht="27.95" customHeight="1" spans="1:9">
      <c r="A82" s="82" t="s">
        <v>214</v>
      </c>
      <c r="B82" s="146" t="s">
        <v>215</v>
      </c>
      <c r="C82" s="69"/>
      <c r="D82" s="131" t="s">
        <v>149</v>
      </c>
      <c r="E82" s="28">
        <v>3002</v>
      </c>
      <c r="F82" s="133"/>
      <c r="G82" s="30">
        <f t="shared" si="1"/>
        <v>0</v>
      </c>
      <c r="H82" s="128">
        <v>36</v>
      </c>
      <c r="I82" s="162" t="s">
        <v>139</v>
      </c>
    </row>
    <row r="83" s="56" customFormat="1" ht="22" customHeight="1" spans="1:9">
      <c r="A83" s="154" t="s">
        <v>216</v>
      </c>
      <c r="B83" s="146"/>
      <c r="C83" s="69"/>
      <c r="D83" s="131"/>
      <c r="E83" s="28"/>
      <c r="F83" s="128"/>
      <c r="G83" s="30"/>
      <c r="H83" s="128"/>
      <c r="I83" s="162"/>
    </row>
    <row r="84" s="56" customFormat="1" ht="27.95" customHeight="1" spans="1:9">
      <c r="A84" s="82" t="s">
        <v>217</v>
      </c>
      <c r="B84" s="83" t="s">
        <v>218</v>
      </c>
      <c r="C84" s="69"/>
      <c r="D84" s="155" t="s">
        <v>219</v>
      </c>
      <c r="E84" s="28">
        <v>1</v>
      </c>
      <c r="F84" s="128">
        <v>210000</v>
      </c>
      <c r="G84" s="30">
        <f>E84*F84</f>
        <v>210000</v>
      </c>
      <c r="H84" s="128" t="s">
        <v>34</v>
      </c>
      <c r="I84" s="162"/>
    </row>
    <row r="85" s="56" customFormat="1" ht="24.95" customHeight="1" spans="1:9">
      <c r="A85" s="52" t="s">
        <v>220</v>
      </c>
      <c r="B85" s="53"/>
      <c r="C85" s="53"/>
      <c r="D85" s="36"/>
      <c r="E85" s="166"/>
      <c r="F85" s="53"/>
      <c r="G85" s="167">
        <f>SUM(G6:G84)</f>
        <v>210000</v>
      </c>
      <c r="H85" s="167"/>
      <c r="I85" s="168" t="s">
        <v>221</v>
      </c>
    </row>
  </sheetData>
  <sheetProtection password="CC33" sheet="1" formatColumns="0" formatRows="0" objects="1"/>
  <mergeCells count="7">
    <mergeCell ref="A1:I1"/>
    <mergeCell ref="F2:I2"/>
    <mergeCell ref="A3:I3"/>
    <mergeCell ref="A5:B5"/>
    <mergeCell ref="A8:B8"/>
    <mergeCell ref="A85:F85"/>
    <mergeCell ref="G85:H85"/>
  </mergeCells>
  <dataValidations count="1">
    <dataValidation type="decimal" operator="lessThanOrEqual" allowBlank="1" showInputMessage="1" showErrorMessage="1" sqref="F6:F82">
      <formula1>H6:H82</formula1>
    </dataValidation>
  </dataValidations>
  <pageMargins left="0.751388888888889" right="0.751388888888889"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2"/>
  <sheetViews>
    <sheetView showZeros="0" view="pageBreakPreview" zoomScaleNormal="100" topLeftCell="A14" workbookViewId="0">
      <selection activeCell="F8" sqref="F8"/>
    </sheetView>
  </sheetViews>
  <sheetFormatPr defaultColWidth="9" defaultRowHeight="15"/>
  <cols>
    <col min="1" max="1" width="7.5" style="89" customWidth="1"/>
    <col min="2" max="2" width="15.875" style="57" customWidth="1"/>
    <col min="3" max="3" width="5.875" style="57" customWidth="1"/>
    <col min="4" max="4" width="8.58333333333333" style="90" customWidth="1"/>
    <col min="5" max="5" width="8.25833333333333" style="91" customWidth="1"/>
    <col min="6" max="6" width="9.78333333333333" style="91" customWidth="1"/>
    <col min="7" max="7" width="10" style="91" customWidth="1"/>
    <col min="8" max="8" width="21.5" style="57" customWidth="1"/>
    <col min="9" max="9" width="17.375" style="6"/>
    <col min="10" max="16384" width="9" style="6"/>
  </cols>
  <sheetData>
    <row r="1" s="1" customFormat="1" ht="24.95" customHeight="1" spans="1:8">
      <c r="A1" s="10" t="s">
        <v>43</v>
      </c>
      <c r="B1" s="11"/>
      <c r="C1" s="11"/>
      <c r="D1" s="12"/>
      <c r="E1" s="11"/>
      <c r="F1" s="11"/>
      <c r="G1" s="11"/>
      <c r="H1" s="11"/>
    </row>
    <row r="2" s="2" customFormat="1" ht="24" customHeight="1" spans="1:8">
      <c r="A2" s="76" t="str">
        <f>汇总!A2</f>
        <v>项目名称：2025年度南京江北新区农村公路县道日常养护项目</v>
      </c>
      <c r="B2" s="92"/>
      <c r="C2" s="93"/>
      <c r="D2" s="94"/>
      <c r="F2" s="95"/>
      <c r="G2" s="95"/>
      <c r="H2" s="96" t="s">
        <v>44</v>
      </c>
    </row>
    <row r="3" s="3" customFormat="1" ht="22" customHeight="1" spans="1:8">
      <c r="A3" s="78" t="s">
        <v>222</v>
      </c>
      <c r="B3" s="19"/>
      <c r="C3" s="19"/>
      <c r="D3" s="20"/>
      <c r="E3" s="19"/>
      <c r="F3" s="19"/>
      <c r="G3" s="19"/>
      <c r="H3" s="19"/>
    </row>
    <row r="4" s="56" customFormat="1" ht="34" customHeight="1" spans="1:8">
      <c r="A4" s="79" t="s">
        <v>46</v>
      </c>
      <c r="B4" s="79" t="s">
        <v>223</v>
      </c>
      <c r="C4" s="79" t="s">
        <v>49</v>
      </c>
      <c r="D4" s="80" t="s">
        <v>50</v>
      </c>
      <c r="E4" s="97" t="s">
        <v>224</v>
      </c>
      <c r="F4" s="98" t="s">
        <v>225</v>
      </c>
      <c r="G4" s="79" t="s">
        <v>226</v>
      </c>
      <c r="H4" s="98" t="s">
        <v>227</v>
      </c>
    </row>
    <row r="5" s="88" customFormat="1" ht="26" customHeight="1" spans="1:8">
      <c r="A5" s="82" t="s">
        <v>146</v>
      </c>
      <c r="B5" s="99" t="s">
        <v>228</v>
      </c>
      <c r="C5" s="100"/>
      <c r="D5" s="101"/>
      <c r="E5" s="102"/>
      <c r="F5" s="103"/>
      <c r="G5" s="104"/>
      <c r="H5" s="105"/>
    </row>
    <row r="6" s="88" customFormat="1" ht="40" customHeight="1" spans="1:8">
      <c r="A6" s="221" t="s">
        <v>229</v>
      </c>
      <c r="B6" s="106" t="s">
        <v>230</v>
      </c>
      <c r="C6" s="107" t="s">
        <v>231</v>
      </c>
      <c r="D6" s="103">
        <v>1</v>
      </c>
      <c r="E6" s="108"/>
      <c r="F6" s="30">
        <f t="shared" ref="F6:F9" si="0">D6*E6</f>
        <v>0</v>
      </c>
      <c r="G6" s="104" t="s">
        <v>34</v>
      </c>
      <c r="H6" s="105"/>
    </row>
    <row r="7" s="88" customFormat="1" ht="36" customHeight="1" spans="1:8">
      <c r="A7" s="221" t="s">
        <v>232</v>
      </c>
      <c r="B7" s="106" t="s">
        <v>233</v>
      </c>
      <c r="C7" s="107" t="s">
        <v>231</v>
      </c>
      <c r="D7" s="103">
        <v>1</v>
      </c>
      <c r="E7" s="108"/>
      <c r="F7" s="30">
        <f t="shared" si="0"/>
        <v>0</v>
      </c>
      <c r="G7" s="104" t="s">
        <v>34</v>
      </c>
      <c r="H7" s="105"/>
    </row>
    <row r="8" s="88" customFormat="1" ht="42" customHeight="1" spans="1:8">
      <c r="A8" s="221" t="s">
        <v>234</v>
      </c>
      <c r="B8" s="106" t="s">
        <v>235</v>
      </c>
      <c r="C8" s="107" t="s">
        <v>231</v>
      </c>
      <c r="D8" s="103">
        <v>1</v>
      </c>
      <c r="E8" s="103">
        <f>17800000*0.25%</f>
        <v>44500</v>
      </c>
      <c r="F8" s="30">
        <f t="shared" si="0"/>
        <v>44500</v>
      </c>
      <c r="G8" s="104" t="s">
        <v>34</v>
      </c>
      <c r="H8" s="105"/>
    </row>
    <row r="9" s="56" customFormat="1" ht="26.1" customHeight="1" spans="1:8">
      <c r="A9" s="82" t="s">
        <v>150</v>
      </c>
      <c r="B9" s="83" t="s">
        <v>236</v>
      </c>
      <c r="C9" s="22" t="s">
        <v>149</v>
      </c>
      <c r="D9" s="23">
        <v>50</v>
      </c>
      <c r="E9" s="29"/>
      <c r="F9" s="30">
        <f t="shared" si="0"/>
        <v>0</v>
      </c>
      <c r="G9" s="23">
        <v>4.3</v>
      </c>
      <c r="H9" s="98" t="s">
        <v>237</v>
      </c>
    </row>
    <row r="10" s="56" customFormat="1" ht="36.95" customHeight="1" spans="1:8">
      <c r="A10" s="82" t="s">
        <v>152</v>
      </c>
      <c r="B10" s="109" t="s">
        <v>238</v>
      </c>
      <c r="C10" s="79" t="s">
        <v>239</v>
      </c>
      <c r="D10" s="23">
        <v>40</v>
      </c>
      <c r="E10" s="29"/>
      <c r="F10" s="30">
        <f t="shared" ref="F10:F27" si="1">D10*E10</f>
        <v>0</v>
      </c>
      <c r="G10" s="23">
        <v>27.32</v>
      </c>
      <c r="H10" s="98" t="s">
        <v>240</v>
      </c>
    </row>
    <row r="11" s="56" customFormat="1" ht="36.95" customHeight="1" spans="1:8">
      <c r="A11" s="82" t="s">
        <v>154</v>
      </c>
      <c r="B11" s="109" t="s">
        <v>241</v>
      </c>
      <c r="C11" s="79" t="s">
        <v>239</v>
      </c>
      <c r="D11" s="23">
        <v>40</v>
      </c>
      <c r="E11" s="29"/>
      <c r="F11" s="30">
        <f t="shared" si="1"/>
        <v>0</v>
      </c>
      <c r="G11" s="23">
        <v>12.87</v>
      </c>
      <c r="H11" s="98" t="s">
        <v>242</v>
      </c>
    </row>
    <row r="12" s="56" customFormat="1" ht="26" customHeight="1" spans="1:8">
      <c r="A12" s="82" t="s">
        <v>156</v>
      </c>
      <c r="B12" s="86" t="s">
        <v>243</v>
      </c>
      <c r="C12" s="22" t="s">
        <v>244</v>
      </c>
      <c r="D12" s="23">
        <v>50</v>
      </c>
      <c r="E12" s="29"/>
      <c r="F12" s="30">
        <f t="shared" si="1"/>
        <v>0</v>
      </c>
      <c r="G12" s="23">
        <v>29.5</v>
      </c>
      <c r="H12" s="98" t="s">
        <v>245</v>
      </c>
    </row>
    <row r="13" s="56" customFormat="1" ht="26" customHeight="1" spans="1:8">
      <c r="A13" s="82" t="s">
        <v>158</v>
      </c>
      <c r="B13" s="86" t="s">
        <v>246</v>
      </c>
      <c r="C13" s="22" t="s">
        <v>244</v>
      </c>
      <c r="D13" s="23">
        <v>50</v>
      </c>
      <c r="E13" s="29"/>
      <c r="F13" s="30">
        <f t="shared" si="1"/>
        <v>0</v>
      </c>
      <c r="G13" s="23">
        <v>58</v>
      </c>
      <c r="H13" s="98" t="s">
        <v>247</v>
      </c>
    </row>
    <row r="14" s="56" customFormat="1" ht="26" customHeight="1" spans="1:8">
      <c r="A14" s="82" t="s">
        <v>248</v>
      </c>
      <c r="B14" s="83" t="s">
        <v>249</v>
      </c>
      <c r="C14" s="22" t="s">
        <v>244</v>
      </c>
      <c r="D14" s="84">
        <f>'第300章 路面'!D11+'第300章 路面'!D12</f>
        <v>440</v>
      </c>
      <c r="E14" s="29"/>
      <c r="F14" s="30">
        <f t="shared" si="1"/>
        <v>0</v>
      </c>
      <c r="G14" s="23">
        <v>120</v>
      </c>
      <c r="H14" s="79" t="s">
        <v>250</v>
      </c>
    </row>
    <row r="15" s="56" customFormat="1" ht="26" customHeight="1" spans="1:10">
      <c r="A15" s="82" t="s">
        <v>251</v>
      </c>
      <c r="B15" s="83" t="s">
        <v>252</v>
      </c>
      <c r="C15" s="22" t="s">
        <v>244</v>
      </c>
      <c r="D15" s="84">
        <v>30</v>
      </c>
      <c r="E15" s="29"/>
      <c r="F15" s="30">
        <f t="shared" si="1"/>
        <v>0</v>
      </c>
      <c r="G15" s="23">
        <v>80</v>
      </c>
      <c r="H15" s="79" t="s">
        <v>253</v>
      </c>
      <c r="J15" s="114"/>
    </row>
    <row r="16" s="56" customFormat="1" ht="26" customHeight="1" spans="1:10">
      <c r="A16" s="82" t="s">
        <v>254</v>
      </c>
      <c r="B16" s="83" t="s">
        <v>255</v>
      </c>
      <c r="C16" s="22" t="s">
        <v>244</v>
      </c>
      <c r="D16" s="84">
        <v>20</v>
      </c>
      <c r="E16" s="29"/>
      <c r="F16" s="30">
        <f t="shared" si="1"/>
        <v>0</v>
      </c>
      <c r="G16" s="23">
        <v>170</v>
      </c>
      <c r="H16" s="79" t="s">
        <v>256</v>
      </c>
      <c r="J16" s="114"/>
    </row>
    <row r="17" s="56" customFormat="1" ht="26" customHeight="1" spans="1:10">
      <c r="A17" s="82" t="s">
        <v>257</v>
      </c>
      <c r="B17" s="83" t="s">
        <v>258</v>
      </c>
      <c r="C17" s="22" t="s">
        <v>244</v>
      </c>
      <c r="D17" s="84">
        <v>50</v>
      </c>
      <c r="E17" s="29"/>
      <c r="F17" s="30">
        <f t="shared" si="1"/>
        <v>0</v>
      </c>
      <c r="G17" s="23">
        <v>150</v>
      </c>
      <c r="H17" s="79" t="s">
        <v>253</v>
      </c>
      <c r="J17" s="114"/>
    </row>
    <row r="18" s="56" customFormat="1" ht="26" customHeight="1" spans="1:10">
      <c r="A18" s="82" t="s">
        <v>259</v>
      </c>
      <c r="B18" s="83" t="s">
        <v>260</v>
      </c>
      <c r="C18" s="22" t="s">
        <v>244</v>
      </c>
      <c r="D18" s="84">
        <v>50</v>
      </c>
      <c r="E18" s="29"/>
      <c r="F18" s="30">
        <f t="shared" si="1"/>
        <v>0</v>
      </c>
      <c r="G18" s="23">
        <v>180</v>
      </c>
      <c r="H18" s="79" t="s">
        <v>253</v>
      </c>
      <c r="J18" s="114"/>
    </row>
    <row r="19" s="56" customFormat="1" ht="26" customHeight="1" spans="1:10">
      <c r="A19" s="82" t="s">
        <v>261</v>
      </c>
      <c r="B19" s="83" t="s">
        <v>262</v>
      </c>
      <c r="C19" s="22" t="s">
        <v>244</v>
      </c>
      <c r="D19" s="84">
        <v>30</v>
      </c>
      <c r="E19" s="29"/>
      <c r="F19" s="30">
        <f t="shared" si="1"/>
        <v>0</v>
      </c>
      <c r="G19" s="23">
        <v>400</v>
      </c>
      <c r="H19" s="79" t="s">
        <v>263</v>
      </c>
      <c r="J19" s="114"/>
    </row>
    <row r="20" s="56" customFormat="1" ht="29.1" customHeight="1" spans="1:10">
      <c r="A20" s="82" t="s">
        <v>264</v>
      </c>
      <c r="B20" s="83" t="s">
        <v>265</v>
      </c>
      <c r="C20" s="22" t="s">
        <v>244</v>
      </c>
      <c r="D20" s="84">
        <v>50</v>
      </c>
      <c r="E20" s="29"/>
      <c r="F20" s="30">
        <f t="shared" si="1"/>
        <v>0</v>
      </c>
      <c r="G20" s="23">
        <v>980</v>
      </c>
      <c r="H20" s="79" t="s">
        <v>266</v>
      </c>
      <c r="J20" s="114"/>
    </row>
    <row r="21" s="56" customFormat="1" ht="29.1" customHeight="1" spans="1:10">
      <c r="A21" s="82" t="s">
        <v>267</v>
      </c>
      <c r="B21" s="83" t="s">
        <v>268</v>
      </c>
      <c r="C21" s="22" t="s">
        <v>244</v>
      </c>
      <c r="D21" s="84">
        <v>440</v>
      </c>
      <c r="E21" s="29"/>
      <c r="F21" s="30">
        <f t="shared" si="1"/>
        <v>0</v>
      </c>
      <c r="G21" s="23">
        <v>743.6</v>
      </c>
      <c r="H21" s="79" t="s">
        <v>269</v>
      </c>
      <c r="J21" s="114"/>
    </row>
    <row r="22" s="56" customFormat="1" ht="29.1" customHeight="1" spans="1:10">
      <c r="A22" s="82" t="s">
        <v>270</v>
      </c>
      <c r="B22" s="83" t="s">
        <v>271</v>
      </c>
      <c r="C22" s="22" t="s">
        <v>244</v>
      </c>
      <c r="D22" s="32">
        <v>300</v>
      </c>
      <c r="E22" s="85"/>
      <c r="F22" s="30">
        <f t="shared" si="1"/>
        <v>0</v>
      </c>
      <c r="G22" s="84">
        <v>80</v>
      </c>
      <c r="H22" s="79" t="s">
        <v>272</v>
      </c>
      <c r="J22" s="112"/>
    </row>
    <row r="23" s="56" customFormat="1" ht="26.1" customHeight="1" spans="1:8">
      <c r="A23" s="82" t="s">
        <v>273</v>
      </c>
      <c r="B23" s="83" t="s">
        <v>274</v>
      </c>
      <c r="C23" s="22" t="s">
        <v>244</v>
      </c>
      <c r="D23" s="84">
        <v>10.67</v>
      </c>
      <c r="E23" s="29"/>
      <c r="F23" s="30">
        <f t="shared" si="1"/>
        <v>0</v>
      </c>
      <c r="G23" s="23">
        <v>1800</v>
      </c>
      <c r="H23" s="79" t="s">
        <v>275</v>
      </c>
    </row>
    <row r="24" s="56" customFormat="1" ht="30" customHeight="1" spans="1:8">
      <c r="A24" s="82" t="s">
        <v>276</v>
      </c>
      <c r="B24" s="83" t="s">
        <v>277</v>
      </c>
      <c r="C24" s="22" t="s">
        <v>244</v>
      </c>
      <c r="D24" s="84">
        <v>20</v>
      </c>
      <c r="E24" s="29"/>
      <c r="F24" s="30">
        <f t="shared" si="1"/>
        <v>0</v>
      </c>
      <c r="G24" s="23">
        <v>920</v>
      </c>
      <c r="H24" s="79" t="s">
        <v>266</v>
      </c>
    </row>
    <row r="25" s="56" customFormat="1" ht="26.1" customHeight="1" spans="1:8">
      <c r="A25" s="82" t="s">
        <v>278</v>
      </c>
      <c r="B25" s="83" t="s">
        <v>279</v>
      </c>
      <c r="C25" s="22" t="s">
        <v>149</v>
      </c>
      <c r="D25" s="84">
        <v>50</v>
      </c>
      <c r="E25" s="29"/>
      <c r="F25" s="30">
        <f t="shared" si="1"/>
        <v>0</v>
      </c>
      <c r="G25" s="23">
        <v>22</v>
      </c>
      <c r="H25" s="79" t="s">
        <v>280</v>
      </c>
    </row>
    <row r="26" s="56" customFormat="1" ht="26.1" customHeight="1" spans="1:8">
      <c r="A26" s="82" t="s">
        <v>281</v>
      </c>
      <c r="B26" s="83" t="s">
        <v>282</v>
      </c>
      <c r="C26" s="22" t="s">
        <v>138</v>
      </c>
      <c r="D26" s="84">
        <v>400</v>
      </c>
      <c r="E26" s="29"/>
      <c r="F26" s="30">
        <f t="shared" si="1"/>
        <v>0</v>
      </c>
      <c r="G26" s="23">
        <v>4</v>
      </c>
      <c r="H26" s="79" t="s">
        <v>280</v>
      </c>
    </row>
    <row r="27" s="56" customFormat="1" ht="26.1" customHeight="1" spans="1:8">
      <c r="A27" s="82" t="s">
        <v>283</v>
      </c>
      <c r="B27" s="83" t="s">
        <v>284</v>
      </c>
      <c r="C27" s="22" t="s">
        <v>149</v>
      </c>
      <c r="D27" s="84">
        <v>100</v>
      </c>
      <c r="E27" s="29"/>
      <c r="F27" s="30">
        <f t="shared" si="1"/>
        <v>0</v>
      </c>
      <c r="G27" s="23">
        <v>22</v>
      </c>
      <c r="H27" s="79" t="s">
        <v>280</v>
      </c>
    </row>
    <row r="28" s="56" customFormat="1" ht="25.5" customHeight="1" spans="1:8">
      <c r="A28" s="52" t="s">
        <v>285</v>
      </c>
      <c r="B28" s="53"/>
      <c r="C28" s="53"/>
      <c r="D28" s="53"/>
      <c r="E28" s="53"/>
      <c r="F28" s="54">
        <f>SUM(F6:F27)</f>
        <v>44500</v>
      </c>
      <c r="G28" s="54"/>
      <c r="H28" s="110" t="s">
        <v>221</v>
      </c>
    </row>
    <row r="29" s="3" customFormat="1" spans="1:8">
      <c r="A29" s="111"/>
      <c r="B29" s="56"/>
      <c r="C29" s="112"/>
      <c r="D29" s="42"/>
      <c r="E29" s="91"/>
      <c r="F29" s="91"/>
      <c r="G29" s="91"/>
      <c r="H29" s="113"/>
    </row>
    <row r="30" s="3" customFormat="1" spans="1:8">
      <c r="A30" s="111"/>
      <c r="B30" s="56"/>
      <c r="C30" s="112"/>
      <c r="D30" s="42"/>
      <c r="E30" s="91"/>
      <c r="F30" s="91"/>
      <c r="G30" s="91"/>
      <c r="H30" s="113"/>
    </row>
    <row r="31" s="3" customFormat="1" spans="1:8">
      <c r="A31" s="111"/>
      <c r="B31" s="56"/>
      <c r="C31" s="112"/>
      <c r="D31" s="42"/>
      <c r="E31" s="91"/>
      <c r="F31" s="91"/>
      <c r="G31" s="91"/>
      <c r="H31" s="113"/>
    </row>
    <row r="32" s="3" customFormat="1" spans="1:8">
      <c r="A32" s="111"/>
      <c r="B32" s="56"/>
      <c r="C32" s="112"/>
      <c r="D32" s="42"/>
      <c r="E32" s="91"/>
      <c r="F32" s="91"/>
      <c r="G32" s="91"/>
      <c r="H32" s="113"/>
    </row>
  </sheetData>
  <sheetProtection password="CC33" sheet="1" formatColumns="0" formatRows="0" objects="1"/>
  <protectedRanges>
    <protectedRange sqref="E12:E13" name="区域1_1"/>
  </protectedRanges>
  <mergeCells count="4">
    <mergeCell ref="A1:H1"/>
    <mergeCell ref="A3:H3"/>
    <mergeCell ref="A28:E28"/>
    <mergeCell ref="F28:G28"/>
  </mergeCells>
  <dataValidations count="1">
    <dataValidation type="decimal" operator="lessThanOrEqual" allowBlank="1" showInputMessage="1" showErrorMessage="1" sqref="E9:E27">
      <formula1>G9:G27</formula1>
    </dataValidation>
  </dataValidations>
  <pageMargins left="0.751388888888889" right="0.751388888888889" top="1" bottom="1" header="0.5" footer="0.5"/>
  <pageSetup paperSize="9"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
  <sheetViews>
    <sheetView showZeros="0" view="pageBreakPreview" zoomScale="70" zoomScaleNormal="100" topLeftCell="A14" workbookViewId="0">
      <selection activeCell="F26" sqref="F26"/>
    </sheetView>
  </sheetViews>
  <sheetFormatPr defaultColWidth="9" defaultRowHeight="28.5" customHeight="1" outlineLevelCol="7"/>
  <cols>
    <col min="1" max="1" width="7.5" style="5" customWidth="1"/>
    <col min="2" max="2" width="17.125" style="6" customWidth="1"/>
    <col min="3" max="3" width="5.875" style="6" customWidth="1"/>
    <col min="4" max="4" width="8.875" style="7" customWidth="1"/>
    <col min="5" max="5" width="8.875" style="8" customWidth="1"/>
    <col min="6" max="6" width="10.375" style="8" customWidth="1"/>
    <col min="7" max="7" width="10.875" style="8" customWidth="1"/>
    <col min="8" max="8" width="18.625" style="9" customWidth="1"/>
    <col min="9" max="16384" width="9" style="6"/>
  </cols>
  <sheetData>
    <row r="1" s="1" customFormat="1" ht="24.95" customHeight="1" spans="1:8">
      <c r="A1" s="10" t="s">
        <v>43</v>
      </c>
      <c r="B1" s="11"/>
      <c r="C1" s="11"/>
      <c r="D1" s="12"/>
      <c r="E1" s="11"/>
      <c r="F1" s="11"/>
      <c r="G1" s="11"/>
      <c r="H1" s="13"/>
    </row>
    <row r="2" s="2" customFormat="1" ht="24.95" customHeight="1" spans="1:8">
      <c r="A2" s="76" t="str">
        <f>汇总!A2</f>
        <v>项目名称：2025年度南京江北新区农村公路县道日常养护项目</v>
      </c>
      <c r="B2" s="15"/>
      <c r="C2" s="16"/>
      <c r="D2" s="17"/>
      <c r="F2" s="18"/>
      <c r="G2" s="18"/>
      <c r="H2" s="77" t="s">
        <v>44</v>
      </c>
    </row>
    <row r="3" s="3" customFormat="1" ht="24.95" customHeight="1" spans="1:8">
      <c r="A3" s="78" t="s">
        <v>286</v>
      </c>
      <c r="B3" s="19"/>
      <c r="C3" s="19"/>
      <c r="D3" s="20"/>
      <c r="E3" s="19"/>
      <c r="F3" s="19"/>
      <c r="G3" s="19"/>
      <c r="H3" s="21"/>
    </row>
    <row r="4" s="4" customFormat="1" ht="33.95" customHeight="1" spans="1:8">
      <c r="A4" s="79" t="s">
        <v>46</v>
      </c>
      <c r="B4" s="79" t="s">
        <v>223</v>
      </c>
      <c r="C4" s="79" t="s">
        <v>49</v>
      </c>
      <c r="D4" s="80" t="s">
        <v>50</v>
      </c>
      <c r="E4" s="80" t="s">
        <v>224</v>
      </c>
      <c r="F4" s="81" t="s">
        <v>287</v>
      </c>
      <c r="G4" s="79" t="s">
        <v>226</v>
      </c>
      <c r="H4" s="81" t="s">
        <v>227</v>
      </c>
    </row>
    <row r="5" s="56" customFormat="1" ht="27" customHeight="1" spans="1:8">
      <c r="A5" s="82" t="s">
        <v>161</v>
      </c>
      <c r="B5" s="83" t="s">
        <v>288</v>
      </c>
      <c r="C5" s="22" t="s">
        <v>289</v>
      </c>
      <c r="D5" s="84">
        <v>10</v>
      </c>
      <c r="E5" s="85"/>
      <c r="F5" s="32">
        <f>D5*E5</f>
        <v>0</v>
      </c>
      <c r="G5" s="84">
        <v>490</v>
      </c>
      <c r="H5" s="79" t="s">
        <v>290</v>
      </c>
    </row>
    <row r="6" s="56" customFormat="1" ht="27" customHeight="1" spans="1:8">
      <c r="A6" s="82" t="s">
        <v>291</v>
      </c>
      <c r="B6" s="83" t="s">
        <v>292</v>
      </c>
      <c r="C6" s="22" t="s">
        <v>289</v>
      </c>
      <c r="D6" s="84">
        <v>5</v>
      </c>
      <c r="E6" s="85"/>
      <c r="F6" s="32">
        <f t="shared" ref="F6:F27" si="0">D6*E6</f>
        <v>0</v>
      </c>
      <c r="G6" s="84">
        <v>320</v>
      </c>
      <c r="H6" s="79" t="s">
        <v>293</v>
      </c>
    </row>
    <row r="7" s="56" customFormat="1" ht="27" customHeight="1" spans="1:8">
      <c r="A7" s="82" t="s">
        <v>294</v>
      </c>
      <c r="B7" s="59" t="s">
        <v>295</v>
      </c>
      <c r="C7" s="22" t="s">
        <v>289</v>
      </c>
      <c r="D7" s="84">
        <v>10</v>
      </c>
      <c r="E7" s="85"/>
      <c r="F7" s="32">
        <f t="shared" si="0"/>
        <v>0</v>
      </c>
      <c r="G7" s="84">
        <v>600</v>
      </c>
      <c r="H7" s="79" t="s">
        <v>296</v>
      </c>
    </row>
    <row r="8" s="56" customFormat="1" ht="27" customHeight="1" spans="1:8">
      <c r="A8" s="82" t="s">
        <v>297</v>
      </c>
      <c r="B8" s="59" t="s">
        <v>298</v>
      </c>
      <c r="C8" s="22" t="s">
        <v>289</v>
      </c>
      <c r="D8" s="84">
        <v>10</v>
      </c>
      <c r="E8" s="85"/>
      <c r="F8" s="32">
        <f t="shared" si="0"/>
        <v>0</v>
      </c>
      <c r="G8" s="84">
        <v>620</v>
      </c>
      <c r="H8" s="79" t="s">
        <v>296</v>
      </c>
    </row>
    <row r="9" s="56" customFormat="1" ht="27" customHeight="1" spans="1:8">
      <c r="A9" s="82" t="s">
        <v>299</v>
      </c>
      <c r="B9" s="83" t="s">
        <v>300</v>
      </c>
      <c r="C9" s="79" t="s">
        <v>301</v>
      </c>
      <c r="D9" s="84">
        <v>3</v>
      </c>
      <c r="E9" s="85"/>
      <c r="F9" s="32">
        <f t="shared" si="0"/>
        <v>0</v>
      </c>
      <c r="G9" s="84">
        <v>5575.87</v>
      </c>
      <c r="H9" s="79" t="s">
        <v>302</v>
      </c>
    </row>
    <row r="10" s="56" customFormat="1" ht="27" customHeight="1" spans="1:8">
      <c r="A10" s="82" t="s">
        <v>303</v>
      </c>
      <c r="B10" s="83" t="s">
        <v>304</v>
      </c>
      <c r="C10" s="22" t="s">
        <v>305</v>
      </c>
      <c r="D10" s="84">
        <f>D11/0.04</f>
        <v>6000</v>
      </c>
      <c r="E10" s="85"/>
      <c r="F10" s="32">
        <f t="shared" si="0"/>
        <v>0</v>
      </c>
      <c r="G10" s="84">
        <v>2.28</v>
      </c>
      <c r="H10" s="79" t="s">
        <v>306</v>
      </c>
    </row>
    <row r="11" s="56" customFormat="1" ht="27" customHeight="1" spans="1:8">
      <c r="A11" s="82" t="s">
        <v>307</v>
      </c>
      <c r="B11" s="59" t="s">
        <v>308</v>
      </c>
      <c r="C11" s="22" t="s">
        <v>289</v>
      </c>
      <c r="D11" s="32">
        <f>D12*1.2</f>
        <v>240</v>
      </c>
      <c r="E11" s="85"/>
      <c r="F11" s="32">
        <f t="shared" si="0"/>
        <v>0</v>
      </c>
      <c r="G11" s="84">
        <v>1600</v>
      </c>
      <c r="H11" s="79" t="s">
        <v>309</v>
      </c>
    </row>
    <row r="12" s="56" customFormat="1" ht="27" customHeight="1" spans="1:8">
      <c r="A12" s="82" t="s">
        <v>310</v>
      </c>
      <c r="B12" s="59" t="s">
        <v>311</v>
      </c>
      <c r="C12" s="22" t="s">
        <v>289</v>
      </c>
      <c r="D12" s="32">
        <v>200</v>
      </c>
      <c r="E12" s="85"/>
      <c r="F12" s="32">
        <f t="shared" si="0"/>
        <v>0</v>
      </c>
      <c r="G12" s="84">
        <v>1800</v>
      </c>
      <c r="H12" s="79" t="s">
        <v>309</v>
      </c>
    </row>
    <row r="13" s="56" customFormat="1" ht="27" customHeight="1" spans="1:8">
      <c r="A13" s="82" t="s">
        <v>312</v>
      </c>
      <c r="B13" s="83" t="s">
        <v>313</v>
      </c>
      <c r="C13" s="79" t="s">
        <v>301</v>
      </c>
      <c r="D13" s="32">
        <v>20</v>
      </c>
      <c r="E13" s="85"/>
      <c r="F13" s="32">
        <f t="shared" si="0"/>
        <v>0</v>
      </c>
      <c r="G13" s="84">
        <v>700</v>
      </c>
      <c r="H13" s="79" t="s">
        <v>293</v>
      </c>
    </row>
    <row r="14" s="56" customFormat="1" ht="27" customHeight="1" spans="1:8">
      <c r="A14" s="82" t="s">
        <v>314</v>
      </c>
      <c r="B14" s="83" t="s">
        <v>315</v>
      </c>
      <c r="C14" s="79" t="s">
        <v>316</v>
      </c>
      <c r="D14" s="32">
        <v>30000</v>
      </c>
      <c r="E14" s="85"/>
      <c r="F14" s="32">
        <f t="shared" si="0"/>
        <v>0</v>
      </c>
      <c r="G14" s="84">
        <v>10</v>
      </c>
      <c r="H14" s="79" t="s">
        <v>317</v>
      </c>
    </row>
    <row r="15" s="56" customFormat="1" ht="27" customHeight="1" spans="1:8">
      <c r="A15" s="82" t="s">
        <v>318</v>
      </c>
      <c r="B15" s="83" t="s">
        <v>319</v>
      </c>
      <c r="C15" s="79" t="s">
        <v>316</v>
      </c>
      <c r="D15" s="84">
        <v>10</v>
      </c>
      <c r="E15" s="85"/>
      <c r="F15" s="32">
        <f t="shared" si="0"/>
        <v>0</v>
      </c>
      <c r="G15" s="84">
        <v>10</v>
      </c>
      <c r="H15" s="79" t="s">
        <v>317</v>
      </c>
    </row>
    <row r="16" s="56" customFormat="1" ht="27" customHeight="1" spans="1:8">
      <c r="A16" s="82" t="s">
        <v>320</v>
      </c>
      <c r="B16" s="83" t="s">
        <v>321</v>
      </c>
      <c r="C16" s="79" t="s">
        <v>316</v>
      </c>
      <c r="D16" s="84">
        <v>20</v>
      </c>
      <c r="E16" s="85"/>
      <c r="F16" s="32">
        <f t="shared" si="0"/>
        <v>0</v>
      </c>
      <c r="G16" s="84">
        <v>130</v>
      </c>
      <c r="H16" s="79" t="s">
        <v>322</v>
      </c>
    </row>
    <row r="17" s="56" customFormat="1" ht="27" customHeight="1" spans="1:8">
      <c r="A17" s="82" t="s">
        <v>323</v>
      </c>
      <c r="B17" s="83" t="s">
        <v>324</v>
      </c>
      <c r="C17" s="79" t="s">
        <v>316</v>
      </c>
      <c r="D17" s="32">
        <v>100</v>
      </c>
      <c r="E17" s="85"/>
      <c r="F17" s="32">
        <f t="shared" si="0"/>
        <v>0</v>
      </c>
      <c r="G17" s="84">
        <v>50</v>
      </c>
      <c r="H17" s="79" t="s">
        <v>325</v>
      </c>
    </row>
    <row r="18" s="56" customFormat="1" ht="27" customHeight="1" spans="1:8">
      <c r="A18" s="82" t="s">
        <v>326</v>
      </c>
      <c r="B18" s="83" t="s">
        <v>327</v>
      </c>
      <c r="C18" s="79" t="s">
        <v>184</v>
      </c>
      <c r="D18" s="32">
        <v>10</v>
      </c>
      <c r="E18" s="85"/>
      <c r="F18" s="32">
        <f t="shared" si="0"/>
        <v>0</v>
      </c>
      <c r="G18" s="84">
        <v>1000</v>
      </c>
      <c r="H18" s="79" t="s">
        <v>328</v>
      </c>
    </row>
    <row r="19" s="56" customFormat="1" ht="27" customHeight="1" spans="1:8">
      <c r="A19" s="82" t="s">
        <v>329</v>
      </c>
      <c r="B19" s="83" t="s">
        <v>330</v>
      </c>
      <c r="C19" s="79" t="s">
        <v>184</v>
      </c>
      <c r="D19" s="32">
        <v>7</v>
      </c>
      <c r="E19" s="85"/>
      <c r="F19" s="32">
        <f t="shared" si="0"/>
        <v>0</v>
      </c>
      <c r="G19" s="84">
        <v>3000</v>
      </c>
      <c r="H19" s="79" t="s">
        <v>328</v>
      </c>
    </row>
    <row r="20" s="56" customFormat="1" ht="27" customHeight="1" spans="1:8">
      <c r="A20" s="82" t="s">
        <v>331</v>
      </c>
      <c r="B20" s="83" t="s">
        <v>332</v>
      </c>
      <c r="C20" s="79" t="s">
        <v>333</v>
      </c>
      <c r="D20" s="32">
        <v>62</v>
      </c>
      <c r="E20" s="85"/>
      <c r="F20" s="32">
        <f t="shared" si="0"/>
        <v>0</v>
      </c>
      <c r="G20" s="84">
        <v>350</v>
      </c>
      <c r="H20" s="79" t="s">
        <v>334</v>
      </c>
    </row>
    <row r="21" s="56" customFormat="1" ht="27" customHeight="1" spans="1:8">
      <c r="A21" s="82" t="s">
        <v>335</v>
      </c>
      <c r="B21" s="83" t="s">
        <v>330</v>
      </c>
      <c r="C21" s="79" t="s">
        <v>333</v>
      </c>
      <c r="D21" s="32">
        <v>17</v>
      </c>
      <c r="E21" s="85"/>
      <c r="F21" s="32">
        <f t="shared" si="0"/>
        <v>0</v>
      </c>
      <c r="G21" s="84">
        <v>450</v>
      </c>
      <c r="H21" s="79" t="s">
        <v>334</v>
      </c>
    </row>
    <row r="22" s="56" customFormat="1" ht="41" customHeight="1" spans="1:8">
      <c r="A22" s="82" t="s">
        <v>336</v>
      </c>
      <c r="B22" s="86" t="s">
        <v>337</v>
      </c>
      <c r="C22" s="61" t="s">
        <v>244</v>
      </c>
      <c r="D22" s="23">
        <v>5</v>
      </c>
      <c r="E22" s="85"/>
      <c r="F22" s="32">
        <f t="shared" si="0"/>
        <v>0</v>
      </c>
      <c r="G22" s="84">
        <v>590</v>
      </c>
      <c r="H22" s="79" t="s">
        <v>338</v>
      </c>
    </row>
    <row r="23" s="56" customFormat="1" ht="39" customHeight="1" spans="1:8">
      <c r="A23" s="82" t="s">
        <v>339</v>
      </c>
      <c r="B23" s="86" t="s">
        <v>340</v>
      </c>
      <c r="C23" s="61" t="s">
        <v>244</v>
      </c>
      <c r="D23" s="23">
        <v>5</v>
      </c>
      <c r="E23" s="85"/>
      <c r="F23" s="32">
        <f t="shared" si="0"/>
        <v>0</v>
      </c>
      <c r="G23" s="84">
        <v>620</v>
      </c>
      <c r="H23" s="79" t="s">
        <v>338</v>
      </c>
    </row>
    <row r="24" s="56" customFormat="1" ht="35" customHeight="1" spans="1:8">
      <c r="A24" s="82" t="s">
        <v>341</v>
      </c>
      <c r="B24" s="83" t="s">
        <v>342</v>
      </c>
      <c r="C24" s="22" t="s">
        <v>305</v>
      </c>
      <c r="D24" s="84">
        <v>50</v>
      </c>
      <c r="E24" s="85"/>
      <c r="F24" s="32">
        <f t="shared" si="0"/>
        <v>0</v>
      </c>
      <c r="G24" s="84">
        <v>180</v>
      </c>
      <c r="H24" s="79" t="s">
        <v>343</v>
      </c>
    </row>
    <row r="25" s="56" customFormat="1" ht="29.1" customHeight="1" spans="1:8">
      <c r="A25" s="82" t="s">
        <v>344</v>
      </c>
      <c r="B25" s="83" t="s">
        <v>345</v>
      </c>
      <c r="C25" s="79" t="s">
        <v>346</v>
      </c>
      <c r="D25" s="32">
        <v>1845</v>
      </c>
      <c r="E25" s="85"/>
      <c r="F25" s="32">
        <f t="shared" si="0"/>
        <v>0</v>
      </c>
      <c r="G25" s="84">
        <v>200</v>
      </c>
      <c r="H25" s="79" t="s">
        <v>347</v>
      </c>
    </row>
    <row r="26" s="56" customFormat="1" ht="29.1" customHeight="1" spans="1:8">
      <c r="A26" s="82" t="s">
        <v>348</v>
      </c>
      <c r="B26" s="83" t="s">
        <v>349</v>
      </c>
      <c r="C26" s="79" t="s">
        <v>350</v>
      </c>
      <c r="D26" s="32">
        <v>22</v>
      </c>
      <c r="E26" s="85"/>
      <c r="F26" s="32">
        <f t="shared" si="0"/>
        <v>0</v>
      </c>
      <c r="G26" s="84">
        <v>1500</v>
      </c>
      <c r="H26" s="79" t="s">
        <v>351</v>
      </c>
    </row>
    <row r="27" s="56" customFormat="1" ht="29.1" customHeight="1" spans="1:8">
      <c r="A27" s="82" t="s">
        <v>352</v>
      </c>
      <c r="B27" s="83" t="s">
        <v>353</v>
      </c>
      <c r="C27" s="79" t="s">
        <v>350</v>
      </c>
      <c r="D27" s="32">
        <v>90</v>
      </c>
      <c r="E27" s="85"/>
      <c r="F27" s="32">
        <f t="shared" si="0"/>
        <v>0</v>
      </c>
      <c r="G27" s="84">
        <v>1000</v>
      </c>
      <c r="H27" s="79" t="s">
        <v>351</v>
      </c>
    </row>
    <row r="28" s="3" customFormat="1" ht="24.95" customHeight="1" spans="1:8">
      <c r="A28" s="52" t="s">
        <v>354</v>
      </c>
      <c r="B28" s="53"/>
      <c r="C28" s="53"/>
      <c r="D28" s="53"/>
      <c r="E28" s="53"/>
      <c r="F28" s="54">
        <f>SUM(F5:F27)</f>
        <v>0</v>
      </c>
      <c r="G28" s="54"/>
      <c r="H28" s="87" t="s">
        <v>221</v>
      </c>
    </row>
    <row r="29" s="3" customFormat="1" customHeight="1" spans="1:8">
      <c r="A29" s="39"/>
      <c r="C29" s="40"/>
      <c r="D29" s="41"/>
      <c r="E29" s="42"/>
      <c r="F29" s="42"/>
      <c r="G29" s="42"/>
      <c r="H29" s="43"/>
    </row>
    <row r="30" s="3" customFormat="1" customHeight="1" spans="1:8">
      <c r="A30" s="39"/>
      <c r="C30" s="40"/>
      <c r="D30" s="41"/>
      <c r="E30" s="8"/>
      <c r="F30" s="8"/>
      <c r="G30" s="8"/>
      <c r="H30" s="43"/>
    </row>
    <row r="31" s="3" customFormat="1" customHeight="1" spans="1:8">
      <c r="A31" s="39"/>
      <c r="C31" s="40"/>
      <c r="D31" s="41"/>
      <c r="E31" s="42"/>
      <c r="F31" s="42"/>
      <c r="G31" s="42"/>
      <c r="H31" s="43"/>
    </row>
    <row r="32" s="3" customFormat="1" customHeight="1" spans="1:8">
      <c r="A32" s="39"/>
      <c r="C32" s="40"/>
      <c r="D32" s="41"/>
      <c r="E32" s="42"/>
      <c r="F32" s="42"/>
      <c r="G32" s="42"/>
      <c r="H32" s="43"/>
    </row>
  </sheetData>
  <sheetProtection password="CC33" sheet="1" formatColumns="0" formatRows="0" objects="1"/>
  <protectedRanges>
    <protectedRange sqref="D28:D50" name="区域1"/>
    <protectedRange sqref="E22:E23" name="区域1_3"/>
  </protectedRanges>
  <mergeCells count="4">
    <mergeCell ref="A1:H1"/>
    <mergeCell ref="A3:H3"/>
    <mergeCell ref="A28:E28"/>
    <mergeCell ref="F28:G28"/>
  </mergeCells>
  <dataValidations count="1">
    <dataValidation type="whole" operator="lessThanOrEqual" allowBlank="1" showInputMessage="1" showErrorMessage="1" sqref="E5:E27">
      <formula1>G5:G1048559</formula1>
    </dataValidation>
  </dataValidations>
  <pageMargins left="0.751388888888889" right="0.751388888888889" top="1" bottom="1" header="0.5" footer="0.5"/>
  <pageSetup paperSize="9"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showZeros="0" view="pageBreakPreview" zoomScaleNormal="100" workbookViewId="0">
      <selection activeCell="H5" sqref="H5"/>
    </sheetView>
  </sheetViews>
  <sheetFormatPr defaultColWidth="9" defaultRowHeight="28.5" customHeight="1" outlineLevelCol="7"/>
  <cols>
    <col min="1" max="1" width="7.5" style="5" customWidth="1"/>
    <col min="2" max="2" width="18" style="6" customWidth="1"/>
    <col min="3" max="3" width="5.875" style="6" customWidth="1"/>
    <col min="4" max="4" width="8" style="7" customWidth="1"/>
    <col min="5" max="5" width="9.375" style="8" customWidth="1"/>
    <col min="6" max="6" width="10.5" style="8" customWidth="1"/>
    <col min="7" max="7" width="9.25" style="8" customWidth="1"/>
    <col min="8" max="8" width="18.625" style="9" customWidth="1"/>
    <col min="9" max="16384" width="9" style="6"/>
  </cols>
  <sheetData>
    <row r="1" s="1" customFormat="1" ht="24.95" customHeight="1" spans="1:8">
      <c r="A1" s="10" t="s">
        <v>43</v>
      </c>
      <c r="B1" s="11"/>
      <c r="C1" s="11"/>
      <c r="D1" s="12"/>
      <c r="E1" s="11"/>
      <c r="F1" s="11"/>
      <c r="G1" s="11"/>
      <c r="H1" s="13"/>
    </row>
    <row r="2" s="2" customFormat="1" ht="24.95" customHeight="1" spans="1:8">
      <c r="A2" s="14" t="str">
        <f>汇总!A2</f>
        <v>项目名称：2025年度南京江北新区农村公路县道日常养护项目</v>
      </c>
      <c r="B2" s="15"/>
      <c r="C2" s="16"/>
      <c r="D2" s="17"/>
      <c r="F2" s="18"/>
      <c r="G2" s="18"/>
      <c r="H2" s="18" t="s">
        <v>19</v>
      </c>
    </row>
    <row r="3" s="3" customFormat="1" ht="24.95" customHeight="1" spans="1:8">
      <c r="A3" s="19" t="s">
        <v>355</v>
      </c>
      <c r="B3" s="19"/>
      <c r="C3" s="19"/>
      <c r="D3" s="20"/>
      <c r="E3" s="19"/>
      <c r="F3" s="19"/>
      <c r="G3" s="19"/>
      <c r="H3" s="21"/>
    </row>
    <row r="4" s="4" customFormat="1" ht="41.1" customHeight="1" spans="1:8">
      <c r="A4" s="22" t="s">
        <v>356</v>
      </c>
      <c r="B4" s="22" t="s">
        <v>357</v>
      </c>
      <c r="C4" s="22" t="s">
        <v>358</v>
      </c>
      <c r="D4" s="23" t="s">
        <v>359</v>
      </c>
      <c r="E4" s="23" t="s">
        <v>224</v>
      </c>
      <c r="F4" s="24" t="s">
        <v>287</v>
      </c>
      <c r="G4" s="22" t="s">
        <v>360</v>
      </c>
      <c r="H4" s="24" t="s">
        <v>361</v>
      </c>
    </row>
    <row r="5" s="56" customFormat="1" ht="38.1" customHeight="1" spans="1:8">
      <c r="A5" s="25" t="s">
        <v>164</v>
      </c>
      <c r="B5" s="59" t="s">
        <v>362</v>
      </c>
      <c r="C5" s="22" t="s">
        <v>289</v>
      </c>
      <c r="D5" s="23">
        <v>8</v>
      </c>
      <c r="E5" s="60"/>
      <c r="F5" s="30">
        <f>D5*E5</f>
        <v>0</v>
      </c>
      <c r="G5" s="61">
        <v>700</v>
      </c>
      <c r="H5" s="24" t="s">
        <v>363</v>
      </c>
    </row>
    <row r="6" s="56" customFormat="1" ht="38.1" customHeight="1" spans="1:8">
      <c r="A6" s="25" t="s">
        <v>167</v>
      </c>
      <c r="B6" s="59" t="s">
        <v>364</v>
      </c>
      <c r="C6" s="22" t="s">
        <v>289</v>
      </c>
      <c r="D6" s="23">
        <v>8</v>
      </c>
      <c r="E6" s="60"/>
      <c r="F6" s="30">
        <f t="shared" ref="F6:F13" si="0">D6*E6</f>
        <v>0</v>
      </c>
      <c r="G6" s="61">
        <v>900</v>
      </c>
      <c r="H6" s="24" t="s">
        <v>363</v>
      </c>
    </row>
    <row r="7" s="57" customFormat="1" ht="26.1" customHeight="1" spans="1:8">
      <c r="A7" s="25" t="s">
        <v>169</v>
      </c>
      <c r="B7" s="45" t="s">
        <v>365</v>
      </c>
      <c r="C7" s="62" t="s">
        <v>138</v>
      </c>
      <c r="D7" s="63">
        <v>40</v>
      </c>
      <c r="E7" s="60"/>
      <c r="F7" s="30">
        <f t="shared" si="0"/>
        <v>0</v>
      </c>
      <c r="G7" s="61">
        <v>1000</v>
      </c>
      <c r="H7" s="64" t="s">
        <v>366</v>
      </c>
    </row>
    <row r="8" s="57" customFormat="1" ht="26.1" customHeight="1" spans="1:8">
      <c r="A8" s="25" t="s">
        <v>171</v>
      </c>
      <c r="B8" s="45" t="s">
        <v>367</v>
      </c>
      <c r="C8" s="62" t="s">
        <v>138</v>
      </c>
      <c r="D8" s="63">
        <v>20</v>
      </c>
      <c r="E8" s="60"/>
      <c r="F8" s="30">
        <f t="shared" si="0"/>
        <v>0</v>
      </c>
      <c r="G8" s="61">
        <v>1300</v>
      </c>
      <c r="H8" s="64" t="s">
        <v>366</v>
      </c>
    </row>
    <row r="9" s="57" customFormat="1" ht="36" customHeight="1" spans="1:8">
      <c r="A9" s="25" t="s">
        <v>175</v>
      </c>
      <c r="B9" s="45" t="s">
        <v>368</v>
      </c>
      <c r="C9" s="62" t="s">
        <v>138</v>
      </c>
      <c r="D9" s="63">
        <v>330</v>
      </c>
      <c r="E9" s="60"/>
      <c r="F9" s="30">
        <f t="shared" si="0"/>
        <v>0</v>
      </c>
      <c r="G9" s="61">
        <v>10</v>
      </c>
      <c r="H9" s="22" t="s">
        <v>369</v>
      </c>
    </row>
    <row r="10" s="57" customFormat="1" ht="36" customHeight="1" spans="1:8">
      <c r="A10" s="25" t="s">
        <v>177</v>
      </c>
      <c r="B10" s="65" t="s">
        <v>370</v>
      </c>
      <c r="C10" s="66" t="s">
        <v>149</v>
      </c>
      <c r="D10" s="63">
        <v>97.97</v>
      </c>
      <c r="E10" s="60"/>
      <c r="F10" s="30">
        <f t="shared" si="0"/>
        <v>0</v>
      </c>
      <c r="G10" s="61">
        <v>15</v>
      </c>
      <c r="H10" s="22" t="s">
        <v>369</v>
      </c>
    </row>
    <row r="11" s="58" customFormat="1" ht="51" customHeight="1" spans="1:8">
      <c r="A11" s="25" t="s">
        <v>180</v>
      </c>
      <c r="B11" s="67" t="s">
        <v>371</v>
      </c>
      <c r="C11" s="68" t="s">
        <v>184</v>
      </c>
      <c r="D11" s="63">
        <v>40</v>
      </c>
      <c r="E11" s="60"/>
      <c r="F11" s="30">
        <f t="shared" si="0"/>
        <v>0</v>
      </c>
      <c r="G11" s="61">
        <v>100</v>
      </c>
      <c r="H11" s="22" t="s">
        <v>372</v>
      </c>
    </row>
    <row r="12" s="58" customFormat="1" ht="26.1" customHeight="1" spans="1:8">
      <c r="A12" s="25" t="s">
        <v>182</v>
      </c>
      <c r="B12" s="69" t="s">
        <v>373</v>
      </c>
      <c r="C12" s="66" t="s">
        <v>149</v>
      </c>
      <c r="D12" s="63">
        <v>40</v>
      </c>
      <c r="E12" s="60"/>
      <c r="F12" s="30">
        <f t="shared" si="0"/>
        <v>0</v>
      </c>
      <c r="G12" s="61">
        <v>50</v>
      </c>
      <c r="H12" s="22" t="s">
        <v>374</v>
      </c>
    </row>
    <row r="13" s="58" customFormat="1" ht="26.1" customHeight="1" spans="1:8">
      <c r="A13" s="25" t="s">
        <v>185</v>
      </c>
      <c r="B13" s="70" t="s">
        <v>375</v>
      </c>
      <c r="C13" s="71" t="s">
        <v>149</v>
      </c>
      <c r="D13" s="72">
        <v>20</v>
      </c>
      <c r="E13" s="73"/>
      <c r="F13" s="30">
        <f t="shared" si="0"/>
        <v>0</v>
      </c>
      <c r="G13" s="74">
        <v>120</v>
      </c>
      <c r="H13" s="75" t="s">
        <v>376</v>
      </c>
    </row>
    <row r="14" s="3" customFormat="1" ht="24.95" customHeight="1" spans="1:8">
      <c r="A14" s="52" t="s">
        <v>377</v>
      </c>
      <c r="B14" s="53"/>
      <c r="C14" s="53"/>
      <c r="D14" s="53"/>
      <c r="E14" s="53"/>
      <c r="F14" s="54">
        <f>SUM(F5:F13)</f>
        <v>0</v>
      </c>
      <c r="G14" s="54"/>
      <c r="H14" s="38" t="s">
        <v>378</v>
      </c>
    </row>
    <row r="15" s="3" customFormat="1" customHeight="1" spans="1:8">
      <c r="A15" s="39"/>
      <c r="C15" s="40"/>
      <c r="D15" s="41"/>
      <c r="E15" s="42"/>
      <c r="F15" s="42"/>
      <c r="G15" s="42"/>
      <c r="H15" s="43"/>
    </row>
    <row r="16" s="3" customFormat="1" customHeight="1" spans="1:8">
      <c r="A16" s="39"/>
      <c r="C16" s="40"/>
      <c r="D16" s="41"/>
      <c r="E16" s="8"/>
      <c r="F16" s="8"/>
      <c r="G16" s="8"/>
      <c r="H16" s="43"/>
    </row>
    <row r="17" s="3" customFormat="1" customHeight="1" spans="1:8">
      <c r="A17" s="39"/>
      <c r="C17" s="40"/>
      <c r="D17" s="41"/>
      <c r="E17" s="42"/>
      <c r="F17" s="42"/>
      <c r="G17" s="42"/>
      <c r="H17" s="43"/>
    </row>
    <row r="18" s="3" customFormat="1" customHeight="1" spans="1:8">
      <c r="A18" s="39"/>
      <c r="C18" s="40"/>
      <c r="D18" s="41"/>
      <c r="E18" s="42"/>
      <c r="F18" s="42"/>
      <c r="G18" s="42"/>
      <c r="H18" s="43"/>
    </row>
  </sheetData>
  <sheetProtection password="CC33" sheet="1" formatColumns="0" formatRows="0" objects="1"/>
  <protectedRanges>
    <protectedRange sqref="D14:D36 D14:D35 F14 F14" name="区域1"/>
  </protectedRanges>
  <mergeCells count="4">
    <mergeCell ref="A1:H1"/>
    <mergeCell ref="A3:H3"/>
    <mergeCell ref="A14:E14"/>
    <mergeCell ref="F14:G14"/>
  </mergeCells>
  <dataValidations count="1">
    <dataValidation type="decimal" operator="lessThanOrEqual" allowBlank="1" showInputMessage="1" showErrorMessage="1" sqref="E5:E13">
      <formula1>G5:G13</formula1>
    </dataValidation>
  </dataValidations>
  <pageMargins left="0.751388888888889" right="0.751388888888889" top="1" bottom="1" header="0.5" footer="0.5"/>
  <pageSetup paperSize="9"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5"/>
  <sheetViews>
    <sheetView showZeros="0" view="pageBreakPreview" zoomScaleNormal="100" workbookViewId="0">
      <selection activeCell="F5" sqref="F5"/>
    </sheetView>
  </sheetViews>
  <sheetFormatPr defaultColWidth="9" defaultRowHeight="28.5" customHeight="1"/>
  <cols>
    <col min="1" max="1" width="7.5" style="5" customWidth="1"/>
    <col min="2" max="2" width="15.875" style="6" customWidth="1"/>
    <col min="3" max="3" width="5.875" style="6" customWidth="1"/>
    <col min="4" max="4" width="8" style="7" customWidth="1"/>
    <col min="5" max="5" width="9.875" style="8" customWidth="1"/>
    <col min="6" max="6" width="10.375" style="8" customWidth="1"/>
    <col min="7" max="7" width="9.25" style="8" customWidth="1"/>
    <col min="8" max="8" width="18.125" style="9" customWidth="1"/>
    <col min="9" max="16384" width="9" style="6"/>
  </cols>
  <sheetData>
    <row r="1" s="1" customFormat="1" ht="24.95" customHeight="1" spans="1:8">
      <c r="A1" s="10" t="s">
        <v>43</v>
      </c>
      <c r="B1" s="11"/>
      <c r="C1" s="11"/>
      <c r="D1" s="12"/>
      <c r="E1" s="11"/>
      <c r="F1" s="11"/>
      <c r="G1" s="11"/>
      <c r="H1" s="13"/>
    </row>
    <row r="2" s="2" customFormat="1" ht="24.95" customHeight="1" spans="1:8">
      <c r="A2" s="14" t="str">
        <f>汇总!A2</f>
        <v>项目名称：2025年度南京江北新区农村公路县道日常养护项目</v>
      </c>
      <c r="B2" s="15"/>
      <c r="C2" s="16"/>
      <c r="D2" s="17"/>
      <c r="F2" s="18"/>
      <c r="G2" s="18"/>
      <c r="H2" s="18" t="s">
        <v>19</v>
      </c>
    </row>
    <row r="3" s="3" customFormat="1" ht="24.95" customHeight="1" spans="1:8">
      <c r="A3" s="19" t="s">
        <v>379</v>
      </c>
      <c r="B3" s="19"/>
      <c r="C3" s="19"/>
      <c r="D3" s="20"/>
      <c r="E3" s="19"/>
      <c r="F3" s="19"/>
      <c r="G3" s="19"/>
      <c r="H3" s="21"/>
    </row>
    <row r="4" s="4" customFormat="1" ht="41.1" customHeight="1" spans="1:8">
      <c r="A4" s="22" t="s">
        <v>356</v>
      </c>
      <c r="B4" s="22" t="s">
        <v>357</v>
      </c>
      <c r="C4" s="22" t="s">
        <v>358</v>
      </c>
      <c r="D4" s="23" t="s">
        <v>359</v>
      </c>
      <c r="E4" s="23" t="s">
        <v>224</v>
      </c>
      <c r="F4" s="24" t="s">
        <v>287</v>
      </c>
      <c r="G4" s="22" t="s">
        <v>360</v>
      </c>
      <c r="H4" s="24" t="s">
        <v>361</v>
      </c>
    </row>
    <row r="5" ht="27.95" customHeight="1" spans="1:8">
      <c r="A5" s="25" t="s">
        <v>217</v>
      </c>
      <c r="B5" s="45" t="s">
        <v>380</v>
      </c>
      <c r="C5" s="27" t="s">
        <v>381</v>
      </c>
      <c r="D5" s="28">
        <v>20</v>
      </c>
      <c r="E5" s="46"/>
      <c r="F5" s="30">
        <f t="shared" ref="F5:F10" si="0">D5*E5</f>
        <v>0</v>
      </c>
      <c r="G5" s="28">
        <v>48</v>
      </c>
      <c r="H5" s="28" t="s">
        <v>382</v>
      </c>
    </row>
    <row r="6" s="44" customFormat="1" ht="27.95" customHeight="1" spans="1:19">
      <c r="A6" s="25" t="s">
        <v>383</v>
      </c>
      <c r="B6" s="47" t="s">
        <v>384</v>
      </c>
      <c r="C6" s="48" t="s">
        <v>138</v>
      </c>
      <c r="D6" s="49">
        <v>10</v>
      </c>
      <c r="E6" s="46"/>
      <c r="F6" s="30">
        <f t="shared" si="0"/>
        <v>0</v>
      </c>
      <c r="G6" s="28">
        <v>160</v>
      </c>
      <c r="H6" s="30" t="s">
        <v>385</v>
      </c>
      <c r="J6" s="55"/>
      <c r="K6" s="55"/>
      <c r="L6" s="55"/>
      <c r="M6" s="55"/>
      <c r="N6" s="55"/>
      <c r="O6" s="55"/>
      <c r="P6" s="55"/>
      <c r="Q6" s="55"/>
      <c r="R6" s="55"/>
      <c r="S6" s="55"/>
    </row>
    <row r="7" s="44" customFormat="1" ht="27.95" customHeight="1" spans="1:19">
      <c r="A7" s="25" t="s">
        <v>386</v>
      </c>
      <c r="B7" s="47" t="s">
        <v>387</v>
      </c>
      <c r="C7" s="48" t="s">
        <v>388</v>
      </c>
      <c r="D7" s="49">
        <v>30</v>
      </c>
      <c r="E7" s="46"/>
      <c r="F7" s="30">
        <f t="shared" si="0"/>
        <v>0</v>
      </c>
      <c r="G7" s="28">
        <v>58</v>
      </c>
      <c r="H7" s="30" t="s">
        <v>385</v>
      </c>
      <c r="J7" s="55"/>
      <c r="K7" s="55"/>
      <c r="L7" s="55"/>
      <c r="M7" s="55"/>
      <c r="N7" s="55"/>
      <c r="O7" s="55"/>
      <c r="P7" s="55"/>
      <c r="Q7" s="55"/>
      <c r="R7" s="55"/>
      <c r="S7" s="55"/>
    </row>
    <row r="8" s="44" customFormat="1" ht="27.95" customHeight="1" spans="1:19">
      <c r="A8" s="25" t="s">
        <v>389</v>
      </c>
      <c r="B8" s="50" t="s">
        <v>390</v>
      </c>
      <c r="C8" s="48" t="s">
        <v>391</v>
      </c>
      <c r="D8" s="32">
        <v>30</v>
      </c>
      <c r="E8" s="46"/>
      <c r="F8" s="30">
        <f t="shared" si="0"/>
        <v>0</v>
      </c>
      <c r="G8" s="28">
        <v>300.95</v>
      </c>
      <c r="H8" s="51" t="s">
        <v>392</v>
      </c>
      <c r="J8" s="55"/>
      <c r="K8" s="55"/>
      <c r="L8" s="55"/>
      <c r="M8" s="55"/>
      <c r="N8" s="55"/>
      <c r="O8" s="55"/>
      <c r="P8" s="55"/>
      <c r="Q8" s="55"/>
      <c r="R8" s="55"/>
      <c r="S8" s="55"/>
    </row>
    <row r="9" s="44" customFormat="1" ht="27.95" customHeight="1" spans="1:19">
      <c r="A9" s="25" t="s">
        <v>393</v>
      </c>
      <c r="B9" s="50" t="s">
        <v>394</v>
      </c>
      <c r="C9" s="48" t="s">
        <v>395</v>
      </c>
      <c r="D9" s="49">
        <v>300</v>
      </c>
      <c r="E9" s="46"/>
      <c r="F9" s="30">
        <f t="shared" si="0"/>
        <v>0</v>
      </c>
      <c r="G9" s="28">
        <v>101.71</v>
      </c>
      <c r="H9" s="51" t="s">
        <v>396</v>
      </c>
      <c r="J9" s="55"/>
      <c r="K9" s="55"/>
      <c r="L9" s="55"/>
      <c r="M9" s="55"/>
      <c r="N9" s="55"/>
      <c r="O9" s="55"/>
      <c r="P9" s="55"/>
      <c r="Q9" s="55"/>
      <c r="R9" s="55"/>
      <c r="S9" s="55"/>
    </row>
    <row r="10" s="44" customFormat="1" ht="27.95" customHeight="1" spans="1:19">
      <c r="A10" s="25" t="s">
        <v>397</v>
      </c>
      <c r="B10" s="50" t="s">
        <v>398</v>
      </c>
      <c r="C10" s="48" t="s">
        <v>395</v>
      </c>
      <c r="D10" s="49">
        <v>10</v>
      </c>
      <c r="E10" s="46"/>
      <c r="F10" s="30">
        <f t="shared" si="0"/>
        <v>0</v>
      </c>
      <c r="G10" s="28">
        <v>186.56</v>
      </c>
      <c r="H10" s="48" t="s">
        <v>399</v>
      </c>
      <c r="J10" s="55"/>
      <c r="K10" s="55"/>
      <c r="L10" s="55"/>
      <c r="M10" s="55"/>
      <c r="N10" s="55"/>
      <c r="O10" s="55"/>
      <c r="P10" s="55"/>
      <c r="Q10" s="55"/>
      <c r="R10" s="55"/>
      <c r="S10" s="55"/>
    </row>
    <row r="11" s="3" customFormat="1" ht="24.95" customHeight="1" spans="1:8">
      <c r="A11" s="52" t="s">
        <v>400</v>
      </c>
      <c r="B11" s="53"/>
      <c r="C11" s="53"/>
      <c r="D11" s="53"/>
      <c r="E11" s="53"/>
      <c r="F11" s="54">
        <f>SUM(F5:F10)</f>
        <v>0</v>
      </c>
      <c r="G11" s="54"/>
      <c r="H11" s="38" t="s">
        <v>378</v>
      </c>
    </row>
    <row r="12" s="3" customFormat="1" customHeight="1" spans="1:8">
      <c r="A12" s="39"/>
      <c r="C12" s="40"/>
      <c r="D12" s="41"/>
      <c r="E12" s="42"/>
      <c r="F12" s="42"/>
      <c r="G12" s="42"/>
      <c r="H12" s="43"/>
    </row>
    <row r="13" s="3" customFormat="1" customHeight="1" spans="1:8">
      <c r="A13" s="39"/>
      <c r="C13" s="40"/>
      <c r="D13" s="41"/>
      <c r="E13" s="8"/>
      <c r="F13" s="8"/>
      <c r="G13" s="8"/>
      <c r="H13" s="43"/>
    </row>
    <row r="14" s="3" customFormat="1" customHeight="1" spans="1:8">
      <c r="A14" s="39"/>
      <c r="C14" s="40"/>
      <c r="D14" s="41"/>
      <c r="E14" s="42"/>
      <c r="F14" s="42"/>
      <c r="G14" s="42"/>
      <c r="H14" s="43"/>
    </row>
    <row r="15" s="3" customFormat="1" customHeight="1" spans="1:8">
      <c r="A15" s="39"/>
      <c r="C15" s="40"/>
      <c r="D15" s="41"/>
      <c r="E15" s="42"/>
      <c r="F15" s="42"/>
      <c r="G15" s="42"/>
      <c r="H15" s="43"/>
    </row>
  </sheetData>
  <sheetProtection password="CC33" sheet="1" formatColumns="0" formatRows="0" objects="1"/>
  <protectedRanges>
    <protectedRange sqref="D11:D33 F11" name="区域1"/>
  </protectedRanges>
  <mergeCells count="4">
    <mergeCell ref="A1:H1"/>
    <mergeCell ref="A3:H3"/>
    <mergeCell ref="A11:E11"/>
    <mergeCell ref="F11:G11"/>
  </mergeCells>
  <dataValidations count="1">
    <dataValidation type="decimal" operator="lessThanOrEqual" allowBlank="1" showInputMessage="1" showErrorMessage="1" sqref="E5:E10">
      <formula1>G5:G10</formula1>
    </dataValidation>
  </dataValidations>
  <pageMargins left="0.751388888888889" right="0.751388888888889" top="1" bottom="1" header="0.5" footer="0.5"/>
  <pageSetup paperSize="9"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showZeros="0" view="pageBreakPreview" zoomScale="85" zoomScaleNormal="100" workbookViewId="0">
      <selection activeCell="K13" sqref="K13"/>
    </sheetView>
  </sheetViews>
  <sheetFormatPr defaultColWidth="9" defaultRowHeight="28.5" customHeight="1" outlineLevelCol="7"/>
  <cols>
    <col min="1" max="1" width="7.5" style="5" customWidth="1"/>
    <col min="2" max="2" width="15.875" style="6" customWidth="1"/>
    <col min="3" max="3" width="5.875" style="6" customWidth="1"/>
    <col min="4" max="4" width="9.5" style="7" customWidth="1"/>
    <col min="5" max="5" width="8.825" style="8" customWidth="1"/>
    <col min="6" max="7" width="10" style="8" customWidth="1"/>
    <col min="8" max="8" width="18.825" style="9" customWidth="1"/>
    <col min="9" max="16384" width="9" style="6"/>
  </cols>
  <sheetData>
    <row r="1" s="1" customFormat="1" ht="24.95" customHeight="1" spans="1:8">
      <c r="A1" s="10" t="s">
        <v>43</v>
      </c>
      <c r="B1" s="11"/>
      <c r="C1" s="11"/>
      <c r="D1" s="12"/>
      <c r="E1" s="11"/>
      <c r="F1" s="11"/>
      <c r="G1" s="12"/>
      <c r="H1" s="13"/>
    </row>
    <row r="2" s="2" customFormat="1" ht="24.95" customHeight="1" spans="1:8">
      <c r="A2" s="14" t="str">
        <f>汇总!A2</f>
        <v>项目名称：2025年度南京江北新区农村公路县道日常养护项目</v>
      </c>
      <c r="B2" s="15"/>
      <c r="C2" s="16"/>
      <c r="D2" s="17"/>
      <c r="F2" s="18"/>
      <c r="G2" s="18"/>
      <c r="H2" s="18" t="s">
        <v>19</v>
      </c>
    </row>
    <row r="3" s="3" customFormat="1" ht="24.95" customHeight="1" spans="1:8">
      <c r="A3" s="19" t="s">
        <v>401</v>
      </c>
      <c r="B3" s="19"/>
      <c r="C3" s="19"/>
      <c r="D3" s="20"/>
      <c r="E3" s="19"/>
      <c r="F3" s="19"/>
      <c r="G3" s="20"/>
      <c r="H3" s="21"/>
    </row>
    <row r="4" s="4" customFormat="1" ht="41.1" customHeight="1" spans="1:8">
      <c r="A4" s="22" t="s">
        <v>356</v>
      </c>
      <c r="B4" s="22" t="s">
        <v>357</v>
      </c>
      <c r="C4" s="22" t="s">
        <v>358</v>
      </c>
      <c r="D4" s="23" t="s">
        <v>359</v>
      </c>
      <c r="E4" s="23" t="s">
        <v>224</v>
      </c>
      <c r="F4" s="24" t="s">
        <v>287</v>
      </c>
      <c r="G4" s="23" t="s">
        <v>360</v>
      </c>
      <c r="H4" s="24" t="s">
        <v>361</v>
      </c>
    </row>
    <row r="5" s="4" customFormat="1" ht="30.95" customHeight="1" spans="1:8">
      <c r="A5" s="25" t="s">
        <v>402</v>
      </c>
      <c r="B5" s="26" t="s">
        <v>403</v>
      </c>
      <c r="C5" s="27" t="s">
        <v>381</v>
      </c>
      <c r="D5" s="28">
        <v>15</v>
      </c>
      <c r="E5" s="29"/>
      <c r="F5" s="30">
        <f>D5*E5</f>
        <v>0</v>
      </c>
      <c r="G5" s="23">
        <v>30</v>
      </c>
      <c r="H5" s="24" t="s">
        <v>404</v>
      </c>
    </row>
    <row r="6" s="4" customFormat="1" ht="30.95" customHeight="1" spans="1:8">
      <c r="A6" s="25" t="s">
        <v>405</v>
      </c>
      <c r="B6" s="26" t="s">
        <v>406</v>
      </c>
      <c r="C6" s="31" t="s">
        <v>407</v>
      </c>
      <c r="D6" s="28">
        <v>1</v>
      </c>
      <c r="E6" s="29"/>
      <c r="F6" s="30">
        <f t="shared" ref="F6:F14" si="0">D6*E6</f>
        <v>0</v>
      </c>
      <c r="G6" s="23">
        <v>1100</v>
      </c>
      <c r="H6" s="24" t="s">
        <v>408</v>
      </c>
    </row>
    <row r="7" s="4" customFormat="1" ht="30.95" customHeight="1" spans="1:8">
      <c r="A7" s="25" t="s">
        <v>409</v>
      </c>
      <c r="B7" s="26" t="s">
        <v>410</v>
      </c>
      <c r="C7" s="31" t="s">
        <v>407</v>
      </c>
      <c r="D7" s="32">
        <v>5</v>
      </c>
      <c r="E7" s="29"/>
      <c r="F7" s="30">
        <f t="shared" si="0"/>
        <v>0</v>
      </c>
      <c r="G7" s="23">
        <v>800</v>
      </c>
      <c r="H7" s="24" t="s">
        <v>408</v>
      </c>
    </row>
    <row r="8" s="4" customFormat="1" ht="30.95" customHeight="1" spans="1:8">
      <c r="A8" s="25" t="s">
        <v>411</v>
      </c>
      <c r="B8" s="26" t="s">
        <v>412</v>
      </c>
      <c r="C8" s="31" t="s">
        <v>407</v>
      </c>
      <c r="D8" s="28">
        <v>1</v>
      </c>
      <c r="E8" s="29"/>
      <c r="F8" s="30">
        <f t="shared" si="0"/>
        <v>0</v>
      </c>
      <c r="G8" s="23">
        <v>1200</v>
      </c>
      <c r="H8" s="24" t="s">
        <v>408</v>
      </c>
    </row>
    <row r="9" s="4" customFormat="1" ht="30.95" customHeight="1" spans="1:8">
      <c r="A9" s="25" t="s">
        <v>413</v>
      </c>
      <c r="B9" s="33" t="s">
        <v>414</v>
      </c>
      <c r="C9" s="31" t="s">
        <v>407</v>
      </c>
      <c r="D9" s="28">
        <v>1</v>
      </c>
      <c r="E9" s="29"/>
      <c r="F9" s="30">
        <f t="shared" si="0"/>
        <v>0</v>
      </c>
      <c r="G9" s="23">
        <v>400</v>
      </c>
      <c r="H9" s="24" t="s">
        <v>408</v>
      </c>
    </row>
    <row r="10" s="4" customFormat="1" ht="30.95" customHeight="1" spans="1:8">
      <c r="A10" s="25" t="s">
        <v>415</v>
      </c>
      <c r="B10" s="33" t="s">
        <v>416</v>
      </c>
      <c r="C10" s="31" t="s">
        <v>407</v>
      </c>
      <c r="D10" s="28">
        <v>1</v>
      </c>
      <c r="E10" s="29"/>
      <c r="F10" s="30">
        <f t="shared" si="0"/>
        <v>0</v>
      </c>
      <c r="G10" s="23">
        <v>600</v>
      </c>
      <c r="H10" s="24" t="s">
        <v>408</v>
      </c>
    </row>
    <row r="11" s="4" customFormat="1" ht="30.95" customHeight="1" spans="1:8">
      <c r="A11" s="25" t="s">
        <v>417</v>
      </c>
      <c r="B11" s="33" t="s">
        <v>418</v>
      </c>
      <c r="C11" s="31" t="s">
        <v>407</v>
      </c>
      <c r="D11" s="28">
        <v>1</v>
      </c>
      <c r="E11" s="29"/>
      <c r="F11" s="30">
        <f t="shared" si="0"/>
        <v>0</v>
      </c>
      <c r="G11" s="23">
        <v>4000</v>
      </c>
      <c r="H11" s="24" t="s">
        <v>408</v>
      </c>
    </row>
    <row r="12" s="4" customFormat="1" ht="30.95" customHeight="1" spans="1:8">
      <c r="A12" s="25" t="s">
        <v>419</v>
      </c>
      <c r="B12" s="33" t="s">
        <v>420</v>
      </c>
      <c r="C12" s="31" t="s">
        <v>407</v>
      </c>
      <c r="D12" s="28">
        <v>1</v>
      </c>
      <c r="E12" s="29"/>
      <c r="F12" s="30">
        <f t="shared" si="0"/>
        <v>0</v>
      </c>
      <c r="G12" s="23">
        <v>216</v>
      </c>
      <c r="H12" s="24" t="s">
        <v>408</v>
      </c>
    </row>
    <row r="13" s="4" customFormat="1" ht="30.95" customHeight="1" spans="1:8">
      <c r="A13" s="25" t="s">
        <v>421</v>
      </c>
      <c r="B13" s="34" t="s">
        <v>422</v>
      </c>
      <c r="C13" s="31" t="s">
        <v>407</v>
      </c>
      <c r="D13" s="32">
        <v>80</v>
      </c>
      <c r="E13" s="29"/>
      <c r="F13" s="30">
        <f t="shared" si="0"/>
        <v>0</v>
      </c>
      <c r="G13" s="23">
        <v>280</v>
      </c>
      <c r="H13" s="24" t="s">
        <v>408</v>
      </c>
    </row>
    <row r="14" s="4" customFormat="1" ht="30.95" customHeight="1" spans="1:8">
      <c r="A14" s="25" t="s">
        <v>423</v>
      </c>
      <c r="B14" s="34" t="s">
        <v>424</v>
      </c>
      <c r="C14" s="31" t="s">
        <v>407</v>
      </c>
      <c r="D14" s="28">
        <v>1</v>
      </c>
      <c r="E14" s="29"/>
      <c r="F14" s="30">
        <f t="shared" si="0"/>
        <v>0</v>
      </c>
      <c r="G14" s="23">
        <v>300</v>
      </c>
      <c r="H14" s="24" t="s">
        <v>408</v>
      </c>
    </row>
    <row r="15" s="3" customFormat="1" ht="24.95" customHeight="1" spans="1:8">
      <c r="A15" s="35" t="s">
        <v>425</v>
      </c>
      <c r="B15" s="36"/>
      <c r="C15" s="36"/>
      <c r="D15" s="36"/>
      <c r="E15" s="36"/>
      <c r="F15" s="37">
        <f>SUM(F5:F14)</f>
        <v>0</v>
      </c>
      <c r="G15" s="37"/>
      <c r="H15" s="38" t="s">
        <v>378</v>
      </c>
    </row>
    <row r="16" s="3" customFormat="1" customHeight="1" spans="1:8">
      <c r="A16" s="39"/>
      <c r="C16" s="40"/>
      <c r="D16" s="41"/>
      <c r="E16" s="42"/>
      <c r="F16" s="42"/>
      <c r="G16" s="42"/>
      <c r="H16" s="43"/>
    </row>
    <row r="17" s="3" customFormat="1" customHeight="1" spans="1:8">
      <c r="A17" s="39"/>
      <c r="C17" s="40"/>
      <c r="D17" s="41"/>
      <c r="E17" s="8"/>
      <c r="F17" s="8"/>
      <c r="G17" s="8"/>
      <c r="H17" s="43"/>
    </row>
    <row r="18" s="3" customFormat="1" customHeight="1" spans="1:8">
      <c r="A18" s="39"/>
      <c r="C18" s="40"/>
      <c r="D18" s="41"/>
      <c r="E18" s="42"/>
      <c r="F18" s="42"/>
      <c r="G18" s="42"/>
      <c r="H18" s="43"/>
    </row>
    <row r="19" s="3" customFormat="1" customHeight="1" spans="1:8">
      <c r="A19" s="39"/>
      <c r="C19" s="40"/>
      <c r="D19" s="41"/>
      <c r="E19" s="42"/>
      <c r="F19" s="42"/>
      <c r="G19" s="42"/>
      <c r="H19" s="43"/>
    </row>
  </sheetData>
  <sheetProtection password="CC33" sheet="1" formatColumns="0" formatRows="0" objects="1"/>
  <protectedRanges>
    <protectedRange sqref="D15:D37" name="区域1"/>
  </protectedRanges>
  <mergeCells count="4">
    <mergeCell ref="A1:H1"/>
    <mergeCell ref="A3:H3"/>
    <mergeCell ref="A15:E15"/>
    <mergeCell ref="F15:G15"/>
  </mergeCells>
  <dataValidations count="1">
    <dataValidation type="decimal" operator="lessThanOrEqual" allowBlank="1" showInputMessage="1" showErrorMessage="1" sqref="E5:E14">
      <formula1>G5:G14</formula1>
    </dataValidation>
  </dataValidations>
  <pageMargins left="0.751388888888889" right="0.751388888888889" top="1" bottom="1" header="0.5" footer="0.5"/>
  <pageSetup paperSize="9" orientation="portrait"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8" master="" otherUserPermission="visible"/>
  <rangeList sheetStid="9" master="" otherUserPermission="visible"/>
  <rangeList sheetStid="7" master="" otherUserPermission="visible"/>
  <rangeList sheetStid="10" master="" otherUserPermission="visible"/>
  <rangeList sheetStid="2" master="" otherUserPermission="visible">
    <arrUserId title="区域1_1" rangeCreator="" othersAccessPermission="edit"/>
  </rangeList>
  <rangeList sheetStid="3" master="" otherUserPermission="visible">
    <arrUserId title="区域1" rangeCreator="" othersAccessPermission="edit"/>
    <arrUserId title="区域1_3" rangeCreator="" othersAccessPermission="edit"/>
  </rangeList>
  <rangeList sheetStid="4" master="" otherUserPermission="visible">
    <arrUserId title="区域1" rangeCreator="" othersAccessPermission="edit"/>
  </rangeList>
  <rangeList sheetStid="5" master="" otherUserPermission="visible">
    <arrUserId title="区域1" rangeCreator="" othersAccessPermission="edit"/>
  </rangeList>
  <rangeList sheetStid="6" master="" otherUserPermission="visible">
    <arrUserId title="区域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封面</vt:lpstr>
      <vt:lpstr>清单说明</vt:lpstr>
      <vt:lpstr>汇总</vt:lpstr>
      <vt:lpstr>第100章  公路市政路段基价类</vt:lpstr>
      <vt:lpstr>第200章  路基</vt:lpstr>
      <vt:lpstr>第300章 路面</vt:lpstr>
      <vt:lpstr>第400章 桥涵</vt:lpstr>
      <vt:lpstr>第600章 安全设施</vt:lpstr>
      <vt:lpstr>第700章 绿化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zhengwei</dc:creator>
  <cp:lastModifiedBy>dagu</cp:lastModifiedBy>
  <dcterms:created xsi:type="dcterms:W3CDTF">2021-11-23T06:56:00Z</dcterms:created>
  <cp:lastPrinted>2021-11-25T00:27:00Z</cp:lastPrinted>
  <dcterms:modified xsi:type="dcterms:W3CDTF">2025-01-23T03:01:59Z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E272056B0B0F4D93B0FCDA0A0F1F28A9_13</vt:lpwstr>
  </property>
  <property fmtid="{D5CDD505-2E9C-101B-9397-08002B2CF9AE}" pid="3" name="KSOProductBuildVer">
    <vt:lpwstr>2052-12.1.0.17827</vt:lpwstr>
  </property>
</Properties>
</file>