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4240" windowHeight="12375"/>
  </bookViews>
  <sheets>
    <sheet name="合并" sheetId="3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01" i="3"/>
  <c r="E99"/>
  <c r="E87"/>
  <c r="E85"/>
  <c r="E84"/>
  <c r="E83"/>
  <c r="E82"/>
  <c r="E75"/>
  <c r="E74"/>
  <c r="E73"/>
  <c r="E56"/>
  <c r="E36"/>
  <c r="E35"/>
  <c r="E34"/>
  <c r="E31"/>
  <c r="E30"/>
  <c r="E17"/>
  <c r="E14"/>
  <c r="E11"/>
  <c r="E10"/>
  <c r="E9"/>
  <c r="E8"/>
  <c r="E7"/>
</calcChain>
</file>

<file path=xl/sharedStrings.xml><?xml version="1.0" encoding="utf-8"?>
<sst xmlns="http://schemas.openxmlformats.org/spreadsheetml/2006/main" count="378" uniqueCount="245">
  <si>
    <t>序号</t>
  </si>
  <si>
    <t>项目名称</t>
  </si>
  <si>
    <t>项目特征描述</t>
  </si>
  <si>
    <t>计量
单位</t>
  </si>
  <si>
    <t>工程量</t>
  </si>
  <si>
    <t>教学楼出新</t>
  </si>
  <si>
    <t>教学楼室外真石漆</t>
  </si>
  <si>
    <t>㎡</t>
  </si>
  <si>
    <t>综合楼室外真石漆</t>
  </si>
  <si>
    <t>行政楼室外真石漆</t>
  </si>
  <si>
    <t>4</t>
  </si>
  <si>
    <t>女生宿舍楼室外真石漆</t>
  </si>
  <si>
    <t>5</t>
  </si>
  <si>
    <t>男生宿舍楼室外真石漆</t>
  </si>
  <si>
    <t>内墙乳胶漆（教学楼及公共区域）</t>
  </si>
  <si>
    <t>顶面乳胶漆（教学楼及公共区域）</t>
  </si>
  <si>
    <t>护墙板墙裙（教学楼）</t>
  </si>
  <si>
    <t>主路路灯</t>
  </si>
  <si>
    <t>个</t>
  </si>
  <si>
    <t>疏散指示灯（教学楼）</t>
  </si>
  <si>
    <t>1、名称：安全出口标志指示灯                            2、安装形式：根据现场实际情况安装</t>
  </si>
  <si>
    <t>教学楼窗帘（教学楼）</t>
  </si>
  <si>
    <t>m</t>
  </si>
  <si>
    <t>班级牌（教学楼）</t>
  </si>
  <si>
    <t>1、材质：铝合金（可调换）                            2、尺寸：120*150mm            
3、含轨道、辅材安装</t>
  </si>
  <si>
    <t>钢质门（教学楼）</t>
  </si>
  <si>
    <t>1、门代号及洞口尺寸：M1027          
2、门框、扇材质：钢质                     3、含五金、门锁、门套等配件（配件要求）                       4、满足甲方要求</t>
  </si>
  <si>
    <t>樘</t>
  </si>
  <si>
    <t>插座（教学楼）</t>
  </si>
  <si>
    <t>照明开关（教学楼）</t>
  </si>
  <si>
    <t>网络插座（教学楼）</t>
  </si>
  <si>
    <t>1、接口类型：RJ45（8P8C，支持4对双绞线）。
2、外形尺寸：标准86型面板
3、含安装及辅材</t>
  </si>
  <si>
    <t>普通灯具（教学楼）</t>
  </si>
  <si>
    <t>1、名称红外感应灯      
2、尺寸：直径 230mm*厚50mm                           3、色温：6500K 白光</t>
  </si>
  <si>
    <t>校园围网翻新</t>
  </si>
  <si>
    <t>护坡修理</t>
  </si>
  <si>
    <t>1、尺寸：2.7*21m                              2、C30细石混凝土找平</t>
  </si>
  <si>
    <t>项</t>
  </si>
  <si>
    <t>本页小计</t>
  </si>
  <si>
    <t>道路黑色化</t>
  </si>
  <si>
    <t>原路面拆除</t>
  </si>
  <si>
    <t>1、部位：原路面拆除包含教学楼、女生宿舍前原路面拆除及劳动基地场地平整（不限于以下内容）
2、实际施工过程中，为了达到项目的使用要求和目的的所有拆除项目
3、所有需要拆除项目等均由投标单位自行勘察现场，自主报价，竣工结算不做调整。
4、垃圾外运，运距自行考虑，满足下一步装修施工要求。</t>
  </si>
  <si>
    <t>水泥混凝土路面</t>
  </si>
  <si>
    <t>1、混凝土种类：泵送商品砼 
2、5cm碎石垫层，混凝土厚10cm
3、混凝土强度等级：C30
4、含模板费用</t>
  </si>
  <si>
    <t>校园整体沥青路面</t>
  </si>
  <si>
    <t>1、沥青品种：6cm厚细粒式沥青混凝土AC-13C
2、基层清理
3、喷洒粘层油（0.4kg/㎡）
4、压实度≥0.92</t>
  </si>
  <si>
    <t xml:space="preserve">屋面防水 </t>
  </si>
  <si>
    <t>屋面防水</t>
  </si>
  <si>
    <t xml:space="preserve">综合楼
1、找平层厚度 3cm 厚DPM15细石混凝土找平层                 
2、卷材品种、规格、厚度：4mmSBS卷材防 水，国标-20℃                       
3、防水层数：单层                  
4、防水层做法：热熔满铺  </t>
  </si>
  <si>
    <t>行政楼                          
1、找平层厚度 3cm厚 C20 细石混凝土找平层
2、卷材品种、规格、厚度：4mmSBS 卷材防 水，国标-20°                        
3、防水层数：单层                                 4、防水层做法：热熔满铺</t>
  </si>
  <si>
    <t>教学楼                                                     1、找平层厚度 3cm厚 C20细石混凝土找平层                                       2、卷材品种、规格、厚度：4mmSBS 卷材防 水，国标-20°                                    3、防水层数：单层                                 4、防水层做法：热熔满铺</t>
  </si>
  <si>
    <t>食堂                                      1、找平层厚度 3cm 厚 C20细石混凝土找平层                                   2、卷材品种、规格、厚度：4mmSBS 卷材防 水，国标-20°                              3、防水层数：单层                                 4、防水层做法：热熔满铺</t>
  </si>
  <si>
    <t>校园景观出新</t>
  </si>
  <si>
    <t>男生宿舍后区</t>
  </si>
  <si>
    <t>绿化移除</t>
  </si>
  <si>
    <t>1、现场现有绿化移除及场地平整
2、满足建设单位要求
3、含绿化按照甲方要求移栽、弃运
4、投标单位自行勘察现场，费用自行考虑，</t>
  </si>
  <si>
    <t>防腐木座椅铺装</t>
  </si>
  <si>
    <t>1、块料品种、规格：110*400*20厚，防腐木（表面刷防腐漆，柚木色）
2、基础、垫层：材料品种、厚度：C20商品混凝土10cm厚</t>
  </si>
  <si>
    <t>砌筑座椅（异形板材加工）</t>
  </si>
  <si>
    <t>1、40宽砌筑树围座椅（异形）430宽*20厚花岗岩芝麻灰光面，阳面侧倒45°弧形角盖板，加工异型曲线
2、基础、垫层：材料品种、厚度：30厚干硬性水泥砂浆
3、基础、垫层：材料品种、厚度：标准砖砌筑水泥砂浆粉刷</t>
  </si>
  <si>
    <t>树池围合砌筑座椅(圆形，3组)</t>
  </si>
  <si>
    <t>1、40宽砌筑树围座椅(异形)430宽+20厚花岗岩芝麻灰光面，阳面侧倒45°角弧形角盖厠饿板，加工异型曲线;2、座椅树池:外圆形直径2800mm，内直径2000mm，高度520mm(含盖板)3、基础、垫层:材料品种、厚度:标准砖砌筑水泥砂浆粉刷，漆外侧</t>
  </si>
  <si>
    <t>人行道块料铺设(圈边）</t>
  </si>
  <si>
    <t>花岗岩芝麻灰（686）——火烧面正铺               
1、规格：200*100*20mm，芝麻黑火烧面花岗岩
2、基础、垫层：材料品种、厚度：30厚干硬性水泥砂浆
3、基础、垫层：材料品种、厚度：C20商品混凝土10cm厚</t>
  </si>
  <si>
    <t>压花地坪</t>
  </si>
  <si>
    <t>1、混凝土种类:泵送商品砼                  2、5cm碎石垫层
3、混凝土厚15cm
4、混凝土强度等级:C30
5、样式面层甲定</t>
  </si>
  <si>
    <t>防腐木铺设</t>
  </si>
  <si>
    <t>1、材料品种、规格：110mm宽防腐木地面铺装（不含龙骨）高度15cm
2、基础、垫层：材料品种、厚度：C20商品混凝土10cm厚</t>
  </si>
  <si>
    <t>绿化带侧石围边</t>
  </si>
  <si>
    <t>1、材料品种、规格：600*80x100mm花岗岩芝麻灰围边，长度依图纸
2、基础、垫层：材料品种、厚度：C20商品混凝土10cm厚</t>
  </si>
  <si>
    <t>栽植灌木</t>
  </si>
  <si>
    <t>1、种类：栀子花
2、株高：300-450mm
3、养护期：两年，养护标准一级养护
4、成活率：100%成活率</t>
  </si>
  <si>
    <t>教学楼前</t>
  </si>
  <si>
    <t>人行道块料铺设(工字铺）</t>
  </si>
  <si>
    <t>花岗岩芝麻灰（701）——火烧面工字铺               
1、规格：600*300*20mm，芝麻灰火烧面花岗岩
2、基础、垫层：材料品种、厚度：30厚干硬性水泥砂浆
3、基础、垫层：材料品种、厚度：C20商品混凝土10cm厚</t>
  </si>
  <si>
    <t>砌筑座椅（异形）</t>
  </si>
  <si>
    <t>1、40宽砌筑树围座椅（异形）430宽*20厚花岗岩芝麻灰光面，阳面侧倒45°弧形角盖板，加工异型曲线
2、基础、垫层：材料品种、厚度：标准砖砌筑水泥砂浆粉刷</t>
  </si>
  <si>
    <t>砌筑座椅02(圆形围景观
石)</t>
  </si>
  <si>
    <t>1、40宽砌筑树围座椅(异形)430宽+20厚詻毕諗州硒騍隕勿岩芝麻灰光面，阳面侧倒45°角弧形角盖板，加工异型曲线;2、座椅树池:外圆形直径4400mm，内直径36000m，高度520mm(含盖板)</t>
  </si>
  <si>
    <t>1、材料品种、规格：600*80x100mm花岗岩芝麻灰围边
2、基础、垫层：材料品种、厚度：C20商品混凝土10cm厚</t>
  </si>
  <si>
    <t>现代风格宣传栏（漆红色）</t>
  </si>
  <si>
    <t>1、学校主干道 两侧布置，现代风格；
2、C20细石混凝土基础 30CM厚；
3、镀锌烤漆框架及亚克力灯箱（单面）；
4、单组宣传栏尺寸：长1500mm*宽200mm*高2200mm；
5、专业厂家定制。</t>
  </si>
  <si>
    <t>组</t>
  </si>
  <si>
    <t>休闲椅</t>
  </si>
  <si>
    <t>1、尺寸：2.2m*0.4m                            2、材质：塑木烤漆                         3、样式甲定</t>
  </si>
  <si>
    <t>圆形树池</t>
  </si>
  <si>
    <t>1、尺寸：DN1000mm*100mm，             
2、花岗岩芝麻灰走围边，                  
3、详见设计图纸。</t>
  </si>
  <si>
    <t>树池内框</t>
  </si>
  <si>
    <t xml:space="preserve">1、尺寸：直径1000mm，             
2、30mm白色碎石覆盖。           
3、详见设计图纸。 </t>
  </si>
  <si>
    <t>拖把池</t>
  </si>
  <si>
    <t>1、砖砌拖把池（详见设计图纸）
2、规格：2000*700*800mm
3、白色瓷砖饰面
4、含钢结构雨棚及其他附属配件</t>
  </si>
  <si>
    <t>行政楼前</t>
  </si>
  <si>
    <t>1、材料品种、规格：600*80x100花岗岩芝麻灰围边，详见图纸
2、基础、垫层：材料品种、厚度：C20商品混凝土10cm厚</t>
  </si>
  <si>
    <t>砌筑圆形树池(圆形，2组)</t>
  </si>
  <si>
    <t>1、材料品种、规格:600x80x100花岗岩芝麻灰围边，详见图纸
2、基础、垫层:材料品种、厚度:C20商品混凝土10cm厚
3、外圆形直径2000mm，内直径1600mm高度100mm</t>
  </si>
  <si>
    <t>环形金属展示廊（含座椅）</t>
  </si>
  <si>
    <t>1、行政楼前方景观区文化长廊（弧形）；
2、C20 30CM细石混凝土基础；
3、镀锌方管框架，外刷氟碳漆（单面）；
4、单侧带座椅2组；
5、专业厂家定制满足           
6、图纸要求。</t>
  </si>
  <si>
    <t>环形金属景观栅栏（孔子雕塑后侧）</t>
  </si>
  <si>
    <t>1、孔子雕塑后侧文化展示栅栏（弧形）2个；
2、C20 30CM细石混凝土基础；
3、镀锌方管框架，外刷氟碳漆（单面）；
4、专业厂家定制满足           
5、图纸要求。</t>
  </si>
  <si>
    <t>操场周边铺设人造草坪</t>
  </si>
  <si>
    <t>1、S型免填充直曲草，高度32mm，行距3/8，密度18900簇/平米。                       
2、满足甲方使用需求</t>
  </si>
  <si>
    <t>小计</t>
  </si>
  <si>
    <t>校园整体排水系统</t>
  </si>
  <si>
    <t>沟槽土方</t>
  </si>
  <si>
    <t>下水管道疏通约 80 米</t>
  </si>
  <si>
    <t>m³</t>
  </si>
  <si>
    <t>土方回填</t>
  </si>
  <si>
    <t>1、密实度要求：压实系数不小于0.94
2、填方材料品种：符合回填土设计及规范质量要求的土
3、填方粒径要求：土粒径级别良好
4、填方来源、运距：预留土、结合现场实际情况,自行考虑</t>
  </si>
  <si>
    <t>弃土外运</t>
  </si>
  <si>
    <t>1、废弃料品种：回填后多余土方
2、运距：结合现场实际情况,自行考虑，含渣土费</t>
  </si>
  <si>
    <t>塑料管</t>
  </si>
  <si>
    <t>1、管径：DN300mm pvc双壁波纹管，
2、环刚度（SN）：SN8（8kN/m²）
3、壁厚：外壁厚6mm，内壁厚2.5mm
4、满足甲方使用需求</t>
  </si>
  <si>
    <t>雨水箅</t>
  </si>
  <si>
    <t>1、铸铁雨水篦200*300mm                  
2、含安装砌筑（标准砖砌筑）                        
3、满足甲方使用需求</t>
  </si>
  <si>
    <t>雨水盖板</t>
  </si>
  <si>
    <t>1、铸铁雨水篦300*600mm                  
2、含安装砌筑（标准砖砌筑）                        
3、满足甲方使用需求</t>
  </si>
  <si>
    <t>原下水道清理</t>
  </si>
  <si>
    <t>1、原下水管道疏通约 80 米</t>
  </si>
  <si>
    <t>操场看台</t>
  </si>
  <si>
    <t>1、零星砌砖名称、部位：操场看台           
2、砖品种、规格、强度等级：标准砖            3、砂浆强度等级、配合比：1：2 水泥砂浆
4、详见图纸</t>
  </si>
  <si>
    <t>1、密实度要求：压实系数不小于0.94
2、填方材料品种：符合回填土设计及规范质量要求的建筑垃圾
4、填方来源、运距：预留土、结合现场实际情况,自行考虑</t>
  </si>
  <si>
    <t>水泥混凝土面层</t>
  </si>
  <si>
    <t>1、混凝土种类：泵送商品砼
2、混凝土厚15cm
3、混凝土强度等级：C30
4、含模板费用</t>
  </si>
  <si>
    <t>栏杆</t>
  </si>
  <si>
    <t>1、安装成品不锈钢栏
2、栏杆高度1.05m，参照现场实际尺寸
3、预埋铁件
4、安螺栓及金属立柱
5.完成所有工序，满足甲方要求</t>
  </si>
  <si>
    <t>操场围网拆除、安装</t>
  </si>
  <si>
    <t>1、看台后现有围网拆除、安装
2、新增围网6m（同现场）
3、满足甲方使用需求</t>
  </si>
  <si>
    <t>环氧地坪</t>
  </si>
  <si>
    <t xml:space="preserve">1、基层处理，原浆磨光、打磨吸尘
2、批刮封闭底漆
3、批刮环氧砂浆层
4、环氧砂浆层打磨
5、批刮环氧腻子层
6、自流平面漆
7、聚氨酯超耐磨面层
</t>
  </si>
  <si>
    <t>操场塑胶跑道修补</t>
  </si>
  <si>
    <t>篮球场地开裂修补，修补满足甲方使用需求</t>
  </si>
  <si>
    <t>新建停车场</t>
  </si>
  <si>
    <t>场地平整</t>
  </si>
  <si>
    <t>1、场内停车场区域土方开挖厚度约0.3m，弃土运距自行考虑，场地压实，压实度符合铺设要求满足甲方使用需求          
2、 拆除围挡</t>
  </si>
  <si>
    <t>水泥混凝土</t>
  </si>
  <si>
    <t>1、混凝土种类：泵送商品砼 
2、5cm碎石垫层，混凝土厚15cm
3、混凝土强度等级：C30
4、含模板费用</t>
  </si>
  <si>
    <t>沥青混凝土</t>
  </si>
  <si>
    <t>橡胶挡车器</t>
  </si>
  <si>
    <t>1、材质:T 橡胶挡车器。     
2、尺寸:500*135*85mm 
3、含安装及五金配件</t>
  </si>
  <si>
    <t>只</t>
  </si>
  <si>
    <t>划线</t>
  </si>
  <si>
    <t>1、白色热熔标线（停车位线）
2、满足甲方使用需求</t>
  </si>
  <si>
    <t>道闸</t>
  </si>
  <si>
    <t>1、铝合金道闸主机一套                                2、杆长≥4米栅栏杆                              3、纯铜电机                                  4、含其他配套五金机电及安装调试</t>
  </si>
  <si>
    <t>套</t>
  </si>
  <si>
    <t>绿化修整</t>
  </si>
  <si>
    <t>1、现场现有绿化移除
2、满足建设单位要求
3、含绿化按照甲方要求移栽、弃运
4、投标单位自行勘察现场，费用自行考虑，结算不另行增加</t>
  </si>
  <si>
    <t>路灯</t>
  </si>
  <si>
    <t>新建围墙</t>
  </si>
  <si>
    <t>1、M5砂浆 1砖外墙 标准砖
2、1:3水泥砂浆抹面内外 砖墙外墙
3、含围墙基础（详见图纸）
4、完成所有工序，满足甲方要求</t>
  </si>
  <si>
    <t>围墙真石漆</t>
  </si>
  <si>
    <t>1、基层表面清理局部修补
2、涂刷墙固 一遍
3、基层类型：水泥砂浆粉刷层
4、刮腻子要求：外墙专用腻子，两遍
5、涂料品种、喷刷遍数：两遍外墙真石漆                    
6、详见图纸（颜色甲定）</t>
  </si>
  <si>
    <t>成品栅栏</t>
  </si>
  <si>
    <t>1、安装成品热镀锌栅栏（含原栅栏拆除）
2、栏杆高度1.2m，参照现场实际尺寸
3、预埋铁件制作
4、安装螺栓及金属立柱
5.完成所有工序，满足甲方要求</t>
  </si>
  <si>
    <t>非机动车雨棚（电瓶车）</t>
  </si>
  <si>
    <t>1、60*60mm 钢骨 架制作；
2、60*60mm 钢机 械除锈；
3、60*60mm 等型钢氟 碳喷涂面层；
4、3mm厚FRP玻璃钢顶棚安装。</t>
  </si>
  <si>
    <t>机械费用及其他</t>
  </si>
  <si>
    <t>综合脚手架</t>
  </si>
  <si>
    <t>大型机械费用</t>
  </si>
  <si>
    <t>1、机械设备名称：投标单位自行考虑
2、机械设备规格型号：投标单位自行考虑</t>
  </si>
  <si>
    <t>保洁费用</t>
  </si>
  <si>
    <t>教学楼部分</t>
  </si>
  <si>
    <t>暂列金</t>
  </si>
  <si>
    <t>不可竞争费用10000元整</t>
  </si>
  <si>
    <t>合    计</t>
  </si>
  <si>
    <t>网络部分</t>
  </si>
  <si>
    <t>设备名称</t>
  </si>
  <si>
    <t>设备参数</t>
  </si>
  <si>
    <t>单位</t>
  </si>
  <si>
    <t>数量</t>
  </si>
  <si>
    <t>非POE全彩网络摄像机</t>
  </si>
  <si>
    <t>400万筒型网络摄像机
最高分辨率可达2560 × 1440 @25 fps
支持SmartIR，防止夜间红外过曝
支持背光补偿，强光抑制，3D数字降噪，数字宽动态，适应不同使用环境
支持开放型网络视频接口，ISAPI，SDK，GB28181协议，支持萤石平台接入
1个内置麦克风
智能补光，支持白光/红外双补光，红外光最远可达50 m，白光最远可达30 m
符合IP67防尘防水设计，可靠性高
传感器类型：1/2.7" Progressive Scan CMOS
最低照度：彩色：0.005 Lux 
宽动态：数字宽动态 
焦距&amp;视场角：4 mm，水平视场角：70°，垂直视场角：35°，对角视场角：85°
6 mm，水平视场角：46°，垂直视场角：24°，对角视场角：54°
8 mm，水平视场角：43°，垂直视场角：24°，对角视场角：50°
12 mm，水平视场角：27°，垂直视场角：15°，对角视场角：31°  
红外波长范围：850 nm
防补光过曝：支持
补光灯类型：智能补光，可切换白光灯、红外灯
补光距离：红外光最远可达50 m，白光最远可达30 m  
最大分辨率：2560 × 1440
视频压缩标准：主码流：H.265/H.264/Smart264/Smart265
子码流：H.265/H.264 
音频：1个内置麦克风
网络：1个RJ45 10 M/100 M自适应以太网口 
启动及工作温湿度：-30 ℃~60 ℃，湿度小于95%（无凝结）</t>
  </si>
  <si>
    <t>台</t>
  </si>
  <si>
    <t>POE全彩网络摄像机</t>
  </si>
  <si>
    <t>语音对讲摄像机</t>
  </si>
  <si>
    <t xml:space="preserve">400万定焦智能筒型网络摄像机
采用深度学习硬件及算法，支持越界侦测，区域入侵侦测，进入区域侦测和离开区域侦测，支持联动声音报警
人脸抓拍：支持对不同目标进行检测、抓拍，最多同时检测10张
最高分辨率可达2560 × 1440 @25 fps，在该分辨率下可输出实时图像
支持背光补偿，强光抑制，3D数字降噪，数字宽动态，适应不同环境
支持Smart265/264编码，可根据场景情况自适应调整码率分配，有效节省存储成本
支持萤石平台，海康互联接入
1个内置麦克风，1个内置扬声器，支持双向语音对讲
支持最大256 GB Micro SD/Micro SDHC/Micro SDXC卡本地存储
智能补光，支持暖光/红外双补光，红外光最远可达30 m，暖光最远可达20 m
符合IP66防尘防水设计，可靠性高
传感器类型：1/2.7" Progressive Scan CMOS
最低照度：彩色：0.005 Lux @（F1.2，AGC ON），0 Lux with Light
最大图像尺寸：2560 × 1440
宽动态：数字宽动态 
焦距&amp;视场角：8 mm，水平视场角：43.4°，垂直视场角：23.8°，对角视场角：50.4° 
补光灯类型：智能补光，可切换白光灯、红外灯
补光距离：红外光最远可达30 m，白光最远可达20 m
防补光过曝：支持
红外波长范围：850 nm 
视频压缩标准：主码流：H.265/H.264
子码流：H.265/H.264/MJPEG 
网络：1个RJ45 10 M/100 M自适应以太网口
SD卡扩展：内置MicroSD/MicroSDHC/MicroSDXC 插槽，最大支持256 GB
音频：1个内置麦克风，1个内置扬声器
1路输入（Line in）：2芯端子，最大输入幅值：3.3 Vpp，输入阻抗：2.2 kΩ，接口类型：非平衡
1路输出（Line out）：2芯端子，最大输出幅值：3.3 Vpp，输出阻抗：100 Ω，接口类型：非平衡
复位：支持 
产品尺寸：171.7 × 83.7 × 80.7 mm
恢复出厂设置：支持RESET按键，客户端或浏览器恢复
包装尺寸：216 × 121 × 118 mm
设备重量：450 g
带包装重量：600 g
存储温湿度：-30 ℃~60 ℃，湿度小于95%（无凝结）
启动及工作温湿度：-30 ℃~60 ℃，湿度小于95%（无凝结）
电流及功耗：DC：12V, 0.71A, 最大功耗：8.5W；
POE：IEEE 802.3af  class 3，最大功耗：10W
供电方式：DC：12 V ± 25%，支持防反接保护
PoE：IEEE 802.3af，Class 3
电源接口类型：Ø5.5 mm圆口 
防护：IP66 </t>
  </si>
  <si>
    <t>室外摄像机</t>
  </si>
  <si>
    <t>室外7寸网络红外球机</t>
  </si>
  <si>
    <t>8路硬盘录像机</t>
  </si>
  <si>
    <t>可接驳符合开放型网络视频接口协议、RTSP协议、GB28181协议的网络摄像机
支持最高3200W像素高清网络视频的预览、存储、回放
支持H.265、H.264编码前端自适应接入
支持IPC集中管理，包括IPC参数配置、信息的导入、导出和升级等功能
1个HDMI接口，1个VGA接口,可支持8K+1080P 输出
支持即时回放功能，在预览画面下对指定通道的当前录像进行回放，并且不影响其他通道预览
支持重要录像文件加锁保护功能
支持硬盘配额和硬盘盘组两种存储模式，可对不同通道分配不同的录像保存容量或周期
支持3个SATA接口
支持GB28181、ISUP、萤石协议接入平台
支持网络检测（网络流量监控、网络抓包、网络通畅）功能。
1U机架式3盘位嵌入式网络硬盘录像机，整机采用短机箱设计，搭载高性能电源
【硬件规格】
存储接口：3个SATA接口，可满配16TB硬盘，总容量可达48TB
视频接口：1×HDMI，1×VGA
网络接口：2×RJ45 10/100/1000Mbps自适应以太网口
报警接口：4路报警输入，1路报警输出
USB接口：1×USB 2.0，1×USB 3.0
【产品性能】
输入带宽：128Mbps
输出带宽：256Mbps
接入能力：8路H.264、H.265格式高清码流接入
解码能力：最大支持32×1080P
显示能力：最大支持8K+1080P异源输出</t>
  </si>
  <si>
    <t>16路硬盘录像机</t>
  </si>
  <si>
    <t>1U机架式3盘位嵌入式网络硬盘录像机，整机采用短机箱设计，搭载高性能电源
【硬件规格】
存储接口：3个SATA接口，可满配16TB硬盘
视频接口：1×HDMI，1×VGA
网络接口：2×RJ45 10/100/1000Mbps自适应以太网口
报警接口：4路报警输入，1路报警输出
USB接口：1×USB 2.0，1×USB 3.0
【产品性能】
输入带宽：256Mbps
输出带宽：256Mbps
接入能力：16路H.264、H.265格式高清码流接入
解码能力：最大支持32×1080P
显示能力：最大支持8K+1080P异源输出</t>
  </si>
  <si>
    <t>32路硬盘录像机</t>
  </si>
  <si>
    <t>1.5U机架式8盘位嵌入式网络硬盘录像机，采用短机箱设计，搭载高性能ATX电源
【硬件规格】
存储接口：8个SATA接口，可满配8TB硬盘
视频接口：1×HDMI，1×VGA
网络接口：2×RJ45 10/100/1000Mbps自适应以太网口
报警接口：16路报警输入，4路报警输出
串行接口：1路RS-232接口，1路半双工RS-485接口
USB接口：3×USB 2.0
【产品性能】
输入带宽：160Mbps
输出带宽：80Mbps
接入能力：32路H.264、H.265格式高清码流接入
解码能力：最大支持8×1080P
显示能力：最大支持4K输出</t>
  </si>
  <si>
    <t>64路硬盘录像机</t>
  </si>
  <si>
    <t>3U机架式16盘位嵌入式网络硬盘录像机，采用短机箱设计，搭载高性能ATX电源
【硬件规格】
存储接口：16个SATA接口，可满配12TB硬盘
视频接口：2×HDMI，2×VGA
网络接口：2×RJ45 10/100/1000Mbps自适应以太网口
报警接口：16路报警输入，9路报警输出（其中第9路支持CTRL 12V）
反向供电：1路DC12V 1A
串行接口：1路RS-232接口，1路半双工RS-485接口
USB接口：2×USB 2.0，2×USB 3.0
【产品性能】
输入带宽：320Mbps
输出带宽：256Mbps
接入能力：64路H.264、H.265格式高清码流接入
解码能力：最大支持12×1080P
显示能力：最大支持4K+1080P异源输出</t>
  </si>
  <si>
    <t>6T硬盘</t>
  </si>
  <si>
    <t xml:space="preserve">6TB容量，3.5英寸，SATA3.0接口，5400RPM
传输速率176.4 MiB/s，流畅存储视频有效防止丢帧
高级格式（AF）512e扇区技术，保障硬盘扇区4K对齐
满足数据严苛的7*24小时运行可靠性、安全性的需求
支持3年有限质保服务
适用海拔高度范围-305m至3050m
标称容量：6TB
外形规格：3.5-inch
接口类型：SATA
转速：5400RPM
缓存：256MiB
最大读取速度：176.4MiB/s
接口传输速率（最大值）：6.0Gb/s
平均读写功率（W）：4.84W
加载/卸载周期：600,000
MTBF：1,000,000
年负荷（TB/年）：180TB
工作状态温度(°C)：0-60℃
尺寸：147mm(L)×101.6mm(W)×26.1mm(H) </t>
  </si>
  <si>
    <t>8T硬盘</t>
  </si>
  <si>
    <t>8TB容量，3.5英寸，SATA3.0接口，7200RPM
AllFrame AI全帧技术，提升用户AI视频分析检索体验
空气盘， CMR传统磁记录
传输速率267 MB/s，流畅存储视频有效防止丢帧
高级格式（AF）512e扇区技术，保障硬盘扇区4K对齐
满足数据严苛的7*24小时运行可靠性、安全性的需求
支持5年有限质保服务
适用海拔高度范围-305m至3050m
标称容量：8TB
外形规格：3.5-inch
接口类型：SATA
刻录技术：CMR
转速：7200RPM
缓存：256MB
最大读取速度：267MB/s
接口传输速率（最大值）：6.0Gb/s
平均读写功率（W）：7.3W
加载/卸载周期：600,000
MTBF：2,000,000
年负荷（TB/年）：550TB
工作状态温度(°C)：0-65℃
尺寸：147mm(L)×101.6mm(W)×26.1mm(H)</t>
  </si>
  <si>
    <t>平台一体机</t>
  </si>
  <si>
    <t>摄像头支架</t>
  </si>
  <si>
    <t>普通摄像头支架其中三个需加长</t>
  </si>
  <si>
    <t>12v电源</t>
  </si>
  <si>
    <t>立杆</t>
  </si>
  <si>
    <t>3.5米立杆配地笼</t>
  </si>
  <si>
    <t>室外防水箱</t>
  </si>
  <si>
    <t>8口交换机</t>
  </si>
  <si>
    <t>8口百兆非poe交换机</t>
  </si>
  <si>
    <t>16口交换机</t>
  </si>
  <si>
    <t>16口百兆非poe交换机</t>
  </si>
  <si>
    <t>电源线</t>
  </si>
  <si>
    <t>rvv2x1.5电源线</t>
  </si>
  <si>
    <t>米</t>
  </si>
  <si>
    <t>6类网线</t>
  </si>
  <si>
    <t>箱</t>
  </si>
  <si>
    <t>辅材</t>
  </si>
  <si>
    <t>线管 水晶头 插排 胶布,话筒等施工所需辅材</t>
  </si>
  <si>
    <t>安装施工</t>
  </si>
  <si>
    <t>按照学校需求安装到位并且调试到位</t>
  </si>
  <si>
    <t>智能终端</t>
  </si>
  <si>
    <t>录播软件</t>
  </si>
  <si>
    <t>老师高清摄像机</t>
  </si>
  <si>
    <t>1）支持1台摄像机输出1路全景和1路特写的1080P视频画面；
2）传感器：有效像素≥829万；
4）自动对焦：支持；
5）最低照度：≤0.5Lux@（F1.8，AGC ON）；
6）电子快门：1/30s～1/10000s；
7）支持2D、3D数字降噪；
8）支持背光补偿；
10）支持标准 H.265、H.264、MJEPG视频编码，支持AAC音频编码；
11）支持32Kbps～16384Kbps视频码率可调；
12）支持96Kbps、128Kbps、256Kbps音频码率可调；
13）支持TCP/IP、HTTP、RTSP、DHCP、组播等网络协议； 
14）具备≥1路SDI接口，支持POC；
15）具备≥1路Line In接口，3芯凤凰口；
16）具备≥1路RS-485接口，2芯凤凰口，支持VISCA/Pelco-D/Pelco-P协议；
17）具备≥1路RJ45接口，10M/100Mbps自适应，支持PoE；
18）支持DC12V、POC、POE供电方式可选。</t>
  </si>
  <si>
    <t>学生高清摄像机</t>
  </si>
  <si>
    <t>阵列麦克风</t>
  </si>
  <si>
    <t>1)采用嵌入式架构，国产品牌处理器芯片设计；
2)支持麦克风阵列，内置≥7个拾音麦，远距离清晰拾音，拾音距离≥8米；
3)支持教师在教室更大范围内自由走动，教室内学生发言都可被拾取；
4)采用盲波束形成技术，自动对准发言人，语音智能跟踪和语音增强，自适应声场环境，抗干扰；
5)内置音频处理单元，无需额外机柜放置机架式音频处理器；
6)内置多重音频算法，自动增益控制，智能抑制环境声学混响，降低环境噪声，消除回声和抑制啸叫；
7)针对异地互动教学场景，师生可以互相听到对方来自远端清晰的语音，双讲无压制；
8)灵敏度：≥-26dBFS；
9)信噪比：≥64dB（A）；
10)频率响应：≥20HZ-16kHZ；
11)采样率：≥32K采样，高清宽带音频；
12)具备≥2路3.5mm线性音频输出接口，≥1路3.5mm线性音频输入接口；
13)具备≥1路支持UAC协议的USB即插即用接口，支持音频数据通信、软件升级和参数配置； 
支持数字音频和模拟音频双模应用。</t>
  </si>
  <si>
    <t>在线互动课堂</t>
  </si>
  <si>
    <t xml:space="preserve">1、基础设置
1）支持录播模式及互动模式两种开机显示模式，用户可自定义选择终端开机显示模式；
2）支持配套触控大屏的X/Y值校正，支持查询系统软硬件信息；
3）支持自定义控制终端POC供电及任意SDI接口POC供电开关，支持自定义互动画面内的工具栏显示位置；
4）支持国际标准SIP通讯协议，自定义设置互动音视频编码方式，支持PCMU、PCMA、G.722、OPUS、AAC等音频编码，支持H.264视频及双流编码；
5）支持自定义设置互动屏及抬头屏的视频信号源、清晰度；
6）支持自定义开启系统自动应答模式，实现教室被呼叫时可以自动加入课堂；
7）支持本地音频信号采集、播放测试，支持自定义主讲端、听讲端及课件画面的信号源、分辨率、码率及帧率等，配置窗口支持直观呈现选择的视频信号源画面；
8）支持自定义开关自动跟踪功能，系统提供≥3种跟踪模式可选；支持自定义升级服务器配置信息。
2、系统功能
1）具备一键上课功能，支持自动获取平台预设互动组信息，一键以主讲端身份与互动组内其他教室开启远程1vN教学互动；
2）具备课表查询功能，支持查看当前教室课表安排及课程开展状态；
3）具备创建课堂功能，支持查看学校列表及可用教室列表，支持自定义选择教室创建互动课堂开展远程1vN教学互动；
</t>
  </si>
  <si>
    <t>互动电视机</t>
  </si>
  <si>
    <t>65寸电视机</t>
  </si>
  <si>
    <t>总  计</t>
  </si>
  <si>
    <t>盱眙县旧铺中学校园整体提升工程全费用报价清单</t>
    <phoneticPr fontId="17" type="noConversion"/>
  </si>
  <si>
    <t>工程名称：盱眙县旧铺中学校园整体提升工程全费用报价清单</t>
    <phoneticPr fontId="17" type="noConversion"/>
  </si>
  <si>
    <t>全费用单价（元）</t>
    <phoneticPr fontId="17" type="noConversion"/>
  </si>
  <si>
    <t>全费用总价（元）</t>
    <phoneticPr fontId="17" type="noConversion"/>
  </si>
  <si>
    <t>1、名称：安全型单项二、三极插座                    
2、含安装及辅材
3、中国3C认证（必须符合GB 2099.1-2008标准）</t>
    <phoneticPr fontId="17" type="noConversion"/>
  </si>
  <si>
    <t>1、名称：单联单控开关      
2、含安装及辅材
3、中国3C认证（必须符合GB 2099.1-2008标准）</t>
    <phoneticPr fontId="17" type="noConversion"/>
  </si>
  <si>
    <t>1、名称：四联单控开关      
2、安装方式：暗装
3、中国3C认证（必须符合GB 2099.1-2008标准）</t>
    <phoneticPr fontId="17" type="noConversion"/>
  </si>
  <si>
    <t>1、构件名称：围网          
2、油漆品种、刷漆遍数：浅灰色氟碳漆，2遍；
3、原围网除锈，刷防锈漆一遍
4、满足甲方要求</t>
    <phoneticPr fontId="17" type="noConversion"/>
  </si>
  <si>
    <t>1、基层表面清理局部修补
2、涂刷墙固 一遍
3、基层类型：黑水泥砂浆粉刷层
4、刮腻子要求：外墙专用腻子，两遍
5、涂料品种、喷刷遍数：两遍外墙真石漆           6、详见图纸（颜色甲定）</t>
    <phoneticPr fontId="17" type="noConversion"/>
  </si>
  <si>
    <t>1、基层表面清理局部修补
2、涂刷墙固一遍
3、基层类型：黑水泥砂浆粉刷层
4、刮腻子要求：外墙专用腻子，两遍
5、涂料品种、喷刷遍数：两遍外墙真石漆           6、详见图纸（颜色甲定）</t>
    <phoneticPr fontId="17" type="noConversion"/>
  </si>
  <si>
    <t xml:space="preserve">1、基层表面清理局部修补
2、涂刷墙固一遍
3、刮腻子要求：内墙专用腻子，两遍
4、涂料品种、喷刷遍数：两遍内墙乳胶漆           5、详见图纸（颜色甲定）
                </t>
    <phoneticPr fontId="17" type="noConversion"/>
  </si>
  <si>
    <t xml:space="preserve">1、天棚基层表面清理局部修补
2、涂刷墙固一遍
3、刮腻子要求：内墙专用腻子，两遍
4、涂料品种、喷刷遍数：两遍内墙乳胶漆           5、详见图纸（颜色甲定）
                </t>
    <phoneticPr fontId="17" type="noConversion"/>
  </si>
  <si>
    <t xml:space="preserve">1、原墙面清理修补                                2、400mm*1500*9mm厚竹木纤维板饰面（颜色选样） 3、包含材料上楼、安装、卡扣，含门窗包边， 阴阳角等所有辅材 。             
</t>
    <phoneticPr fontId="17" type="noConversion"/>
  </si>
  <si>
    <t>1、太阳能路灯高6m；                              2、LED光源180w；                                3、定制造型样式甲定；
4、含混凝土路灯基础500*500mm及预埋件安装。</t>
    <phoneticPr fontId="17" type="noConversion"/>
  </si>
  <si>
    <t>1、窗帘材质：手电卷帘 遮光率＞50；              2、窗帘规格及层数：单层 、窗洞口内侧         
3、含五金、轨道、辅材安装
4、满足甲方使用要求</t>
    <phoneticPr fontId="17" type="noConversion"/>
  </si>
  <si>
    <t>花岗岩芝麻灰（686）——火烧面正铺               
1、规格：200*100*20mm，芝麻黑火烧面花岗岩
2、基础、垫层：材料品种、厚度：30厚干硬性水泥砂浆
3、基础、垫层：材料品种、厚度：C20商品混凝土10cm厚</t>
    <phoneticPr fontId="17" type="noConversion"/>
  </si>
  <si>
    <t>1、太阳能路灯高6m；                              2、功率120w，灯臂尺寸500mm；                    3、灯头尺寸490*210mm。   4、含其他配件及预埋安装</t>
    <phoneticPr fontId="17" type="noConversion"/>
  </si>
  <si>
    <t>基础参数
1)嵌入式架构、linux操作系统，集成音视频信号采集、导播、自动跟踪、云镜跟踪、录制、直播、1vN远程互动、编辑、存储、点播及AI课堂实时分析等功能于一体；
2)采用壁挂式外观设计，机箱壁挂厚度≤6厘米，终端接口部分盖板可独立取下，方便终端接线；
3)终端内置3个处理器，处理器总核心数为10核心，内存总量为6G；
4)终端内置独立的互动录播硬件模块、AI硬件分析模块、网络交换模块等，支持教室端本地实时录制、实时直播及实时AI课堂分析并发同步运行；
5)支持录制课件的本地存储，内置≥1TB硬盘；内嵌≥2路USB接口（含USB3.0），插入USB存储设备后可拷贝录像资源；
6)终端背板具备≥5路10/100/1000Mbps自适应网口，包含≥4路POE网口；
7)终端背板具备≥1路4K HDMI输入接口、≥2路HDMI视频输出接口；
8)终端背板具备≥4路音频输入接口，支持回声消除（AEC）、背景噪声抑制（ANS）、自动增益控制（AGC），具备≥3路音频输出接口； 
9)终端背板具备≥3路RS-232控制串口，≥1路支持DC5V、DC12V供电接口，支持为外接控制面板进行供电；
10)终端采用国产自主可控≥3颗处理器，录播模块ARM处理器≥4核心、内存总量≥4G；
11)采用硬件采集、编码方式，支持H.264视频编码，支持AAC音频编码；
12)视频输入格式支持3840×2160P@30fps、1920×1080P@60fps、1920×1080P @30fps、1920×1080P @25fps等，视频编码格式支持1920×1080P@30fps、1920×1080P@25fps、1920×1080P@20fps、1920×1080P@15fps、1920×1080P@10fps、1920×1080P@5fps可选，HDMI视频输出支持3840×2160P@30fps、1920×1080P@60fps等；
13)视频编码码率支持256Kbps～8Mbps可调，主码流（录制）支持1Mbps～8Mbps可调，副码流（导播）支持256Kbps～1Mbps可调；音频采样率支持48KHz，码流支持96Kbps、128Kbps可调；
14)内嵌独立的AI模块，处理器总核心数≥6核，≥2GB内存，≥128GB存储空间，实现AI课堂教学行为分析；
15)支持TCP、UDP、RTMP、RTSP、FTP、MQTT、TS等网络协议，支持IPv4和IPv6双栈网络通信协议；
16)支持主机直接上云，无需配置独立的代理服务器或者映射公网IP地址，支持直接接入公有云平台实现录播、直播等；
17)支持通过POE网口为POE摄像机进行供电，通过以太网双绞线即可将摄像机视频信号、控制信号及供电电源复合一起传输；
18)支持EPTZ电子云台，在采用两台4K高清摄像机的情况下，可实现教师全景、教师特写、学生全景、学生特写四个画面的拍摄；
19)支持通电自动开机，电源接口具备自锁开关；
20)采用DC 48V电源供电。
2、内置AI模块：
21)支持内置AI模块的功能自诊断，提供实时分析和人脸训练两种运行模式，支持通过平台远程控制AI模块运行模式切换；
22)支持通过网页浏览器访问内置AI模块，查看教师和学生实时分析界面，实现教师及学生检测及行为分析，并可生成课堂分析报告； 
23)支持实时显示AI分析模块处理器、内存、硬盘使用率、温度信息，支持对分析状态、网络及视频通断状态进行检测； 
24)支持自定义设置时间服务器地址，自动同步系统时间；
25)支持设定课程分析计划后自动执行分析；
26)支持自定义配置AI分析模块网络信息、教师区摄像机及学生区摄像机网络视频流信息，自定义设置教师摄像机和≥学生摄像机分析的区域范围；
27)支持音量状态及分析时长监控，支持≥9种行为分析的自定义显示控制；至少支持教师讲授、板书、巡视、师生互动、学生听讲、举手、读写、应答、生生互动等行为分析； 
28)支持系统调试过程，自定义开关师生头部识别框、开关课堂行为百分比信息呈现、开关系统自动框选的学生分析范围等，支持以多种颜色进行识别行为的分类标记，支持课堂教学场景VGA画面状态监测；
29)支持自动生成系统运行日志。</t>
    <phoneticPr fontId="17" type="noConversion"/>
  </si>
  <si>
    <t>1）支持音视频信号采集、录制、导播、直播等功能一体化设计；
2）支持对录制编码、帧率、视频输出、IP地址、互动、定时开关、重启等参数进行设置；
3）支持电影模式、资源模式及“电影+资源”模式三种直播模式，支持标准的RTMP直播协议，可推送服务器进行大规模的直播观看，支持向≥3个直播服务器进行直播推流；
4) 支持添加片头、片尾、字幕、台标等功能；支持台标显示位置设置；支持字幕字号大小、颜色设置；支持图片、视频等格式文件的片头片尾，支持片头、片尾时间设置，时间可设置为1秒、2秒、3秒、4秒等；
5) 可以提供≥16种画中画模式，如平铺、左右、大小、三分屏、四分屏等画中画模式，支持交换功能，方便画面快速对调；
6)支持≥28种特效功能（推拉、覆盖、擦除等），特效切换（过渡）时间≥4种（0.5秒、0.8秒、1秒、1.2秒），可供选择；
7)  采用双导播窗口设计，具备PVW窗口和PGM窗口。在PVW窗口编辑完成推送PGM窗口进行录制、直播；
8)  支持自定义开启双VGA探测、双分屏跟踪功能。
9)  支持录像分割时长设置，具备≥8种时长可选，支持最短时长设置≤20分钟，最长时长设置≥180分钟；
10）支持磁盘格式化、磁盘满载后支持停止录像和覆盖模式两种可选；可对设备异常断电造成损坏的视频文件进行修复；
11) 须支持5路摄像机云台控制，可对摄像机进行控制，系统针对每路摄像机均提供≥5种固定位变焦，用户可以直接调用，无需手动调节；每个摄像机可设置≥8个预置位；摄像机光圈和聚焦设置提供手动和自动设置按钮。
12) 跟踪功能支持自动、手动及半自动三种跟踪模式；
13)支持POC供电控制开关功能。
14) 须具备互动设置功能，可以实现录播工作站之间直接进行教学互动，支持开展1VN的教学互动。
15）支持本地导播、网页导播及集控平台客户端导播等多种导播方式</t>
    <phoneticPr fontId="17" type="noConversion"/>
  </si>
  <si>
    <t>1、图像最大分辨率不低于2560x1440；靶面尺寸为1/2.7英寸
2、信噪比不小于55dB。
3、支持红外补光、白光补光，有效补光距离均能达到30m
4、需支持IP66防尘防水。
5、支持DC12V或poe供电
6、内置1个麦克风，1个RJ45网络接口
7、具有报警信息触发现场视频录像功能，可支持报警出发前大于等于5S的视频预录、报警触发后不少于15S的视频录像
8、支持SmartIR，防止夜间红外过曝；支持背光补偿，强光抑制，3D数字降噪，数字宽动态，适应不同使用环境；支持ROI感兴趣区域增强编码
9、固定角度照明和变焦角度照明，误差应小于等于±10%，并能随变焦摄像机成像视角同步自动调节，在照明角度范围内与成像水平视角误差应小于等于±10%</t>
    <phoneticPr fontId="17" type="noConversion"/>
  </si>
  <si>
    <t>1、支持输出2560×1440@25fps主码流；具有不小于1/1.8"英寸传感器。
2、最低照度：彩色不大于0.0002lx，黑白不大于0.0001lx。
3、内置1颗CPU/GPU/NPU一体智能算法芯片。
4、当智能分析行为类型为区域入侵、越界入侵、进入区域、离开区域时，报警检测目标设置为人体和/或车辆时，在设定的检测区域内出现光线明暗变化、 篮球滚动、狗行走、树摇晃、旗帜飘动情况时，不触发报警。
5、支持对出现在监控场景内的两眼瞳距不小于40像素的人脸进行检测。
6、支持同时对检测区域内出现的人脸、人体、非机动车、车辆及车牌进行检测、框选、筛选抓拍，支持关联显示人脸和人体图片、车牌和车辆图片，支持新能源车牌的抓拍和识别。
7、镜头上部具备一体化遮阳模块，可遮挡与镜头平面夹角不大于13°的阳光或雨水；样机具有不低于16颗补光灯，支持8颗远光灯、8颗近光灯，当环境照度降低至一定值时，样机可自动开启补光灯补光，样机在白天、夜晚均应输出彩色视频图像</t>
    <phoneticPr fontId="17" type="noConversion"/>
  </si>
  <si>
    <t>1、主码流支持2560x1440，子码流支持704x576，第三码流支持1920x1080
2、设备支持23倍光学变倍、16倍数字变倍。
3、设备靶面尺寸为1/2.8英寸；最低照度彩色不大于0.005 lx，黑白不大于0.001 lx；
4、支持300个预置位，可按照所设置的预置位完成大于8条巡航路径。支持预置位视频冻结功能.
5、在网络直连的环境下，只输出主码流，分辨率设置为2688*1520、帧率设置为25fps、码率设置为2Mbps时，网络协议为UDP、最短延时、智能分析关闭时，视频图像传输至客户端的延时时间≤65ms
6、设备支持接入壁装和吊装警戒配件，警戒配件支持声光警戒功能，当人或车辆进入警戒区域后，警戒配件可发出红蓝灯警示，蜂鸣器报警；设备在专用聚焦模式下具有3种聚焦功能：前景聚焦、后景聚焦、区域聚焦。
7、设备内置6颗补光灯和防雨帽檐、1个RJ45网络接口、1路音频输入接口、1路音频输出接口、2路报警输入接口、1个SD卡插槽。设备采用DC36V供电。</t>
    <phoneticPr fontId="17" type="noConversion"/>
  </si>
  <si>
    <t>1、支持包含基础包、视频监控、门禁管理、入侵报警、紧急报警、访客管理、数据看板、三防建设、巡更管理、护学岗、防欺凌、风险台账、隐患台账、停车场管理、园区人员布控、园区人车智能搜索、视频联网、设备网络管理、视频质量诊断业务等功能
2、支持不少于300路视频，50个门禁，10个车道，50个防区管理，10路紧急报警，1万人员基础信息管理管理授权
3、支持视频预览、录像回放、即时回放、录像剪辑、手动录像和录像下载时叠加水印
4、支持在线和离线GIS地图、静态地图导入，同时支持对一个区域添加多张静态地图，支持在地图上添加标记、收藏、测量、放大缩小等基本地图工具，支持地图上资源点的搜索，实现在地图上资源的快速定位，支持资源点报警时，在地图上发生颜色变化，按不同等级的报警显示报警数，并显示报警列表
5、支持内置13张风险公告栏、7张岗位告知卡，尺寸：40CM*60CM。风险公告栏包括：化学实验室、计算机教室、生物实验室、食堂、图书馆、卫生保健室、物理实验室、操场、门卫室、室外厕所、围墙、消防水泵房、校门口。岗位告知卡包括：室外、食堂、化学品室、教学楼公共区域、教学楼教师办公室、实验室管理员、图书馆管理员、校门口告知卡、校园保安；支持 查询 平台人员门禁通行数据， 包括 人员姓名、人员类型、所属部门、学工号、设备名称、出入时间。
6、支持对监控点、编码设备的在线状态进行设备巡检，并以统计图方式展示巡检结果；支持对监控的图像进行视频质量诊断，图像异常项包括图像偏色、噪声干扰、图像过暗、图像过亮、视频丢帧、视频抖动、对比度异常、条纹干扰、视频遮挡、信号丢失、图像黑白、图像模糊、场景变换、视频剧变
7、支持开启SVC解码功能，可同时回放5路400W分辨率、H.264/H.265编码格式的视频图像，解码总资源为10个1920×1080格式的视频图像</t>
    <phoneticPr fontId="17" type="noConversion"/>
  </si>
</sst>
</file>

<file path=xl/styles.xml><?xml version="1.0" encoding="utf-8"?>
<styleSheet xmlns="http://schemas.openxmlformats.org/spreadsheetml/2006/main">
  <fonts count="26">
    <font>
      <sz val="11"/>
      <color theme="1"/>
      <name val="宋体"/>
      <charset val="134"/>
      <scheme val="minor"/>
    </font>
    <font>
      <sz val="10"/>
      <name val="Arial"/>
    </font>
    <font>
      <sz val="16"/>
      <name val="Arial"/>
    </font>
    <font>
      <sz val="10.5"/>
      <name val="Arial"/>
    </font>
    <font>
      <b/>
      <sz val="16"/>
      <color rgb="FF000000"/>
      <name val="宋体"/>
      <charset val="134"/>
    </font>
    <font>
      <sz val="10.5"/>
      <color rgb="FF000000"/>
      <name val="黑体"/>
      <charset val="134"/>
    </font>
    <font>
      <b/>
      <sz val="10.5"/>
      <color rgb="FF000000"/>
      <name val="黑体"/>
      <charset val="134"/>
    </font>
    <font>
      <sz val="10.5"/>
      <color rgb="FF000000"/>
      <name val="宋体"/>
      <charset val="134"/>
    </font>
    <font>
      <sz val="10.5"/>
      <name val="宋体"/>
      <charset val="134"/>
    </font>
    <font>
      <sz val="12"/>
      <name val="宋体"/>
      <charset val="134"/>
    </font>
    <font>
      <b/>
      <sz val="10.5"/>
      <color rgb="FF000000"/>
      <name val="宋体"/>
      <charset val="134"/>
    </font>
    <font>
      <sz val="10.5"/>
      <name val="黑体"/>
      <charset val="134"/>
    </font>
    <font>
      <b/>
      <sz val="11"/>
      <color indexed="8"/>
      <name val="宋体"/>
      <charset val="134"/>
    </font>
    <font>
      <sz val="10.5"/>
      <color indexed="8"/>
      <name val="宋体"/>
      <charset val="134"/>
    </font>
    <font>
      <sz val="11"/>
      <color rgb="FF000000"/>
      <name val="宋体"/>
      <charset val="134"/>
    </font>
    <font>
      <sz val="11"/>
      <color indexed="8"/>
      <name val="宋体"/>
      <charset val="134"/>
    </font>
    <font>
      <sz val="10"/>
      <name val="宋体"/>
      <charset val="134"/>
    </font>
    <font>
      <sz val="9"/>
      <name val="宋体"/>
      <charset val="134"/>
      <scheme val="minor"/>
    </font>
    <font>
      <b/>
      <sz val="9"/>
      <color rgb="FF000000"/>
      <name val="黑体"/>
      <family val="3"/>
      <charset val="134"/>
    </font>
    <font>
      <sz val="9"/>
      <color rgb="FF000000"/>
      <name val="宋体"/>
      <family val="3"/>
      <charset val="134"/>
    </font>
    <font>
      <sz val="9"/>
      <name val="宋体"/>
      <family val="3"/>
      <charset val="134"/>
    </font>
    <font>
      <b/>
      <sz val="9"/>
      <color rgb="FF00000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b/>
      <sz val="9"/>
      <name val="宋体"/>
      <family val="3"/>
      <charset val="134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3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/>
    </xf>
    <xf numFmtId="0" fontId="8" fillId="0" borderId="1" xfId="0" applyNumberFormat="1" applyFont="1" applyFill="1" applyBorder="1" applyAlignment="1" applyProtection="1">
      <alignment horizontal="center" vertical="center" wrapText="1" readingOrder="1"/>
    </xf>
    <xf numFmtId="0" fontId="5" fillId="0" borderId="1" xfId="0" applyNumberFormat="1" applyFont="1" applyFill="1" applyBorder="1" applyAlignment="1" applyProtection="1">
      <alignment horizontal="center" vertical="center" wrapText="1" readingOrder="1"/>
    </xf>
    <xf numFmtId="0" fontId="11" fillId="0" borderId="1" xfId="0" applyNumberFormat="1" applyFont="1" applyFill="1" applyBorder="1" applyAlignment="1" applyProtection="1">
      <alignment horizontal="center" vertical="center" wrapText="1" readingOrder="1"/>
    </xf>
    <xf numFmtId="0" fontId="8" fillId="0" borderId="1" xfId="0" applyNumberFormat="1" applyFont="1" applyFill="1" applyBorder="1" applyAlignment="1" applyProtection="1">
      <alignment horizontal="left" vertical="center" wrapText="1" readingOrder="1"/>
    </xf>
    <xf numFmtId="0" fontId="12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vertical="center"/>
    </xf>
    <xf numFmtId="0" fontId="15" fillId="0" borderId="1" xfId="0" applyFont="1" applyFill="1" applyBorder="1" applyAlignment="1">
      <alignment horizontal="center"/>
    </xf>
    <xf numFmtId="0" fontId="12" fillId="0" borderId="1" xfId="0" applyFont="1" applyFill="1" applyBorder="1" applyAlignment="1">
      <alignment horizontal="center"/>
    </xf>
    <xf numFmtId="0" fontId="15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16" fillId="0" borderId="1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 applyProtection="1">
      <alignment horizontal="center" vertical="center" wrapText="1" readingOrder="1"/>
    </xf>
    <xf numFmtId="0" fontId="7" fillId="0" borderId="1" xfId="0" applyNumberFormat="1" applyFont="1" applyFill="1" applyBorder="1" applyAlignment="1" applyProtection="1">
      <alignment horizontal="left" vertical="center" wrapText="1" readingOrder="1"/>
    </xf>
    <xf numFmtId="0" fontId="7" fillId="0" borderId="1" xfId="0" applyNumberFormat="1" applyFont="1" applyFill="1" applyBorder="1" applyAlignment="1" applyProtection="1">
      <alignment horizontal="left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 readingOrder="1"/>
    </xf>
    <xf numFmtId="0" fontId="7" fillId="0" borderId="1" xfId="0" applyNumberFormat="1" applyFont="1" applyFill="1" applyBorder="1" applyAlignment="1" applyProtection="1">
      <alignment horizontal="left" vertical="center" wrapText="1" readingOrder="1"/>
    </xf>
    <xf numFmtId="0" fontId="7" fillId="0" borderId="1" xfId="0" applyNumberFormat="1" applyFont="1" applyFill="1" applyBorder="1" applyAlignment="1" applyProtection="1">
      <alignment horizontal="left" vertical="center" wrapText="1"/>
    </xf>
    <xf numFmtId="0" fontId="10" fillId="0" borderId="1" xfId="0" applyNumberFormat="1" applyFont="1" applyFill="1" applyBorder="1" applyAlignment="1" applyProtection="1">
      <alignment horizontal="left" vertical="center" wrapText="1" readingOrder="1"/>
    </xf>
    <xf numFmtId="0" fontId="10" fillId="0" borderId="1" xfId="0" applyNumberFormat="1" applyFont="1" applyFill="1" applyBorder="1" applyAlignment="1" applyProtection="1">
      <alignment horizontal="left" vertical="center" wrapText="1"/>
    </xf>
    <xf numFmtId="0" fontId="4" fillId="0" borderId="0" xfId="0" applyNumberFormat="1" applyFont="1" applyFill="1" applyBorder="1" applyAlignment="1" applyProtection="1">
      <alignment horizontal="center" vertical="center" readingOrder="1"/>
    </xf>
    <xf numFmtId="0" fontId="4" fillId="0" borderId="0" xfId="0" applyNumberFormat="1" applyFont="1" applyFill="1" applyBorder="1" applyAlignment="1" applyProtection="1">
      <alignment horizontal="left" vertical="center" readingOrder="1"/>
    </xf>
    <xf numFmtId="0" fontId="4" fillId="0" borderId="0" xfId="0" applyNumberFormat="1" applyFont="1" applyFill="1" applyBorder="1" applyAlignment="1" applyProtection="1">
      <alignment horizontal="left" vertical="center" wrapText="1"/>
    </xf>
    <xf numFmtId="0" fontId="5" fillId="2" borderId="1" xfId="0" applyNumberFormat="1" applyFont="1" applyFill="1" applyBorder="1" applyAlignment="1" applyProtection="1">
      <alignment horizontal="left" vertical="center" wrapText="1" readingOrder="1"/>
    </xf>
    <xf numFmtId="0" fontId="5" fillId="2" borderId="1" xfId="0" applyNumberFormat="1" applyFont="1" applyFill="1" applyBorder="1" applyAlignment="1" applyProtection="1">
      <alignment horizontal="left" vertical="center" wrapText="1"/>
    </xf>
    <xf numFmtId="0" fontId="5" fillId="0" borderId="0" xfId="0" applyNumberFormat="1" applyFont="1" applyFill="1" applyBorder="1" applyAlignment="1" applyProtection="1">
      <alignment horizontal="left" vertical="center" wrapText="1" readingOrder="1"/>
    </xf>
    <xf numFmtId="0" fontId="5" fillId="0" borderId="0" xfId="0" applyNumberFormat="1" applyFont="1" applyFill="1" applyBorder="1" applyAlignment="1" applyProtection="1">
      <alignment horizontal="left" vertical="center" wrapText="1"/>
    </xf>
    <xf numFmtId="0" fontId="5" fillId="0" borderId="0" xfId="0" applyNumberFormat="1" applyFont="1" applyFill="1" applyBorder="1" applyAlignment="1" applyProtection="1">
      <alignment horizontal="center" vertical="center" wrapText="1" readingOrder="1"/>
    </xf>
    <xf numFmtId="0" fontId="6" fillId="2" borderId="1" xfId="0" applyNumberFormat="1" applyFont="1" applyFill="1" applyBorder="1" applyAlignment="1" applyProtection="1">
      <alignment horizontal="center" vertical="center" wrapText="1" readingOrder="1"/>
    </xf>
    <xf numFmtId="0" fontId="18" fillId="2" borderId="1" xfId="0" applyNumberFormat="1" applyFont="1" applyFill="1" applyBorder="1" applyAlignment="1" applyProtection="1">
      <alignment horizontal="center" vertical="center" wrapText="1" readingOrder="1"/>
    </xf>
    <xf numFmtId="0" fontId="1" fillId="0" borderId="1" xfId="0" applyFont="1" applyFill="1" applyBorder="1" applyAlignment="1">
      <alignment vertical="center"/>
    </xf>
    <xf numFmtId="0" fontId="10" fillId="0" borderId="1" xfId="0" applyNumberFormat="1" applyFont="1" applyFill="1" applyBorder="1" applyAlignment="1" applyProtection="1">
      <alignment horizontal="center" vertical="center" wrapText="1" readingOrder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>
      <alignment vertical="center"/>
    </xf>
    <xf numFmtId="0" fontId="10" fillId="0" borderId="1" xfId="0" applyNumberFormat="1" applyFont="1" applyFill="1" applyBorder="1" applyAlignment="1" applyProtection="1">
      <alignment horizontal="center" vertical="center" wrapText="1"/>
    </xf>
    <xf numFmtId="0" fontId="10" fillId="0" borderId="1" xfId="0" applyNumberFormat="1" applyFont="1" applyFill="1" applyBorder="1" applyAlignment="1" applyProtection="1">
      <alignment horizontal="center" vertical="center" wrapText="1" readingOrder="1"/>
    </xf>
    <xf numFmtId="0" fontId="10" fillId="0" borderId="1" xfId="0" applyNumberFormat="1" applyFont="1" applyFill="1" applyBorder="1" applyAlignment="1" applyProtection="1">
      <alignment vertical="center" wrapText="1" readingOrder="1"/>
    </xf>
    <xf numFmtId="0" fontId="3" fillId="0" borderId="1" xfId="0" applyFont="1" applyFill="1" applyBorder="1" applyAlignment="1">
      <alignment vertical="center"/>
    </xf>
    <xf numFmtId="0" fontId="14" fillId="0" borderId="1" xfId="0" applyFont="1" applyBorder="1" applyAlignment="1">
      <alignment horizontal="justify" vertical="center"/>
    </xf>
    <xf numFmtId="0" fontId="14" fillId="0" borderId="1" xfId="0" applyFont="1" applyBorder="1" applyAlignment="1">
      <alignment horizontal="left" vertical="top"/>
    </xf>
    <xf numFmtId="0" fontId="14" fillId="0" borderId="1" xfId="0" applyFont="1" applyBorder="1" applyAlignment="1">
      <alignment horizontal="right" vertical="top"/>
    </xf>
    <xf numFmtId="0" fontId="18" fillId="2" borderId="1" xfId="0" applyNumberFormat="1" applyFont="1" applyFill="1" applyBorder="1" applyAlignment="1" applyProtection="1">
      <alignment horizontal="center" vertical="center" wrapText="1"/>
    </xf>
    <xf numFmtId="0" fontId="19" fillId="0" borderId="1" xfId="0" applyNumberFormat="1" applyFont="1" applyFill="1" applyBorder="1" applyAlignment="1" applyProtection="1">
      <alignment horizontal="left" vertical="center" wrapText="1"/>
    </xf>
    <xf numFmtId="0" fontId="20" fillId="0" borderId="1" xfId="0" applyNumberFormat="1" applyFont="1" applyFill="1" applyBorder="1" applyAlignment="1" applyProtection="1">
      <alignment horizontal="left" vertical="center" wrapText="1"/>
    </xf>
    <xf numFmtId="0" fontId="20" fillId="0" borderId="1" xfId="0" applyFont="1" applyFill="1" applyBorder="1" applyAlignment="1">
      <alignment vertical="center" wrapText="1"/>
    </xf>
    <xf numFmtId="0" fontId="19" fillId="0" borderId="1" xfId="0" applyNumberFormat="1" applyFont="1" applyFill="1" applyBorder="1" applyAlignment="1" applyProtection="1">
      <alignment horizontal="center" vertical="center" wrapText="1"/>
    </xf>
    <xf numFmtId="0" fontId="20" fillId="0" borderId="1" xfId="0" applyFont="1" applyFill="1" applyBorder="1" applyAlignment="1">
      <alignment horizontal="left" vertical="center" wrapText="1"/>
    </xf>
    <xf numFmtId="0" fontId="21" fillId="0" borderId="1" xfId="0" applyNumberFormat="1" applyFont="1" applyFill="1" applyBorder="1" applyAlignment="1" applyProtection="1">
      <alignment vertical="center" wrapText="1" readingOrder="1"/>
    </xf>
    <xf numFmtId="0" fontId="22" fillId="0" borderId="1" xfId="0" applyFont="1" applyFill="1" applyBorder="1" applyAlignment="1">
      <alignment horizontal="center" vertical="center"/>
    </xf>
    <xf numFmtId="0" fontId="23" fillId="0" borderId="1" xfId="0" applyFont="1" applyFill="1" applyBorder="1" applyAlignment="1">
      <alignment vertical="center" wrapText="1"/>
    </xf>
    <xf numFmtId="0" fontId="19" fillId="0" borderId="1" xfId="0" applyFont="1" applyBorder="1" applyAlignment="1">
      <alignment horizontal="left" vertical="top"/>
    </xf>
    <xf numFmtId="0" fontId="23" fillId="0" borderId="1" xfId="0" applyFont="1" applyFill="1" applyBorder="1" applyAlignment="1"/>
    <xf numFmtId="0" fontId="24" fillId="0" borderId="1" xfId="0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horizontal="left"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45"/>
  <sheetViews>
    <sheetView tabSelected="1" topLeftCell="A133" zoomScaleNormal="100" workbookViewId="0">
      <selection activeCell="C135" sqref="C135"/>
    </sheetView>
  </sheetViews>
  <sheetFormatPr defaultColWidth="8" defaultRowHeight="12.75"/>
  <cols>
    <col min="1" max="1" width="9.375" style="5" customWidth="1"/>
    <col min="2" max="2" width="13.125" style="6" customWidth="1"/>
    <col min="3" max="3" width="119" style="64" customWidth="1"/>
    <col min="4" max="4" width="11.375" style="5" customWidth="1"/>
    <col min="5" max="5" width="12.375" style="5" customWidth="1"/>
    <col min="6" max="16384" width="8" style="1"/>
  </cols>
  <sheetData>
    <row r="1" spans="1:7" ht="20.25">
      <c r="A1" s="30" t="s">
        <v>222</v>
      </c>
      <c r="B1" s="31"/>
      <c r="C1" s="32"/>
      <c r="D1" s="30"/>
      <c r="E1" s="30"/>
    </row>
    <row r="2" spans="1:7">
      <c r="A2" s="35" t="s">
        <v>223</v>
      </c>
      <c r="B2" s="35"/>
      <c r="C2" s="36"/>
      <c r="D2" s="37"/>
      <c r="E2" s="37"/>
    </row>
    <row r="3" spans="1:7">
      <c r="A3" s="38" t="s">
        <v>0</v>
      </c>
      <c r="B3" s="38" t="s">
        <v>1</v>
      </c>
      <c r="C3" s="52" t="s">
        <v>2</v>
      </c>
      <c r="D3" s="38" t="s">
        <v>3</v>
      </c>
      <c r="E3" s="38" t="s">
        <v>4</v>
      </c>
      <c r="F3" s="39" t="s">
        <v>224</v>
      </c>
      <c r="G3" s="39" t="s">
        <v>225</v>
      </c>
    </row>
    <row r="4" spans="1:7">
      <c r="A4" s="38"/>
      <c r="B4" s="38"/>
      <c r="C4" s="52"/>
      <c r="D4" s="38"/>
      <c r="E4" s="38"/>
      <c r="F4" s="39"/>
      <c r="G4" s="39"/>
    </row>
    <row r="5" spans="1:7">
      <c r="A5" s="38"/>
      <c r="B5" s="38"/>
      <c r="C5" s="52"/>
      <c r="D5" s="38"/>
      <c r="E5" s="38"/>
      <c r="F5" s="39"/>
      <c r="G5" s="39"/>
    </row>
    <row r="6" spans="1:7">
      <c r="A6" s="33" t="s">
        <v>5</v>
      </c>
      <c r="B6" s="33"/>
      <c r="C6" s="34"/>
      <c r="D6" s="33"/>
      <c r="E6" s="33"/>
      <c r="F6" s="40"/>
      <c r="G6" s="40"/>
    </row>
    <row r="7" spans="1:7" ht="67.5">
      <c r="A7" s="22">
        <v>1</v>
      </c>
      <c r="B7" s="23" t="s">
        <v>6</v>
      </c>
      <c r="C7" s="53" t="s">
        <v>230</v>
      </c>
      <c r="D7" s="22" t="s">
        <v>7</v>
      </c>
      <c r="E7" s="7">
        <f>130*15.4-350</f>
        <v>1652</v>
      </c>
      <c r="F7" s="40"/>
      <c r="G7" s="40"/>
    </row>
    <row r="8" spans="1:7" ht="67.5">
      <c r="A8" s="22">
        <v>2</v>
      </c>
      <c r="B8" s="23" t="s">
        <v>8</v>
      </c>
      <c r="C8" s="53" t="s">
        <v>230</v>
      </c>
      <c r="D8" s="22" t="s">
        <v>7</v>
      </c>
      <c r="E8" s="7">
        <f>52.4*15.4-2.7*1.8*14*4+52.4*15.4-1.5*1.8*14*4-1*2.7*4*14+10.36*15.4*2+52.4*1.8*3</f>
        <v>1641.4079999999999</v>
      </c>
      <c r="F8" s="40"/>
      <c r="G8" s="40"/>
    </row>
    <row r="9" spans="1:7" ht="67.5">
      <c r="A9" s="22">
        <v>3</v>
      </c>
      <c r="B9" s="23" t="s">
        <v>9</v>
      </c>
      <c r="C9" s="53" t="s">
        <v>230</v>
      </c>
      <c r="D9" s="22" t="s">
        <v>7</v>
      </c>
      <c r="E9" s="7">
        <f>8.6*10.4*2+43.6*10.4-11*3*1.5*1.8+43.6*10.4-11*3*1.1*1.5-0.9*2.7*3*11+43.6*(1.25+0.7)*2</f>
        <v>1032.06</v>
      </c>
      <c r="F9" s="40"/>
      <c r="G9" s="40"/>
    </row>
    <row r="10" spans="1:7" ht="67.5">
      <c r="A10" s="22" t="s">
        <v>10</v>
      </c>
      <c r="B10" s="23" t="s">
        <v>11</v>
      </c>
      <c r="C10" s="53" t="s">
        <v>230</v>
      </c>
      <c r="D10" s="22" t="s">
        <v>7</v>
      </c>
      <c r="E10" s="7">
        <f>119*(9.6+0.8)+(1.12+0.5)*46.8-12*3*0.9*2.7-12*3*1.5*1.8-3*3.2*2*3</f>
        <v>1071.136</v>
      </c>
      <c r="F10" s="40"/>
      <c r="G10" s="40"/>
    </row>
    <row r="11" spans="1:7" ht="67.5">
      <c r="A11" s="22" t="s">
        <v>12</v>
      </c>
      <c r="B11" s="23" t="s">
        <v>13</v>
      </c>
      <c r="C11" s="53" t="s">
        <v>231</v>
      </c>
      <c r="D11" s="22" t="s">
        <v>7</v>
      </c>
      <c r="E11" s="7">
        <f>37.1*15.2-1.7*1.8*11*3+37.1*15.2-1.2*1.8*4*11-1*2.7*4*11+8.5*15.2*2-1.7*1.8*8+(3.3+1.8)*2.2+37.1*1.8*3</f>
        <v>1258.5</v>
      </c>
      <c r="F11" s="40"/>
      <c r="G11" s="40"/>
    </row>
    <row r="12" spans="1:7" ht="67.5">
      <c r="A12" s="22">
        <v>6</v>
      </c>
      <c r="B12" s="23" t="s">
        <v>14</v>
      </c>
      <c r="C12" s="53" t="s">
        <v>232</v>
      </c>
      <c r="D12" s="22" t="s">
        <v>7</v>
      </c>
      <c r="E12" s="7">
        <v>3117.36</v>
      </c>
      <c r="F12" s="40"/>
      <c r="G12" s="40"/>
    </row>
    <row r="13" spans="1:7" ht="63" customHeight="1">
      <c r="A13" s="22">
        <v>7</v>
      </c>
      <c r="B13" s="23" t="s">
        <v>15</v>
      </c>
      <c r="C13" s="53" t="s">
        <v>233</v>
      </c>
      <c r="D13" s="22" t="s">
        <v>7</v>
      </c>
      <c r="E13" s="7">
        <v>3479.5039999999999</v>
      </c>
      <c r="F13" s="40"/>
      <c r="G13" s="40"/>
    </row>
    <row r="14" spans="1:7" ht="53.25" customHeight="1">
      <c r="A14" s="22">
        <v>8</v>
      </c>
      <c r="B14" s="23" t="s">
        <v>16</v>
      </c>
      <c r="C14" s="54" t="s">
        <v>234</v>
      </c>
      <c r="D14" s="22" t="s">
        <v>7</v>
      </c>
      <c r="E14" s="9">
        <f>53.6*1.5*4-1*1.5*18+(6.3+8.2)*2*1.5*18-1*1.5*18*2</f>
        <v>1023.6</v>
      </c>
      <c r="F14" s="40"/>
      <c r="G14" s="40"/>
    </row>
    <row r="15" spans="1:7" ht="45">
      <c r="A15" s="22">
        <v>9</v>
      </c>
      <c r="B15" s="23" t="s">
        <v>17</v>
      </c>
      <c r="C15" s="53" t="s">
        <v>235</v>
      </c>
      <c r="D15" s="22" t="s">
        <v>18</v>
      </c>
      <c r="E15" s="22">
        <v>6</v>
      </c>
      <c r="F15" s="40"/>
      <c r="G15" s="40"/>
    </row>
    <row r="16" spans="1:7" ht="22.5">
      <c r="A16" s="22">
        <v>10</v>
      </c>
      <c r="B16" s="23" t="s">
        <v>19</v>
      </c>
      <c r="C16" s="53" t="s">
        <v>20</v>
      </c>
      <c r="D16" s="22" t="s">
        <v>18</v>
      </c>
      <c r="E16" s="9">
        <v>16</v>
      </c>
      <c r="F16" s="40"/>
      <c r="G16" s="40"/>
    </row>
    <row r="17" spans="1:7" ht="90">
      <c r="A17" s="22">
        <v>12</v>
      </c>
      <c r="B17" s="23" t="s">
        <v>21</v>
      </c>
      <c r="C17" s="54" t="s">
        <v>236</v>
      </c>
      <c r="D17" s="22" t="s">
        <v>22</v>
      </c>
      <c r="E17" s="9">
        <f>4*18</f>
        <v>72</v>
      </c>
      <c r="F17" s="40"/>
      <c r="G17" s="40"/>
    </row>
    <row r="18" spans="1:7" ht="101.25">
      <c r="A18" s="22">
        <v>13</v>
      </c>
      <c r="B18" s="23" t="s">
        <v>23</v>
      </c>
      <c r="C18" s="53" t="s">
        <v>24</v>
      </c>
      <c r="D18" s="22" t="s">
        <v>18</v>
      </c>
      <c r="E18" s="9">
        <v>20</v>
      </c>
      <c r="F18" s="40"/>
      <c r="G18" s="40"/>
    </row>
    <row r="19" spans="1:7" ht="101.25">
      <c r="A19" s="22">
        <v>14</v>
      </c>
      <c r="B19" s="23" t="s">
        <v>25</v>
      </c>
      <c r="C19" s="54" t="s">
        <v>26</v>
      </c>
      <c r="D19" s="22" t="s">
        <v>27</v>
      </c>
      <c r="E19" s="22">
        <v>38</v>
      </c>
      <c r="F19" s="40"/>
      <c r="G19" s="40"/>
    </row>
    <row r="20" spans="1:7" ht="146.25">
      <c r="A20" s="22">
        <v>15</v>
      </c>
      <c r="B20" s="8" t="s">
        <v>28</v>
      </c>
      <c r="C20" s="55" t="s">
        <v>226</v>
      </c>
      <c r="D20" s="22" t="s">
        <v>18</v>
      </c>
      <c r="E20" s="9">
        <v>36</v>
      </c>
      <c r="F20" s="40"/>
      <c r="G20" s="40"/>
    </row>
    <row r="21" spans="1:7" ht="67.5">
      <c r="A21" s="22">
        <v>16</v>
      </c>
      <c r="B21" s="8" t="s">
        <v>29</v>
      </c>
      <c r="C21" s="55" t="s">
        <v>227</v>
      </c>
      <c r="D21" s="22" t="s">
        <v>18</v>
      </c>
      <c r="E21" s="9">
        <v>18</v>
      </c>
      <c r="F21" s="40"/>
      <c r="G21" s="40"/>
    </row>
    <row r="22" spans="1:7" ht="67.5">
      <c r="A22" s="22">
        <v>17</v>
      </c>
      <c r="B22" s="8" t="s">
        <v>29</v>
      </c>
      <c r="C22" s="55" t="s">
        <v>228</v>
      </c>
      <c r="D22" s="22" t="s">
        <v>18</v>
      </c>
      <c r="E22" s="9">
        <v>18</v>
      </c>
      <c r="F22" s="40"/>
      <c r="G22" s="40"/>
    </row>
    <row r="23" spans="1:7" ht="33.75">
      <c r="A23" s="22">
        <v>18</v>
      </c>
      <c r="B23" s="8" t="s">
        <v>30</v>
      </c>
      <c r="C23" s="55" t="s">
        <v>31</v>
      </c>
      <c r="D23" s="22" t="s">
        <v>18</v>
      </c>
      <c r="E23" s="9">
        <v>36</v>
      </c>
      <c r="F23" s="40"/>
      <c r="G23" s="40"/>
    </row>
    <row r="24" spans="1:7" ht="67.5">
      <c r="A24" s="22">
        <v>19</v>
      </c>
      <c r="B24" s="8" t="s">
        <v>32</v>
      </c>
      <c r="C24" s="55" t="s">
        <v>33</v>
      </c>
      <c r="D24" s="22" t="s">
        <v>18</v>
      </c>
      <c r="E24" s="9">
        <v>66</v>
      </c>
      <c r="F24" s="40"/>
      <c r="G24" s="40"/>
    </row>
    <row r="25" spans="1:7" ht="101.25">
      <c r="A25" s="22">
        <v>20</v>
      </c>
      <c r="B25" s="23" t="s">
        <v>34</v>
      </c>
      <c r="C25" s="54" t="s">
        <v>229</v>
      </c>
      <c r="D25" s="22" t="s">
        <v>22</v>
      </c>
      <c r="E25" s="22">
        <v>216</v>
      </c>
      <c r="F25" s="40"/>
      <c r="G25" s="40"/>
    </row>
    <row r="26" spans="1:7" ht="32.1" customHeight="1">
      <c r="A26" s="22">
        <v>21</v>
      </c>
      <c r="B26" s="23" t="s">
        <v>35</v>
      </c>
      <c r="C26" s="53" t="s">
        <v>36</v>
      </c>
      <c r="D26" s="22" t="s">
        <v>37</v>
      </c>
      <c r="E26" s="22">
        <v>1</v>
      </c>
      <c r="F26" s="40"/>
      <c r="G26" s="40"/>
    </row>
    <row r="27" spans="1:7">
      <c r="A27" s="25" t="s">
        <v>38</v>
      </c>
      <c r="B27" s="26"/>
      <c r="C27" s="27"/>
      <c r="D27" s="25"/>
      <c r="E27" s="25"/>
      <c r="F27" s="40"/>
      <c r="G27" s="40"/>
    </row>
    <row r="28" spans="1:7">
      <c r="A28" s="41" t="s">
        <v>39</v>
      </c>
      <c r="B28" s="28"/>
      <c r="C28" s="29"/>
      <c r="D28" s="41"/>
      <c r="E28" s="41"/>
      <c r="F28" s="40"/>
      <c r="G28" s="40"/>
    </row>
    <row r="29" spans="1:7" ht="90">
      <c r="A29" s="22">
        <v>1</v>
      </c>
      <c r="B29" s="23" t="s">
        <v>40</v>
      </c>
      <c r="C29" s="53" t="s">
        <v>41</v>
      </c>
      <c r="D29" s="22" t="s">
        <v>37</v>
      </c>
      <c r="E29" s="22">
        <v>1</v>
      </c>
      <c r="F29" s="40"/>
      <c r="G29" s="40"/>
    </row>
    <row r="30" spans="1:7" ht="45">
      <c r="A30" s="22">
        <v>2</v>
      </c>
      <c r="B30" s="23" t="s">
        <v>42</v>
      </c>
      <c r="C30" s="54" t="s">
        <v>43</v>
      </c>
      <c r="D30" s="22" t="s">
        <v>7</v>
      </c>
      <c r="E30" s="22">
        <f>985.6+230</f>
        <v>1215.5999999999999</v>
      </c>
      <c r="F30" s="40"/>
      <c r="G30" s="40"/>
    </row>
    <row r="31" spans="1:7" ht="45">
      <c r="A31" s="22">
        <v>3</v>
      </c>
      <c r="B31" s="23" t="s">
        <v>44</v>
      </c>
      <c r="C31" s="54" t="s">
        <v>45</v>
      </c>
      <c r="D31" s="22" t="s">
        <v>7</v>
      </c>
      <c r="E31" s="22">
        <f>5835-2300</f>
        <v>3535</v>
      </c>
      <c r="F31" s="40"/>
      <c r="G31" s="40"/>
    </row>
    <row r="32" spans="1:7">
      <c r="A32" s="25" t="s">
        <v>38</v>
      </c>
      <c r="B32" s="26"/>
      <c r="C32" s="27"/>
      <c r="D32" s="25"/>
      <c r="E32" s="25"/>
      <c r="F32" s="40"/>
      <c r="G32" s="40"/>
    </row>
    <row r="33" spans="1:7">
      <c r="A33" s="41" t="s">
        <v>46</v>
      </c>
      <c r="B33" s="28"/>
      <c r="C33" s="29"/>
      <c r="D33" s="41"/>
      <c r="E33" s="41"/>
      <c r="F33" s="40"/>
      <c r="G33" s="40"/>
    </row>
    <row r="34" spans="1:7" ht="382.5">
      <c r="A34" s="22">
        <v>1</v>
      </c>
      <c r="B34" s="23" t="s">
        <v>47</v>
      </c>
      <c r="C34" s="53" t="s">
        <v>48</v>
      </c>
      <c r="D34" s="22" t="s">
        <v>7</v>
      </c>
      <c r="E34" s="22">
        <f>(52.4+1.2)*(10.36+1.2)</f>
        <v>619.61599999999999</v>
      </c>
      <c r="F34" s="40"/>
      <c r="G34" s="40"/>
    </row>
    <row r="35" spans="1:7" ht="348.75">
      <c r="A35" s="22">
        <v>2</v>
      </c>
      <c r="B35" s="23" t="s">
        <v>47</v>
      </c>
      <c r="C35" s="53" t="s">
        <v>49</v>
      </c>
      <c r="D35" s="22" t="s">
        <v>7</v>
      </c>
      <c r="E35" s="22">
        <f>(43.66+1.2)*(8.6+1.2)</f>
        <v>439.62799999999999</v>
      </c>
      <c r="F35" s="40"/>
      <c r="G35" s="40"/>
    </row>
    <row r="36" spans="1:7" ht="78.75">
      <c r="A36" s="22">
        <v>3</v>
      </c>
      <c r="B36" s="23" t="s">
        <v>47</v>
      </c>
      <c r="C36" s="53" t="s">
        <v>50</v>
      </c>
      <c r="D36" s="22" t="s">
        <v>7</v>
      </c>
      <c r="E36" s="22">
        <f>(53.6+1.2)*(10.9+1.2)</f>
        <v>663.08</v>
      </c>
      <c r="F36" s="40"/>
      <c r="G36" s="40"/>
    </row>
    <row r="37" spans="1:7" ht="67.5">
      <c r="A37" s="22">
        <v>4</v>
      </c>
      <c r="B37" s="23" t="s">
        <v>47</v>
      </c>
      <c r="C37" s="53" t="s">
        <v>51</v>
      </c>
      <c r="D37" s="22" t="s">
        <v>7</v>
      </c>
      <c r="E37" s="9">
        <v>168.5</v>
      </c>
      <c r="F37" s="40"/>
      <c r="G37" s="40"/>
    </row>
    <row r="38" spans="1:7">
      <c r="A38" s="25" t="s">
        <v>38</v>
      </c>
      <c r="B38" s="26"/>
      <c r="C38" s="27"/>
      <c r="D38" s="25"/>
      <c r="E38" s="25"/>
      <c r="F38" s="40"/>
      <c r="G38" s="40"/>
    </row>
    <row r="39" spans="1:7">
      <c r="A39" s="27" t="s">
        <v>52</v>
      </c>
      <c r="B39" s="27"/>
      <c r="C39" s="27"/>
      <c r="D39" s="27"/>
      <c r="E39" s="27"/>
      <c r="F39" s="40"/>
      <c r="G39" s="40"/>
    </row>
    <row r="40" spans="1:7" s="2" customFormat="1" ht="20.25">
      <c r="A40" s="42" t="s">
        <v>53</v>
      </c>
      <c r="B40" s="27"/>
      <c r="C40" s="53"/>
      <c r="D40" s="43"/>
      <c r="E40" s="43"/>
      <c r="F40" s="44"/>
      <c r="G40" s="44"/>
    </row>
    <row r="41" spans="1:7" s="2" customFormat="1" ht="45">
      <c r="A41" s="43">
        <v>1</v>
      </c>
      <c r="B41" s="24" t="s">
        <v>54</v>
      </c>
      <c r="C41" s="53" t="s">
        <v>55</v>
      </c>
      <c r="D41" s="43" t="s">
        <v>37</v>
      </c>
      <c r="E41" s="43">
        <v>1</v>
      </c>
      <c r="F41" s="44"/>
      <c r="G41" s="44"/>
    </row>
    <row r="42" spans="1:7" s="2" customFormat="1" ht="45">
      <c r="A42" s="43">
        <v>2</v>
      </c>
      <c r="B42" s="24" t="s">
        <v>56</v>
      </c>
      <c r="C42" s="53" t="s">
        <v>57</v>
      </c>
      <c r="D42" s="43" t="s">
        <v>7</v>
      </c>
      <c r="E42" s="43">
        <v>20.5</v>
      </c>
      <c r="F42" s="44"/>
      <c r="G42" s="44"/>
    </row>
    <row r="43" spans="1:7" s="2" customFormat="1" ht="67.5">
      <c r="A43" s="43">
        <v>3</v>
      </c>
      <c r="B43" s="24" t="s">
        <v>58</v>
      </c>
      <c r="C43" s="53" t="s">
        <v>59</v>
      </c>
      <c r="D43" s="43" t="s">
        <v>7</v>
      </c>
      <c r="E43" s="43">
        <v>18.7</v>
      </c>
      <c r="F43" s="44"/>
      <c r="G43" s="44"/>
    </row>
    <row r="44" spans="1:7" s="2" customFormat="1" ht="56.25">
      <c r="A44" s="43">
        <v>4</v>
      </c>
      <c r="B44" s="24" t="s">
        <v>60</v>
      </c>
      <c r="C44" s="53" t="s">
        <v>61</v>
      </c>
      <c r="D44" s="43" t="s">
        <v>22</v>
      </c>
      <c r="E44" s="43">
        <v>9.3000000000000007</v>
      </c>
      <c r="F44" s="44"/>
      <c r="G44" s="44"/>
    </row>
    <row r="45" spans="1:7" s="2" customFormat="1" ht="146.25">
      <c r="A45" s="43">
        <v>5</v>
      </c>
      <c r="B45" s="24" t="s">
        <v>62</v>
      </c>
      <c r="C45" s="53" t="s">
        <v>237</v>
      </c>
      <c r="D45" s="43" t="s">
        <v>7</v>
      </c>
      <c r="E45" s="43">
        <v>25.6</v>
      </c>
      <c r="F45" s="44"/>
      <c r="G45" s="44"/>
    </row>
    <row r="46" spans="1:7" s="2" customFormat="1" ht="56.25">
      <c r="A46" s="43">
        <v>6</v>
      </c>
      <c r="B46" s="24" t="s">
        <v>64</v>
      </c>
      <c r="C46" s="53" t="s">
        <v>65</v>
      </c>
      <c r="D46" s="43" t="s">
        <v>7</v>
      </c>
      <c r="E46" s="43">
        <v>518</v>
      </c>
      <c r="F46" s="44"/>
      <c r="G46" s="44"/>
    </row>
    <row r="47" spans="1:7" s="2" customFormat="1" ht="45">
      <c r="A47" s="43">
        <v>7</v>
      </c>
      <c r="B47" s="24" t="s">
        <v>66</v>
      </c>
      <c r="C47" s="53" t="s">
        <v>67</v>
      </c>
      <c r="D47" s="43" t="s">
        <v>7</v>
      </c>
      <c r="E47" s="43">
        <v>31</v>
      </c>
      <c r="F47" s="44"/>
      <c r="G47" s="44"/>
    </row>
    <row r="48" spans="1:7" s="2" customFormat="1" ht="45">
      <c r="A48" s="43">
        <v>8</v>
      </c>
      <c r="B48" s="24" t="s">
        <v>68</v>
      </c>
      <c r="C48" s="53" t="s">
        <v>69</v>
      </c>
      <c r="D48" s="43" t="s">
        <v>22</v>
      </c>
      <c r="E48" s="43">
        <v>74</v>
      </c>
      <c r="F48" s="44"/>
      <c r="G48" s="44"/>
    </row>
    <row r="49" spans="1:7" s="2" customFormat="1" ht="45">
      <c r="A49" s="43">
        <v>10</v>
      </c>
      <c r="B49" s="24" t="s">
        <v>70</v>
      </c>
      <c r="C49" s="53" t="s">
        <v>71</v>
      </c>
      <c r="D49" s="43" t="s">
        <v>7</v>
      </c>
      <c r="E49" s="43">
        <v>65.5</v>
      </c>
      <c r="F49" s="44"/>
      <c r="G49" s="44"/>
    </row>
    <row r="50" spans="1:7">
      <c r="A50" s="45" t="s">
        <v>72</v>
      </c>
      <c r="B50" s="29"/>
      <c r="C50" s="53"/>
      <c r="D50" s="43"/>
      <c r="E50" s="43"/>
      <c r="F50" s="40"/>
      <c r="G50" s="40"/>
    </row>
    <row r="51" spans="1:7" ht="74.099999999999994" customHeight="1">
      <c r="A51" s="43">
        <v>1</v>
      </c>
      <c r="B51" s="24" t="s">
        <v>54</v>
      </c>
      <c r="C51" s="53" t="s">
        <v>55</v>
      </c>
      <c r="D51" s="43" t="s">
        <v>37</v>
      </c>
      <c r="E51" s="43">
        <v>1</v>
      </c>
      <c r="F51" s="40"/>
      <c r="G51" s="40"/>
    </row>
    <row r="52" spans="1:7" ht="146.25">
      <c r="A52" s="43">
        <v>2</v>
      </c>
      <c r="B52" s="24" t="s">
        <v>73</v>
      </c>
      <c r="C52" s="53" t="s">
        <v>74</v>
      </c>
      <c r="D52" s="43" t="s">
        <v>7</v>
      </c>
      <c r="E52" s="43">
        <v>530</v>
      </c>
      <c r="F52" s="40"/>
      <c r="G52" s="40"/>
    </row>
    <row r="53" spans="1:7" ht="146.25">
      <c r="A53" s="43">
        <v>3</v>
      </c>
      <c r="B53" s="24" t="s">
        <v>62</v>
      </c>
      <c r="C53" s="53" t="s">
        <v>63</v>
      </c>
      <c r="D53" s="43" t="s">
        <v>7</v>
      </c>
      <c r="E53" s="43">
        <v>174</v>
      </c>
      <c r="F53" s="40"/>
      <c r="G53" s="40"/>
    </row>
    <row r="54" spans="1:7" ht="45">
      <c r="A54" s="43">
        <v>4</v>
      </c>
      <c r="B54" s="24" t="s">
        <v>75</v>
      </c>
      <c r="C54" s="53" t="s">
        <v>76</v>
      </c>
      <c r="D54" s="43" t="s">
        <v>7</v>
      </c>
      <c r="E54" s="43">
        <v>15.5</v>
      </c>
      <c r="F54" s="40"/>
      <c r="G54" s="40"/>
    </row>
    <row r="55" spans="1:7" ht="45">
      <c r="A55" s="43">
        <v>5</v>
      </c>
      <c r="B55" s="24" t="s">
        <v>77</v>
      </c>
      <c r="C55" s="53" t="s">
        <v>78</v>
      </c>
      <c r="D55" s="43" t="s">
        <v>22</v>
      </c>
      <c r="E55" s="43">
        <v>7.5</v>
      </c>
      <c r="F55" s="40"/>
      <c r="G55" s="40"/>
    </row>
    <row r="56" spans="1:7" ht="33.75">
      <c r="A56" s="43">
        <v>6</v>
      </c>
      <c r="B56" s="24" t="s">
        <v>68</v>
      </c>
      <c r="C56" s="53" t="s">
        <v>79</v>
      </c>
      <c r="D56" s="43" t="s">
        <v>22</v>
      </c>
      <c r="E56" s="43">
        <f>95.6+20</f>
        <v>115.6</v>
      </c>
      <c r="F56" s="40"/>
      <c r="G56" s="40"/>
    </row>
    <row r="57" spans="1:7" ht="56.25">
      <c r="A57" s="43">
        <v>8</v>
      </c>
      <c r="B57" s="24" t="s">
        <v>80</v>
      </c>
      <c r="C57" s="53" t="s">
        <v>81</v>
      </c>
      <c r="D57" s="43" t="s">
        <v>82</v>
      </c>
      <c r="E57" s="43">
        <v>8</v>
      </c>
      <c r="F57" s="40"/>
      <c r="G57" s="40"/>
    </row>
    <row r="58" spans="1:7" ht="27" customHeight="1">
      <c r="A58" s="43">
        <v>9</v>
      </c>
      <c r="B58" s="24" t="s">
        <v>83</v>
      </c>
      <c r="C58" s="53" t="s">
        <v>84</v>
      </c>
      <c r="D58" s="43" t="s">
        <v>82</v>
      </c>
      <c r="E58" s="43">
        <v>2</v>
      </c>
      <c r="F58" s="40"/>
      <c r="G58" s="40"/>
    </row>
    <row r="59" spans="1:7" ht="202.5">
      <c r="A59" s="43">
        <v>10</v>
      </c>
      <c r="B59" s="24" t="s">
        <v>85</v>
      </c>
      <c r="C59" s="53" t="s">
        <v>86</v>
      </c>
      <c r="D59" s="43" t="s">
        <v>82</v>
      </c>
      <c r="E59" s="43">
        <v>8</v>
      </c>
      <c r="F59" s="40"/>
      <c r="G59" s="40"/>
    </row>
    <row r="60" spans="1:7" ht="157.5">
      <c r="A60" s="43">
        <v>11</v>
      </c>
      <c r="B60" s="24" t="s">
        <v>87</v>
      </c>
      <c r="C60" s="53" t="s">
        <v>88</v>
      </c>
      <c r="D60" s="43" t="s">
        <v>82</v>
      </c>
      <c r="E60" s="43">
        <v>8</v>
      </c>
      <c r="F60" s="40"/>
      <c r="G60" s="40"/>
    </row>
    <row r="61" spans="1:7" ht="45">
      <c r="A61" s="43">
        <v>12</v>
      </c>
      <c r="B61" s="24" t="s">
        <v>89</v>
      </c>
      <c r="C61" s="54" t="s">
        <v>90</v>
      </c>
      <c r="D61" s="43" t="s">
        <v>37</v>
      </c>
      <c r="E61" s="43">
        <v>1</v>
      </c>
      <c r="F61" s="40"/>
      <c r="G61" s="40"/>
    </row>
    <row r="62" spans="1:7">
      <c r="A62" s="45" t="s">
        <v>91</v>
      </c>
      <c r="B62" s="29"/>
      <c r="C62" s="53"/>
      <c r="D62" s="43"/>
      <c r="E62" s="43"/>
      <c r="F62" s="40"/>
      <c r="G62" s="40"/>
    </row>
    <row r="63" spans="1:7" ht="60" customHeight="1">
      <c r="A63" s="43">
        <v>1</v>
      </c>
      <c r="B63" s="24" t="s">
        <v>54</v>
      </c>
      <c r="C63" s="53" t="s">
        <v>55</v>
      </c>
      <c r="D63" s="43" t="s">
        <v>37</v>
      </c>
      <c r="E63" s="43">
        <v>1</v>
      </c>
      <c r="F63" s="40"/>
      <c r="G63" s="40"/>
    </row>
    <row r="64" spans="1:7" ht="78.95" customHeight="1">
      <c r="A64" s="43">
        <v>2</v>
      </c>
      <c r="B64" s="24" t="s">
        <v>73</v>
      </c>
      <c r="C64" s="53" t="s">
        <v>74</v>
      </c>
      <c r="D64" s="43" t="s">
        <v>7</v>
      </c>
      <c r="E64" s="43">
        <v>307</v>
      </c>
      <c r="F64" s="40"/>
      <c r="G64" s="40"/>
    </row>
    <row r="65" spans="1:7" ht="146.25">
      <c r="A65" s="43">
        <v>3</v>
      </c>
      <c r="B65" s="24" t="s">
        <v>62</v>
      </c>
      <c r="C65" s="53" t="s">
        <v>63</v>
      </c>
      <c r="D65" s="43" t="s">
        <v>7</v>
      </c>
      <c r="E65" s="43">
        <v>45</v>
      </c>
      <c r="F65" s="40"/>
      <c r="G65" s="40"/>
    </row>
    <row r="66" spans="1:7" ht="45">
      <c r="A66" s="43">
        <v>4</v>
      </c>
      <c r="B66" s="24" t="s">
        <v>68</v>
      </c>
      <c r="C66" s="53" t="s">
        <v>92</v>
      </c>
      <c r="D66" s="43" t="s">
        <v>22</v>
      </c>
      <c r="E66" s="43">
        <v>125</v>
      </c>
      <c r="F66" s="40"/>
      <c r="G66" s="40"/>
    </row>
    <row r="67" spans="1:7" ht="45">
      <c r="A67" s="43">
        <v>5</v>
      </c>
      <c r="B67" s="24" t="s">
        <v>93</v>
      </c>
      <c r="C67" s="53" t="s">
        <v>94</v>
      </c>
      <c r="D67" s="43" t="s">
        <v>22</v>
      </c>
      <c r="E67" s="43">
        <v>12.6</v>
      </c>
      <c r="F67" s="40"/>
      <c r="G67" s="40"/>
    </row>
    <row r="68" spans="1:7" ht="123.75">
      <c r="A68" s="43">
        <v>6</v>
      </c>
      <c r="B68" s="24" t="s">
        <v>95</v>
      </c>
      <c r="C68" s="54" t="s">
        <v>96</v>
      </c>
      <c r="D68" s="43" t="s">
        <v>22</v>
      </c>
      <c r="E68" s="43">
        <v>16</v>
      </c>
      <c r="F68" s="40"/>
      <c r="G68" s="40"/>
    </row>
    <row r="69" spans="1:7" ht="112.5">
      <c r="A69" s="43">
        <v>7</v>
      </c>
      <c r="B69" s="24" t="s">
        <v>97</v>
      </c>
      <c r="C69" s="54" t="s">
        <v>98</v>
      </c>
      <c r="D69" s="43" t="s">
        <v>22</v>
      </c>
      <c r="E69" s="43">
        <v>3</v>
      </c>
      <c r="F69" s="40"/>
      <c r="G69" s="40"/>
    </row>
    <row r="70" spans="1:7" ht="157.5">
      <c r="A70" s="43">
        <v>9</v>
      </c>
      <c r="B70" s="24" t="s">
        <v>99</v>
      </c>
      <c r="C70" s="53" t="s">
        <v>100</v>
      </c>
      <c r="D70" s="43" t="s">
        <v>7</v>
      </c>
      <c r="E70" s="43">
        <v>1930</v>
      </c>
      <c r="F70" s="40"/>
      <c r="G70" s="40"/>
    </row>
    <row r="71" spans="1:7">
      <c r="A71" s="43"/>
      <c r="B71" s="24"/>
      <c r="C71" s="56" t="s">
        <v>101</v>
      </c>
      <c r="D71" s="43"/>
      <c r="E71" s="43"/>
      <c r="F71" s="40"/>
      <c r="G71" s="40"/>
    </row>
    <row r="72" spans="1:7">
      <c r="A72" s="41" t="s">
        <v>102</v>
      </c>
      <c r="B72" s="28"/>
      <c r="C72" s="29"/>
      <c r="D72" s="41"/>
      <c r="E72" s="41"/>
      <c r="F72" s="40"/>
      <c r="G72" s="40"/>
    </row>
    <row r="73" spans="1:7">
      <c r="A73" s="22">
        <v>1</v>
      </c>
      <c r="B73" s="23" t="s">
        <v>103</v>
      </c>
      <c r="C73" s="53" t="s">
        <v>104</v>
      </c>
      <c r="D73" s="22" t="s">
        <v>105</v>
      </c>
      <c r="E73" s="22">
        <f>298*0.6*1</f>
        <v>178.8</v>
      </c>
      <c r="F73" s="40"/>
      <c r="G73" s="40"/>
    </row>
    <row r="74" spans="1:7" ht="67.5">
      <c r="A74" s="22">
        <v>2</v>
      </c>
      <c r="B74" s="23" t="s">
        <v>106</v>
      </c>
      <c r="C74" s="53" t="s">
        <v>107</v>
      </c>
      <c r="D74" s="22" t="s">
        <v>105</v>
      </c>
      <c r="E74" s="7">
        <f>E73-E75</f>
        <v>149.19</v>
      </c>
      <c r="F74" s="40"/>
      <c r="G74" s="40"/>
    </row>
    <row r="75" spans="1:7" ht="22.5">
      <c r="A75" s="22">
        <v>3</v>
      </c>
      <c r="B75" s="23" t="s">
        <v>108</v>
      </c>
      <c r="C75" s="53" t="s">
        <v>109</v>
      </c>
      <c r="D75" s="22" t="s">
        <v>105</v>
      </c>
      <c r="E75" s="22">
        <f>329*0.3*0.3</f>
        <v>29.61</v>
      </c>
      <c r="F75" s="40"/>
      <c r="G75" s="40"/>
    </row>
    <row r="76" spans="1:7" ht="45">
      <c r="A76" s="22">
        <v>4</v>
      </c>
      <c r="B76" s="23" t="s">
        <v>110</v>
      </c>
      <c r="C76" s="54" t="s">
        <v>111</v>
      </c>
      <c r="D76" s="22" t="s">
        <v>22</v>
      </c>
      <c r="E76" s="7">
        <v>298</v>
      </c>
      <c r="F76" s="40"/>
      <c r="G76" s="40"/>
    </row>
    <row r="77" spans="1:7" ht="270">
      <c r="A77" s="22">
        <v>5</v>
      </c>
      <c r="B77" s="23" t="s">
        <v>112</v>
      </c>
      <c r="C77" s="53" t="s">
        <v>113</v>
      </c>
      <c r="D77" s="22" t="s">
        <v>18</v>
      </c>
      <c r="E77" s="22">
        <v>5</v>
      </c>
      <c r="F77" s="40"/>
      <c r="G77" s="40"/>
    </row>
    <row r="78" spans="1:7" ht="270">
      <c r="A78" s="22">
        <v>6</v>
      </c>
      <c r="B78" s="23" t="s">
        <v>114</v>
      </c>
      <c r="C78" s="53" t="s">
        <v>115</v>
      </c>
      <c r="D78" s="22" t="s">
        <v>22</v>
      </c>
      <c r="E78" s="22">
        <v>215</v>
      </c>
      <c r="F78" s="40"/>
      <c r="G78" s="40"/>
    </row>
    <row r="79" spans="1:7">
      <c r="A79" s="22">
        <v>7</v>
      </c>
      <c r="B79" s="23" t="s">
        <v>116</v>
      </c>
      <c r="C79" s="53" t="s">
        <v>117</v>
      </c>
      <c r="D79" s="22" t="s">
        <v>22</v>
      </c>
      <c r="E79" s="22">
        <v>80</v>
      </c>
      <c r="F79" s="40"/>
      <c r="G79" s="40"/>
    </row>
    <row r="80" spans="1:7">
      <c r="A80" s="25" t="s">
        <v>38</v>
      </c>
      <c r="B80" s="26"/>
      <c r="C80" s="27"/>
      <c r="D80" s="25"/>
      <c r="E80" s="25"/>
      <c r="F80" s="40"/>
      <c r="G80" s="40"/>
    </row>
    <row r="81" spans="1:7">
      <c r="A81" s="28" t="s">
        <v>118</v>
      </c>
      <c r="B81" s="28"/>
      <c r="C81" s="29"/>
      <c r="D81" s="28"/>
      <c r="E81" s="28"/>
      <c r="F81" s="40"/>
      <c r="G81" s="40"/>
    </row>
    <row r="82" spans="1:7" ht="101.25">
      <c r="A82" s="22">
        <v>1</v>
      </c>
      <c r="B82" s="23" t="s">
        <v>118</v>
      </c>
      <c r="C82" s="53" t="s">
        <v>119</v>
      </c>
      <c r="D82" s="22" t="s">
        <v>105</v>
      </c>
      <c r="E82" s="22">
        <f>(20+4)*2*0.24*0.5+0.35*20*0.15+0.3*20*0.35+0.45*0.35*20</f>
        <v>12.06</v>
      </c>
      <c r="F82" s="40"/>
      <c r="G82" s="40"/>
    </row>
    <row r="83" spans="1:7" ht="56.25">
      <c r="A83" s="22">
        <v>2</v>
      </c>
      <c r="B83" s="23" t="s">
        <v>106</v>
      </c>
      <c r="C83" s="53" t="s">
        <v>120</v>
      </c>
      <c r="D83" s="22" t="s">
        <v>105</v>
      </c>
      <c r="E83" s="7">
        <f>10*3.5*0.4</f>
        <v>14</v>
      </c>
      <c r="F83" s="40"/>
      <c r="G83" s="40"/>
    </row>
    <row r="84" spans="1:7" ht="45">
      <c r="A84" s="22">
        <v>3</v>
      </c>
      <c r="B84" s="23" t="s">
        <v>121</v>
      </c>
      <c r="C84" s="53" t="s">
        <v>122</v>
      </c>
      <c r="D84" s="22" t="s">
        <v>7</v>
      </c>
      <c r="E84" s="22">
        <f>10*3.5</f>
        <v>35</v>
      </c>
      <c r="F84" s="40"/>
      <c r="G84" s="40"/>
    </row>
    <row r="85" spans="1:7" ht="68.25" customHeight="1">
      <c r="A85" s="22">
        <v>4</v>
      </c>
      <c r="B85" s="23" t="s">
        <v>123</v>
      </c>
      <c r="C85" s="53" t="s">
        <v>124</v>
      </c>
      <c r="D85" s="22" t="s">
        <v>22</v>
      </c>
      <c r="E85" s="22">
        <f>10+4+4+20</f>
        <v>38</v>
      </c>
      <c r="F85" s="40"/>
      <c r="G85" s="40"/>
    </row>
    <row r="86" spans="1:7" ht="33.75">
      <c r="A86" s="22">
        <v>5</v>
      </c>
      <c r="B86" s="23" t="s">
        <v>125</v>
      </c>
      <c r="C86" s="53" t="s">
        <v>126</v>
      </c>
      <c r="D86" s="22" t="s">
        <v>37</v>
      </c>
      <c r="E86" s="22">
        <v>1</v>
      </c>
      <c r="F86" s="40"/>
      <c r="G86" s="40"/>
    </row>
    <row r="87" spans="1:7" ht="90">
      <c r="A87" s="22">
        <v>6</v>
      </c>
      <c r="B87" s="12" t="s">
        <v>127</v>
      </c>
      <c r="C87" s="54" t="s">
        <v>128</v>
      </c>
      <c r="D87" s="9" t="s">
        <v>7</v>
      </c>
      <c r="E87" s="9">
        <f>(10*0.35*3+10*0.4*3)*2+4*10</f>
        <v>85</v>
      </c>
      <c r="F87" s="40"/>
      <c r="G87" s="40"/>
    </row>
    <row r="88" spans="1:7">
      <c r="A88" s="22">
        <v>7</v>
      </c>
      <c r="B88" s="23" t="s">
        <v>129</v>
      </c>
      <c r="C88" s="53" t="s">
        <v>130</v>
      </c>
      <c r="D88" s="22" t="s">
        <v>37</v>
      </c>
      <c r="E88" s="22">
        <v>1</v>
      </c>
      <c r="F88" s="40"/>
      <c r="G88" s="40"/>
    </row>
    <row r="89" spans="1:7">
      <c r="A89" s="25" t="s">
        <v>38</v>
      </c>
      <c r="B89" s="26"/>
      <c r="C89" s="27"/>
      <c r="D89" s="25"/>
      <c r="E89" s="25"/>
      <c r="F89" s="40"/>
      <c r="G89" s="40"/>
    </row>
    <row r="90" spans="1:7">
      <c r="A90" s="28" t="s">
        <v>131</v>
      </c>
      <c r="B90" s="28"/>
      <c r="C90" s="29"/>
      <c r="D90" s="28"/>
      <c r="E90" s="28"/>
      <c r="F90" s="40"/>
      <c r="G90" s="40"/>
    </row>
    <row r="91" spans="1:7" ht="101.25">
      <c r="A91" s="22">
        <v>1</v>
      </c>
      <c r="B91" s="23" t="s">
        <v>132</v>
      </c>
      <c r="C91" s="53" t="s">
        <v>133</v>
      </c>
      <c r="D91" s="22" t="s">
        <v>37</v>
      </c>
      <c r="E91" s="22">
        <v>1</v>
      </c>
      <c r="F91" s="40"/>
      <c r="G91" s="40"/>
    </row>
    <row r="92" spans="1:7" ht="45">
      <c r="A92" s="10">
        <v>2</v>
      </c>
      <c r="B92" s="23" t="s">
        <v>134</v>
      </c>
      <c r="C92" s="53" t="s">
        <v>135</v>
      </c>
      <c r="D92" s="22" t="s">
        <v>7</v>
      </c>
      <c r="E92" s="22">
        <v>547.79999999999995</v>
      </c>
      <c r="F92" s="40"/>
      <c r="G92" s="40"/>
    </row>
    <row r="93" spans="1:7" ht="45">
      <c r="A93" s="10">
        <v>3</v>
      </c>
      <c r="B93" s="23" t="s">
        <v>136</v>
      </c>
      <c r="C93" s="54" t="s">
        <v>45</v>
      </c>
      <c r="D93" s="22" t="s">
        <v>7</v>
      </c>
      <c r="E93" s="22">
        <v>547.79999999999995</v>
      </c>
      <c r="F93" s="40"/>
      <c r="G93" s="40"/>
    </row>
    <row r="94" spans="1:7" ht="56.25">
      <c r="A94" s="22">
        <v>4</v>
      </c>
      <c r="B94" s="23" t="s">
        <v>137</v>
      </c>
      <c r="C94" s="54" t="s">
        <v>138</v>
      </c>
      <c r="D94" s="22" t="s">
        <v>139</v>
      </c>
      <c r="E94" s="22">
        <v>35</v>
      </c>
      <c r="F94" s="40"/>
      <c r="G94" s="40"/>
    </row>
    <row r="95" spans="1:7" ht="22.5">
      <c r="A95" s="10">
        <v>5</v>
      </c>
      <c r="B95" s="23" t="s">
        <v>140</v>
      </c>
      <c r="C95" s="53" t="s">
        <v>141</v>
      </c>
      <c r="D95" s="22" t="s">
        <v>37</v>
      </c>
      <c r="E95" s="22">
        <v>1</v>
      </c>
      <c r="F95" s="40"/>
      <c r="G95" s="40"/>
    </row>
    <row r="96" spans="1:7" ht="45">
      <c r="A96" s="10">
        <v>6</v>
      </c>
      <c r="B96" s="23" t="s">
        <v>142</v>
      </c>
      <c r="C96" s="53" t="s">
        <v>143</v>
      </c>
      <c r="D96" s="22" t="s">
        <v>144</v>
      </c>
      <c r="E96" s="22">
        <v>1</v>
      </c>
      <c r="F96" s="40"/>
      <c r="G96" s="40"/>
    </row>
    <row r="97" spans="1:7" ht="56.25">
      <c r="A97" s="22">
        <v>7</v>
      </c>
      <c r="B97" s="23" t="s">
        <v>145</v>
      </c>
      <c r="C97" s="53" t="s">
        <v>146</v>
      </c>
      <c r="D97" s="22" t="s">
        <v>37</v>
      </c>
      <c r="E97" s="22">
        <v>1</v>
      </c>
      <c r="F97" s="40"/>
      <c r="G97" s="40"/>
    </row>
    <row r="98" spans="1:7" ht="54" customHeight="1">
      <c r="A98" s="10">
        <v>8</v>
      </c>
      <c r="B98" s="23" t="s">
        <v>147</v>
      </c>
      <c r="C98" s="53" t="s">
        <v>238</v>
      </c>
      <c r="D98" s="22" t="s">
        <v>18</v>
      </c>
      <c r="E98" s="22">
        <v>4</v>
      </c>
      <c r="F98" s="40"/>
      <c r="G98" s="40"/>
    </row>
    <row r="99" spans="1:7" ht="57" customHeight="1">
      <c r="A99" s="10">
        <v>9</v>
      </c>
      <c r="B99" s="23" t="s">
        <v>148</v>
      </c>
      <c r="C99" s="54" t="s">
        <v>149</v>
      </c>
      <c r="D99" s="9" t="s">
        <v>105</v>
      </c>
      <c r="E99" s="9">
        <f>(60+15)*0.8*0.24</f>
        <v>14.4</v>
      </c>
      <c r="F99" s="40"/>
      <c r="G99" s="40"/>
    </row>
    <row r="100" spans="1:7" ht="180">
      <c r="A100" s="22">
        <v>10</v>
      </c>
      <c r="B100" s="23" t="s">
        <v>150</v>
      </c>
      <c r="C100" s="54" t="s">
        <v>151</v>
      </c>
      <c r="D100" s="9" t="s">
        <v>7</v>
      </c>
      <c r="E100" s="9">
        <v>150</v>
      </c>
      <c r="F100" s="40"/>
      <c r="G100" s="40"/>
    </row>
    <row r="101" spans="1:7" ht="56.25">
      <c r="A101" s="10">
        <v>11</v>
      </c>
      <c r="B101" s="23" t="s">
        <v>152</v>
      </c>
      <c r="C101" s="54" t="s">
        <v>153</v>
      </c>
      <c r="D101" s="9" t="s">
        <v>22</v>
      </c>
      <c r="E101" s="9">
        <f>60+15+60+10</f>
        <v>145</v>
      </c>
      <c r="F101" s="40"/>
      <c r="G101" s="40"/>
    </row>
    <row r="102" spans="1:7" ht="45">
      <c r="A102" s="10">
        <v>12</v>
      </c>
      <c r="B102" s="23" t="s">
        <v>154</v>
      </c>
      <c r="C102" s="57" t="s">
        <v>155</v>
      </c>
      <c r="D102" s="9" t="s">
        <v>22</v>
      </c>
      <c r="E102" s="9">
        <v>5.5</v>
      </c>
      <c r="F102" s="40"/>
      <c r="G102" s="40"/>
    </row>
    <row r="103" spans="1:7">
      <c r="A103" s="25" t="s">
        <v>38</v>
      </c>
      <c r="B103" s="26"/>
      <c r="C103" s="27"/>
      <c r="D103" s="25"/>
      <c r="E103" s="25"/>
      <c r="F103" s="40"/>
      <c r="G103" s="40"/>
    </row>
    <row r="104" spans="1:7">
      <c r="A104" s="28" t="s">
        <v>156</v>
      </c>
      <c r="B104" s="28"/>
      <c r="C104" s="29"/>
      <c r="D104" s="28"/>
      <c r="E104" s="28"/>
      <c r="F104" s="40"/>
      <c r="G104" s="40"/>
    </row>
    <row r="105" spans="1:7">
      <c r="A105" s="22">
        <v>1</v>
      </c>
      <c r="B105" s="23" t="s">
        <v>157</v>
      </c>
      <c r="C105" s="53"/>
      <c r="D105" s="22" t="s">
        <v>37</v>
      </c>
      <c r="E105" s="22">
        <v>1</v>
      </c>
      <c r="F105" s="40"/>
      <c r="G105" s="40"/>
    </row>
    <row r="106" spans="1:7" ht="22.5">
      <c r="A106" s="10">
        <v>2</v>
      </c>
      <c r="B106" s="23" t="s">
        <v>158</v>
      </c>
      <c r="C106" s="53" t="s">
        <v>159</v>
      </c>
      <c r="D106" s="22" t="s">
        <v>37</v>
      </c>
      <c r="E106" s="22">
        <v>1</v>
      </c>
      <c r="F106" s="40"/>
      <c r="G106" s="40"/>
    </row>
    <row r="107" spans="1:7">
      <c r="A107" s="11">
        <v>3</v>
      </c>
      <c r="B107" s="12" t="s">
        <v>160</v>
      </c>
      <c r="C107" s="54" t="s">
        <v>161</v>
      </c>
      <c r="D107" s="9" t="s">
        <v>37</v>
      </c>
      <c r="E107" s="9">
        <v>1</v>
      </c>
      <c r="F107" s="40"/>
      <c r="G107" s="40"/>
    </row>
    <row r="108" spans="1:7">
      <c r="A108" s="22">
        <v>4</v>
      </c>
      <c r="B108" s="23" t="s">
        <v>162</v>
      </c>
      <c r="C108" s="53" t="s">
        <v>163</v>
      </c>
      <c r="D108" s="22" t="s">
        <v>37</v>
      </c>
      <c r="E108" s="22">
        <v>1</v>
      </c>
      <c r="F108" s="40">
        <v>10000</v>
      </c>
      <c r="G108" s="40">
        <v>10000</v>
      </c>
    </row>
    <row r="109" spans="1:7">
      <c r="A109" s="25" t="s">
        <v>38</v>
      </c>
      <c r="B109" s="26"/>
      <c r="C109" s="27"/>
      <c r="D109" s="25"/>
      <c r="E109" s="25"/>
      <c r="F109" s="40"/>
      <c r="G109" s="40"/>
    </row>
    <row r="110" spans="1:7">
      <c r="A110" s="25" t="s">
        <v>164</v>
      </c>
      <c r="B110" s="26"/>
      <c r="C110" s="27"/>
      <c r="D110" s="25"/>
      <c r="E110" s="25"/>
      <c r="F110" s="40"/>
      <c r="G110" s="40"/>
    </row>
    <row r="111" spans="1:7" s="3" customFormat="1">
      <c r="A111" s="46" t="s">
        <v>165</v>
      </c>
      <c r="B111" s="47"/>
      <c r="C111" s="58"/>
      <c r="D111" s="46"/>
      <c r="E111" s="46"/>
      <c r="F111" s="40"/>
      <c r="G111" s="40"/>
    </row>
    <row r="112" spans="1:7" ht="13.5">
      <c r="A112" s="13" t="s">
        <v>0</v>
      </c>
      <c r="B112" s="13" t="s">
        <v>166</v>
      </c>
      <c r="C112" s="59" t="s">
        <v>167</v>
      </c>
      <c r="D112" s="13" t="s">
        <v>168</v>
      </c>
      <c r="E112" s="13" t="s">
        <v>169</v>
      </c>
      <c r="F112" s="40"/>
      <c r="G112" s="40"/>
    </row>
    <row r="113" spans="1:7" s="4" customFormat="1" ht="405">
      <c r="A113" s="14"/>
      <c r="B113" s="15" t="s">
        <v>170</v>
      </c>
      <c r="C113" s="60" t="s">
        <v>171</v>
      </c>
      <c r="D113" s="14" t="s">
        <v>172</v>
      </c>
      <c r="E113" s="14">
        <v>28</v>
      </c>
      <c r="F113" s="48"/>
      <c r="G113" s="48"/>
    </row>
    <row r="114" spans="1:7" s="4" customFormat="1" ht="191.25">
      <c r="A114" s="14"/>
      <c r="B114" s="49" t="s">
        <v>173</v>
      </c>
      <c r="C114" s="60" t="s">
        <v>241</v>
      </c>
      <c r="D114" s="14" t="s">
        <v>172</v>
      </c>
      <c r="E114" s="14">
        <v>16</v>
      </c>
      <c r="F114" s="48"/>
      <c r="G114" s="48"/>
    </row>
    <row r="115" spans="1:7" s="4" customFormat="1" ht="409.5">
      <c r="A115" s="14"/>
      <c r="B115" s="49" t="s">
        <v>174</v>
      </c>
      <c r="C115" s="60" t="s">
        <v>175</v>
      </c>
      <c r="D115" s="14" t="s">
        <v>172</v>
      </c>
      <c r="E115" s="14">
        <v>12</v>
      </c>
      <c r="F115" s="48"/>
      <c r="G115" s="48"/>
    </row>
    <row r="116" spans="1:7" s="4" customFormat="1" ht="236.25">
      <c r="A116" s="14"/>
      <c r="B116" s="49" t="s">
        <v>176</v>
      </c>
      <c r="C116" s="60" t="s">
        <v>242</v>
      </c>
      <c r="D116" s="14" t="s">
        <v>172</v>
      </c>
      <c r="E116" s="14">
        <v>2</v>
      </c>
      <c r="F116" s="48"/>
      <c r="G116" s="48"/>
    </row>
    <row r="117" spans="1:7" s="4" customFormat="1" ht="213.75">
      <c r="A117" s="14"/>
      <c r="B117" s="49" t="s">
        <v>177</v>
      </c>
      <c r="C117" s="60" t="s">
        <v>243</v>
      </c>
      <c r="D117" s="14" t="s">
        <v>172</v>
      </c>
      <c r="E117" s="14">
        <v>2</v>
      </c>
      <c r="F117" s="48"/>
      <c r="G117" s="48"/>
    </row>
    <row r="118" spans="1:7" s="4" customFormat="1" ht="348.75">
      <c r="A118" s="14"/>
      <c r="B118" s="15" t="s">
        <v>178</v>
      </c>
      <c r="C118" s="60" t="s">
        <v>179</v>
      </c>
      <c r="D118" s="14" t="s">
        <v>172</v>
      </c>
      <c r="E118" s="14">
        <v>2</v>
      </c>
      <c r="F118" s="48"/>
      <c r="G118" s="48"/>
    </row>
    <row r="119" spans="1:7" s="4" customFormat="1" ht="157.5">
      <c r="A119" s="14"/>
      <c r="B119" s="15" t="s">
        <v>180</v>
      </c>
      <c r="C119" s="60" t="s">
        <v>181</v>
      </c>
      <c r="D119" s="14" t="s">
        <v>172</v>
      </c>
      <c r="E119" s="14">
        <v>1</v>
      </c>
      <c r="F119" s="48"/>
      <c r="G119" s="48"/>
    </row>
    <row r="120" spans="1:7" s="4" customFormat="1" ht="168.75">
      <c r="A120" s="14"/>
      <c r="B120" s="15" t="s">
        <v>182</v>
      </c>
      <c r="C120" s="60" t="s">
        <v>183</v>
      </c>
      <c r="D120" s="14" t="s">
        <v>172</v>
      </c>
      <c r="E120" s="14">
        <v>2</v>
      </c>
      <c r="F120" s="48"/>
      <c r="G120" s="48"/>
    </row>
    <row r="121" spans="1:7" s="4" customFormat="1" ht="282.95" customHeight="1">
      <c r="A121" s="14"/>
      <c r="B121" s="15" t="s">
        <v>184</v>
      </c>
      <c r="C121" s="60" t="s">
        <v>185</v>
      </c>
      <c r="D121" s="14" t="s">
        <v>172</v>
      </c>
      <c r="E121" s="14">
        <v>1</v>
      </c>
      <c r="F121" s="48"/>
      <c r="G121" s="48"/>
    </row>
    <row r="122" spans="1:7" s="4" customFormat="1" ht="213.75">
      <c r="A122" s="14"/>
      <c r="B122" s="15" t="s">
        <v>186</v>
      </c>
      <c r="C122" s="60" t="s">
        <v>187</v>
      </c>
      <c r="D122" s="14" t="s">
        <v>172</v>
      </c>
      <c r="E122" s="14">
        <v>4</v>
      </c>
      <c r="F122" s="48"/>
      <c r="G122" s="48"/>
    </row>
    <row r="123" spans="1:7" s="4" customFormat="1" ht="247.5">
      <c r="A123" s="14"/>
      <c r="B123" s="15" t="s">
        <v>188</v>
      </c>
      <c r="C123" s="60" t="s">
        <v>189</v>
      </c>
      <c r="D123" s="14" t="s">
        <v>172</v>
      </c>
      <c r="E123" s="14">
        <v>20</v>
      </c>
      <c r="F123" s="48"/>
      <c r="G123" s="48"/>
    </row>
    <row r="124" spans="1:7" s="4" customFormat="1" ht="382.5">
      <c r="A124" s="14"/>
      <c r="B124" s="15" t="s">
        <v>190</v>
      </c>
      <c r="C124" s="60" t="s">
        <v>244</v>
      </c>
      <c r="D124" s="14" t="s">
        <v>172</v>
      </c>
      <c r="E124" s="14">
        <v>1</v>
      </c>
      <c r="F124" s="48"/>
      <c r="G124" s="48"/>
    </row>
    <row r="125" spans="1:7" s="4" customFormat="1" ht="13.5">
      <c r="A125" s="14"/>
      <c r="B125" s="50" t="s">
        <v>191</v>
      </c>
      <c r="C125" s="61" t="s">
        <v>192</v>
      </c>
      <c r="D125" s="50" t="s">
        <v>18</v>
      </c>
      <c r="E125" s="51">
        <v>27</v>
      </c>
      <c r="F125" s="48"/>
      <c r="G125" s="48"/>
    </row>
    <row r="126" spans="1:7" s="4" customFormat="1" ht="13.5">
      <c r="A126" s="14"/>
      <c r="B126" s="50" t="s">
        <v>193</v>
      </c>
      <c r="C126" s="61" t="s">
        <v>193</v>
      </c>
      <c r="D126" s="50" t="s">
        <v>18</v>
      </c>
      <c r="E126" s="51">
        <v>30</v>
      </c>
      <c r="F126" s="48"/>
      <c r="G126" s="48"/>
    </row>
    <row r="127" spans="1:7" s="4" customFormat="1" ht="13.5">
      <c r="A127" s="14"/>
      <c r="B127" s="50" t="s">
        <v>194</v>
      </c>
      <c r="C127" s="61" t="s">
        <v>195</v>
      </c>
      <c r="D127" s="50" t="s">
        <v>144</v>
      </c>
      <c r="E127" s="51">
        <v>5</v>
      </c>
      <c r="F127" s="48"/>
      <c r="G127" s="48"/>
    </row>
    <row r="128" spans="1:7" s="4" customFormat="1" ht="13.5">
      <c r="A128" s="14"/>
      <c r="B128" s="50" t="s">
        <v>196</v>
      </c>
      <c r="C128" s="61" t="s">
        <v>196</v>
      </c>
      <c r="D128" s="50" t="s">
        <v>18</v>
      </c>
      <c r="E128" s="51">
        <v>7</v>
      </c>
      <c r="F128" s="48"/>
      <c r="G128" s="48"/>
    </row>
    <row r="129" spans="1:7" s="4" customFormat="1" ht="13.5">
      <c r="A129" s="14"/>
      <c r="B129" s="50" t="s">
        <v>197</v>
      </c>
      <c r="C129" s="61" t="s">
        <v>198</v>
      </c>
      <c r="D129" s="50" t="s">
        <v>172</v>
      </c>
      <c r="E129" s="51">
        <v>4</v>
      </c>
      <c r="F129" s="48"/>
      <c r="G129" s="48"/>
    </row>
    <row r="130" spans="1:7" s="4" customFormat="1" ht="13.5">
      <c r="A130" s="14"/>
      <c r="B130" s="50" t="s">
        <v>199</v>
      </c>
      <c r="C130" s="61" t="s">
        <v>200</v>
      </c>
      <c r="D130" s="50" t="s">
        <v>172</v>
      </c>
      <c r="E130" s="51">
        <v>3</v>
      </c>
      <c r="F130" s="48"/>
      <c r="G130" s="48"/>
    </row>
    <row r="131" spans="1:7" s="4" customFormat="1" ht="13.5">
      <c r="A131" s="14"/>
      <c r="B131" s="50" t="s">
        <v>201</v>
      </c>
      <c r="C131" s="61" t="s">
        <v>202</v>
      </c>
      <c r="D131" s="50" t="s">
        <v>203</v>
      </c>
      <c r="E131" s="51">
        <v>1200</v>
      </c>
      <c r="F131" s="48"/>
      <c r="G131" s="48"/>
    </row>
    <row r="132" spans="1:7" s="4" customFormat="1" ht="13.5">
      <c r="A132" s="14"/>
      <c r="B132" s="50" t="s">
        <v>204</v>
      </c>
      <c r="C132" s="61" t="s">
        <v>204</v>
      </c>
      <c r="D132" s="50" t="s">
        <v>205</v>
      </c>
      <c r="E132" s="51">
        <v>8</v>
      </c>
      <c r="F132" s="48"/>
      <c r="G132" s="48"/>
    </row>
    <row r="133" spans="1:7" s="4" customFormat="1" ht="13.5">
      <c r="A133" s="14"/>
      <c r="B133" s="50" t="s">
        <v>206</v>
      </c>
      <c r="C133" s="61" t="s">
        <v>207</v>
      </c>
      <c r="D133" s="50" t="s">
        <v>37</v>
      </c>
      <c r="E133" s="51">
        <v>1</v>
      </c>
      <c r="F133" s="48"/>
      <c r="G133" s="48"/>
    </row>
    <row r="134" spans="1:7" s="4" customFormat="1" ht="13.5">
      <c r="A134" s="14"/>
      <c r="B134" s="50" t="s">
        <v>208</v>
      </c>
      <c r="C134" s="61" t="s">
        <v>209</v>
      </c>
      <c r="D134" s="50" t="s">
        <v>37</v>
      </c>
      <c r="E134" s="51">
        <v>1</v>
      </c>
      <c r="F134" s="48"/>
      <c r="G134" s="48"/>
    </row>
    <row r="135" spans="1:7" s="4" customFormat="1" ht="409.5">
      <c r="A135" s="14"/>
      <c r="B135" s="49" t="s">
        <v>210</v>
      </c>
      <c r="C135" s="60" t="s">
        <v>239</v>
      </c>
      <c r="D135" s="14" t="s">
        <v>172</v>
      </c>
      <c r="E135" s="14">
        <v>1</v>
      </c>
      <c r="F135" s="48"/>
      <c r="G135" s="48"/>
    </row>
    <row r="136" spans="1:7" s="4" customFormat="1" ht="409.5">
      <c r="A136" s="14"/>
      <c r="B136" s="49" t="s">
        <v>211</v>
      </c>
      <c r="C136" s="60" t="s">
        <v>240</v>
      </c>
      <c r="D136" s="14" t="s">
        <v>144</v>
      </c>
      <c r="E136" s="14">
        <v>1</v>
      </c>
      <c r="F136" s="48"/>
      <c r="G136" s="48"/>
    </row>
    <row r="137" spans="1:7" s="4" customFormat="1" ht="236.25">
      <c r="A137" s="14"/>
      <c r="B137" s="15" t="s">
        <v>212</v>
      </c>
      <c r="C137" s="60" t="s">
        <v>213</v>
      </c>
      <c r="D137" s="14" t="s">
        <v>172</v>
      </c>
      <c r="E137" s="14">
        <v>1</v>
      </c>
      <c r="F137" s="48"/>
      <c r="G137" s="48"/>
    </row>
    <row r="138" spans="1:7" s="4" customFormat="1" ht="236.25">
      <c r="A138" s="14"/>
      <c r="B138" s="15" t="s">
        <v>214</v>
      </c>
      <c r="C138" s="60" t="s">
        <v>213</v>
      </c>
      <c r="D138" s="14" t="s">
        <v>172</v>
      </c>
      <c r="E138" s="14">
        <v>1</v>
      </c>
      <c r="F138" s="48"/>
      <c r="G138" s="48"/>
    </row>
    <row r="139" spans="1:7" s="4" customFormat="1" ht="247.5">
      <c r="A139" s="14"/>
      <c r="B139" s="15" t="s">
        <v>215</v>
      </c>
      <c r="C139" s="60" t="s">
        <v>216</v>
      </c>
      <c r="D139" s="14" t="s">
        <v>18</v>
      </c>
      <c r="E139" s="14">
        <v>1</v>
      </c>
      <c r="F139" s="48"/>
      <c r="G139" s="48"/>
    </row>
    <row r="140" spans="1:7" s="4" customFormat="1" ht="408.95" customHeight="1">
      <c r="A140" s="14"/>
      <c r="B140" s="15" t="s">
        <v>217</v>
      </c>
      <c r="C140" s="60" t="s">
        <v>218</v>
      </c>
      <c r="D140" s="14"/>
      <c r="E140" s="14"/>
      <c r="F140" s="48"/>
      <c r="G140" s="48"/>
    </row>
    <row r="141" spans="1:7" s="4" customFormat="1" ht="13.5">
      <c r="A141" s="14"/>
      <c r="B141" s="49" t="s">
        <v>219</v>
      </c>
      <c r="C141" s="60" t="s">
        <v>220</v>
      </c>
      <c r="D141" s="14" t="s">
        <v>172</v>
      </c>
      <c r="E141" s="14">
        <v>1</v>
      </c>
      <c r="F141" s="48"/>
      <c r="G141" s="48"/>
    </row>
    <row r="142" spans="1:7" s="4" customFormat="1" ht="23.1" customHeight="1">
      <c r="A142" s="14"/>
      <c r="B142" s="15"/>
      <c r="C142" s="60"/>
      <c r="D142" s="14"/>
      <c r="E142" s="14"/>
      <c r="F142" s="48"/>
      <c r="G142" s="48"/>
    </row>
    <row r="143" spans="1:7" ht="13.5">
      <c r="A143" s="16"/>
      <c r="B143" s="17"/>
      <c r="C143" s="62"/>
      <c r="D143" s="18"/>
      <c r="E143" s="16"/>
      <c r="F143" s="40"/>
      <c r="G143" s="40"/>
    </row>
    <row r="144" spans="1:7">
      <c r="A144" s="7"/>
      <c r="B144" s="19"/>
      <c r="C144" s="63" t="s">
        <v>221</v>
      </c>
      <c r="D144" s="20"/>
      <c r="E144" s="7"/>
      <c r="F144" s="40"/>
      <c r="G144" s="40"/>
    </row>
    <row r="145" spans="4:4">
      <c r="D145" s="21"/>
    </row>
  </sheetData>
  <mergeCells count="29">
    <mergeCell ref="A1:E1"/>
    <mergeCell ref="A2:C2"/>
    <mergeCell ref="D2:E2"/>
    <mergeCell ref="A6:E6"/>
    <mergeCell ref="A27:E27"/>
    <mergeCell ref="A62:B62"/>
    <mergeCell ref="A72:E72"/>
    <mergeCell ref="A80:E80"/>
    <mergeCell ref="A28:E28"/>
    <mergeCell ref="A32:E32"/>
    <mergeCell ref="A33:E33"/>
    <mergeCell ref="A38:E38"/>
    <mergeCell ref="A39:E39"/>
    <mergeCell ref="F3:F5"/>
    <mergeCell ref="G3:G5"/>
    <mergeCell ref="A109:E109"/>
    <mergeCell ref="A110:E110"/>
    <mergeCell ref="A3:A5"/>
    <mergeCell ref="B3:B5"/>
    <mergeCell ref="C3:C5"/>
    <mergeCell ref="D3:D5"/>
    <mergeCell ref="E3:E5"/>
    <mergeCell ref="A81:E81"/>
    <mergeCell ref="A89:E89"/>
    <mergeCell ref="A90:E90"/>
    <mergeCell ref="A103:E103"/>
    <mergeCell ref="A104:E104"/>
    <mergeCell ref="A40:B40"/>
    <mergeCell ref="A50:B50"/>
  </mergeCells>
  <phoneticPr fontId="17" type="noConversion"/>
  <pageMargins left="0.75" right="0.75" top="1" bottom="1" header="0.5" footer="0.5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合并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뒴뒴妇ᙘᇝ皨墾Ⳁ཯౺᪀ᇝꅐᇢⵀ཯</cp:lastModifiedBy>
  <cp:lastPrinted>2025-04-30T08:28:47Z</cp:lastPrinted>
  <dcterms:created xsi:type="dcterms:W3CDTF">2025-04-15T04:38:00Z</dcterms:created>
  <dcterms:modified xsi:type="dcterms:W3CDTF">2025-04-30T08:32:33Z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151510BA6C8D4443BA3D636CC1CF836A_13</vt:lpwstr>
  </property>
  <property fmtid="{D5CDD505-2E9C-101B-9397-08002B2CF9AE}" pid="3" name="KSOProductBuildVer">
    <vt:lpwstr>2052-12.1.0.20784</vt:lpwstr>
  </property>
</Properties>
</file>