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7945" windowHeight="12375" tabRatio="908"/>
  </bookViews>
  <sheets>
    <sheet name="人员一览表" sheetId="62" r:id="rId1"/>
    <sheet name="唯亭A标设备一览表" sheetId="79" r:id="rId2"/>
    <sheet name="唯亭B标设备一览表" sheetId="80" r:id="rId3"/>
    <sheet name="胜浦A标设备一览表" sheetId="81" r:id="rId4"/>
    <sheet name="唯亭A标段信息" sheetId="76" r:id="rId5"/>
    <sheet name="唯亭B标段信息" sheetId="77" r:id="rId6"/>
    <sheet name="胜浦A标段信息" sheetId="78" r:id="rId7"/>
  </sheets>
  <definedNames>
    <definedName name="黄色" localSheetId="0">#REF!</definedName>
    <definedName name="黄色">#REF!</definedName>
  </definedNames>
  <calcPr calcId="12451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3" i="78"/>
  <c r="P63"/>
  <c r="O63"/>
  <c r="H63"/>
  <c r="G63"/>
  <c r="E63"/>
  <c r="T62"/>
  <c r="S62"/>
  <c r="H61"/>
  <c r="T60"/>
  <c r="S60"/>
  <c r="H60"/>
  <c r="F60"/>
  <c r="T59"/>
  <c r="S59"/>
  <c r="H59"/>
  <c r="F59"/>
  <c r="T58"/>
  <c r="S58"/>
  <c r="H58"/>
  <c r="F58"/>
  <c r="T57"/>
  <c r="S57"/>
  <c r="H57"/>
  <c r="F57"/>
  <c r="T56"/>
  <c r="S56"/>
  <c r="H56"/>
  <c r="F56"/>
  <c r="T55"/>
  <c r="S55"/>
  <c r="H55"/>
  <c r="F55"/>
  <c r="T54"/>
  <c r="S54"/>
  <c r="H54"/>
  <c r="F54"/>
  <c r="T53"/>
  <c r="S53"/>
  <c r="H53"/>
  <c r="F53"/>
  <c r="T52"/>
  <c r="S52"/>
  <c r="H52"/>
  <c r="F52"/>
  <c r="T51"/>
  <c r="S51"/>
  <c r="H51"/>
  <c r="F51"/>
  <c r="T50"/>
  <c r="S50"/>
  <c r="H50"/>
  <c r="F50"/>
  <c r="T49"/>
  <c r="S49"/>
  <c r="H49"/>
  <c r="F49"/>
  <c r="T48"/>
  <c r="S48"/>
  <c r="H48"/>
  <c r="F48"/>
  <c r="T47"/>
  <c r="S47"/>
  <c r="H47"/>
  <c r="F47"/>
  <c r="T46"/>
  <c r="S46"/>
  <c r="H46"/>
  <c r="F46"/>
  <c r="T45"/>
  <c r="S45"/>
  <c r="H45"/>
  <c r="F45"/>
  <c r="T44"/>
  <c r="S44"/>
  <c r="H44"/>
  <c r="F44"/>
  <c r="T43"/>
  <c r="S43"/>
  <c r="H43"/>
  <c r="F43"/>
  <c r="T42"/>
  <c r="S42"/>
  <c r="H42"/>
  <c r="F42"/>
  <c r="T41"/>
  <c r="S41"/>
  <c r="H41"/>
  <c r="F41"/>
  <c r="T40"/>
  <c r="S40"/>
  <c r="H40"/>
  <c r="F40"/>
  <c r="T39"/>
  <c r="S39"/>
  <c r="H39"/>
  <c r="F39"/>
  <c r="T38"/>
  <c r="S38"/>
  <c r="H38"/>
  <c r="F38"/>
  <c r="T37"/>
  <c r="S37"/>
  <c r="H37"/>
  <c r="F37"/>
  <c r="T36"/>
  <c r="S36"/>
  <c r="H36"/>
  <c r="F36"/>
  <c r="T35"/>
  <c r="S35"/>
  <c r="H35"/>
  <c r="F35"/>
  <c r="T34"/>
  <c r="S34"/>
  <c r="H34"/>
  <c r="F34"/>
  <c r="T33"/>
  <c r="S33"/>
  <c r="H33"/>
  <c r="F33"/>
  <c r="T32"/>
  <c r="S32"/>
  <c r="H32"/>
  <c r="F32"/>
  <c r="T31"/>
  <c r="S31"/>
  <c r="H31"/>
  <c r="F31"/>
  <c r="T30"/>
  <c r="S30"/>
  <c r="H30"/>
  <c r="F30"/>
  <c r="T29"/>
  <c r="S29"/>
  <c r="H29"/>
  <c r="F29"/>
  <c r="T28"/>
  <c r="S28"/>
  <c r="H28"/>
  <c r="F28"/>
  <c r="T27"/>
  <c r="S27"/>
  <c r="H27"/>
  <c r="F27"/>
  <c r="T26"/>
  <c r="S26"/>
  <c r="H26"/>
  <c r="F26"/>
  <c r="T25"/>
  <c r="S25"/>
  <c r="H25"/>
  <c r="F25"/>
  <c r="T24"/>
  <c r="S24"/>
  <c r="H24"/>
  <c r="F24"/>
  <c r="T23"/>
  <c r="S23"/>
  <c r="H23"/>
  <c r="F23"/>
  <c r="T22"/>
  <c r="S22"/>
  <c r="H22"/>
  <c r="F22"/>
  <c r="T21"/>
  <c r="S21"/>
  <c r="H21"/>
  <c r="F21"/>
  <c r="T20"/>
  <c r="S20"/>
  <c r="H20"/>
  <c r="F20"/>
  <c r="T19"/>
  <c r="S19"/>
  <c r="H19"/>
  <c r="F19"/>
  <c r="T18"/>
  <c r="S18"/>
  <c r="H18"/>
  <c r="F18"/>
  <c r="T17"/>
  <c r="S17"/>
  <c r="H17"/>
  <c r="F17"/>
  <c r="T16"/>
  <c r="S16"/>
  <c r="H16"/>
  <c r="F16"/>
  <c r="T15"/>
  <c r="S15"/>
  <c r="H15"/>
  <c r="F15"/>
  <c r="T14"/>
  <c r="S14"/>
  <c r="H14"/>
  <c r="F14"/>
  <c r="T13"/>
  <c r="S13"/>
  <c r="H13"/>
  <c r="F13"/>
  <c r="T12"/>
  <c r="S12"/>
  <c r="H12"/>
  <c r="F12"/>
  <c r="T11"/>
  <c r="S11"/>
  <c r="H11"/>
  <c r="F11"/>
  <c r="T10"/>
  <c r="S10"/>
  <c r="H10"/>
  <c r="F10"/>
  <c r="T9"/>
  <c r="S9"/>
  <c r="H9"/>
  <c r="F9"/>
  <c r="T8"/>
  <c r="S8"/>
  <c r="H8"/>
  <c r="F8"/>
  <c r="T7"/>
  <c r="S7"/>
  <c r="H7"/>
  <c r="F7"/>
  <c r="T6"/>
  <c r="S6"/>
  <c r="H6"/>
  <c r="F6"/>
  <c r="T5"/>
  <c r="S5"/>
  <c r="H5"/>
  <c r="F5"/>
  <c r="O116" i="77"/>
  <c r="H116"/>
  <c r="G116"/>
  <c r="E116"/>
  <c r="H113"/>
  <c r="H112"/>
  <c r="H111"/>
  <c r="H110"/>
  <c r="H109"/>
  <c r="H108"/>
  <c r="H107"/>
  <c r="H106"/>
  <c r="H105"/>
  <c r="F105"/>
  <c r="H104"/>
  <c r="F104"/>
  <c r="H103"/>
  <c r="F103"/>
  <c r="H102"/>
  <c r="F102"/>
  <c r="H101"/>
  <c r="F101"/>
  <c r="H100"/>
  <c r="F100"/>
  <c r="H99"/>
  <c r="F99"/>
  <c r="H98"/>
  <c r="F98"/>
  <c r="H72"/>
  <c r="F72"/>
  <c r="H71"/>
  <c r="F71"/>
  <c r="H70"/>
  <c r="F70"/>
  <c r="H69"/>
  <c r="F69"/>
  <c r="H68"/>
  <c r="F68"/>
  <c r="H67"/>
  <c r="F67"/>
  <c r="H66"/>
  <c r="F66"/>
  <c r="H65"/>
  <c r="F65"/>
  <c r="H64"/>
  <c r="F64"/>
  <c r="H63"/>
  <c r="F63"/>
  <c r="H62"/>
  <c r="F62"/>
  <c r="H61"/>
  <c r="F61"/>
  <c r="H60"/>
  <c r="F60"/>
  <c r="H59"/>
  <c r="F59"/>
  <c r="H58"/>
  <c r="F58"/>
  <c r="H57"/>
  <c r="F57"/>
  <c r="H56"/>
  <c r="F56"/>
  <c r="H55"/>
  <c r="F55"/>
  <c r="H54"/>
  <c r="F54"/>
  <c r="H53"/>
  <c r="F53"/>
  <c r="H52"/>
  <c r="F52"/>
  <c r="H51"/>
  <c r="F51"/>
  <c r="H50"/>
  <c r="F50"/>
  <c r="H49"/>
  <c r="F49"/>
  <c r="H48"/>
  <c r="F48"/>
  <c r="H47"/>
  <c r="F47"/>
  <c r="H46"/>
  <c r="F46"/>
  <c r="H45"/>
  <c r="F45"/>
  <c r="H44"/>
  <c r="F44"/>
  <c r="H43"/>
  <c r="F43"/>
  <c r="H42"/>
  <c r="F42"/>
  <c r="H41"/>
  <c r="F41"/>
  <c r="H40"/>
  <c r="F40"/>
  <c r="H39"/>
  <c r="F39"/>
  <c r="H38"/>
  <c r="F38"/>
  <c r="H37"/>
  <c r="F37"/>
  <c r="H36"/>
  <c r="F36"/>
  <c r="H35"/>
  <c r="F35"/>
  <c r="H34"/>
  <c r="F34"/>
  <c r="H33"/>
  <c r="F33"/>
  <c r="H32"/>
  <c r="F32"/>
  <c r="H31"/>
  <c r="F31"/>
  <c r="H30"/>
  <c r="F30"/>
  <c r="H29"/>
  <c r="F29"/>
  <c r="H28"/>
  <c r="F28"/>
  <c r="H27"/>
  <c r="F27"/>
  <c r="H26"/>
  <c r="F26"/>
  <c r="H25"/>
  <c r="F25"/>
  <c r="H24"/>
  <c r="F24"/>
  <c r="H23"/>
  <c r="F23"/>
  <c r="H22"/>
  <c r="F22"/>
  <c r="H21"/>
  <c r="F21"/>
  <c r="H20"/>
  <c r="F20"/>
  <c r="H19"/>
  <c r="F19"/>
  <c r="H18"/>
  <c r="F18"/>
  <c r="H17"/>
  <c r="F17"/>
  <c r="H16"/>
  <c r="F16"/>
  <c r="H15"/>
  <c r="F15"/>
  <c r="H14"/>
  <c r="F14"/>
  <c r="H13"/>
  <c r="F13"/>
  <c r="H12"/>
  <c r="F12"/>
  <c r="H11"/>
  <c r="H10"/>
  <c r="F10"/>
  <c r="H9"/>
  <c r="F9"/>
  <c r="H8"/>
  <c r="F8"/>
  <c r="H7"/>
  <c r="F7"/>
  <c r="H6"/>
  <c r="F6"/>
  <c r="H5"/>
  <c r="F5"/>
  <c r="P119" i="76"/>
  <c r="O119"/>
  <c r="H119"/>
  <c r="G119"/>
  <c r="E119"/>
  <c r="H117"/>
  <c r="H116"/>
  <c r="F116"/>
  <c r="H115"/>
  <c r="F115"/>
  <c r="H114"/>
  <c r="F114"/>
  <c r="H113"/>
  <c r="F113"/>
  <c r="H112"/>
  <c r="F112"/>
  <c r="H111"/>
  <c r="F111"/>
  <c r="H107"/>
  <c r="G107"/>
  <c r="H95"/>
  <c r="F95"/>
  <c r="H94"/>
  <c r="F94"/>
  <c r="H93"/>
  <c r="F93"/>
  <c r="H92"/>
  <c r="F92"/>
  <c r="H91"/>
  <c r="F91"/>
  <c r="H90"/>
  <c r="F90"/>
  <c r="E90"/>
  <c r="H89"/>
  <c r="F89"/>
  <c r="H88"/>
  <c r="F88"/>
  <c r="H87"/>
  <c r="F87"/>
  <c r="H86"/>
  <c r="F86"/>
  <c r="H85"/>
  <c r="F85"/>
  <c r="H84"/>
  <c r="F84"/>
  <c r="H83"/>
  <c r="F83"/>
  <c r="H82"/>
  <c r="F82"/>
  <c r="H81"/>
  <c r="F81"/>
  <c r="H80"/>
  <c r="F80"/>
  <c r="I79"/>
  <c r="H79"/>
  <c r="F79"/>
  <c r="H78"/>
  <c r="F78"/>
  <c r="H77"/>
  <c r="F77"/>
  <c r="H76"/>
  <c r="F76"/>
  <c r="H75"/>
  <c r="F75"/>
  <c r="H74"/>
  <c r="F74"/>
  <c r="H73"/>
  <c r="F73"/>
  <c r="K72"/>
  <c r="J72"/>
  <c r="I72"/>
  <c r="H72"/>
  <c r="F72"/>
  <c r="K71"/>
  <c r="J71"/>
  <c r="I71"/>
  <c r="H71"/>
  <c r="F71"/>
  <c r="H70"/>
  <c r="F70"/>
  <c r="H69"/>
  <c r="F69"/>
  <c r="H68"/>
  <c r="F68"/>
  <c r="H67"/>
  <c r="F67"/>
  <c r="H66"/>
  <c r="F66"/>
  <c r="H65"/>
  <c r="F65"/>
  <c r="H64"/>
  <c r="F64"/>
  <c r="H63"/>
  <c r="F63"/>
  <c r="H62"/>
  <c r="F62"/>
  <c r="H61"/>
  <c r="F61"/>
  <c r="H60"/>
  <c r="F60"/>
  <c r="H59"/>
  <c r="H58"/>
  <c r="F58"/>
  <c r="H57"/>
  <c r="F57"/>
  <c r="H56"/>
  <c r="F56"/>
  <c r="H55"/>
  <c r="F55"/>
  <c r="H54"/>
  <c r="F54"/>
  <c r="H53"/>
  <c r="F53"/>
  <c r="H52"/>
  <c r="F52"/>
  <c r="H51"/>
  <c r="F51"/>
  <c r="H50"/>
  <c r="F50"/>
  <c r="H49"/>
  <c r="F49"/>
  <c r="H48"/>
  <c r="F48"/>
  <c r="H47"/>
  <c r="F47"/>
  <c r="H46"/>
  <c r="F46"/>
  <c r="H45"/>
  <c r="F45"/>
  <c r="H44"/>
  <c r="F44"/>
  <c r="H43"/>
  <c r="F43"/>
  <c r="H42"/>
  <c r="F42"/>
  <c r="H41"/>
  <c r="F41"/>
  <c r="H40"/>
  <c r="F40"/>
  <c r="H39"/>
  <c r="F39"/>
  <c r="H38"/>
  <c r="F38"/>
  <c r="H37"/>
  <c r="F37"/>
  <c r="H36"/>
  <c r="F36"/>
  <c r="H35"/>
  <c r="F35"/>
  <c r="H34"/>
  <c r="F34"/>
  <c r="H33"/>
  <c r="F33"/>
  <c r="H32"/>
  <c r="F32"/>
  <c r="H31"/>
  <c r="F31"/>
  <c r="H30"/>
  <c r="F30"/>
  <c r="H29"/>
  <c r="F29"/>
  <c r="H28"/>
  <c r="F28"/>
  <c r="H27"/>
  <c r="F27"/>
  <c r="H26"/>
  <c r="F26"/>
  <c r="H25"/>
  <c r="F25"/>
  <c r="H24"/>
  <c r="F24"/>
  <c r="H23"/>
  <c r="F23"/>
  <c r="H22"/>
  <c r="F22"/>
  <c r="H21"/>
  <c r="F21"/>
  <c r="H20"/>
  <c r="F20"/>
  <c r="H19"/>
  <c r="F19"/>
  <c r="H18"/>
  <c r="F18"/>
  <c r="H17"/>
  <c r="F17"/>
  <c r="H16"/>
  <c r="F16"/>
  <c r="H15"/>
  <c r="F15"/>
  <c r="H14"/>
  <c r="F14"/>
  <c r="H13"/>
  <c r="F13"/>
  <c r="H12"/>
  <c r="F12"/>
  <c r="H11"/>
  <c r="F11"/>
  <c r="H10"/>
  <c r="F10"/>
  <c r="H9"/>
  <c r="F9"/>
  <c r="H8"/>
  <c r="F8"/>
  <c r="H7"/>
  <c r="F7"/>
  <c r="H6"/>
  <c r="F6"/>
  <c r="H5"/>
  <c r="F5"/>
  <c r="H4"/>
  <c r="F4"/>
  <c r="F41" i="81"/>
  <c r="E41"/>
  <c r="E40"/>
  <c r="E39"/>
  <c r="F41" i="80"/>
  <c r="E41"/>
  <c r="E40"/>
  <c r="E39"/>
  <c r="F34"/>
  <c r="E34"/>
  <c r="F43" i="79"/>
  <c r="E43"/>
  <c r="E42"/>
  <c r="E41"/>
  <c r="Y10" i="62"/>
  <c r="S10"/>
  <c r="F10"/>
  <c r="S9"/>
  <c r="Y8"/>
  <c r="S8"/>
  <c r="I8"/>
  <c r="H8"/>
  <c r="S7"/>
  <c r="Y6"/>
  <c r="S6"/>
  <c r="M6"/>
  <c r="L6"/>
  <c r="I6"/>
  <c r="H6"/>
  <c r="F6"/>
  <c r="E6"/>
</calcChain>
</file>

<file path=xl/sharedStrings.xml><?xml version="1.0" encoding="utf-8"?>
<sst xmlns="http://schemas.openxmlformats.org/spreadsheetml/2006/main" count="2990" uniqueCount="645">
  <si>
    <t>2026年园区道路保洁综合服务（第一批）项目人员配置一览表</t>
  </si>
  <si>
    <t>序号</t>
  </si>
  <si>
    <t>标段</t>
  </si>
  <si>
    <t>所属街道</t>
  </si>
  <si>
    <t>标段范围</t>
  </si>
  <si>
    <t>道路长度（含两侧小游园）（km）</t>
  </si>
  <si>
    <t>养护面积（万㎡)</t>
  </si>
  <si>
    <t>类别</t>
  </si>
  <si>
    <t>保洁作业人员</t>
  </si>
  <si>
    <t>秩序巡视人员</t>
  </si>
  <si>
    <t>每班最低总人数</t>
  </si>
  <si>
    <t>技术人员</t>
  </si>
  <si>
    <t>项目组人员</t>
  </si>
  <si>
    <t>备注</t>
  </si>
  <si>
    <t>步行保洁作业人员</t>
  </si>
  <si>
    <t>垃圾收运作业人员</t>
  </si>
  <si>
    <t>人行道快速冲洗、深度清洗作业、小广告及油污清理作业人员</t>
  </si>
  <si>
    <t>水域保洁人员</t>
  </si>
  <si>
    <t>公厕保洁人员</t>
  </si>
  <si>
    <t>快车道清拣车作业人员</t>
  </si>
  <si>
    <t>保洁车作业人员</t>
  </si>
  <si>
    <t>机械化作业人员</t>
  </si>
  <si>
    <t>8:00-22:00</t>
  </si>
  <si>
    <t>22:00-8:00</t>
  </si>
  <si>
    <t>年龄不高于50周岁（学历不低于大专）</t>
  </si>
  <si>
    <r>
      <rPr>
        <b/>
        <sz val="10"/>
        <color theme="1"/>
        <rFont val="宋体"/>
        <charset val="134"/>
      </rPr>
      <t>项目经理</t>
    </r>
    <r>
      <rPr>
        <sz val="10"/>
        <color theme="1"/>
        <rFont val="宋体"/>
        <charset val="134"/>
      </rPr>
      <t>（职称不低于初级，学历不低于大专）</t>
    </r>
  </si>
  <si>
    <r>
      <rPr>
        <b/>
        <sz val="10"/>
        <color theme="1"/>
        <rFont val="宋体"/>
        <charset val="134"/>
      </rPr>
      <t>安全员</t>
    </r>
    <r>
      <rPr>
        <sz val="10"/>
        <color theme="1"/>
        <rFont val="宋体"/>
        <charset val="134"/>
      </rPr>
      <t>（年龄不高于55周岁）</t>
    </r>
  </si>
  <si>
    <r>
      <rPr>
        <b/>
        <sz val="10"/>
        <color theme="1"/>
        <rFont val="宋体"/>
        <charset val="134"/>
      </rPr>
      <t>业务主管</t>
    </r>
    <r>
      <rPr>
        <sz val="10"/>
        <color theme="1"/>
        <rFont val="宋体"/>
        <charset val="134"/>
      </rPr>
      <t>（年龄不高于55周岁）</t>
    </r>
  </si>
  <si>
    <r>
      <rPr>
        <b/>
        <sz val="10"/>
        <color theme="1"/>
        <rFont val="宋体"/>
        <charset val="134"/>
      </rPr>
      <t>资料员（兼信息化管理员）</t>
    </r>
    <r>
      <rPr>
        <sz val="10"/>
        <color theme="1"/>
        <rFont val="宋体"/>
        <charset val="134"/>
      </rPr>
      <t>(年龄不高于50周岁、学历不低于大专）</t>
    </r>
  </si>
  <si>
    <t>小计</t>
  </si>
  <si>
    <t>道路面积（万㎡)</t>
  </si>
  <si>
    <t>6:00-11:00；13:00-17:30</t>
  </si>
  <si>
    <t xml:space="preserve">11:00-13:00
一级：17：30:-21:30
二级：17:30-19:30(特殊情况除外，详见技术文件）
</t>
  </si>
  <si>
    <t>垃圾收运作业人员每班最低人数</t>
  </si>
  <si>
    <t xml:space="preserve">
三轮、四轮冲洗设备作业人员每班最低人数</t>
  </si>
  <si>
    <t>水域保洁人员每班人数</t>
  </si>
  <si>
    <t>公厕保洁人员每班人数</t>
  </si>
  <si>
    <t>快车道清拣车清拣作业人员每班最低人数</t>
  </si>
  <si>
    <t>综合保洁车、专项保洁车作业人员每班最低人数</t>
  </si>
  <si>
    <t>机械化作业人员每班最低人数</t>
  </si>
  <si>
    <t>步行保洁作业人员每班最低人数</t>
  </si>
  <si>
    <t>秩序员每班最低人数</t>
  </si>
  <si>
    <t>唯亭A</t>
  </si>
  <si>
    <t>唯亭街道</t>
  </si>
  <si>
    <t>东至昆山交接、南至娄江河、西至亭青街（不含）、北至中环北线（不含）</t>
  </si>
  <si>
    <t>道路类</t>
  </si>
  <si>
    <t>资料员需配合采购方在指定地点办公</t>
  </si>
  <si>
    <t>公园类</t>
  </si>
  <si>
    <t>唯亭B</t>
  </si>
  <si>
    <r>
      <rPr>
        <sz val="10"/>
        <color theme="1"/>
        <rFont val="宋体"/>
        <charset val="134"/>
      </rPr>
      <t>东至亭青街（含）、南至娄江河、</t>
    </r>
    <r>
      <rPr>
        <sz val="10"/>
        <color rgb="FFFF0000"/>
        <rFont val="宋体"/>
        <charset val="134"/>
      </rPr>
      <t>西至陆泾河</t>
    </r>
    <r>
      <rPr>
        <sz val="10"/>
        <color theme="1"/>
        <rFont val="宋体"/>
        <charset val="134"/>
      </rPr>
      <t>、北至阳澄湖</t>
    </r>
  </si>
  <si>
    <t>胜浦A</t>
  </si>
  <si>
    <t>胜浦街道</t>
  </si>
  <si>
    <r>
      <rPr>
        <sz val="10"/>
        <color theme="1"/>
        <rFont val="宋体"/>
        <charset val="134"/>
      </rPr>
      <t>东至界浦河、南至吴淞江、西至唯胜路</t>
    </r>
    <r>
      <rPr>
        <sz val="10"/>
        <color rgb="FFFF0000"/>
        <rFont val="宋体"/>
        <charset val="134"/>
      </rPr>
      <t>（不含）</t>
    </r>
    <r>
      <rPr>
        <sz val="10"/>
        <color theme="1"/>
        <rFont val="宋体"/>
        <charset val="134"/>
      </rPr>
      <t>、北至现代大道</t>
    </r>
    <r>
      <rPr>
        <sz val="10"/>
        <color rgb="FFFF0000"/>
        <rFont val="宋体"/>
        <charset val="134"/>
      </rPr>
      <t>（不含）</t>
    </r>
  </si>
  <si>
    <t>2026年园区道路保洁综合服务唯亭A标项目设备配置一览表</t>
  </si>
  <si>
    <t>设备类别</t>
  </si>
  <si>
    <t>设备名称</t>
  </si>
  <si>
    <t>单位</t>
  </si>
  <si>
    <t>道路类每班最低配置数量</t>
  </si>
  <si>
    <t>公园类每班最低配置数量</t>
  </si>
  <si>
    <t>最迟配备到位日期</t>
  </si>
  <si>
    <t>产权</t>
  </si>
  <si>
    <t>是否允许替代</t>
  </si>
  <si>
    <t>替代要求</t>
  </si>
  <si>
    <t>快车道机械化作业车辆</t>
  </si>
  <si>
    <t>燃油大型洗扫车/电动大型洗扫车</t>
  </si>
  <si>
    <t>辆</t>
  </si>
  <si>
    <t>开标时</t>
  </si>
  <si>
    <t>自有或租赁</t>
  </si>
  <si>
    <t>否</t>
  </si>
  <si>
    <t>——</t>
  </si>
  <si>
    <t>燃油大型洗扫车</t>
  </si>
  <si>
    <t>电动大型洗扫车</t>
  </si>
  <si>
    <t>是</t>
  </si>
  <si>
    <t>不低于燃油大型洗扫车</t>
  </si>
  <si>
    <t>燃油高压清洗车/电动高压清洗车</t>
  </si>
  <si>
    <t>燃油高压清洗车</t>
  </si>
  <si>
    <t>电动高压清洗车</t>
  </si>
  <si>
    <t>不低于燃油高压清洗车</t>
  </si>
  <si>
    <t>交通护栏清洗车</t>
  </si>
  <si>
    <t>大型除雪车</t>
  </si>
  <si>
    <t>配套除雪滚刷、除雪铲、快速连接架；</t>
  </si>
  <si>
    <t>小型除雪车</t>
  </si>
  <si>
    <t>配套除雪滚刷、除雪铲、快速连接架</t>
  </si>
  <si>
    <t>慢车道机械化作业车辆</t>
  </si>
  <si>
    <t>电动轻型扫路车</t>
  </si>
  <si>
    <t>不低于燃油轻型扫路车</t>
  </si>
  <si>
    <t>多功能轻型扫路车</t>
  </si>
  <si>
    <t>自有</t>
  </si>
  <si>
    <t>可清扫、滚雪、推雪、撒融雪剂</t>
  </si>
  <si>
    <t>电动轻型清洗车</t>
  </si>
  <si>
    <t>不低于燃油轻型清洗车</t>
  </si>
  <si>
    <t>电动小型洗扫车</t>
  </si>
  <si>
    <t>电动人行道清扫车</t>
  </si>
  <si>
    <t>智能无人清扫车</t>
  </si>
  <si>
    <t>清拣车保洁作业设备</t>
  </si>
  <si>
    <t>快车道清拣车</t>
  </si>
  <si>
    <t>快车道清拣车（安装防撞包）</t>
  </si>
  <si>
    <t>不低于普通快车道清捡车</t>
  </si>
  <si>
    <t>综合保洁车作业设备</t>
  </si>
  <si>
    <t>综合保洁车（小型)</t>
  </si>
  <si>
    <t>自有、全新</t>
  </si>
  <si>
    <t>不低于飞行保洁车</t>
  </si>
  <si>
    <t>综合保洁车（微型)</t>
  </si>
  <si>
    <t>专项保洁车作业设备</t>
  </si>
  <si>
    <t>专项保洁车</t>
  </si>
  <si>
    <t>人行道快速冲洗及深度清洗作业、小广告及油污清理作业设备</t>
  </si>
  <si>
    <t>三轮高压冲洗设备</t>
  </si>
  <si>
    <t>台</t>
  </si>
  <si>
    <t>含高压冲洗枪、洗地圆盘、电动车、水箱等</t>
  </si>
  <si>
    <t>四轮油污冲洗设备(高温、高压）</t>
  </si>
  <si>
    <t>含高温高压冲洗枪、洗地圆盘、电动车、水箱等</t>
  </si>
  <si>
    <t>垃圾收运设备</t>
  </si>
  <si>
    <t>3吨智能全自动后装式压缩垃圾车</t>
  </si>
  <si>
    <t>电动垃圾桶收集车</t>
  </si>
  <si>
    <t>公厕保洁设备</t>
  </si>
  <si>
    <t>静音风干机</t>
  </si>
  <si>
    <t>自动售纸机</t>
  </si>
  <si>
    <t>多功能保洁车</t>
  </si>
  <si>
    <t>公厕管理房组合家具</t>
  </si>
  <si>
    <t>套</t>
  </si>
  <si>
    <t>秩序巡视员设备</t>
  </si>
  <si>
    <t>四轮巡逻车</t>
  </si>
  <si>
    <t>两轮巡逻车</t>
  </si>
  <si>
    <t>其它配置</t>
  </si>
  <si>
    <t>吹风机</t>
  </si>
  <si>
    <t>工具箱</t>
  </si>
  <si>
    <t>个</t>
  </si>
  <si>
    <t>巡视皮卡车</t>
  </si>
  <si>
    <t xml:space="preserve"> </t>
  </si>
  <si>
    <t>步行保洁收集桶</t>
  </si>
  <si>
    <t>保洁船</t>
  </si>
  <si>
    <t>艘</t>
  </si>
  <si>
    <t>岗前智能体检一体机</t>
  </si>
  <si>
    <t>项目组设备</t>
  </si>
  <si>
    <t>数字化城管项目</t>
  </si>
  <si>
    <t>项</t>
  </si>
  <si>
    <t>含信息费</t>
  </si>
  <si>
    <t>办公设备</t>
  </si>
  <si>
    <t xml:space="preserve">自有 </t>
  </si>
  <si>
    <t>电脑、桌椅</t>
  </si>
  <si>
    <t>环卫信息化设备（含信息费）</t>
  </si>
  <si>
    <t>保洁车辆作业监管</t>
  </si>
  <si>
    <t>具体见招标文件附件《环卫信息化设备要求》</t>
  </si>
  <si>
    <t>大型洗扫车、中型洗扫车、高压清洗车、轻型扫路车、轻型清洗车、小型洗扫车、3吨智能全自动后装式压缩垃圾车、护栏清洗车</t>
  </si>
  <si>
    <t>保洁车辆视频监管</t>
  </si>
  <si>
    <t>车船GPS监管</t>
  </si>
  <si>
    <t>除雪车、人行道清扫车、快车道清拣车、综合保洁车、专项保洁车、三轮高压冲洗设备、四轮油污冲洗设备、垃圾桶收集运输车、平推式垃圾收集运输车、四轮巡逻车、两轮巡逻车、保洁船</t>
  </si>
  <si>
    <t>定位手环/工牌</t>
  </si>
  <si>
    <t>步行保洁人员</t>
  </si>
  <si>
    <t>巡更设备</t>
  </si>
  <si>
    <t>项目组人员、秩序巡视员</t>
  </si>
  <si>
    <t>巡更卡</t>
  </si>
  <si>
    <t>人脸识别考勤</t>
  </si>
  <si>
    <t>无人机巡检设备</t>
  </si>
  <si>
    <t>无人机</t>
  </si>
  <si>
    <t>智能巡检设备</t>
  </si>
  <si>
    <t>道路智能巡检设备</t>
  </si>
  <si>
    <t>具体见招标文件附件</t>
  </si>
  <si>
    <t>备注：</t>
  </si>
  <si>
    <r>
      <rPr>
        <sz val="11"/>
        <color theme="1"/>
        <rFont val="宋体"/>
        <charset val="134"/>
      </rPr>
      <t>1、拟投入本项目的机动车登记证初次登记日期为2021年1月1日（含）之后</t>
    </r>
    <r>
      <rPr>
        <sz val="11"/>
        <color theme="1"/>
        <rFont val="宋体"/>
        <charset val="134"/>
        <scheme val="minor"/>
      </rPr>
      <t>。</t>
    </r>
  </si>
  <si>
    <t>2、投标人在投标时须现自有或已租赁“燃油大型洗扫车、电动大型洗扫车、电动中型洗扫车、燃油高压清洗车、电动高压清洗车”五类车辆。如设备为现自有的，须在表后附上车辆（正面、侧面、尾部）照片、行驶证、车辆登记证、交强险保单正本扫描件（行驶证、车辆登记证上载明的所有人必须为投标单位或其分公司，且车辆需在检验有效期内）；设备为已租赁的须在表后附上投标单位的租赁协议（租赁期限需覆盖本项目服务期）、车辆（正面、侧面、尾部）照片、行驶证、车辆登记证、交强险保单正本扫描件（行驶证、车辆登记证上载明的所有人必须为出租方单位，且车辆需在检验有效期内）。</t>
  </si>
  <si>
    <t>3、原则上所有设备在计划进场日期（2026年1月1日）之前都配备到位，考虑到电动大型洗扫车、电动中型洗扫车、电动高压清洗车、电动轻型扫路车、电动轻型清洗车、电动小型洗扫车、综合保洁车（小型)、综合保洁车（微型)、专项保洁车、燃油平推式垃圾收集运输车采购需要时间，因此在计划进场日期（2026年1月1日）至最迟配备到位日期期间电动大型洗扫车、电动中型洗扫车、电动高压清洗车、电动轻型扫路车、电动轻型清洗车、电动小型洗扫车、综合保洁车（小型)、综合保洁车（微型)、专项保洁车、燃油平推式垃圾收集运输车可按要求进行替代。在进场核验时，中标人须向采购人提供相应的采购或租赁证明材料（产权要求为自有的提供采购合同、产权要求为租赁的提供租赁合同），并按相应的最迟配备到位日期前配备到位。环卫信息化设备、智能巡检设备配备时间要求见招标文件附件。其余设备在计划进场日期（2026年1月1日）之前配备到位，设备产权符合要求。</t>
  </si>
  <si>
    <t>4、以上设备为项目各标段配置的主要设备；项目各标段除主要设备外其它所需设备，须按作业工具及服装图集中的款式、参数要求配置。</t>
  </si>
  <si>
    <t>2026年园区道路保洁综合服务唯亭B标项目设备配置一览表</t>
  </si>
  <si>
    <t>四轮油污冲洗设备（高温、高压）</t>
  </si>
  <si>
    <t>电动垃圾收桶车</t>
  </si>
  <si>
    <t>1、拟投入本项目的第一批进场机动车登记证初次登记日期为2021年1月1日（含）之后.</t>
  </si>
  <si>
    <t>3、原则上所有设备在计划进场日期之前都配备到位，考虑到电动大型洗扫车、电动中型洗扫车、电动高压清洗车、电动轻型扫路车、电动轻型清洗车、电动小型洗扫车、综合保洁车（小型)、综合保洁车（微型)、专项保洁车、燃油平推式垃圾收集运输车采购需要时间，因此在计划进场日期至最迟配备到位日期期间电动大型洗扫车、电动中型洗扫车、电动高压清洗车、电动轻型扫路车、电动轻型清洗车、电动小型洗扫车、综合保洁车（小型)、综合保洁车（微型)、专项保洁车、燃油平推式垃圾收集运输车可按要求进行替代。在进场核验时，中标人须向采购人提供相应的采购或租赁证明材料（产权要求为自有的提供采购合同、产权要求为租赁的提供租赁合同），并按相应的最迟配备到位日期前配备到位。环卫信息化设备、智能巡检设备配备时间要求见招标文件附件。其余设备在计划进场日期之前配备到位，设备产权符合要求。</t>
  </si>
  <si>
    <t>2026年园区道路保洁综合服务胜浦A标项目设备配置一览表</t>
  </si>
  <si>
    <t>燃油交通护栏清洗车</t>
  </si>
  <si>
    <t>-</t>
  </si>
  <si>
    <t>2026年道路综合服务唯亭A标信息一览表</t>
  </si>
  <si>
    <t>道路名称</t>
  </si>
  <si>
    <t>起讫点</t>
  </si>
  <si>
    <t>道路配置等级</t>
  </si>
  <si>
    <t>长度（米）</t>
  </si>
  <si>
    <t>宽度（米）
（A+B+C+D)</t>
  </si>
  <si>
    <t>硬铺地面积（㎡）</t>
  </si>
  <si>
    <t>面积（㎡）</t>
  </si>
  <si>
    <t>快车道宽度（A)</t>
  </si>
  <si>
    <t>慢车道宽度（B）</t>
  </si>
  <si>
    <t>人行道宽度（C）</t>
  </si>
  <si>
    <t>绿化带宽度（D）</t>
  </si>
  <si>
    <t>是否有中分带</t>
  </si>
  <si>
    <t>是否有机非带</t>
  </si>
  <si>
    <t>公厕数量（座）</t>
  </si>
  <si>
    <t>环卫取水口数量（个）</t>
  </si>
  <si>
    <t>机扫车排污井数量（个）</t>
  </si>
  <si>
    <t>是否为快车道机械化作业</t>
  </si>
  <si>
    <t>是否为慢车道机械化作业</t>
  </si>
  <si>
    <t>是否为人行道机械化作业</t>
  </si>
  <si>
    <t>金陵东路</t>
  </si>
  <si>
    <t>唯胜路-南堰头街</t>
  </si>
  <si>
    <t xml:space="preserve">是 </t>
  </si>
  <si>
    <t>四方路</t>
  </si>
  <si>
    <t>金陵东路-浦田路</t>
  </si>
  <si>
    <t>金陵东路-民营区门口</t>
  </si>
  <si>
    <t>娄上路东面无名路</t>
  </si>
  <si>
    <t>金陵东路民营区门口</t>
  </si>
  <si>
    <t>娄上路</t>
  </si>
  <si>
    <t>通和路</t>
  </si>
  <si>
    <t>312囯道-金陵路</t>
  </si>
  <si>
    <t>春江路</t>
  </si>
  <si>
    <t>唯渔路</t>
  </si>
  <si>
    <t>奇业路</t>
  </si>
  <si>
    <t>朱街</t>
  </si>
  <si>
    <t>南堰头街</t>
  </si>
  <si>
    <t>田堵里街</t>
  </si>
  <si>
    <t>金陵东路-往北到底</t>
  </si>
  <si>
    <t>浦田路</t>
  </si>
  <si>
    <t>四方路-南堰头街</t>
  </si>
  <si>
    <t>唯锦苑巷</t>
  </si>
  <si>
    <t>金陵东路-往南到底</t>
  </si>
  <si>
    <t>夷亭山街</t>
  </si>
  <si>
    <t>金陵东路-阳澄湖大道</t>
  </si>
  <si>
    <t>阳澄湖大道-往北到底</t>
  </si>
  <si>
    <t>问潮街</t>
  </si>
  <si>
    <t>听波路-水东港路</t>
  </si>
  <si>
    <t>临埠街</t>
  </si>
  <si>
    <t>水东港路-往北到底</t>
  </si>
  <si>
    <t>亭东路</t>
  </si>
  <si>
    <t>唯胜路-埔前街</t>
  </si>
  <si>
    <t>埔前街</t>
  </si>
  <si>
    <t>亭东路-水东港路</t>
  </si>
  <si>
    <t>水东港路</t>
  </si>
  <si>
    <t>埔前街-往西到底</t>
  </si>
  <si>
    <t>唯胜路</t>
  </si>
  <si>
    <t>312囯道-阳澄湖大道</t>
  </si>
  <si>
    <t>312国道（含路面跨线桥）</t>
  </si>
  <si>
    <t>与昆山交接处-珠泾路</t>
  </si>
  <si>
    <t>听波路</t>
  </si>
  <si>
    <t>夷陵山街-问潮街</t>
  </si>
  <si>
    <t>问潮街-水厂后面桥处</t>
  </si>
  <si>
    <t>312国道星塘街辅道</t>
  </si>
  <si>
    <t>金陵西路</t>
  </si>
  <si>
    <t>唯胜路-厦亭铁路桥洞</t>
  </si>
  <si>
    <t>312国道辅路(包括唯胜路东侧步道下穿）</t>
  </si>
  <si>
    <t>沿线区域包括唯胜路以东</t>
  </si>
  <si>
    <t>迎宾路</t>
  </si>
  <si>
    <t>312囯道-莲湖泾路</t>
  </si>
  <si>
    <t>方夏街</t>
  </si>
  <si>
    <t>莲湖泾路</t>
  </si>
  <si>
    <t>金陵路-苏州银行</t>
  </si>
  <si>
    <t>金埂路</t>
  </si>
  <si>
    <t>学苑街</t>
  </si>
  <si>
    <t>夷亭路-金埂路</t>
  </si>
  <si>
    <t>葑亭大道</t>
  </si>
  <si>
    <t>唯胜路-星塘街</t>
  </si>
  <si>
    <t>悬珠小路</t>
  </si>
  <si>
    <t>悬珠东区北面东到底-悬珠西区北面西到底</t>
  </si>
  <si>
    <t>北张巷</t>
  </si>
  <si>
    <t>阳澄湖大道-地铁5号线地铁口</t>
  </si>
  <si>
    <t>夷苑路</t>
  </si>
  <si>
    <t>夷亭路-夷苑路往西到底</t>
  </si>
  <si>
    <t>夷亭路</t>
  </si>
  <si>
    <t>312囯道-阳澄大道</t>
  </si>
  <si>
    <t>戈巷街</t>
  </si>
  <si>
    <t>312囯道-夷苑路</t>
  </si>
  <si>
    <t>畅苑环路</t>
  </si>
  <si>
    <t>亭苑街</t>
  </si>
  <si>
    <t>葑亭大道-夷苑路</t>
  </si>
  <si>
    <t>青灯街</t>
  </si>
  <si>
    <t>戎巷街-葑亭大道</t>
  </si>
  <si>
    <t>城北路</t>
  </si>
  <si>
    <t>亭苑街-星华高架</t>
  </si>
  <si>
    <t>戎巷街</t>
  </si>
  <si>
    <t>夷亭路-戈巷街</t>
  </si>
  <si>
    <t>泾上街</t>
  </si>
  <si>
    <t>唯西路东延</t>
  </si>
  <si>
    <t>星华街-戈巷街</t>
  </si>
  <si>
    <t>亭苑街南延</t>
  </si>
  <si>
    <t>葑亭大道-铁路桥洞</t>
  </si>
  <si>
    <t>双泾街</t>
  </si>
  <si>
    <t>马塘湾路</t>
  </si>
  <si>
    <t>双泾街-往东到底</t>
  </si>
  <si>
    <t>双娄里路</t>
  </si>
  <si>
    <t>马塘湾一巷</t>
  </si>
  <si>
    <t>马塘湾路-双娄里路</t>
  </si>
  <si>
    <t>马塘湾二巷</t>
  </si>
  <si>
    <t>双马街</t>
  </si>
  <si>
    <t>312囯道-往北到底</t>
  </si>
  <si>
    <t>唯西路</t>
  </si>
  <si>
    <t>星华街下-双马街</t>
  </si>
  <si>
    <t>丰盈街</t>
  </si>
  <si>
    <t>唯西路-往南到底</t>
  </si>
  <si>
    <t>中环娄江立交区域地面辅道</t>
  </si>
  <si>
    <t>北至中环东线阳澄湖大道口匝道接地处；东到方夏街以西接312国道匝道接地处；西到双马街接312国道接地处</t>
  </si>
  <si>
    <t>春晖路</t>
  </si>
  <si>
    <t>双马街-星塘街</t>
  </si>
  <si>
    <t>港浪路</t>
  </si>
  <si>
    <t>城际铁路-京沪高速涵洞</t>
  </si>
  <si>
    <t>双灯路</t>
  </si>
  <si>
    <t>春晖路-葑亭大道</t>
  </si>
  <si>
    <t>巷灯街</t>
  </si>
  <si>
    <t>葑亭大道-日矿厂</t>
  </si>
  <si>
    <t>前家庄路</t>
  </si>
  <si>
    <t>京沪高速-葑亭大道南厂区</t>
  </si>
  <si>
    <t>富达路</t>
  </si>
  <si>
    <t>陆泾港-港浪路</t>
  </si>
  <si>
    <t>利达路</t>
  </si>
  <si>
    <t>宝达路</t>
  </si>
  <si>
    <t>金达路</t>
  </si>
  <si>
    <t>丰和路</t>
  </si>
  <si>
    <t>巷灯街-前家庄路</t>
  </si>
  <si>
    <t>展业路</t>
  </si>
  <si>
    <t>夷浜路-青澄路</t>
  </si>
  <si>
    <t>青澄路-阳澄湖大道</t>
  </si>
  <si>
    <t>阳澄湖大道-唯新路</t>
  </si>
  <si>
    <t>唯新路-沪宁高速</t>
  </si>
  <si>
    <t>科意路</t>
  </si>
  <si>
    <t>夷浜路-展业路</t>
  </si>
  <si>
    <t>科营路</t>
  </si>
  <si>
    <t>夷浜路-成义路</t>
  </si>
  <si>
    <t>科成路</t>
  </si>
  <si>
    <t>夷浜路-澄湾路</t>
  </si>
  <si>
    <t>科峰路</t>
  </si>
  <si>
    <t>娄阳路-富泽路</t>
  </si>
  <si>
    <t>科智路</t>
  </si>
  <si>
    <t>夷浜路-阳澄湖大道</t>
  </si>
  <si>
    <t>唯新路-富泽路</t>
  </si>
  <si>
    <t>科能路</t>
  </si>
  <si>
    <t>夷浜路</t>
  </si>
  <si>
    <t>亭青街-科能路</t>
  </si>
  <si>
    <t>青澄路</t>
  </si>
  <si>
    <t>青澄巷</t>
  </si>
  <si>
    <t>青澄路往东到底</t>
  </si>
  <si>
    <t>青未巷</t>
  </si>
  <si>
    <t>青澄路往南到底</t>
  </si>
  <si>
    <t>澄湾路</t>
  </si>
  <si>
    <t>科意路-科智路</t>
  </si>
  <si>
    <t>成义路</t>
  </si>
  <si>
    <t>亭青街-科营路</t>
  </si>
  <si>
    <t>娄阳路</t>
  </si>
  <si>
    <t>唯新路-展业路-科能路</t>
  </si>
  <si>
    <t>唯新路</t>
  </si>
  <si>
    <t>星塘街-科能路</t>
  </si>
  <si>
    <t>科能路-星华高架</t>
  </si>
  <si>
    <t>水泽路</t>
  </si>
  <si>
    <t>夷浜路-高架</t>
  </si>
  <si>
    <t>富泽路</t>
  </si>
  <si>
    <t>展业路-唯新路</t>
  </si>
  <si>
    <t>展业路往西到底</t>
  </si>
  <si>
    <t>展业路支路</t>
  </si>
  <si>
    <t>展业路-江南嘉捷机电公司</t>
  </si>
  <si>
    <t>雍合湾东小游园</t>
  </si>
  <si>
    <t>道路附属</t>
  </si>
  <si>
    <t>青苑南侧停车场</t>
  </si>
  <si>
    <t>夷亭路停车场</t>
  </si>
  <si>
    <t>厦亭停车场</t>
  </si>
  <si>
    <t>方夏停车场</t>
  </si>
  <si>
    <t>G312国道停车场</t>
  </si>
  <si>
    <t>旺角停车场</t>
  </si>
  <si>
    <t>唯胜路西、312国道北小公园（金怡苑小游园）</t>
  </si>
  <si>
    <t>唯亭公园（含厕所及河道保洁）（保安）</t>
  </si>
  <si>
    <t>公园</t>
  </si>
  <si>
    <t>黄金港公园(含厕所)（保安）</t>
  </si>
  <si>
    <t>翡翠湖生态公园</t>
  </si>
  <si>
    <t>展业路西游园</t>
  </si>
  <si>
    <t>展业路阳澄湖大道东北广场</t>
  </si>
  <si>
    <t>维罗纳花园东侧小游园</t>
  </si>
  <si>
    <t>维罗纳花园西侧小游园</t>
  </si>
  <si>
    <t>水利管理中心门前路</t>
  </si>
  <si>
    <t>水利管理中心门口</t>
  </si>
  <si>
    <t>阳澄环路-夷陵山街</t>
  </si>
  <si>
    <t>312国道以南</t>
  </si>
  <si>
    <t>迎宾路（寺浜街）</t>
  </si>
  <si>
    <t>312国道以-往南到底</t>
  </si>
  <si>
    <t>唯亭西街</t>
  </si>
  <si>
    <t>312国道-寺浜街</t>
  </si>
  <si>
    <t>唯亭东街</t>
  </si>
  <si>
    <t>寺浜街-往东到底</t>
  </si>
  <si>
    <t>港浪路南头东侧断头路</t>
  </si>
  <si>
    <t>港浪路南头东侧</t>
  </si>
  <si>
    <t>唯亭悬珠花园西区西侧的小游园</t>
  </si>
  <si>
    <t>合计</t>
  </si>
  <si>
    <t>2026年道路综合服务唯亭B标信息一览表</t>
  </si>
  <si>
    <t>亭翔街-星塘街</t>
  </si>
  <si>
    <t>3</t>
  </si>
  <si>
    <t>剑科街</t>
  </si>
  <si>
    <t>唯新路-阳澄湖大道</t>
  </si>
  <si>
    <t>2</t>
  </si>
  <si>
    <t>剑科街南延</t>
  </si>
  <si>
    <t>葑亭大道-唯新路</t>
  </si>
  <si>
    <t>方湾街桥洞及地面道路</t>
  </si>
  <si>
    <t>虹范路</t>
  </si>
  <si>
    <t>剑科街-剑南街</t>
  </si>
  <si>
    <t>亭青街</t>
  </si>
  <si>
    <t>阳澄湖大道-中环北线</t>
  </si>
  <si>
    <t>亭青街南高架下两侧道路</t>
  </si>
  <si>
    <t>剑南街</t>
  </si>
  <si>
    <t>星湖街</t>
  </si>
  <si>
    <t>葑亭大道-阳澄湖大码头</t>
  </si>
  <si>
    <t>亭虹街</t>
  </si>
  <si>
    <t>唯新路-唯和路</t>
  </si>
  <si>
    <t>亭文街</t>
  </si>
  <si>
    <t>亭新街</t>
  </si>
  <si>
    <t>龙会街</t>
  </si>
  <si>
    <t>亭融街</t>
  </si>
  <si>
    <t xml:space="preserve">京沪高速涵洞-阳澄湖大道 </t>
  </si>
  <si>
    <t>水郎街</t>
  </si>
  <si>
    <t>唯文路-阳澄湖大道</t>
  </si>
  <si>
    <t>亭翔街</t>
  </si>
  <si>
    <t>唯和路</t>
  </si>
  <si>
    <t>亭虹街-水朗街</t>
  </si>
  <si>
    <t>唯文路</t>
  </si>
  <si>
    <t>亭融街-娄葑交界</t>
  </si>
  <si>
    <t>亭雅路</t>
  </si>
  <si>
    <t>唯华路-唯正路</t>
  </si>
  <si>
    <t>唯华路</t>
  </si>
  <si>
    <t>星湖街-康洲街</t>
  </si>
  <si>
    <t>唯正路</t>
  </si>
  <si>
    <t>星湖街-亭盛街</t>
  </si>
  <si>
    <t>亭隆街</t>
  </si>
  <si>
    <t>阳澄湖大道-唯青路</t>
  </si>
  <si>
    <t>亭盛街</t>
  </si>
  <si>
    <t>阳澄湖大道-运澄路</t>
  </si>
  <si>
    <t>康洲街</t>
  </si>
  <si>
    <t>唯青路</t>
  </si>
  <si>
    <t>南泗街</t>
  </si>
  <si>
    <t>唯观路</t>
  </si>
  <si>
    <t>亭青街-康洲街</t>
  </si>
  <si>
    <t>唯澄路</t>
  </si>
  <si>
    <t>栖湖路</t>
  </si>
  <si>
    <t>亭盛街-康洲街</t>
  </si>
  <si>
    <t>运澄路</t>
  </si>
  <si>
    <t>跨澄路</t>
  </si>
  <si>
    <t>星湖街-体育公园</t>
  </si>
  <si>
    <t>唯康路</t>
  </si>
  <si>
    <t>亭青街-青剑湖学校</t>
  </si>
  <si>
    <t>亭谊街</t>
  </si>
  <si>
    <t>星湖街-运澄路</t>
  </si>
  <si>
    <t>亭友街</t>
  </si>
  <si>
    <t>亭谊街-唯康路</t>
  </si>
  <si>
    <t>车塘湾街</t>
  </si>
  <si>
    <t>唯康路-亭青街</t>
  </si>
  <si>
    <t>范庄庙小路</t>
  </si>
  <si>
    <t>宋庄路南</t>
  </si>
  <si>
    <t>至和东路</t>
  </si>
  <si>
    <t>星湖立交-宋庄路</t>
  </si>
  <si>
    <t>前庄立交桥</t>
  </si>
  <si>
    <t>至和路-312国道</t>
  </si>
  <si>
    <t>渔泾路</t>
  </si>
  <si>
    <t>京沪高速涵洞-至和西路</t>
  </si>
  <si>
    <t>至和西路</t>
  </si>
  <si>
    <t>星湖立交-陆泾河</t>
  </si>
  <si>
    <t>上娄路</t>
  </si>
  <si>
    <t>跨春路-葑亭大道</t>
  </si>
  <si>
    <t>跨春路</t>
  </si>
  <si>
    <t>方湾街-珠泾河</t>
  </si>
  <si>
    <t>7</t>
  </si>
  <si>
    <t>娄东路</t>
  </si>
  <si>
    <t>方湾街</t>
  </si>
  <si>
    <t>至和东路-葑亭大道</t>
  </si>
  <si>
    <t>宋庄路</t>
  </si>
  <si>
    <t>葑亭大道-至和东路</t>
  </si>
  <si>
    <t>星塘街-宋庄路</t>
  </si>
  <si>
    <t>新娄街</t>
  </si>
  <si>
    <t>蠡塘路-东园映像小区</t>
  </si>
  <si>
    <t>跨欣路</t>
  </si>
  <si>
    <t>跨南路-蠡塘路</t>
  </si>
  <si>
    <t>跨盛路</t>
  </si>
  <si>
    <t>跨南路</t>
  </si>
  <si>
    <t>渔泾路-高浜街</t>
  </si>
  <si>
    <t>无名路</t>
  </si>
  <si>
    <t>葑亭大道-京沪高速</t>
  </si>
  <si>
    <t>娄中路</t>
  </si>
  <si>
    <t>至和西路-蠡塘路</t>
  </si>
  <si>
    <t>瑞丰路</t>
  </si>
  <si>
    <t>葑亭大道-蠡塘路</t>
  </si>
  <si>
    <t>汇隆街</t>
  </si>
  <si>
    <t>张泾街</t>
  </si>
  <si>
    <t>蠡塘路</t>
  </si>
  <si>
    <t>莲心路-娄葑交界</t>
  </si>
  <si>
    <t>高浜街</t>
  </si>
  <si>
    <t>葑亭大道-蠡塘路北厂房</t>
  </si>
  <si>
    <t>一图巷</t>
  </si>
  <si>
    <t>蠡塘路-京沪高速</t>
  </si>
  <si>
    <t>方泾街</t>
  </si>
  <si>
    <t>封停大道-污水泵站</t>
  </si>
  <si>
    <t>星湖街桥下</t>
  </si>
  <si>
    <t>星塘街-娄葑交界</t>
  </si>
  <si>
    <t>宋庄庙场道路</t>
  </si>
  <si>
    <t>城际铁路周边道路</t>
  </si>
  <si>
    <t>城际铁路园区站</t>
  </si>
  <si>
    <t>渔泾路南跨娄江人非辅道</t>
  </si>
  <si>
    <t>至和西路、渔泾路南</t>
  </si>
  <si>
    <t>珠泾路</t>
  </si>
  <si>
    <t>312国道-批零中心</t>
  </si>
  <si>
    <t>九章路</t>
  </si>
  <si>
    <t>开物路-珠泾路</t>
  </si>
  <si>
    <t>开物路</t>
  </si>
  <si>
    <t>九章路-至和西路</t>
  </si>
  <si>
    <t>312国道</t>
  </si>
  <si>
    <t>陆泾河-珠泾路</t>
  </si>
  <si>
    <t>湖滨停车场</t>
  </si>
  <si>
    <t>青剑湖1号停车场</t>
  </si>
  <si>
    <t>青剑湖2号停车场</t>
  </si>
  <si>
    <t>青剑湖3号停车场</t>
  </si>
  <si>
    <t>青剑湖4号停车场</t>
  </si>
  <si>
    <t>青剑湖5号停车场</t>
  </si>
  <si>
    <t>南泗湖公园</t>
  </si>
  <si>
    <t>虹范路小游园</t>
  </si>
  <si>
    <t>亭青街小游园</t>
  </si>
  <si>
    <t>上郡东北侧公园</t>
  </si>
  <si>
    <t>悦澜湾西侧小游园</t>
  </si>
  <si>
    <t>青剑湖公园</t>
  </si>
  <si>
    <t>至和西路停车场</t>
  </si>
  <si>
    <t>张泾停车场</t>
  </si>
  <si>
    <t>跨南路停车场</t>
  </si>
  <si>
    <t>高浜停车场</t>
  </si>
  <si>
    <t>城际铁路停车场</t>
  </si>
  <si>
    <t>蠡塘路停车场</t>
  </si>
  <si>
    <t>升腾公园</t>
  </si>
  <si>
    <t>朱泾路小游园</t>
  </si>
  <si>
    <t>渔泾路小游园</t>
  </si>
  <si>
    <t>玲珑湾小游园</t>
  </si>
  <si>
    <t>高浜游园</t>
  </si>
  <si>
    <t>星澜游园</t>
  </si>
  <si>
    <t>总部基地游园</t>
  </si>
  <si>
    <t>瑞华路</t>
  </si>
  <si>
    <t>蠡塘路-至和西路</t>
  </si>
  <si>
    <t>有</t>
  </si>
  <si>
    <t>大衍路</t>
  </si>
  <si>
    <t>葑亭大道-跨春路</t>
  </si>
  <si>
    <t>开物路-瑞华路</t>
  </si>
  <si>
    <t>莲心街</t>
  </si>
  <si>
    <t>(蠡塘路-葑亭大道)</t>
  </si>
  <si>
    <t>云林路</t>
  </si>
  <si>
    <t>(瑞华路-莲心街)</t>
  </si>
  <si>
    <t>梦溪路</t>
  </si>
  <si>
    <t>(瑞华路-至和西路)</t>
  </si>
  <si>
    <t>前迈路</t>
  </si>
  <si>
    <t>(开物路-梦溪路)</t>
  </si>
  <si>
    <t>(梦溪路-开物路)</t>
  </si>
  <si>
    <t>珠泾路-星湖街</t>
  </si>
  <si>
    <t>四洲路</t>
  </si>
  <si>
    <t>大衍路-珠泾河</t>
  </si>
  <si>
    <t>蓼洲路</t>
  </si>
  <si>
    <t>卢浮泾街</t>
  </si>
  <si>
    <t>韩家厍街</t>
  </si>
  <si>
    <t>葑亭大道-春辉路</t>
  </si>
  <si>
    <t>葑亭大道-苏州金宇建设公司</t>
  </si>
  <si>
    <t>星塘街地面辅道</t>
  </si>
  <si>
    <t>唯新路-春晖路</t>
  </si>
  <si>
    <t>珠泾河公园</t>
  </si>
  <si>
    <t>公园，公厕未移交</t>
  </si>
  <si>
    <t>张泾公园</t>
  </si>
  <si>
    <t>2026年园区道路保洁综合服务胜浦A标信息一览表</t>
  </si>
  <si>
    <t>配置等级</t>
  </si>
  <si>
    <t>界浦路</t>
  </si>
  <si>
    <t>强胜路～吴淞江</t>
  </si>
  <si>
    <t>中新大道东</t>
  </si>
  <si>
    <t>金江路～界浦路</t>
  </si>
  <si>
    <t>强胜路</t>
  </si>
  <si>
    <t>胜浦路～界浦河</t>
  </si>
  <si>
    <t>金胜路</t>
  </si>
  <si>
    <t>同胜路</t>
  </si>
  <si>
    <t>金江路～澄浦路</t>
  </si>
  <si>
    <t>润胜路</t>
  </si>
  <si>
    <t>同胜路～澄浦路</t>
  </si>
  <si>
    <t>江浦路</t>
  </si>
  <si>
    <t>界浦路～南终点</t>
  </si>
  <si>
    <t>澄浦路</t>
  </si>
  <si>
    <t>强胜路～揽胜路</t>
  </si>
  <si>
    <t>北荡甸路</t>
  </si>
  <si>
    <t>界浦路～东终点</t>
  </si>
  <si>
    <t>尖浦路</t>
  </si>
  <si>
    <t>强胜路～金胜路</t>
  </si>
  <si>
    <t>翔浦路</t>
  </si>
  <si>
    <t>同胜路～南终点</t>
  </si>
  <si>
    <t>江胜路</t>
  </si>
  <si>
    <t>圩浦路～界浦河</t>
  </si>
  <si>
    <t>江田里路</t>
  </si>
  <si>
    <t>揽胜路</t>
  </si>
  <si>
    <t>翔浦路～东终点</t>
  </si>
  <si>
    <t>金江路</t>
  </si>
  <si>
    <t>金胜路～强胜路</t>
  </si>
  <si>
    <t>佳胜路</t>
  </si>
  <si>
    <t>金江路～尖浦路</t>
  </si>
  <si>
    <t>银胜路</t>
  </si>
  <si>
    <t>苏胜大桥～金江路</t>
  </si>
  <si>
    <t>唯胜路～胜浦路</t>
  </si>
  <si>
    <t>胜浦路～嘉浦路</t>
  </si>
  <si>
    <t>胜浦路～金江路</t>
  </si>
  <si>
    <t>胜浦路</t>
  </si>
  <si>
    <t>现代大道～中新大道东</t>
  </si>
  <si>
    <t>中新大道东～吴淞江</t>
  </si>
  <si>
    <t>唯胜路～金江路</t>
  </si>
  <si>
    <t>九江路</t>
  </si>
  <si>
    <t>金胜路～同胜路</t>
  </si>
  <si>
    <t>常胜路</t>
  </si>
  <si>
    <t>西终点～东终点</t>
  </si>
  <si>
    <t>兴浦路</t>
  </si>
  <si>
    <t>新开河～中新大道东</t>
  </si>
  <si>
    <t>中新大道东～金胜路</t>
  </si>
  <si>
    <t>民胜路</t>
  </si>
  <si>
    <t>西终点～新江路</t>
  </si>
  <si>
    <t>吴浦路</t>
  </si>
  <si>
    <t>胜浦路～胜浦路</t>
  </si>
  <si>
    <t>平胜路</t>
  </si>
  <si>
    <t>银胜路～新开河</t>
  </si>
  <si>
    <t>新江路</t>
  </si>
  <si>
    <t>民胜路-北终点</t>
  </si>
  <si>
    <t>通江路</t>
  </si>
  <si>
    <t>民胜路-金胜路</t>
  </si>
  <si>
    <t>圩浦路</t>
  </si>
  <si>
    <t>江浦路南延</t>
  </si>
  <si>
    <t>硕腾支路</t>
  </si>
  <si>
    <t>同胜路北</t>
  </si>
  <si>
    <t>振胜路</t>
  </si>
  <si>
    <t>兴浦路～惠浦路</t>
  </si>
  <si>
    <t>中胜路</t>
  </si>
  <si>
    <t>胜浦路～惠浦路</t>
  </si>
  <si>
    <t>前戴路</t>
  </si>
  <si>
    <t>惠浦路</t>
  </si>
  <si>
    <t>金胜路～吴胜路</t>
  </si>
  <si>
    <t>金胜路～中胜路</t>
  </si>
  <si>
    <t>吴胜路</t>
  </si>
  <si>
    <t>胜浦路～夏浦路</t>
  </si>
  <si>
    <t>夏浦路～春浦路东侧河道</t>
  </si>
  <si>
    <t>春浦路</t>
  </si>
  <si>
    <t>中胜路～前戴路</t>
  </si>
  <si>
    <t>吴胜路～安胜路</t>
  </si>
  <si>
    <t>迎浦路</t>
  </si>
  <si>
    <t>金胜路～规划横一河</t>
  </si>
  <si>
    <t>惠浦路-尖浦路</t>
  </si>
  <si>
    <t>前戴路—吴胜路</t>
  </si>
  <si>
    <t>夏浦路-春浦路</t>
  </si>
  <si>
    <t>前戴路-吴浦路</t>
  </si>
  <si>
    <t>夏浦路</t>
  </si>
  <si>
    <t>振胜路-安胜路</t>
  </si>
  <si>
    <t>秋浦路</t>
  </si>
  <si>
    <t>安胜路</t>
  </si>
  <si>
    <t>胜浦路-夏浦路</t>
  </si>
  <si>
    <t>惠浦路—夏浦路</t>
  </si>
  <si>
    <t>惠浦路-春浦路</t>
  </si>
  <si>
    <t>规划横一河-前戴路</t>
  </si>
  <si>
    <t>嘉浦路</t>
  </si>
  <si>
    <t>北终点-南终点</t>
  </si>
  <si>
    <t>新增</t>
  </si>
  <si>
    <t>吴浦路北侧停车场</t>
  </si>
  <si>
    <t>待接收，道路附属</t>
  </si>
  <si>
    <t>市民中心公园</t>
  </si>
  <si>
    <t>兴浦路-民胜路</t>
  </si>
  <si>
    <t>道路附属，正在建设</t>
  </si>
</sst>
</file>

<file path=xl/styles.xml><?xml version="1.0" encoding="utf-8"?>
<styleSheet xmlns="http://schemas.openxmlformats.org/spreadsheetml/2006/main">
  <numFmts count="5">
    <numFmt numFmtId="178" formatCode="0_);[Red]\(0\)"/>
    <numFmt numFmtId="179" formatCode="0.0_ "/>
    <numFmt numFmtId="180" formatCode="0_ "/>
    <numFmt numFmtId="181" formatCode="0.00_ "/>
    <numFmt numFmtId="182" formatCode="0.00_);[Red]\(0.00\)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ajor"/>
    </font>
    <font>
      <b/>
      <sz val="12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41">
    <xf numFmtId="0" fontId="0" fillId="0" borderId="0">
      <alignment vertical="center"/>
    </xf>
    <xf numFmtId="0" fontId="17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Border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39">
    <xf numFmtId="0" fontId="0" fillId="0" borderId="0" xfId="0">
      <alignment vertical="center"/>
    </xf>
    <xf numFmtId="0" fontId="1" fillId="2" borderId="0" xfId="126" applyFont="1" applyFill="1" applyAlignment="1">
      <alignment vertical="center"/>
    </xf>
    <xf numFmtId="0" fontId="0" fillId="2" borderId="0" xfId="126" applyFont="1" applyFill="1" applyAlignment="1">
      <alignment horizontal="center" vertical="center"/>
    </xf>
    <xf numFmtId="49" fontId="0" fillId="2" borderId="0" xfId="126" applyNumberFormat="1" applyFont="1" applyFill="1" applyAlignment="1">
      <alignment vertical="center"/>
    </xf>
    <xf numFmtId="0" fontId="0" fillId="2" borderId="0" xfId="126" applyFont="1" applyFill="1" applyAlignment="1">
      <alignment vertical="center"/>
    </xf>
    <xf numFmtId="0" fontId="2" fillId="2" borderId="0" xfId="126" applyFont="1" applyFill="1" applyAlignment="1">
      <alignment horizontal="center" vertical="center" wrapText="1"/>
    </xf>
    <xf numFmtId="0" fontId="0" fillId="2" borderId="0" xfId="126" applyFont="1" applyFill="1" applyAlignment="1">
      <alignment horizontal="center" vertical="center" wrapText="1"/>
    </xf>
    <xf numFmtId="0" fontId="0" fillId="2" borderId="5" xfId="104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/>
    </xf>
    <xf numFmtId="0" fontId="2" fillId="2" borderId="5" xfId="36" applyNumberFormat="1" applyFont="1" applyFill="1" applyBorder="1" applyAlignment="1">
      <alignment horizontal="center" vertical="center" wrapText="1"/>
    </xf>
    <xf numFmtId="178" fontId="2" fillId="2" borderId="5" xfId="0" applyNumberFormat="1" applyFont="1" applyFill="1" applyBorder="1" applyAlignment="1">
      <alignment horizontal="center" vertical="center" wrapText="1"/>
    </xf>
    <xf numFmtId="178" fontId="2" fillId="2" borderId="5" xfId="5" applyNumberFormat="1" applyFont="1" applyFill="1" applyBorder="1" applyAlignment="1">
      <alignment horizontal="center" vertical="center" wrapText="1"/>
    </xf>
    <xf numFmtId="0" fontId="0" fillId="2" borderId="5" xfId="143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2" borderId="5" xfId="159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5" fillId="2" borderId="5" xfId="5" applyNumberFormat="1" applyFont="1" applyFill="1" applyBorder="1" applyAlignment="1">
      <alignment horizontal="center" vertical="center" wrapText="1"/>
    </xf>
    <xf numFmtId="0" fontId="0" fillId="2" borderId="5" xfId="126" applyFont="1" applyFill="1" applyBorder="1" applyAlignment="1">
      <alignment horizontal="center" vertical="center"/>
    </xf>
    <xf numFmtId="0" fontId="0" fillId="2" borderId="5" xfId="126" applyNumberFormat="1" applyFont="1" applyFill="1" applyBorder="1" applyAlignment="1">
      <alignment horizontal="center" vertical="center"/>
    </xf>
    <xf numFmtId="0" fontId="5" fillId="2" borderId="5" xfId="92" applyFont="1" applyFill="1" applyBorder="1" applyAlignment="1">
      <alignment horizontal="center" vertical="center" wrapText="1"/>
    </xf>
    <xf numFmtId="0" fontId="5" fillId="2" borderId="5" xfId="85" applyFont="1" applyFill="1" applyBorder="1" applyAlignment="1">
      <alignment horizontal="center" vertical="center" wrapText="1"/>
    </xf>
    <xf numFmtId="0" fontId="5" fillId="2" borderId="5" xfId="92" applyNumberFormat="1" applyFont="1" applyFill="1" applyBorder="1" applyAlignment="1">
      <alignment horizontal="center" vertical="center" wrapText="1"/>
    </xf>
    <xf numFmtId="0" fontId="2" fillId="2" borderId="5" xfId="36" applyFont="1" applyFill="1" applyBorder="1" applyAlignment="1">
      <alignment horizontal="center" vertical="center" wrapText="1"/>
    </xf>
    <xf numFmtId="0" fontId="5" fillId="2" borderId="5" xfId="169" applyFont="1" applyFill="1" applyBorder="1" applyAlignment="1">
      <alignment horizontal="center" vertical="center" wrapText="1"/>
    </xf>
    <xf numFmtId="0" fontId="5" fillId="2" borderId="5" xfId="85" applyFont="1" applyFill="1" applyBorder="1" applyAlignment="1">
      <alignment horizontal="center" vertical="center"/>
    </xf>
    <xf numFmtId="0" fontId="6" fillId="2" borderId="5" xfId="169" applyFont="1" applyFill="1" applyBorder="1" applyAlignment="1">
      <alignment horizontal="center" vertical="center" wrapText="1"/>
    </xf>
    <xf numFmtId="0" fontId="6" fillId="2" borderId="5" xfId="36" applyFont="1" applyFill="1" applyBorder="1" applyAlignment="1">
      <alignment horizontal="center" vertical="center" wrapText="1"/>
    </xf>
    <xf numFmtId="0" fontId="6" fillId="2" borderId="5" xfId="126" applyFont="1" applyFill="1" applyBorder="1" applyAlignment="1">
      <alignment horizontal="center" vertical="center"/>
    </xf>
    <xf numFmtId="0" fontId="0" fillId="2" borderId="5" xfId="126" applyFont="1" applyFill="1" applyBorder="1" applyAlignment="1">
      <alignment horizontal="center" vertical="center" wrapText="1"/>
    </xf>
    <xf numFmtId="0" fontId="6" fillId="2" borderId="5" xfId="126" applyFont="1" applyFill="1" applyBorder="1" applyAlignment="1">
      <alignment horizontal="center" vertical="center" wrapText="1"/>
    </xf>
    <xf numFmtId="178" fontId="5" fillId="2" borderId="5" xfId="23" applyNumberFormat="1" applyFont="1" applyFill="1" applyBorder="1" applyAlignment="1">
      <alignment horizontal="center" vertical="center" wrapText="1"/>
    </xf>
    <xf numFmtId="0" fontId="2" fillId="2" borderId="5" xfId="35" applyFont="1" applyFill="1" applyBorder="1" applyAlignment="1">
      <alignment horizontal="center" vertical="center" wrapText="1"/>
    </xf>
    <xf numFmtId="0" fontId="1" fillId="2" borderId="6" xfId="126" applyFont="1" applyFill="1" applyBorder="1" applyAlignment="1">
      <alignment horizontal="center" vertical="center"/>
    </xf>
    <xf numFmtId="0" fontId="1" fillId="2" borderId="5" xfId="126" applyFont="1" applyFill="1" applyBorder="1" applyAlignment="1">
      <alignment horizontal="center" vertical="center"/>
    </xf>
    <xf numFmtId="49" fontId="1" fillId="2" borderId="5" xfId="126" applyNumberFormat="1" applyFont="1" applyFill="1" applyBorder="1" applyAlignment="1">
      <alignment vertical="center"/>
    </xf>
    <xf numFmtId="0" fontId="1" fillId="2" borderId="5" xfId="126" applyNumberFormat="1" applyFont="1" applyFill="1" applyBorder="1" applyAlignment="1">
      <alignment vertical="center"/>
    </xf>
    <xf numFmtId="179" fontId="4" fillId="2" borderId="5" xfId="126" applyNumberFormat="1" applyFont="1" applyFill="1" applyBorder="1" applyAlignment="1">
      <alignment horizontal="center" vertical="center" wrapText="1"/>
    </xf>
    <xf numFmtId="0" fontId="4" fillId="2" borderId="5" xfId="126" applyFont="1" applyFill="1" applyBorder="1" applyAlignment="1">
      <alignment horizontal="center" vertical="center" wrapText="1"/>
    </xf>
    <xf numFmtId="0" fontId="1" fillId="2" borderId="5" xfId="126" applyFont="1" applyFill="1" applyBorder="1" applyAlignment="1">
      <alignment horizontal="center" vertical="center" wrapText="1"/>
    </xf>
    <xf numFmtId="0" fontId="0" fillId="0" borderId="0" xfId="125" applyFont="1" applyFill="1">
      <alignment vertical="center"/>
    </xf>
    <xf numFmtId="0" fontId="0" fillId="0" borderId="0" xfId="126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5" xfId="103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49" fontId="2" fillId="0" borderId="5" xfId="103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125" applyFont="1" applyFill="1" applyBorder="1" applyAlignment="1">
      <alignment horizontal="center" vertical="center" wrapText="1"/>
    </xf>
    <xf numFmtId="0" fontId="0" fillId="0" borderId="5" xfId="125" applyFont="1" applyFill="1" applyBorder="1" applyAlignment="1">
      <alignment horizontal="center" vertical="center" wrapText="1"/>
    </xf>
    <xf numFmtId="0" fontId="2" fillId="0" borderId="5" xfId="23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 wrapText="1"/>
    </xf>
    <xf numFmtId="180" fontId="0" fillId="0" borderId="5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" fillId="0" borderId="5" xfId="126" applyFont="1" applyFill="1" applyBorder="1" applyAlignment="1">
      <alignment horizontal="center" vertical="center" wrapText="1"/>
    </xf>
    <xf numFmtId="0" fontId="0" fillId="0" borderId="5" xfId="126" applyFont="1" applyFill="1" applyBorder="1" applyAlignment="1">
      <alignment horizontal="center" vertical="center" wrapText="1"/>
    </xf>
    <xf numFmtId="178" fontId="2" fillId="0" borderId="5" xfId="23" applyNumberFormat="1" applyFont="1" applyFill="1" applyBorder="1" applyAlignment="1">
      <alignment horizontal="center" vertical="center" wrapText="1"/>
    </xf>
    <xf numFmtId="0" fontId="2" fillId="0" borderId="5" xfId="35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239" applyFont="1" applyFill="1" applyBorder="1" applyAlignment="1">
      <alignment horizontal="center" vertical="center" wrapText="1"/>
    </xf>
    <xf numFmtId="0" fontId="2" fillId="0" borderId="2" xfId="35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239" applyFont="1" applyFill="1" applyBorder="1" applyAlignment="1">
      <alignment horizontal="center" vertical="center" wrapText="1"/>
    </xf>
    <xf numFmtId="0" fontId="0" fillId="0" borderId="5" xfId="126" applyFont="1" applyFill="1" applyBorder="1" applyAlignment="1">
      <alignment horizontal="center" vertical="center"/>
    </xf>
    <xf numFmtId="0" fontId="0" fillId="0" borderId="5" xfId="159" applyFont="1" applyFill="1" applyBorder="1" applyAlignment="1">
      <alignment horizontal="center" vertical="center" wrapText="1"/>
    </xf>
    <xf numFmtId="49" fontId="4" fillId="0" borderId="11" xfId="35" applyNumberFormat="1" applyFont="1" applyFill="1" applyBorder="1" applyAlignment="1">
      <alignment horizontal="center" vertical="center" wrapText="1"/>
    </xf>
    <xf numFmtId="0" fontId="8" fillId="0" borderId="11" xfId="240" applyFont="1" applyFill="1" applyBorder="1" applyAlignment="1">
      <alignment horizontal="center" vertical="center" wrapText="1"/>
    </xf>
    <xf numFmtId="180" fontId="8" fillId="0" borderId="11" xfId="240" applyNumberFormat="1" applyFont="1" applyFill="1" applyBorder="1" applyAlignment="1">
      <alignment horizontal="center" vertical="center" wrapText="1"/>
    </xf>
    <xf numFmtId="0" fontId="8" fillId="0" borderId="5" xfId="240" applyFont="1" applyFill="1" applyBorder="1" applyAlignment="1">
      <alignment horizontal="center" vertical="center" wrapText="1"/>
    </xf>
    <xf numFmtId="0" fontId="1" fillId="0" borderId="5" xfId="125" applyFont="1" applyFill="1" applyBorder="1" applyAlignment="1">
      <alignment horizontal="center" vertical="center"/>
    </xf>
    <xf numFmtId="181" fontId="0" fillId="0" borderId="5" xfId="0" applyNumberFormat="1" applyFont="1" applyFill="1" applyBorder="1" applyAlignment="1">
      <alignment horizontal="center" vertical="center"/>
    </xf>
    <xf numFmtId="0" fontId="0" fillId="2" borderId="0" xfId="126" applyFont="1" applyFill="1">
      <alignment vertical="center"/>
    </xf>
    <xf numFmtId="0" fontId="5" fillId="2" borderId="5" xfId="103" applyFont="1" applyFill="1" applyBorder="1" applyAlignment="1">
      <alignment horizontal="center" vertical="center" wrapText="1"/>
    </xf>
    <xf numFmtId="0" fontId="2" fillId="2" borderId="5" xfId="126" applyFont="1" applyFill="1" applyBorder="1" applyAlignment="1">
      <alignment horizontal="center" vertical="center" wrapText="1"/>
    </xf>
    <xf numFmtId="0" fontId="2" fillId="2" borderId="5" xfId="23" applyFont="1" applyFill="1" applyBorder="1" applyAlignment="1">
      <alignment horizontal="center" vertical="center" wrapText="1"/>
    </xf>
    <xf numFmtId="178" fontId="2" fillId="2" borderId="5" xfId="23" applyNumberFormat="1" applyFont="1" applyFill="1" applyBorder="1" applyAlignment="1">
      <alignment horizontal="center" vertical="center" wrapText="1"/>
    </xf>
    <xf numFmtId="0" fontId="2" fillId="2" borderId="5" xfId="159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vertical="center" wrapText="1"/>
    </xf>
    <xf numFmtId="0" fontId="2" fillId="2" borderId="5" xfId="3" applyFont="1" applyFill="1" applyBorder="1" applyAlignment="1">
      <alignment vertical="center" wrapText="1"/>
    </xf>
    <xf numFmtId="0" fontId="2" fillId="2" borderId="5" xfId="126" applyFont="1" applyFill="1" applyBorder="1" applyAlignment="1">
      <alignment horizontal="center" vertical="center"/>
    </xf>
    <xf numFmtId="0" fontId="2" fillId="2" borderId="12" xfId="126" applyFont="1" applyFill="1" applyBorder="1" applyAlignment="1">
      <alignment horizontal="center" vertical="center" wrapText="1"/>
    </xf>
    <xf numFmtId="0" fontId="2" fillId="2" borderId="5" xfId="126" applyNumberFormat="1" applyFont="1" applyFill="1" applyBorder="1" applyAlignment="1">
      <alignment horizontal="center" vertical="center" wrapText="1"/>
    </xf>
    <xf numFmtId="0" fontId="4" fillId="2" borderId="5" xfId="240" applyFont="1" applyFill="1" applyBorder="1" applyAlignment="1">
      <alignment horizontal="center" vertical="center" wrapText="1"/>
    </xf>
    <xf numFmtId="0" fontId="2" fillId="0" borderId="5" xfId="126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126" applyFont="1" applyFill="1" applyBorder="1" applyAlignment="1">
      <alignment vertical="center"/>
    </xf>
    <xf numFmtId="182" fontId="0" fillId="2" borderId="0" xfId="126" applyNumberFormat="1" applyFont="1" applyFill="1" applyAlignment="1">
      <alignment vertical="center"/>
    </xf>
    <xf numFmtId="182" fontId="0" fillId="2" borderId="0" xfId="126" applyNumberFormat="1" applyFont="1" applyFill="1" applyAlignment="1">
      <alignment horizontal="center" vertical="center"/>
    </xf>
    <xf numFmtId="0" fontId="2" fillId="2" borderId="0" xfId="19" applyFont="1" applyFill="1" applyAlignment="1">
      <alignment horizontal="center" vertical="center" wrapText="1"/>
    </xf>
    <xf numFmtId="0" fontId="2" fillId="2" borderId="0" xfId="20" applyFont="1" applyFill="1" applyAlignment="1">
      <alignment vertical="center" wrapText="1"/>
    </xf>
    <xf numFmtId="0" fontId="2" fillId="2" borderId="0" xfId="19" applyFont="1" applyFill="1" applyAlignment="1">
      <alignment vertical="center" wrapText="1"/>
    </xf>
    <xf numFmtId="0" fontId="2" fillId="2" borderId="5" xfId="19" applyFont="1" applyFill="1" applyBorder="1" applyAlignment="1">
      <alignment horizontal="center" vertical="center" wrapText="1"/>
    </xf>
    <xf numFmtId="0" fontId="2" fillId="2" borderId="12" xfId="19" applyFont="1" applyFill="1" applyBorder="1" applyAlignment="1">
      <alignment horizontal="center" vertical="center" wrapText="1"/>
    </xf>
    <xf numFmtId="0" fontId="11" fillId="2" borderId="5" xfId="19" applyFont="1" applyFill="1" applyBorder="1" applyAlignment="1">
      <alignment horizontal="center" vertical="center" wrapText="1"/>
    </xf>
    <xf numFmtId="0" fontId="2" fillId="2" borderId="2" xfId="19" applyFont="1" applyFill="1" applyBorder="1" applyAlignment="1">
      <alignment horizontal="center" vertical="center" wrapText="1"/>
    </xf>
    <xf numFmtId="0" fontId="4" fillId="2" borderId="12" xfId="19" applyFont="1" applyFill="1" applyBorder="1" applyAlignment="1">
      <alignment horizontal="left" vertical="center" wrapText="1"/>
    </xf>
    <xf numFmtId="0" fontId="4" fillId="2" borderId="5" xfId="19" applyFont="1" applyFill="1" applyBorder="1" applyAlignment="1">
      <alignment horizontal="center" vertical="center" wrapText="1"/>
    </xf>
    <xf numFmtId="0" fontId="2" fillId="2" borderId="5" xfId="21" applyFont="1" applyFill="1" applyBorder="1" applyAlignment="1">
      <alignment horizontal="center" vertical="center" wrapText="1"/>
    </xf>
    <xf numFmtId="0" fontId="11" fillId="2" borderId="5" xfId="19" applyFont="1" applyFill="1" applyBorder="1" applyAlignment="1">
      <alignment vertical="center" wrapText="1"/>
    </xf>
    <xf numFmtId="0" fontId="2" fillId="2" borderId="12" xfId="19" applyFont="1" applyFill="1" applyBorder="1" applyAlignment="1">
      <alignment horizontal="left" vertical="center" wrapText="1"/>
    </xf>
    <xf numFmtId="14" fontId="2" fillId="2" borderId="5" xfId="19" applyNumberFormat="1" applyFont="1" applyFill="1" applyBorder="1" applyAlignment="1">
      <alignment horizontal="center" vertical="center" wrapText="1"/>
    </xf>
    <xf numFmtId="0" fontId="2" fillId="2" borderId="4" xfId="19" applyFont="1" applyFill="1" applyBorder="1" applyAlignment="1">
      <alignment horizontal="center" vertical="center" wrapText="1"/>
    </xf>
    <xf numFmtId="14" fontId="2" fillId="2" borderId="5" xfId="19" applyNumberFormat="1" applyFont="1" applyFill="1" applyBorder="1" applyAlignment="1">
      <alignment horizontal="left" vertical="center" wrapText="1"/>
    </xf>
    <xf numFmtId="0" fontId="11" fillId="2" borderId="0" xfId="19" applyFont="1" applyFill="1" applyBorder="1" applyAlignment="1">
      <alignment vertical="center" wrapText="1"/>
    </xf>
    <xf numFmtId="0" fontId="2" fillId="2" borderId="0" xfId="19" applyFont="1" applyFill="1" applyBorder="1" applyAlignment="1">
      <alignment vertical="center" wrapText="1"/>
    </xf>
    <xf numFmtId="0" fontId="2" fillId="2" borderId="5" xfId="20" applyFont="1" applyFill="1" applyBorder="1" applyAlignment="1">
      <alignment vertical="center" wrapText="1"/>
    </xf>
    <xf numFmtId="0" fontId="2" fillId="2" borderId="5" xfId="20" applyFont="1" applyFill="1" applyBorder="1" applyAlignment="1">
      <alignment horizontal="center" vertical="center" wrapText="1"/>
    </xf>
    <xf numFmtId="0" fontId="11" fillId="2" borderId="0" xfId="20" applyFont="1" applyFill="1" applyBorder="1" applyAlignment="1">
      <alignment vertical="center" wrapText="1"/>
    </xf>
    <xf numFmtId="0" fontId="2" fillId="2" borderId="0" xfId="20" applyFont="1" applyFill="1" applyBorder="1" applyAlignment="1">
      <alignment vertical="center" wrapText="1"/>
    </xf>
    <xf numFmtId="0" fontId="2" fillId="2" borderId="12" xfId="19" applyFont="1" applyFill="1" applyBorder="1" applyAlignment="1">
      <alignment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0" fontId="11" fillId="2" borderId="5" xfId="21" applyFont="1" applyFill="1" applyBorder="1" applyAlignment="1">
      <alignment vertical="center" wrapText="1"/>
    </xf>
    <xf numFmtId="0" fontId="2" fillId="2" borderId="5" xfId="19" applyFont="1" applyFill="1" applyBorder="1" applyAlignment="1">
      <alignment vertical="center" wrapText="1"/>
    </xf>
    <xf numFmtId="0" fontId="2" fillId="2" borderId="5" xfId="19" applyFont="1" applyFill="1" applyBorder="1" applyAlignment="1">
      <alignment horizontal="left" vertical="center" wrapText="1"/>
    </xf>
    <xf numFmtId="14" fontId="2" fillId="2" borderId="5" xfId="19" applyNumberFormat="1" applyFont="1" applyFill="1" applyBorder="1" applyAlignment="1">
      <alignment vertical="center" wrapText="1"/>
    </xf>
    <xf numFmtId="0" fontId="2" fillId="2" borderId="0" xfId="19" applyFont="1" applyFill="1" applyAlignment="1">
      <alignment horizontal="left" vertical="center"/>
    </xf>
    <xf numFmtId="0" fontId="2" fillId="2" borderId="0" xfId="19" applyFont="1" applyFill="1" applyAlignment="1">
      <alignment horizontal="left" vertical="center" wrapText="1"/>
    </xf>
    <xf numFmtId="0" fontId="13" fillId="2" borderId="5" xfId="21" applyFont="1" applyFill="1" applyBorder="1" applyAlignment="1">
      <alignment horizontal="center" vertical="center" wrapText="1"/>
    </xf>
    <xf numFmtId="0" fontId="2" fillId="2" borderId="2" xfId="19" applyFont="1" applyFill="1" applyBorder="1" applyAlignment="1">
      <alignment horizontal="left" vertical="center" wrapText="1"/>
    </xf>
    <xf numFmtId="0" fontId="11" fillId="2" borderId="2" xfId="21" applyFont="1" applyFill="1" applyBorder="1" applyAlignment="1">
      <alignment vertical="center" wrapText="1"/>
    </xf>
    <xf numFmtId="14" fontId="2" fillId="2" borderId="4" xfId="19" applyNumberFormat="1" applyFont="1" applyFill="1" applyBorder="1" applyAlignment="1">
      <alignment vertical="center" wrapText="1"/>
    </xf>
    <xf numFmtId="0" fontId="11" fillId="2" borderId="4" xfId="21" applyFont="1" applyFill="1" applyBorder="1" applyAlignment="1">
      <alignment vertical="center" wrapText="1"/>
    </xf>
    <xf numFmtId="14" fontId="2" fillId="2" borderId="0" xfId="19" applyNumberFormat="1" applyFont="1" applyFill="1" applyAlignment="1">
      <alignment horizontal="center" vertical="center" wrapText="1"/>
    </xf>
    <xf numFmtId="0" fontId="2" fillId="2" borderId="0" xfId="21" applyFont="1" applyFill="1" applyAlignment="1">
      <alignment horizontal="center" vertical="center" wrapText="1"/>
    </xf>
    <xf numFmtId="0" fontId="11" fillId="2" borderId="0" xfId="21" applyFont="1" applyFill="1" applyAlignment="1">
      <alignment vertical="center" wrapText="1"/>
    </xf>
    <xf numFmtId="0" fontId="14" fillId="2" borderId="5" xfId="19" applyFont="1" applyFill="1" applyBorder="1" applyAlignment="1">
      <alignment horizontal="center" vertical="center" wrapText="1"/>
    </xf>
    <xf numFmtId="0" fontId="2" fillId="2" borderId="3" xfId="19" applyFont="1" applyFill="1" applyBorder="1" applyAlignment="1">
      <alignment horizontal="left" vertical="center" wrapText="1"/>
    </xf>
    <xf numFmtId="14" fontId="2" fillId="2" borderId="4" xfId="19" applyNumberFormat="1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15" fillId="2" borderId="5" xfId="2" applyFont="1" applyFill="1" applyBorder="1" applyAlignment="1">
      <alignment horizontal="center" vertical="center" wrapText="1"/>
    </xf>
    <xf numFmtId="0" fontId="15" fillId="2" borderId="5" xfId="240" applyFont="1" applyFill="1" applyBorder="1" applyAlignment="1">
      <alignment horizontal="center" vertical="center" wrapText="1"/>
    </xf>
    <xf numFmtId="0" fontId="15" fillId="2" borderId="12" xfId="240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81" fontId="5" fillId="2" borderId="2" xfId="49" applyNumberFormat="1" applyFont="1" applyFill="1" applyBorder="1" applyAlignment="1">
      <alignment horizontal="center" vertical="center" wrapText="1"/>
    </xf>
    <xf numFmtId="181" fontId="5" fillId="2" borderId="5" xfId="49" applyNumberFormat="1" applyFont="1" applyFill="1" applyBorder="1" applyAlignment="1">
      <alignment horizontal="center" vertical="center" wrapText="1"/>
    </xf>
    <xf numFmtId="178" fontId="5" fillId="2" borderId="5" xfId="2" applyNumberFormat="1" applyFont="1" applyFill="1" applyBorder="1" applyAlignment="1">
      <alignment horizontal="center" vertical="center" wrapText="1"/>
    </xf>
    <xf numFmtId="178" fontId="5" fillId="2" borderId="12" xfId="2" applyNumberFormat="1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178" fontId="5" fillId="2" borderId="5" xfId="2" applyNumberFormat="1" applyFont="1" applyFill="1" applyBorder="1" applyAlignment="1">
      <alignment horizontal="center" vertical="center"/>
    </xf>
    <xf numFmtId="178" fontId="5" fillId="2" borderId="2" xfId="2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5" fillId="2" borderId="5" xfId="240" applyFont="1" applyFill="1" applyBorder="1" applyAlignment="1">
      <alignment horizontal="center" vertical="center" wrapText="1"/>
    </xf>
    <xf numFmtId="0" fontId="15" fillId="2" borderId="12" xfId="240" applyFont="1" applyFill="1" applyBorder="1" applyAlignment="1">
      <alignment horizontal="center" vertical="center" wrapText="1"/>
    </xf>
    <xf numFmtId="0" fontId="15" fillId="2" borderId="6" xfId="240" applyFont="1" applyFill="1" applyBorder="1" applyAlignment="1">
      <alignment horizontal="center" vertical="center" wrapText="1"/>
    </xf>
    <xf numFmtId="0" fontId="15" fillId="2" borderId="5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15" fillId="2" borderId="5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181" fontId="5" fillId="2" borderId="2" xfId="49" applyNumberFormat="1" applyFont="1" applyFill="1" applyBorder="1" applyAlignment="1">
      <alignment horizontal="center" vertical="center" wrapText="1"/>
    </xf>
    <xf numFmtId="181" fontId="5" fillId="2" borderId="4" xfId="49" applyNumberFormat="1" applyFont="1" applyFill="1" applyBorder="1" applyAlignment="1">
      <alignment horizontal="center" vertical="center" wrapText="1"/>
    </xf>
    <xf numFmtId="181" fontId="5" fillId="2" borderId="3" xfId="49" applyNumberFormat="1" applyFont="1" applyFill="1" applyBorder="1" applyAlignment="1">
      <alignment horizontal="center" vertical="center" wrapText="1"/>
    </xf>
    <xf numFmtId="0" fontId="15" fillId="2" borderId="2" xfId="49" applyFont="1" applyFill="1" applyBorder="1" applyAlignment="1">
      <alignment horizontal="center" vertical="center" wrapText="1"/>
    </xf>
    <xf numFmtId="0" fontId="15" fillId="2" borderId="3" xfId="49" applyFont="1" applyFill="1" applyBorder="1" applyAlignment="1">
      <alignment horizontal="center" vertical="center" wrapText="1"/>
    </xf>
    <xf numFmtId="0" fontId="15" fillId="2" borderId="4" xfId="49" applyFont="1" applyFill="1" applyBorder="1" applyAlignment="1">
      <alignment horizontal="center" vertical="center" wrapText="1"/>
    </xf>
    <xf numFmtId="0" fontId="15" fillId="2" borderId="14" xfId="2" applyFont="1" applyFill="1" applyBorder="1" applyAlignment="1">
      <alignment vertical="center" wrapText="1"/>
    </xf>
    <xf numFmtId="0" fontId="15" fillId="2" borderId="15" xfId="2" applyFont="1" applyFill="1" applyBorder="1" applyAlignment="1">
      <alignment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4" xfId="2" applyFont="1" applyFill="1" applyBorder="1" applyAlignment="1">
      <alignment horizontal="center" vertical="center" wrapText="1"/>
    </xf>
    <xf numFmtId="0" fontId="15" fillId="2" borderId="14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178" fontId="5" fillId="2" borderId="2" xfId="2" applyNumberFormat="1" applyFont="1" applyFill="1" applyBorder="1" applyAlignment="1">
      <alignment horizontal="center" vertical="center" wrapText="1"/>
    </xf>
    <xf numFmtId="178" fontId="5" fillId="2" borderId="4" xfId="2" applyNumberFormat="1" applyFont="1" applyFill="1" applyBorder="1" applyAlignment="1">
      <alignment horizontal="center" vertical="center" wrapText="1"/>
    </xf>
    <xf numFmtId="178" fontId="5" fillId="2" borderId="3" xfId="2" applyNumberFormat="1" applyFont="1" applyFill="1" applyBorder="1" applyAlignment="1">
      <alignment horizontal="center" vertical="center" wrapText="1"/>
    </xf>
    <xf numFmtId="0" fontId="10" fillId="2" borderId="0" xfId="19" applyFont="1" applyFill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2" fillId="2" borderId="12" xfId="19" applyFont="1" applyFill="1" applyBorder="1" applyAlignment="1">
      <alignment horizontal="center" vertical="center" wrapText="1"/>
    </xf>
    <xf numFmtId="0" fontId="2" fillId="2" borderId="6" xfId="19" applyFont="1" applyFill="1" applyBorder="1" applyAlignment="1">
      <alignment horizontal="center" vertical="center" wrapText="1"/>
    </xf>
    <xf numFmtId="0" fontId="2" fillId="2" borderId="5" xfId="19" applyFont="1" applyFill="1" applyBorder="1" applyAlignment="1">
      <alignment horizontal="center" vertical="center" wrapText="1"/>
    </xf>
    <xf numFmtId="0" fontId="2" fillId="2" borderId="0" xfId="19" applyFont="1" applyFill="1" applyAlignment="1">
      <alignment horizontal="left" vertical="center" wrapText="1"/>
    </xf>
    <xf numFmtId="0" fontId="2" fillId="2" borderId="0" xfId="19" applyFont="1" applyFill="1" applyAlignment="1">
      <alignment horizontal="center" vertical="center" wrapText="1"/>
    </xf>
    <xf numFmtId="0" fontId="2" fillId="2" borderId="0" xfId="20" applyFont="1" applyFill="1" applyAlignment="1">
      <alignment horizontal="left" vertical="center" wrapText="1"/>
    </xf>
    <xf numFmtId="0" fontId="2" fillId="2" borderId="0" xfId="20" applyFont="1" applyFill="1" applyAlignment="1">
      <alignment horizontal="center" vertical="center" wrapText="1"/>
    </xf>
    <xf numFmtId="0" fontId="2" fillId="2" borderId="3" xfId="19" applyFont="1" applyFill="1" applyBorder="1" applyAlignment="1">
      <alignment horizontal="center" vertical="center" wrapText="1"/>
    </xf>
    <xf numFmtId="0" fontId="2" fillId="2" borderId="2" xfId="19" applyFont="1" applyFill="1" applyBorder="1" applyAlignment="1">
      <alignment horizontal="center" vertical="center" wrapText="1"/>
    </xf>
    <xf numFmtId="0" fontId="2" fillId="2" borderId="4" xfId="19" applyFont="1" applyFill="1" applyBorder="1" applyAlignment="1">
      <alignment horizontal="center" vertical="center" wrapText="1"/>
    </xf>
    <xf numFmtId="14" fontId="2" fillId="2" borderId="5" xfId="19" applyNumberFormat="1" applyFont="1" applyFill="1" applyBorder="1" applyAlignment="1">
      <alignment horizontal="center" vertical="center" wrapText="1"/>
    </xf>
    <xf numFmtId="14" fontId="2" fillId="2" borderId="2" xfId="19" applyNumberFormat="1" applyFont="1" applyFill="1" applyBorder="1" applyAlignment="1">
      <alignment horizontal="center" vertical="center" wrapText="1"/>
    </xf>
    <xf numFmtId="0" fontId="2" fillId="2" borderId="13" xfId="19" applyFont="1" applyFill="1" applyBorder="1" applyAlignment="1">
      <alignment horizontal="center" vertical="center" wrapText="1"/>
    </xf>
    <xf numFmtId="0" fontId="2" fillId="2" borderId="0" xfId="19" applyFont="1" applyFill="1" applyBorder="1" applyAlignment="1">
      <alignment horizontal="center" vertical="center" wrapText="1"/>
    </xf>
    <xf numFmtId="0" fontId="3" fillId="2" borderId="1" xfId="126" applyFont="1" applyFill="1" applyBorder="1" applyAlignment="1">
      <alignment horizontal="center" vertical="center"/>
    </xf>
    <xf numFmtId="0" fontId="9" fillId="2" borderId="1" xfId="126" applyFont="1" applyFill="1" applyBorder="1" applyAlignment="1">
      <alignment horizontal="center" vertical="center"/>
    </xf>
    <xf numFmtId="0" fontId="1" fillId="2" borderId="12" xfId="126" applyFont="1" applyFill="1" applyBorder="1" applyAlignment="1">
      <alignment horizontal="center" vertical="center"/>
    </xf>
    <xf numFmtId="0" fontId="1" fillId="2" borderId="6" xfId="126" applyFont="1" applyFill="1" applyBorder="1" applyAlignment="1">
      <alignment horizontal="center" vertical="center"/>
    </xf>
    <xf numFmtId="0" fontId="4" fillId="2" borderId="2" xfId="103" applyFont="1" applyFill="1" applyBorder="1" applyAlignment="1">
      <alignment horizontal="center" vertical="center" wrapText="1"/>
    </xf>
    <xf numFmtId="0" fontId="4" fillId="2" borderId="3" xfId="103" applyFont="1" applyFill="1" applyBorder="1" applyAlignment="1">
      <alignment horizontal="center" vertical="center" wrapText="1"/>
    </xf>
    <xf numFmtId="49" fontId="4" fillId="2" borderId="2" xfId="103" applyNumberFormat="1" applyFont="1" applyFill="1" applyBorder="1" applyAlignment="1">
      <alignment horizontal="center" vertical="center" wrapText="1"/>
    </xf>
    <xf numFmtId="49" fontId="4" fillId="2" borderId="3" xfId="103" applyNumberFormat="1" applyFont="1" applyFill="1" applyBorder="1" applyAlignment="1">
      <alignment horizontal="center" vertical="center" wrapText="1"/>
    </xf>
    <xf numFmtId="0" fontId="4" fillId="2" borderId="2" xfId="126" applyFont="1" applyFill="1" applyBorder="1" applyAlignment="1">
      <alignment horizontal="center" vertical="center" wrapText="1"/>
    </xf>
    <xf numFmtId="0" fontId="4" fillId="2" borderId="3" xfId="126" applyFont="1" applyFill="1" applyBorder="1" applyAlignment="1">
      <alignment horizontal="center" vertical="center" wrapText="1"/>
    </xf>
    <xf numFmtId="0" fontId="1" fillId="2" borderId="2" xfId="126" applyFont="1" applyFill="1" applyBorder="1" applyAlignment="1">
      <alignment horizontal="center" vertical="center" wrapText="1"/>
    </xf>
    <xf numFmtId="0" fontId="1" fillId="2" borderId="3" xfId="126" applyFont="1" applyFill="1" applyBorder="1" applyAlignment="1">
      <alignment horizontal="center" vertical="center" wrapText="1"/>
    </xf>
    <xf numFmtId="0" fontId="4" fillId="2" borderId="2" xfId="23" applyFont="1" applyFill="1" applyBorder="1" applyAlignment="1">
      <alignment horizontal="center" vertical="center" wrapText="1"/>
    </xf>
    <xf numFmtId="0" fontId="4" fillId="2" borderId="3" xfId="23" applyFont="1" applyFill="1" applyBorder="1" applyAlignment="1">
      <alignment horizontal="center" vertical="center" wrapText="1"/>
    </xf>
    <xf numFmtId="0" fontId="3" fillId="0" borderId="1" xfId="125" applyFont="1" applyFill="1" applyBorder="1" applyAlignment="1">
      <alignment horizontal="center" vertical="center"/>
    </xf>
    <xf numFmtId="0" fontId="3" fillId="0" borderId="1" xfId="127" applyFont="1" applyFill="1" applyBorder="1" applyAlignment="1">
      <alignment horizontal="center" vertical="center"/>
    </xf>
    <xf numFmtId="0" fontId="4" fillId="0" borderId="8" xfId="103" applyFont="1" applyFill="1" applyBorder="1" applyAlignment="1">
      <alignment horizontal="center" vertical="center" wrapText="1"/>
    </xf>
    <xf numFmtId="0" fontId="4" fillId="0" borderId="9" xfId="103" applyFont="1" applyFill="1" applyBorder="1" applyAlignment="1">
      <alignment horizontal="center" vertical="center" wrapText="1"/>
    </xf>
    <xf numFmtId="0" fontId="4" fillId="0" borderId="10" xfId="103" applyFont="1" applyFill="1" applyBorder="1" applyAlignment="1">
      <alignment horizontal="center" vertical="center" wrapText="1"/>
    </xf>
    <xf numFmtId="0" fontId="4" fillId="0" borderId="2" xfId="103" applyFont="1" applyFill="1" applyBorder="1" applyAlignment="1">
      <alignment horizontal="center" vertical="center" wrapText="1"/>
    </xf>
    <xf numFmtId="0" fontId="4" fillId="0" borderId="3" xfId="103" applyFont="1" applyFill="1" applyBorder="1" applyAlignment="1">
      <alignment horizontal="center" vertical="center" wrapText="1"/>
    </xf>
    <xf numFmtId="0" fontId="4" fillId="0" borderId="4" xfId="103" applyFont="1" applyFill="1" applyBorder="1" applyAlignment="1">
      <alignment horizontal="center" vertical="center" wrapText="1"/>
    </xf>
    <xf numFmtId="49" fontId="4" fillId="0" borderId="2" xfId="103" applyNumberFormat="1" applyFont="1" applyFill="1" applyBorder="1" applyAlignment="1">
      <alignment horizontal="center" vertical="center" wrapText="1"/>
    </xf>
    <xf numFmtId="49" fontId="4" fillId="0" borderId="3" xfId="103" applyNumberFormat="1" applyFont="1" applyFill="1" applyBorder="1" applyAlignment="1">
      <alignment horizontal="center" vertical="center" wrapText="1"/>
    </xf>
    <xf numFmtId="49" fontId="4" fillId="0" borderId="4" xfId="103" applyNumberFormat="1" applyFont="1" applyFill="1" applyBorder="1" applyAlignment="1">
      <alignment horizontal="center" vertical="center" wrapText="1"/>
    </xf>
    <xf numFmtId="0" fontId="4" fillId="0" borderId="2" xfId="125" applyFont="1" applyFill="1" applyBorder="1" applyAlignment="1">
      <alignment horizontal="center" vertical="center" wrapText="1"/>
    </xf>
    <xf numFmtId="0" fontId="4" fillId="0" borderId="3" xfId="125" applyFont="1" applyFill="1" applyBorder="1" applyAlignment="1">
      <alignment horizontal="center" vertical="center" wrapText="1"/>
    </xf>
    <xf numFmtId="0" fontId="4" fillId="0" borderId="4" xfId="125" applyFont="1" applyFill="1" applyBorder="1" applyAlignment="1">
      <alignment horizontal="center" vertical="center" wrapText="1"/>
    </xf>
    <xf numFmtId="0" fontId="4" fillId="0" borderId="2" xfId="126" applyFont="1" applyFill="1" applyBorder="1" applyAlignment="1">
      <alignment horizontal="center" vertical="center" wrapText="1"/>
    </xf>
    <xf numFmtId="0" fontId="4" fillId="0" borderId="3" xfId="126" applyFont="1" applyFill="1" applyBorder="1" applyAlignment="1">
      <alignment horizontal="center" vertical="center" wrapText="1"/>
    </xf>
    <xf numFmtId="0" fontId="4" fillId="0" borderId="4" xfId="126" applyFont="1" applyFill="1" applyBorder="1" applyAlignment="1">
      <alignment horizontal="center" vertical="center" wrapText="1"/>
    </xf>
    <xf numFmtId="0" fontId="1" fillId="0" borderId="2" xfId="125" applyFont="1" applyFill="1" applyBorder="1" applyAlignment="1">
      <alignment horizontal="center" vertical="center" wrapText="1"/>
    </xf>
    <xf numFmtId="0" fontId="1" fillId="0" borderId="3" xfId="125" applyFont="1" applyFill="1" applyBorder="1" applyAlignment="1">
      <alignment horizontal="center" vertical="center" wrapText="1"/>
    </xf>
    <xf numFmtId="0" fontId="1" fillId="0" borderId="4" xfId="12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103" applyFont="1" applyFill="1" applyBorder="1" applyAlignment="1">
      <alignment horizontal="center" vertical="center" wrapText="1"/>
    </xf>
    <xf numFmtId="49" fontId="4" fillId="2" borderId="4" xfId="103" applyNumberFormat="1" applyFont="1" applyFill="1" applyBorder="1" applyAlignment="1">
      <alignment horizontal="center" vertical="center" wrapText="1"/>
    </xf>
    <xf numFmtId="0" fontId="4" fillId="2" borderId="4" xfId="23" applyFont="1" applyFill="1" applyBorder="1" applyAlignment="1">
      <alignment horizontal="center" vertical="center" wrapText="1"/>
    </xf>
    <xf numFmtId="0" fontId="4" fillId="2" borderId="4" xfId="126" applyFont="1" applyFill="1" applyBorder="1" applyAlignment="1">
      <alignment horizontal="center" vertical="center" wrapText="1"/>
    </xf>
  </cellXfs>
  <cellStyles count="241">
    <cellStyle name="&#10;386grabber=V" xfId="1"/>
    <cellStyle name="常规" xfId="0" builtinId="0"/>
    <cellStyle name="常规 10" xfId="2"/>
    <cellStyle name="常规 10 2" xfId="3"/>
    <cellStyle name="常规 10 2 2" xfId="4"/>
    <cellStyle name="常规 10 2 2 3" xfId="5"/>
    <cellStyle name="常规 10 2 3" xfId="6"/>
    <cellStyle name="常规 10 2 3 2" xfId="7"/>
    <cellStyle name="常规 10 3" xfId="8"/>
    <cellStyle name="常规 10 3 2" xfId="9"/>
    <cellStyle name="常规 10 4" xfId="10"/>
    <cellStyle name="常规 11" xfId="11"/>
    <cellStyle name="常规 11 2" xfId="12"/>
    <cellStyle name="常规 12" xfId="13"/>
    <cellStyle name="常规 12 2" xfId="14"/>
    <cellStyle name="常规 13" xfId="15"/>
    <cellStyle name="常规 13 2" xfId="16"/>
    <cellStyle name="常规 14" xfId="17"/>
    <cellStyle name="常规 15" xfId="18"/>
    <cellStyle name="常规 15 2" xfId="19"/>
    <cellStyle name="常规 15 2 2" xfId="20"/>
    <cellStyle name="常规 15 2 2 2" xfId="21"/>
    <cellStyle name="常规 16" xfId="22"/>
    <cellStyle name="常规 2" xfId="23"/>
    <cellStyle name="常规 2 10" xfId="24"/>
    <cellStyle name="常规 2 10 2" xfId="25"/>
    <cellStyle name="常规 2 11" xfId="26"/>
    <cellStyle name="常规 2 2" xfId="27"/>
    <cellStyle name="常规 2 2 2" xfId="28"/>
    <cellStyle name="常规 2 2 2 2" xfId="29"/>
    <cellStyle name="常规 2 2 2 2 2" xfId="30"/>
    <cellStyle name="常规 2 2 2 2 3" xfId="31"/>
    <cellStyle name="常规 2 2 2 2 4" xfId="32"/>
    <cellStyle name="常规 2 2 2 2 5" xfId="33"/>
    <cellStyle name="常规 2 2 2 2 6" xfId="34"/>
    <cellStyle name="常规 2 2 2 2 7" xfId="35"/>
    <cellStyle name="常规 2 2 2 2 7 2" xfId="36"/>
    <cellStyle name="常规 2 2 2 2 7 3" xfId="37"/>
    <cellStyle name="常规 2 2 2 2 7 3 2" xfId="38"/>
    <cellStyle name="常规 2 2 2 2 7 4" xfId="39"/>
    <cellStyle name="常规 2 2 2 3" xfId="40"/>
    <cellStyle name="常规 2 2 2 4" xfId="41"/>
    <cellStyle name="常规 2 2 2 5" xfId="42"/>
    <cellStyle name="常规 2 2 2 6" xfId="43"/>
    <cellStyle name="常规 2 2 2 7" xfId="44"/>
    <cellStyle name="常规 2 2 3" xfId="45"/>
    <cellStyle name="常规 2 2 3 2" xfId="46"/>
    <cellStyle name="常规 2 2 5" xfId="47"/>
    <cellStyle name="常规 2 3" xfId="48"/>
    <cellStyle name="常规 2 4" xfId="49"/>
    <cellStyle name="常规 2 5" xfId="50"/>
    <cellStyle name="常规 2 6" xfId="51"/>
    <cellStyle name="常规 2 6 2" xfId="52"/>
    <cellStyle name="常规 2 6 2 2" xfId="53"/>
    <cellStyle name="常规 2 6 3" xfId="54"/>
    <cellStyle name="常规 2 6 4" xfId="55"/>
    <cellStyle name="常规 2 6 5" xfId="56"/>
    <cellStyle name="常规 2 6 6" xfId="57"/>
    <cellStyle name="常规 2 6 7" xfId="58"/>
    <cellStyle name="常规 2 7" xfId="59"/>
    <cellStyle name="常规 2 7 2" xfId="60"/>
    <cellStyle name="常规 2 7 3" xfId="61"/>
    <cellStyle name="常规 2 8" xfId="62"/>
    <cellStyle name="常规 2 8 2" xfId="63"/>
    <cellStyle name="常规 2 8 3" xfId="64"/>
    <cellStyle name="常规 2 9" xfId="65"/>
    <cellStyle name="常规 3" xfId="66"/>
    <cellStyle name="常规 3 2" xfId="67"/>
    <cellStyle name="常规 3 2 2" xfId="68"/>
    <cellStyle name="常规 3 2 2 2" xfId="69"/>
    <cellStyle name="常规 3 2 3" xfId="70"/>
    <cellStyle name="常规 3 2 4" xfId="71"/>
    <cellStyle name="常规 3 2 5" xfId="72"/>
    <cellStyle name="常规 3 2 6" xfId="73"/>
    <cellStyle name="常规 3 2 7" xfId="74"/>
    <cellStyle name="常规 3 2 7 2" xfId="75"/>
    <cellStyle name="常规 3 3" xfId="76"/>
    <cellStyle name="常规 3 4" xfId="77"/>
    <cellStyle name="常规 3 5" xfId="78"/>
    <cellStyle name="常规 3 5 2" xfId="79"/>
    <cellStyle name="常规 3 9" xfId="80"/>
    <cellStyle name="常规 4" xfId="81"/>
    <cellStyle name="常规 4 2" xfId="82"/>
    <cellStyle name="常规 4 2 2" xfId="83"/>
    <cellStyle name="常规 4 2 2 2" xfId="84"/>
    <cellStyle name="常规 4 2 2 2 2" xfId="85"/>
    <cellStyle name="常规 4 2 3" xfId="86"/>
    <cellStyle name="常规 4 2 4" xfId="87"/>
    <cellStyle name="常规 4 2 5" xfId="88"/>
    <cellStyle name="常规 4 2 6" xfId="89"/>
    <cellStyle name="常规 4 2 7" xfId="90"/>
    <cellStyle name="常规 4 2_机械化测算（环卫部）二稿" xfId="91"/>
    <cellStyle name="常规 4 2_机械化测算（环卫部）二稿 2 2" xfId="92"/>
    <cellStyle name="常规 5" xfId="93"/>
    <cellStyle name="常规 5 10" xfId="94"/>
    <cellStyle name="常规 5 2" xfId="95"/>
    <cellStyle name="常规 5 2 2" xfId="96"/>
    <cellStyle name="常规 5 2 2 2" xfId="97"/>
    <cellStyle name="常规 5 2 2 2 2" xfId="98"/>
    <cellStyle name="常规 5 2 2 2 3" xfId="99"/>
    <cellStyle name="常规 5 2 2 2 4" xfId="100"/>
    <cellStyle name="常规 5 2 2 2 5" xfId="101"/>
    <cellStyle name="常规 5 2 2 2 6" xfId="102"/>
    <cellStyle name="常规 5 2 2 2 7" xfId="103"/>
    <cellStyle name="常规 5 2 2 2 7 2" xfId="104"/>
    <cellStyle name="常规 5 2 2 2 7 2 2" xfId="105"/>
    <cellStyle name="常规 5 2 2 2 7 2 3" xfId="106"/>
    <cellStyle name="常规 5 2 2 2 7 2 3 2" xfId="107"/>
    <cellStyle name="常规 5 2 2 2 7 2 4" xfId="108"/>
    <cellStyle name="常规 5 2 2 2 7 3" xfId="109"/>
    <cellStyle name="常规 5 2 2 2 7 4" xfId="110"/>
    <cellStyle name="常规 5 2 2 2 7 4 2" xfId="111"/>
    <cellStyle name="常规 5 2 2 2 7 5" xfId="112"/>
    <cellStyle name="常规 5 2 2 3" xfId="113"/>
    <cellStyle name="常规 5 2 2 4" xfId="114"/>
    <cellStyle name="常规 5 2 2 5" xfId="115"/>
    <cellStyle name="常规 5 2 2 6" xfId="116"/>
    <cellStyle name="常规 5 2 2 7" xfId="117"/>
    <cellStyle name="常规 5 3" xfId="118"/>
    <cellStyle name="常规 5 3 2" xfId="119"/>
    <cellStyle name="常规 5 3 2 2" xfId="120"/>
    <cellStyle name="常规 5 3 2 3" xfId="121"/>
    <cellStyle name="常规 5 3 2 4" xfId="122"/>
    <cellStyle name="常规 5 3 2 5" xfId="123"/>
    <cellStyle name="常规 5 3 2 6" xfId="124"/>
    <cellStyle name="常规 5 3 2 7" xfId="125"/>
    <cellStyle name="常规 5 3 2 7 2" xfId="126"/>
    <cellStyle name="常规 5 3 2 7 2 2" xfId="127"/>
    <cellStyle name="常规 5 3 2 7 2 3" xfId="128"/>
    <cellStyle name="常规 5 3 2 7 2 3 2" xfId="129"/>
    <cellStyle name="常规 5 3 2 7 2 4" xfId="130"/>
    <cellStyle name="常规 5 3 2 7 3" xfId="131"/>
    <cellStyle name="常规 5 3 2 7 4" xfId="132"/>
    <cellStyle name="常规 5 3 3" xfId="133"/>
    <cellStyle name="常规 5 3 4" xfId="134"/>
    <cellStyle name="常规 5 3 5" xfId="135"/>
    <cellStyle name="常规 5 3 6" xfId="136"/>
    <cellStyle name="常规 5 3 7" xfId="137"/>
    <cellStyle name="常规 5 3 8" xfId="138"/>
    <cellStyle name="常规 5 4" xfId="139"/>
    <cellStyle name="常规 5 4 2" xfId="140"/>
    <cellStyle name="常规 5 4 2 2" xfId="141"/>
    <cellStyle name="常规 5 4 2 2 2" xfId="142"/>
    <cellStyle name="常规 5 4 2 2 2 2" xfId="143"/>
    <cellStyle name="常规 5 4 2 2 2 3" xfId="144"/>
    <cellStyle name="常规 5 4 2 3" xfId="145"/>
    <cellStyle name="常规 5 4 2 4" xfId="146"/>
    <cellStyle name="常规 5 4 2 5" xfId="147"/>
    <cellStyle name="常规 5 4 2 6" xfId="148"/>
    <cellStyle name="常规 5 4 2 7" xfId="149"/>
    <cellStyle name="常规 5 4 3" xfId="150"/>
    <cellStyle name="常规 5 4 4" xfId="151"/>
    <cellStyle name="常规 5 4 5" xfId="152"/>
    <cellStyle name="常规 5 4 6" xfId="153"/>
    <cellStyle name="常规 5 4 7" xfId="154"/>
    <cellStyle name="常规 5 4 8" xfId="155"/>
    <cellStyle name="常规 5 4 8 2" xfId="156"/>
    <cellStyle name="常规 5 4 8 2 2" xfId="157"/>
    <cellStyle name="常规 5 5" xfId="158"/>
    <cellStyle name="常规 5 5 2" xfId="159"/>
    <cellStyle name="常规 5 5 2 2" xfId="160"/>
    <cellStyle name="常规 5 5 2 3" xfId="161"/>
    <cellStyle name="常规 5 5 2 3 2" xfId="162"/>
    <cellStyle name="常规 5 5 2 4" xfId="163"/>
    <cellStyle name="常规 5 6" xfId="164"/>
    <cellStyle name="常规 5 7" xfId="165"/>
    <cellStyle name="常规 5 8" xfId="166"/>
    <cellStyle name="常规 5 9" xfId="167"/>
    <cellStyle name="常规 5_机械化测算（环卫部）二稿" xfId="168"/>
    <cellStyle name="常规 5_机械化测算（环卫部）二稿 2 2" xfId="169"/>
    <cellStyle name="常规 6" xfId="170"/>
    <cellStyle name="常规 6 2" xfId="171"/>
    <cellStyle name="常规 6 2 2" xfId="172"/>
    <cellStyle name="常规 6 2 2 2" xfId="173"/>
    <cellStyle name="常规 6 2 2 3" xfId="174"/>
    <cellStyle name="常规 6 2 2 4" xfId="175"/>
    <cellStyle name="常规 6 2 2 5" xfId="176"/>
    <cellStyle name="常规 6 2 2 6" xfId="177"/>
    <cellStyle name="常规 6 2 2 7" xfId="178"/>
    <cellStyle name="常规 6 2 2 8" xfId="179"/>
    <cellStyle name="常规 6 2 2 8 2" xfId="180"/>
    <cellStyle name="常规 6 2 2 8 3" xfId="181"/>
    <cellStyle name="常规 6 2 2 8 3 2" xfId="182"/>
    <cellStyle name="常规 6 2 2 8 4" xfId="183"/>
    <cellStyle name="常规 6 2 2 8 5" xfId="184"/>
    <cellStyle name="常规 6 3" xfId="185"/>
    <cellStyle name="常规 6 3 2" xfId="186"/>
    <cellStyle name="常规 7" xfId="187"/>
    <cellStyle name="常规 7 2" xfId="188"/>
    <cellStyle name="常规 7 2 2" xfId="189"/>
    <cellStyle name="常规 8" xfId="190"/>
    <cellStyle name="常规 8 10" xfId="191"/>
    <cellStyle name="常规 8 11" xfId="192"/>
    <cellStyle name="常规 8 11 2" xfId="193"/>
    <cellStyle name="常规 8 11 3" xfId="194"/>
    <cellStyle name="常规 8 2" xfId="195"/>
    <cellStyle name="常规 8 2 2" xfId="196"/>
    <cellStyle name="常规 8 2 3" xfId="197"/>
    <cellStyle name="常规 8 2 4" xfId="198"/>
    <cellStyle name="常规 8 2 5" xfId="199"/>
    <cellStyle name="常规 8 2 6" xfId="200"/>
    <cellStyle name="常规 8 2 7" xfId="201"/>
    <cellStyle name="常规 8 2 8" xfId="202"/>
    <cellStyle name="常规 8 2 8 2" xfId="203"/>
    <cellStyle name="常规 8 2 8 3" xfId="204"/>
    <cellStyle name="常规 8 3" xfId="205"/>
    <cellStyle name="常规 8 3 2" xfId="206"/>
    <cellStyle name="常规 8 3 2 2" xfId="207"/>
    <cellStyle name="常规 8 3 2 3" xfId="208"/>
    <cellStyle name="常规 8 3 2 4" xfId="209"/>
    <cellStyle name="常规 8 3 2 5" xfId="210"/>
    <cellStyle name="常规 8 3 2 6" xfId="211"/>
    <cellStyle name="常规 8 3 2 7" xfId="212"/>
    <cellStyle name="常规 8 3 3" xfId="213"/>
    <cellStyle name="常规 8 3 4" xfId="214"/>
    <cellStyle name="常规 8 3 5" xfId="215"/>
    <cellStyle name="常规 8 3 6" xfId="216"/>
    <cellStyle name="常规 8 3 7" xfId="217"/>
    <cellStyle name="常规 8 4" xfId="218"/>
    <cellStyle name="常规 8 4 2" xfId="219"/>
    <cellStyle name="常规 8 4 2 2" xfId="220"/>
    <cellStyle name="常规 8 4 2 3" xfId="221"/>
    <cellStyle name="常规 8 5" xfId="222"/>
    <cellStyle name="常规 8 5 2" xfId="223"/>
    <cellStyle name="常规 8 5 3" xfId="224"/>
    <cellStyle name="常规 8 5 4" xfId="225"/>
    <cellStyle name="常规 8 5 5" xfId="226"/>
    <cellStyle name="常规 8 5 6" xfId="227"/>
    <cellStyle name="常规 8 5 7" xfId="228"/>
    <cellStyle name="常规 8 6" xfId="229"/>
    <cellStyle name="常规 8 7" xfId="230"/>
    <cellStyle name="常规 8 8" xfId="231"/>
    <cellStyle name="常规 8 9" xfId="232"/>
    <cellStyle name="常规 9" xfId="233"/>
    <cellStyle name="常规 9 2" xfId="234"/>
    <cellStyle name="常规 9 3" xfId="235"/>
    <cellStyle name="常规 9 4" xfId="236"/>
    <cellStyle name="常规 9 5" xfId="237"/>
    <cellStyle name="常规 9 6" xfId="238"/>
    <cellStyle name="常规_Sheet1 2" xfId="239"/>
    <cellStyle name="常规_Sheet1 3 2 2 2" xfId="240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  <pageSetUpPr fitToPage="1"/>
  </sheetPr>
  <dimension ref="A1:Z12"/>
  <sheetViews>
    <sheetView tabSelected="1" zoomScale="85" zoomScaleNormal="85" workbookViewId="0">
      <pane ySplit="5" topLeftCell="A6" activePane="bottomLeft" state="frozen"/>
      <selection pane="bottomLeft" activeCell="F10" sqref="F10:F11"/>
    </sheetView>
  </sheetViews>
  <sheetFormatPr defaultColWidth="9" defaultRowHeight="13.5"/>
  <cols>
    <col min="1" max="1" width="6.5" style="140" customWidth="1"/>
    <col min="2" max="2" width="7.625" style="140" customWidth="1"/>
    <col min="3" max="3" width="13.125" style="140" customWidth="1"/>
    <col min="4" max="4" width="16" style="140" customWidth="1"/>
    <col min="5" max="5" width="12" style="140" customWidth="1"/>
    <col min="6" max="6" width="11.5" style="140" customWidth="1"/>
    <col min="7" max="7" width="14.125" style="140" customWidth="1"/>
    <col min="8" max="8" width="17.875" style="140" customWidth="1"/>
    <col min="9" max="9" width="22.5" style="140" customWidth="1"/>
    <col min="10" max="10" width="17.5" style="140" customWidth="1"/>
    <col min="11" max="11" width="19.375" style="140" customWidth="1"/>
    <col min="12" max="13" width="13.625" style="140" customWidth="1"/>
    <col min="14" max="14" width="13.5" style="140" customWidth="1"/>
    <col min="15" max="15" width="17.625" style="140" customWidth="1"/>
    <col min="16" max="16" width="11.5" style="140" customWidth="1"/>
    <col min="17" max="17" width="8.875" style="140" customWidth="1"/>
    <col min="18" max="18" width="9.75" style="140" customWidth="1"/>
    <col min="19" max="19" width="8.375" style="140" customWidth="1"/>
    <col min="20" max="20" width="11.625" style="140" customWidth="1"/>
    <col min="21" max="22" width="9" style="140"/>
    <col min="23" max="23" width="8" style="140" customWidth="1"/>
    <col min="24" max="24" width="8.125" style="140" customWidth="1"/>
    <col min="25" max="25" width="7.25" style="140" customWidth="1"/>
    <col min="26" max="16384" width="9" style="140"/>
  </cols>
  <sheetData>
    <row r="1" spans="1:26" ht="34.5" customHeight="1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</row>
    <row r="2" spans="1:26" s="139" customFormat="1" ht="19.5" customHeight="1">
      <c r="A2" s="158" t="s">
        <v>1</v>
      </c>
      <c r="B2" s="162" t="s">
        <v>2</v>
      </c>
      <c r="C2" s="162" t="s">
        <v>3</v>
      </c>
      <c r="D2" s="162" t="s">
        <v>4</v>
      </c>
      <c r="E2" s="162" t="s">
        <v>5</v>
      </c>
      <c r="F2" s="162" t="s">
        <v>6</v>
      </c>
      <c r="G2" s="169" t="s">
        <v>7</v>
      </c>
      <c r="H2" s="155" t="s">
        <v>8</v>
      </c>
      <c r="I2" s="155"/>
      <c r="J2" s="155"/>
      <c r="K2" s="155"/>
      <c r="L2" s="155"/>
      <c r="M2" s="155"/>
      <c r="N2" s="155"/>
      <c r="O2" s="155"/>
      <c r="P2" s="155"/>
      <c r="Q2" s="156" t="s">
        <v>9</v>
      </c>
      <c r="R2" s="157"/>
      <c r="S2" s="158" t="s">
        <v>10</v>
      </c>
      <c r="T2" s="141" t="s">
        <v>11</v>
      </c>
      <c r="U2" s="155" t="s">
        <v>12</v>
      </c>
      <c r="V2" s="155"/>
      <c r="W2" s="155"/>
      <c r="X2" s="155"/>
      <c r="Y2" s="155"/>
      <c r="Z2" s="158" t="s">
        <v>13</v>
      </c>
    </row>
    <row r="3" spans="1:26" s="139" customFormat="1" ht="51.95" customHeight="1">
      <c r="A3" s="158"/>
      <c r="B3" s="162"/>
      <c r="C3" s="162"/>
      <c r="D3" s="162"/>
      <c r="E3" s="162"/>
      <c r="F3" s="162"/>
      <c r="G3" s="170"/>
      <c r="H3" s="155" t="s">
        <v>14</v>
      </c>
      <c r="I3" s="155"/>
      <c r="J3" s="142" t="s">
        <v>15</v>
      </c>
      <c r="K3" s="143" t="s">
        <v>16</v>
      </c>
      <c r="L3" s="142" t="s">
        <v>17</v>
      </c>
      <c r="M3" s="142" t="s">
        <v>18</v>
      </c>
      <c r="N3" s="142" t="s">
        <v>19</v>
      </c>
      <c r="O3" s="143" t="s">
        <v>20</v>
      </c>
      <c r="P3" s="142" t="s">
        <v>21</v>
      </c>
      <c r="Q3" s="174" t="s">
        <v>22</v>
      </c>
      <c r="R3" s="174" t="s">
        <v>23</v>
      </c>
      <c r="S3" s="158"/>
      <c r="T3" s="159" t="s">
        <v>24</v>
      </c>
      <c r="U3" s="158" t="s">
        <v>25</v>
      </c>
      <c r="V3" s="158" t="s">
        <v>26</v>
      </c>
      <c r="W3" s="158" t="s">
        <v>27</v>
      </c>
      <c r="X3" s="158" t="s">
        <v>28</v>
      </c>
      <c r="Y3" s="155" t="s">
        <v>29</v>
      </c>
      <c r="Z3" s="158"/>
    </row>
    <row r="4" spans="1:26" s="139" customFormat="1" ht="57.75" customHeight="1">
      <c r="A4" s="158"/>
      <c r="B4" s="162"/>
      <c r="C4" s="162"/>
      <c r="D4" s="162"/>
      <c r="E4" s="162" t="s">
        <v>5</v>
      </c>
      <c r="F4" s="162" t="s">
        <v>30</v>
      </c>
      <c r="G4" s="170"/>
      <c r="H4" s="142" t="s">
        <v>31</v>
      </c>
      <c r="I4" s="142" t="s">
        <v>32</v>
      </c>
      <c r="J4" s="158" t="s">
        <v>33</v>
      </c>
      <c r="K4" s="172" t="s">
        <v>34</v>
      </c>
      <c r="L4" s="158" t="s">
        <v>35</v>
      </c>
      <c r="M4" s="158" t="s">
        <v>36</v>
      </c>
      <c r="N4" s="174" t="s">
        <v>37</v>
      </c>
      <c r="O4" s="176" t="s">
        <v>38</v>
      </c>
      <c r="P4" s="155" t="s">
        <v>39</v>
      </c>
      <c r="Q4" s="175"/>
      <c r="R4" s="175"/>
      <c r="S4" s="158"/>
      <c r="T4" s="161"/>
      <c r="U4" s="158"/>
      <c r="V4" s="158"/>
      <c r="W4" s="158"/>
      <c r="X4" s="158"/>
      <c r="Y4" s="155"/>
      <c r="Z4" s="158"/>
    </row>
    <row r="5" spans="1:26" s="139" customFormat="1" ht="35.25" customHeight="1">
      <c r="A5" s="158"/>
      <c r="B5" s="162"/>
      <c r="C5" s="162"/>
      <c r="D5" s="162"/>
      <c r="E5" s="162"/>
      <c r="F5" s="162"/>
      <c r="G5" s="171"/>
      <c r="H5" s="141" t="s">
        <v>40</v>
      </c>
      <c r="I5" s="141" t="s">
        <v>40</v>
      </c>
      <c r="J5" s="158"/>
      <c r="K5" s="173"/>
      <c r="L5" s="158"/>
      <c r="M5" s="158"/>
      <c r="N5" s="175"/>
      <c r="O5" s="177"/>
      <c r="P5" s="155"/>
      <c r="Q5" s="144" t="s">
        <v>41</v>
      </c>
      <c r="R5" s="144" t="s">
        <v>41</v>
      </c>
      <c r="S5" s="158"/>
      <c r="T5" s="160"/>
      <c r="U5" s="158"/>
      <c r="V5" s="158"/>
      <c r="W5" s="158"/>
      <c r="X5" s="158"/>
      <c r="Y5" s="155"/>
      <c r="Z5" s="158"/>
    </row>
    <row r="6" spans="1:26" s="139" customFormat="1" ht="80.45" customHeight="1">
      <c r="A6" s="159">
        <v>1</v>
      </c>
      <c r="B6" s="163" t="s">
        <v>42</v>
      </c>
      <c r="C6" s="163" t="s">
        <v>43</v>
      </c>
      <c r="D6" s="163" t="s">
        <v>44</v>
      </c>
      <c r="E6" s="166">
        <f>唯亭A标段信息!E119/1000</f>
        <v>104.108</v>
      </c>
      <c r="F6" s="166">
        <f>唯亭A标段信息!H119/10000</f>
        <v>325.13667999999996</v>
      </c>
      <c r="G6" s="148" t="s">
        <v>45</v>
      </c>
      <c r="H6" s="149">
        <f>37-H7</f>
        <v>33</v>
      </c>
      <c r="I6" s="149">
        <f>12-I7</f>
        <v>9</v>
      </c>
      <c r="J6" s="149">
        <v>3</v>
      </c>
      <c r="K6" s="150">
        <v>11</v>
      </c>
      <c r="L6" s="149">
        <f>4-L7</f>
        <v>0</v>
      </c>
      <c r="M6" s="149">
        <f>10-M7</f>
        <v>4</v>
      </c>
      <c r="N6" s="151">
        <v>5</v>
      </c>
      <c r="O6" s="150">
        <v>71</v>
      </c>
      <c r="P6" s="152">
        <v>19</v>
      </c>
      <c r="Q6" s="149">
        <v>0</v>
      </c>
      <c r="R6" s="149">
        <v>0</v>
      </c>
      <c r="S6" s="149">
        <f>H6+J6+K6+L6+M6+N6+O6+P6+Q6+R6</f>
        <v>146</v>
      </c>
      <c r="T6" s="178">
        <v>3</v>
      </c>
      <c r="U6" s="178">
        <v>1</v>
      </c>
      <c r="V6" s="178">
        <v>1</v>
      </c>
      <c r="W6" s="178">
        <v>1</v>
      </c>
      <c r="X6" s="178">
        <v>1</v>
      </c>
      <c r="Y6" s="178">
        <f>U6+V6+W6+X6</f>
        <v>4</v>
      </c>
      <c r="Z6" s="159" t="s">
        <v>46</v>
      </c>
    </row>
    <row r="7" spans="1:26" s="139" customFormat="1" ht="80.45" customHeight="1">
      <c r="A7" s="160"/>
      <c r="B7" s="164"/>
      <c r="C7" s="164"/>
      <c r="D7" s="164"/>
      <c r="E7" s="167"/>
      <c r="F7" s="167"/>
      <c r="G7" s="148" t="s">
        <v>47</v>
      </c>
      <c r="H7" s="149">
        <v>4</v>
      </c>
      <c r="I7" s="149">
        <v>3</v>
      </c>
      <c r="J7" s="149">
        <v>0</v>
      </c>
      <c r="K7" s="150">
        <v>1</v>
      </c>
      <c r="L7" s="149">
        <v>4</v>
      </c>
      <c r="M7" s="149">
        <v>6</v>
      </c>
      <c r="N7" s="151">
        <v>0</v>
      </c>
      <c r="O7" s="150">
        <v>5</v>
      </c>
      <c r="P7" s="152">
        <v>0</v>
      </c>
      <c r="Q7" s="149">
        <v>10</v>
      </c>
      <c r="R7" s="149">
        <v>6</v>
      </c>
      <c r="S7" s="149">
        <f>H7+J7+K7+L7+M7+N7+O7+P7+Q7</f>
        <v>30</v>
      </c>
      <c r="T7" s="179"/>
      <c r="U7" s="179"/>
      <c r="V7" s="179"/>
      <c r="W7" s="179"/>
      <c r="X7" s="179"/>
      <c r="Y7" s="179"/>
      <c r="Z7" s="160"/>
    </row>
    <row r="8" spans="1:26" s="139" customFormat="1" ht="80.45" customHeight="1">
      <c r="A8" s="159">
        <v>2</v>
      </c>
      <c r="B8" s="163" t="s">
        <v>48</v>
      </c>
      <c r="C8" s="163" t="s">
        <v>43</v>
      </c>
      <c r="D8" s="163" t="s">
        <v>49</v>
      </c>
      <c r="E8" s="166">
        <v>77.459999999999994</v>
      </c>
      <c r="F8" s="166">
        <v>253.48</v>
      </c>
      <c r="G8" s="148" t="s">
        <v>45</v>
      </c>
      <c r="H8" s="149">
        <f>35-H9</f>
        <v>25</v>
      </c>
      <c r="I8" s="149">
        <f>11-I9</f>
        <v>7</v>
      </c>
      <c r="J8" s="149">
        <v>3</v>
      </c>
      <c r="K8" s="150">
        <v>10</v>
      </c>
      <c r="L8" s="149">
        <v>0</v>
      </c>
      <c r="M8" s="149">
        <v>4</v>
      </c>
      <c r="N8" s="151">
        <v>4</v>
      </c>
      <c r="O8" s="150">
        <v>50</v>
      </c>
      <c r="P8" s="152">
        <v>18</v>
      </c>
      <c r="Q8" s="149">
        <v>0</v>
      </c>
      <c r="R8" s="149">
        <v>0</v>
      </c>
      <c r="S8" s="149">
        <f>H8+J8+K8+L8+M8+N8+O8+P8+Q8+R8</f>
        <v>114</v>
      </c>
      <c r="T8" s="178">
        <v>3</v>
      </c>
      <c r="U8" s="178">
        <v>1</v>
      </c>
      <c r="V8" s="178">
        <v>1</v>
      </c>
      <c r="W8" s="178">
        <v>1</v>
      </c>
      <c r="X8" s="178">
        <v>1</v>
      </c>
      <c r="Y8" s="178">
        <f>U8+V8+W8+X8</f>
        <v>4</v>
      </c>
      <c r="Z8" s="159" t="s">
        <v>46</v>
      </c>
    </row>
    <row r="9" spans="1:26" s="139" customFormat="1" ht="80.45" customHeight="1">
      <c r="A9" s="161"/>
      <c r="B9" s="165"/>
      <c r="C9" s="165"/>
      <c r="D9" s="165"/>
      <c r="E9" s="168"/>
      <c r="F9" s="168"/>
      <c r="G9" s="148" t="s">
        <v>47</v>
      </c>
      <c r="H9" s="149">
        <v>10</v>
      </c>
      <c r="I9" s="149">
        <v>4</v>
      </c>
      <c r="J9" s="149">
        <v>0</v>
      </c>
      <c r="K9" s="150">
        <v>2</v>
      </c>
      <c r="L9" s="149">
        <v>0</v>
      </c>
      <c r="M9" s="149">
        <v>7</v>
      </c>
      <c r="N9" s="151">
        <v>0</v>
      </c>
      <c r="O9" s="150">
        <v>10</v>
      </c>
      <c r="P9" s="152">
        <v>0</v>
      </c>
      <c r="Q9" s="149">
        <v>9</v>
      </c>
      <c r="R9" s="149">
        <v>9</v>
      </c>
      <c r="S9" s="149">
        <f>H9+J9+K9+L9+M9+N9+O9+P9+Q9</f>
        <v>38</v>
      </c>
      <c r="T9" s="179"/>
      <c r="U9" s="180"/>
      <c r="V9" s="180"/>
      <c r="W9" s="180"/>
      <c r="X9" s="180"/>
      <c r="Y9" s="180"/>
      <c r="Z9" s="160"/>
    </row>
    <row r="10" spans="1:26" s="139" customFormat="1" ht="80.45" customHeight="1">
      <c r="A10" s="159">
        <v>3</v>
      </c>
      <c r="B10" s="163" t="s">
        <v>50</v>
      </c>
      <c r="C10" s="163" t="s">
        <v>51</v>
      </c>
      <c r="D10" s="163" t="s">
        <v>52</v>
      </c>
      <c r="E10" s="166">
        <v>60.43</v>
      </c>
      <c r="F10" s="166">
        <f>胜浦A标段信息!H63/10000</f>
        <v>175.91333999999998</v>
      </c>
      <c r="G10" s="148" t="s">
        <v>45</v>
      </c>
      <c r="H10" s="149">
        <v>21</v>
      </c>
      <c r="I10" s="149">
        <v>6</v>
      </c>
      <c r="J10" s="149">
        <v>2</v>
      </c>
      <c r="K10" s="150">
        <v>7</v>
      </c>
      <c r="L10" s="149">
        <v>0</v>
      </c>
      <c r="M10" s="149">
        <v>1</v>
      </c>
      <c r="N10" s="151">
        <v>3</v>
      </c>
      <c r="O10" s="150">
        <v>40</v>
      </c>
      <c r="P10" s="152">
        <v>17</v>
      </c>
      <c r="Q10" s="149">
        <v>0</v>
      </c>
      <c r="R10" s="149">
        <v>0</v>
      </c>
      <c r="S10" s="149">
        <f>H10+J10+K10+L10+M10+N10+O10+P10+Q10+R10</f>
        <v>91</v>
      </c>
      <c r="T10" s="178">
        <v>3</v>
      </c>
      <c r="U10" s="178">
        <v>1</v>
      </c>
      <c r="V10" s="178">
        <v>1</v>
      </c>
      <c r="W10" s="178">
        <v>1</v>
      </c>
      <c r="X10" s="178">
        <v>1</v>
      </c>
      <c r="Y10" s="178">
        <f>U10+V10+W10+X10</f>
        <v>4</v>
      </c>
      <c r="Z10" s="159" t="s">
        <v>46</v>
      </c>
    </row>
    <row r="11" spans="1:26" s="139" customFormat="1" ht="75.95" customHeight="1">
      <c r="A11" s="160"/>
      <c r="B11" s="164"/>
      <c r="C11" s="164"/>
      <c r="D11" s="164"/>
      <c r="E11" s="167"/>
      <c r="F11" s="167"/>
      <c r="G11" s="148" t="s">
        <v>47</v>
      </c>
      <c r="H11" s="149">
        <v>0</v>
      </c>
      <c r="I11" s="149">
        <v>0</v>
      </c>
      <c r="J11" s="149">
        <v>0</v>
      </c>
      <c r="K11" s="150">
        <v>0</v>
      </c>
      <c r="L11" s="149">
        <v>0</v>
      </c>
      <c r="M11" s="149">
        <v>0</v>
      </c>
      <c r="N11" s="151">
        <v>0</v>
      </c>
      <c r="O11" s="150">
        <v>0</v>
      </c>
      <c r="P11" s="152">
        <v>0</v>
      </c>
      <c r="Q11" s="149">
        <v>0</v>
      </c>
      <c r="R11" s="149">
        <v>0</v>
      </c>
      <c r="S11" s="149">
        <v>0</v>
      </c>
      <c r="T11" s="179"/>
      <c r="U11" s="179"/>
      <c r="V11" s="179"/>
      <c r="W11" s="179"/>
      <c r="X11" s="179"/>
      <c r="Y11" s="179"/>
      <c r="Z11" s="160"/>
    </row>
    <row r="12" spans="1:26" s="139" customFormat="1" ht="80.45" hidden="1" customHeight="1">
      <c r="A12" s="145"/>
      <c r="B12" s="146"/>
      <c r="C12" s="146"/>
      <c r="D12" s="146"/>
      <c r="E12" s="147"/>
      <c r="F12" s="147"/>
      <c r="G12" s="148"/>
      <c r="H12" s="149"/>
      <c r="I12" s="149"/>
      <c r="J12" s="149"/>
      <c r="K12" s="149"/>
      <c r="L12" s="149"/>
      <c r="M12" s="149"/>
      <c r="N12" s="151"/>
      <c r="O12" s="149"/>
      <c r="P12" s="152"/>
      <c r="Q12" s="149"/>
      <c r="R12" s="149"/>
      <c r="S12" s="149"/>
      <c r="T12" s="153"/>
      <c r="U12" s="153"/>
      <c r="V12" s="153"/>
      <c r="W12" s="153"/>
      <c r="X12" s="153"/>
      <c r="Y12" s="153"/>
      <c r="Z12" s="145"/>
    </row>
  </sheetData>
  <mergeCells count="68">
    <mergeCell ref="Z2:Z5"/>
    <mergeCell ref="Z6:Z7"/>
    <mergeCell ref="Z8:Z9"/>
    <mergeCell ref="Z10:Z11"/>
    <mergeCell ref="X3:X5"/>
    <mergeCell ref="X6:X7"/>
    <mergeCell ref="X8:X9"/>
    <mergeCell ref="X10:X11"/>
    <mergeCell ref="Y3:Y5"/>
    <mergeCell ref="Y6:Y7"/>
    <mergeCell ref="Y8:Y9"/>
    <mergeCell ref="Y10:Y11"/>
    <mergeCell ref="V3:V5"/>
    <mergeCell ref="V6:V7"/>
    <mergeCell ref="V8:V9"/>
    <mergeCell ref="V10:V11"/>
    <mergeCell ref="W3:W5"/>
    <mergeCell ref="W6:W7"/>
    <mergeCell ref="W8:W9"/>
    <mergeCell ref="W10:W11"/>
    <mergeCell ref="T8:T9"/>
    <mergeCell ref="T10:T11"/>
    <mergeCell ref="U3:U5"/>
    <mergeCell ref="U6:U7"/>
    <mergeCell ref="U8:U9"/>
    <mergeCell ref="U10:U11"/>
    <mergeCell ref="Q3:Q4"/>
    <mergeCell ref="R3:R4"/>
    <mergeCell ref="S2:S5"/>
    <mergeCell ref="T3:T5"/>
    <mergeCell ref="T6:T7"/>
    <mergeCell ref="E6:E7"/>
    <mergeCell ref="E8:E9"/>
    <mergeCell ref="E10:E11"/>
    <mergeCell ref="F2:F5"/>
    <mergeCell ref="F6:F7"/>
    <mergeCell ref="F8:F9"/>
    <mergeCell ref="F10:F11"/>
    <mergeCell ref="C6:C7"/>
    <mergeCell ref="C8:C9"/>
    <mergeCell ref="C10:C11"/>
    <mergeCell ref="D2:D5"/>
    <mergeCell ref="D6:D7"/>
    <mergeCell ref="D8:D9"/>
    <mergeCell ref="D10:D11"/>
    <mergeCell ref="A6:A7"/>
    <mergeCell ref="A8:A9"/>
    <mergeCell ref="A10:A11"/>
    <mergeCell ref="B2:B5"/>
    <mergeCell ref="B6:B7"/>
    <mergeCell ref="B8:B9"/>
    <mergeCell ref="B10:B11"/>
    <mergeCell ref="A1:Z1"/>
    <mergeCell ref="H2:P2"/>
    <mergeCell ref="Q2:R2"/>
    <mergeCell ref="U2:Y2"/>
    <mergeCell ref="H3:I3"/>
    <mergeCell ref="A2:A5"/>
    <mergeCell ref="C2:C5"/>
    <mergeCell ref="E2:E5"/>
    <mergeCell ref="G2:G5"/>
    <mergeCell ref="J4:J5"/>
    <mergeCell ref="K4:K5"/>
    <mergeCell ref="L4:L5"/>
    <mergeCell ref="M4:M5"/>
    <mergeCell ref="N4:N5"/>
    <mergeCell ref="O4:O5"/>
    <mergeCell ref="P4:P5"/>
  </mergeCells>
  <phoneticPr fontId="21" type="noConversion"/>
  <printOptions horizontalCentered="1"/>
  <pageMargins left="0.70866141732283505" right="0.70866141732283505" top="0.35433070866141703" bottom="0.35433070866141703" header="0.31496062992126" footer="0.31496062992126"/>
  <pageSetup paperSize="8" scale="4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M54"/>
  <sheetViews>
    <sheetView topLeftCell="A26" workbookViewId="0">
      <selection activeCell="E41" sqref="E41:E42"/>
    </sheetView>
  </sheetViews>
  <sheetFormatPr defaultColWidth="15.375" defaultRowHeight="13.5"/>
  <cols>
    <col min="1" max="1" width="6.25" style="98" customWidth="1"/>
    <col min="2" max="2" width="21.125" style="100" customWidth="1"/>
    <col min="3" max="3" width="38.75" style="100" customWidth="1"/>
    <col min="4" max="4" width="7.375" style="98" customWidth="1"/>
    <col min="5" max="5" width="11.875" style="98" customWidth="1"/>
    <col min="6" max="6" width="9.625" style="98" customWidth="1"/>
    <col min="7" max="7" width="17" style="98" customWidth="1"/>
    <col min="8" max="8" width="20.25" style="98" customWidth="1"/>
    <col min="9" max="9" width="10.375" style="98" customWidth="1"/>
    <col min="10" max="10" width="23.375" style="98" customWidth="1"/>
    <col min="11" max="11" width="28.875" style="100" customWidth="1"/>
    <col min="12" max="16384" width="15.375" style="100"/>
  </cols>
  <sheetData>
    <row r="1" spans="1:11" ht="28.5" customHeight="1">
      <c r="A1" s="181" t="s">
        <v>53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s="98" customFormat="1" ht="40.5">
      <c r="A2" s="101" t="s">
        <v>1</v>
      </c>
      <c r="B2" s="101" t="s">
        <v>54</v>
      </c>
      <c r="C2" s="102" t="s">
        <v>55</v>
      </c>
      <c r="D2" s="101" t="s">
        <v>56</v>
      </c>
      <c r="E2" s="101" t="s">
        <v>57</v>
      </c>
      <c r="F2" s="101" t="s">
        <v>58</v>
      </c>
      <c r="G2" s="101" t="s">
        <v>59</v>
      </c>
      <c r="H2" s="101" t="s">
        <v>60</v>
      </c>
      <c r="I2" s="101" t="s">
        <v>61</v>
      </c>
      <c r="J2" s="101" t="s">
        <v>62</v>
      </c>
      <c r="K2" s="103" t="s">
        <v>13</v>
      </c>
    </row>
    <row r="3" spans="1:11" s="98" customFormat="1" ht="24.75" customHeight="1">
      <c r="A3" s="101">
        <v>1</v>
      </c>
      <c r="B3" s="186" t="s">
        <v>63</v>
      </c>
      <c r="C3" s="105" t="s">
        <v>64</v>
      </c>
      <c r="D3" s="106" t="s">
        <v>65</v>
      </c>
      <c r="E3" s="106">
        <v>3</v>
      </c>
      <c r="F3" s="106">
        <v>0</v>
      </c>
      <c r="G3" s="106" t="s">
        <v>66</v>
      </c>
      <c r="H3" s="107" t="s">
        <v>67</v>
      </c>
      <c r="I3" s="101" t="s">
        <v>68</v>
      </c>
      <c r="J3" s="101" t="s">
        <v>69</v>
      </c>
      <c r="K3" s="108"/>
    </row>
    <row r="4" spans="1:11" s="98" customFormat="1" ht="24.75" customHeight="1">
      <c r="A4" s="101">
        <v>2</v>
      </c>
      <c r="B4" s="186"/>
      <c r="C4" s="109" t="s">
        <v>70</v>
      </c>
      <c r="D4" s="101" t="s">
        <v>65</v>
      </c>
      <c r="E4" s="101">
        <v>2</v>
      </c>
      <c r="F4" s="101">
        <v>0</v>
      </c>
      <c r="G4" s="110">
        <v>46023</v>
      </c>
      <c r="H4" s="107" t="s">
        <v>67</v>
      </c>
      <c r="I4" s="101" t="s">
        <v>68</v>
      </c>
      <c r="J4" s="101" t="s">
        <v>69</v>
      </c>
      <c r="K4" s="108"/>
    </row>
    <row r="5" spans="1:11" s="98" customFormat="1" ht="20.100000000000001" customHeight="1">
      <c r="A5" s="101">
        <v>3</v>
      </c>
      <c r="B5" s="186"/>
      <c r="C5" s="109" t="s">
        <v>71</v>
      </c>
      <c r="D5" s="101" t="s">
        <v>65</v>
      </c>
      <c r="E5" s="101">
        <v>1</v>
      </c>
      <c r="F5" s="101">
        <v>0</v>
      </c>
      <c r="G5" s="110">
        <v>46082</v>
      </c>
      <c r="H5" s="107" t="s">
        <v>67</v>
      </c>
      <c r="I5" s="106" t="s">
        <v>72</v>
      </c>
      <c r="J5" s="108" t="s">
        <v>73</v>
      </c>
      <c r="K5" s="108"/>
    </row>
    <row r="6" spans="1:11" ht="19.5" customHeight="1">
      <c r="A6" s="101">
        <v>4</v>
      </c>
      <c r="B6" s="186"/>
      <c r="C6" s="105" t="s">
        <v>74</v>
      </c>
      <c r="D6" s="106" t="s">
        <v>65</v>
      </c>
      <c r="E6" s="106">
        <v>2</v>
      </c>
      <c r="F6" s="106">
        <v>0</v>
      </c>
      <c r="G6" s="106" t="s">
        <v>66</v>
      </c>
      <c r="H6" s="107" t="s">
        <v>67</v>
      </c>
      <c r="I6" s="101" t="s">
        <v>68</v>
      </c>
      <c r="J6" s="101" t="s">
        <v>69</v>
      </c>
      <c r="K6" s="108"/>
    </row>
    <row r="7" spans="1:11" ht="19.5" customHeight="1">
      <c r="A7" s="101">
        <v>5</v>
      </c>
      <c r="B7" s="186"/>
      <c r="C7" s="109" t="s">
        <v>75</v>
      </c>
      <c r="D7" s="101" t="s">
        <v>65</v>
      </c>
      <c r="E7" s="101">
        <v>2</v>
      </c>
      <c r="F7" s="101">
        <v>0</v>
      </c>
      <c r="G7" s="110">
        <v>46023</v>
      </c>
      <c r="H7" s="107" t="s">
        <v>67</v>
      </c>
      <c r="I7" s="101" t="s">
        <v>68</v>
      </c>
      <c r="J7" s="101" t="s">
        <v>69</v>
      </c>
      <c r="K7" s="108"/>
    </row>
    <row r="8" spans="1:11" ht="21" customHeight="1">
      <c r="A8" s="101">
        <v>6</v>
      </c>
      <c r="B8" s="186"/>
      <c r="C8" s="109" t="s">
        <v>76</v>
      </c>
      <c r="D8" s="101" t="s">
        <v>65</v>
      </c>
      <c r="E8" s="101">
        <v>1</v>
      </c>
      <c r="F8" s="101">
        <v>0</v>
      </c>
      <c r="G8" s="110">
        <v>46082</v>
      </c>
      <c r="H8" s="107" t="s">
        <v>67</v>
      </c>
      <c r="I8" s="106" t="s">
        <v>72</v>
      </c>
      <c r="J8" s="108" t="s">
        <v>77</v>
      </c>
      <c r="K8" s="108"/>
    </row>
    <row r="9" spans="1:11" ht="21" customHeight="1">
      <c r="A9" s="101">
        <v>7</v>
      </c>
      <c r="B9" s="186"/>
      <c r="C9" s="109" t="s">
        <v>78</v>
      </c>
      <c r="D9" s="101" t="s">
        <v>65</v>
      </c>
      <c r="E9" s="101">
        <v>0</v>
      </c>
      <c r="F9" s="101">
        <v>0</v>
      </c>
      <c r="G9" s="110">
        <v>46023</v>
      </c>
      <c r="H9" s="107" t="s">
        <v>67</v>
      </c>
      <c r="I9" s="101" t="s">
        <v>68</v>
      </c>
      <c r="J9" s="101" t="s">
        <v>69</v>
      </c>
      <c r="K9" s="108"/>
    </row>
    <row r="10" spans="1:11" ht="21" customHeight="1">
      <c r="A10" s="101">
        <v>8</v>
      </c>
      <c r="B10" s="186"/>
      <c r="C10" s="109" t="s">
        <v>79</v>
      </c>
      <c r="D10" s="101" t="s">
        <v>65</v>
      </c>
      <c r="E10" s="101">
        <v>1</v>
      </c>
      <c r="F10" s="101">
        <v>0</v>
      </c>
      <c r="G10" s="110">
        <v>46023</v>
      </c>
      <c r="H10" s="107" t="s">
        <v>67</v>
      </c>
      <c r="I10" s="101" t="s">
        <v>68</v>
      </c>
      <c r="J10" s="101" t="s">
        <v>69</v>
      </c>
      <c r="K10" s="108" t="s">
        <v>80</v>
      </c>
    </row>
    <row r="11" spans="1:11" ht="21" customHeight="1">
      <c r="A11" s="101">
        <v>9</v>
      </c>
      <c r="B11" s="186"/>
      <c r="C11" s="109" t="s">
        <v>81</v>
      </c>
      <c r="D11" s="101" t="s">
        <v>65</v>
      </c>
      <c r="E11" s="101">
        <v>2</v>
      </c>
      <c r="F11" s="101">
        <v>0</v>
      </c>
      <c r="G11" s="110">
        <v>46023</v>
      </c>
      <c r="H11" s="107" t="s">
        <v>67</v>
      </c>
      <c r="I11" s="101" t="s">
        <v>68</v>
      </c>
      <c r="J11" s="101" t="s">
        <v>69</v>
      </c>
      <c r="K11" s="108" t="s">
        <v>82</v>
      </c>
    </row>
    <row r="12" spans="1:11" ht="21" customHeight="1">
      <c r="A12" s="101">
        <v>10</v>
      </c>
      <c r="B12" s="191" t="s">
        <v>83</v>
      </c>
      <c r="C12" s="109" t="s">
        <v>84</v>
      </c>
      <c r="D12" s="101" t="s">
        <v>65</v>
      </c>
      <c r="E12" s="101">
        <v>2</v>
      </c>
      <c r="F12" s="101">
        <v>0</v>
      </c>
      <c r="G12" s="110">
        <v>46082</v>
      </c>
      <c r="H12" s="107" t="s">
        <v>67</v>
      </c>
      <c r="I12" s="106" t="s">
        <v>72</v>
      </c>
      <c r="J12" s="108" t="s">
        <v>85</v>
      </c>
      <c r="K12" s="108"/>
    </row>
    <row r="13" spans="1:11" ht="21" customHeight="1">
      <c r="A13" s="101">
        <v>11</v>
      </c>
      <c r="B13" s="191"/>
      <c r="C13" s="109" t="s">
        <v>86</v>
      </c>
      <c r="D13" s="101" t="s">
        <v>65</v>
      </c>
      <c r="E13" s="101">
        <v>1</v>
      </c>
      <c r="F13" s="101">
        <v>0</v>
      </c>
      <c r="G13" s="110">
        <v>46023</v>
      </c>
      <c r="H13" s="107" t="s">
        <v>87</v>
      </c>
      <c r="I13" s="101" t="s">
        <v>68</v>
      </c>
      <c r="J13" s="101" t="s">
        <v>69</v>
      </c>
      <c r="K13" s="108" t="s">
        <v>88</v>
      </c>
    </row>
    <row r="14" spans="1:11" ht="21" customHeight="1">
      <c r="A14" s="101">
        <v>12</v>
      </c>
      <c r="B14" s="191"/>
      <c r="C14" s="109" t="s">
        <v>89</v>
      </c>
      <c r="D14" s="101" t="s">
        <v>65</v>
      </c>
      <c r="E14" s="101">
        <v>2</v>
      </c>
      <c r="F14" s="101">
        <v>0</v>
      </c>
      <c r="G14" s="110">
        <v>46082</v>
      </c>
      <c r="H14" s="107" t="s">
        <v>67</v>
      </c>
      <c r="I14" s="106" t="s">
        <v>72</v>
      </c>
      <c r="J14" s="108" t="s">
        <v>90</v>
      </c>
      <c r="K14" s="108"/>
    </row>
    <row r="15" spans="1:11" ht="21" customHeight="1">
      <c r="A15" s="101">
        <v>13</v>
      </c>
      <c r="B15" s="191"/>
      <c r="C15" s="109" t="s">
        <v>91</v>
      </c>
      <c r="D15" s="101" t="s">
        <v>65</v>
      </c>
      <c r="E15" s="101">
        <v>1</v>
      </c>
      <c r="F15" s="101">
        <v>0</v>
      </c>
      <c r="G15" s="110">
        <v>46082</v>
      </c>
      <c r="H15" s="107" t="s">
        <v>67</v>
      </c>
      <c r="I15" s="106" t="s">
        <v>72</v>
      </c>
      <c r="J15" s="108" t="s">
        <v>85</v>
      </c>
      <c r="K15" s="108"/>
    </row>
    <row r="16" spans="1:11" ht="21" customHeight="1">
      <c r="A16" s="101">
        <v>14</v>
      </c>
      <c r="B16" s="191"/>
      <c r="C16" s="109" t="s">
        <v>92</v>
      </c>
      <c r="D16" s="101" t="s">
        <v>65</v>
      </c>
      <c r="E16" s="101">
        <v>2</v>
      </c>
      <c r="F16" s="101">
        <v>0</v>
      </c>
      <c r="G16" s="110">
        <v>46023</v>
      </c>
      <c r="H16" s="107" t="s">
        <v>87</v>
      </c>
      <c r="I16" s="101" t="s">
        <v>68</v>
      </c>
      <c r="J16" s="101" t="s">
        <v>69</v>
      </c>
      <c r="K16" s="108"/>
    </row>
    <row r="17" spans="1:13" ht="21" customHeight="1">
      <c r="A17" s="101">
        <v>15</v>
      </c>
      <c r="B17" s="191"/>
      <c r="C17" s="109" t="s">
        <v>93</v>
      </c>
      <c r="D17" s="101" t="s">
        <v>65</v>
      </c>
      <c r="E17" s="101">
        <v>0</v>
      </c>
      <c r="F17" s="101">
        <v>0</v>
      </c>
      <c r="G17" s="110"/>
      <c r="H17" s="107"/>
      <c r="I17" s="101"/>
      <c r="J17" s="101" t="s">
        <v>69</v>
      </c>
      <c r="K17" s="108"/>
    </row>
    <row r="18" spans="1:13" ht="21" customHeight="1">
      <c r="A18" s="101">
        <v>16</v>
      </c>
      <c r="B18" s="192" t="s">
        <v>94</v>
      </c>
      <c r="C18" s="109" t="s">
        <v>95</v>
      </c>
      <c r="D18" s="101" t="s">
        <v>65</v>
      </c>
      <c r="E18" s="101">
        <v>4</v>
      </c>
      <c r="F18" s="101">
        <v>0</v>
      </c>
      <c r="G18" s="110">
        <v>46023</v>
      </c>
      <c r="H18" s="107" t="s">
        <v>87</v>
      </c>
      <c r="I18" s="101" t="s">
        <v>68</v>
      </c>
      <c r="J18" s="101" t="s">
        <v>69</v>
      </c>
      <c r="K18" s="108"/>
    </row>
    <row r="19" spans="1:13" ht="21" customHeight="1">
      <c r="A19" s="101">
        <v>17</v>
      </c>
      <c r="B19" s="193"/>
      <c r="C19" s="109" t="s">
        <v>96</v>
      </c>
      <c r="D19" s="102" t="s">
        <v>65</v>
      </c>
      <c r="E19" s="102">
        <v>1</v>
      </c>
      <c r="F19" s="102">
        <v>0</v>
      </c>
      <c r="G19" s="110">
        <v>46082</v>
      </c>
      <c r="H19" s="102" t="s">
        <v>87</v>
      </c>
      <c r="I19" s="102" t="s">
        <v>72</v>
      </c>
      <c r="J19" s="102" t="s">
        <v>97</v>
      </c>
      <c r="K19" s="108"/>
    </row>
    <row r="20" spans="1:13" ht="21" customHeight="1">
      <c r="A20" s="101">
        <v>18</v>
      </c>
      <c r="B20" s="186" t="s">
        <v>98</v>
      </c>
      <c r="C20" s="109" t="s">
        <v>99</v>
      </c>
      <c r="D20" s="101" t="s">
        <v>65</v>
      </c>
      <c r="E20" s="101">
        <v>60</v>
      </c>
      <c r="F20" s="101">
        <v>4</v>
      </c>
      <c r="G20" s="110">
        <v>46054</v>
      </c>
      <c r="H20" s="107" t="s">
        <v>100</v>
      </c>
      <c r="I20" s="101" t="s">
        <v>72</v>
      </c>
      <c r="J20" s="103" t="s">
        <v>101</v>
      </c>
      <c r="K20" s="108"/>
    </row>
    <row r="21" spans="1:13" ht="21" customHeight="1">
      <c r="A21" s="101">
        <v>19</v>
      </c>
      <c r="B21" s="186"/>
      <c r="C21" s="109" t="s">
        <v>102</v>
      </c>
      <c r="D21" s="101" t="s">
        <v>65</v>
      </c>
      <c r="E21" s="101">
        <v>7</v>
      </c>
      <c r="F21" s="101">
        <v>1</v>
      </c>
      <c r="G21" s="110">
        <v>46054</v>
      </c>
      <c r="H21" s="107" t="s">
        <v>100</v>
      </c>
      <c r="I21" s="101" t="s">
        <v>72</v>
      </c>
      <c r="J21" s="103" t="s">
        <v>101</v>
      </c>
      <c r="K21" s="108"/>
    </row>
    <row r="22" spans="1:13" ht="21" customHeight="1">
      <c r="A22" s="101">
        <v>20</v>
      </c>
      <c r="B22" s="111" t="s">
        <v>103</v>
      </c>
      <c r="C22" s="109" t="s">
        <v>104</v>
      </c>
      <c r="D22" s="101" t="s">
        <v>65</v>
      </c>
      <c r="E22" s="101">
        <v>4</v>
      </c>
      <c r="F22" s="101">
        <v>0</v>
      </c>
      <c r="G22" s="110">
        <v>46054</v>
      </c>
      <c r="H22" s="107" t="s">
        <v>100</v>
      </c>
      <c r="I22" s="101" t="s">
        <v>72</v>
      </c>
      <c r="J22" s="103" t="s">
        <v>101</v>
      </c>
      <c r="K22" s="108"/>
    </row>
    <row r="23" spans="1:13" ht="22.5">
      <c r="A23" s="101">
        <v>21</v>
      </c>
      <c r="B23" s="192" t="s">
        <v>105</v>
      </c>
      <c r="C23" s="109" t="s">
        <v>106</v>
      </c>
      <c r="D23" s="101" t="s">
        <v>107</v>
      </c>
      <c r="E23" s="101">
        <v>9</v>
      </c>
      <c r="F23" s="101">
        <v>1</v>
      </c>
      <c r="G23" s="110">
        <v>46023</v>
      </c>
      <c r="H23" s="107" t="s">
        <v>100</v>
      </c>
      <c r="I23" s="101" t="s">
        <v>68</v>
      </c>
      <c r="J23" s="101" t="s">
        <v>69</v>
      </c>
      <c r="K23" s="108" t="s">
        <v>108</v>
      </c>
    </row>
    <row r="24" spans="1:13" ht="28.5" customHeight="1">
      <c r="A24" s="101">
        <v>22</v>
      </c>
      <c r="B24" s="193"/>
      <c r="C24" s="109" t="s">
        <v>109</v>
      </c>
      <c r="D24" s="101" t="s">
        <v>107</v>
      </c>
      <c r="E24" s="101">
        <v>2</v>
      </c>
      <c r="F24" s="101">
        <v>0</v>
      </c>
      <c r="G24" s="110">
        <v>46023</v>
      </c>
      <c r="H24" s="107" t="s">
        <v>100</v>
      </c>
      <c r="I24" s="101" t="s">
        <v>68</v>
      </c>
      <c r="J24" s="101" t="s">
        <v>69</v>
      </c>
      <c r="K24" s="108" t="s">
        <v>110</v>
      </c>
    </row>
    <row r="25" spans="1:13" ht="21" customHeight="1">
      <c r="A25" s="101">
        <v>23</v>
      </c>
      <c r="B25" s="192" t="s">
        <v>111</v>
      </c>
      <c r="C25" s="109" t="s">
        <v>112</v>
      </c>
      <c r="D25" s="101" t="s">
        <v>65</v>
      </c>
      <c r="E25" s="101">
        <v>1</v>
      </c>
      <c r="F25" s="101">
        <v>0</v>
      </c>
      <c r="G25" s="110">
        <v>46023</v>
      </c>
      <c r="H25" s="107" t="s">
        <v>87</v>
      </c>
      <c r="I25" s="101" t="s">
        <v>68</v>
      </c>
      <c r="J25" s="101" t="s">
        <v>69</v>
      </c>
      <c r="K25" s="108"/>
    </row>
    <row r="26" spans="1:13" ht="21" customHeight="1">
      <c r="A26" s="101">
        <v>24</v>
      </c>
      <c r="B26" s="191"/>
      <c r="C26" s="109" t="s">
        <v>113</v>
      </c>
      <c r="D26" s="101" t="s">
        <v>65</v>
      </c>
      <c r="E26" s="101">
        <v>2</v>
      </c>
      <c r="F26" s="101">
        <v>0</v>
      </c>
      <c r="G26" s="110">
        <v>46023</v>
      </c>
      <c r="H26" s="107" t="s">
        <v>87</v>
      </c>
      <c r="I26" s="101" t="s">
        <v>68</v>
      </c>
      <c r="J26" s="101" t="s">
        <v>69</v>
      </c>
      <c r="K26" s="108"/>
    </row>
    <row r="27" spans="1:13" ht="21" customHeight="1">
      <c r="A27" s="101">
        <v>25</v>
      </c>
      <c r="B27" s="186" t="s">
        <v>114</v>
      </c>
      <c r="C27" s="109" t="s">
        <v>115</v>
      </c>
      <c r="D27" s="101" t="s">
        <v>107</v>
      </c>
      <c r="E27" s="101">
        <v>4</v>
      </c>
      <c r="F27" s="101">
        <v>12</v>
      </c>
      <c r="G27" s="110">
        <v>46023</v>
      </c>
      <c r="H27" s="107" t="s">
        <v>100</v>
      </c>
      <c r="I27" s="101" t="s">
        <v>68</v>
      </c>
      <c r="J27" s="101" t="s">
        <v>69</v>
      </c>
      <c r="K27" s="101" t="s">
        <v>69</v>
      </c>
      <c r="L27" s="113"/>
      <c r="M27" s="114"/>
    </row>
    <row r="28" spans="1:13" ht="21" customHeight="1">
      <c r="A28" s="101">
        <v>26</v>
      </c>
      <c r="B28" s="186"/>
      <c r="C28" s="109" t="s">
        <v>116</v>
      </c>
      <c r="D28" s="101" t="s">
        <v>107</v>
      </c>
      <c r="E28" s="101">
        <v>2</v>
      </c>
      <c r="F28" s="101">
        <v>6</v>
      </c>
      <c r="G28" s="110">
        <v>46023</v>
      </c>
      <c r="H28" s="107" t="s">
        <v>100</v>
      </c>
      <c r="I28" s="101" t="s">
        <v>68</v>
      </c>
      <c r="J28" s="101" t="s">
        <v>69</v>
      </c>
      <c r="K28" s="101" t="s">
        <v>69</v>
      </c>
      <c r="L28" s="113"/>
      <c r="M28" s="114"/>
    </row>
    <row r="29" spans="1:13" ht="21" customHeight="1">
      <c r="A29" s="101">
        <v>27</v>
      </c>
      <c r="B29" s="186"/>
      <c r="C29" s="109" t="s">
        <v>117</v>
      </c>
      <c r="D29" s="101" t="s">
        <v>65</v>
      </c>
      <c r="E29" s="101">
        <v>2</v>
      </c>
      <c r="F29" s="101">
        <v>6</v>
      </c>
      <c r="G29" s="110">
        <v>46023</v>
      </c>
      <c r="H29" s="107" t="s">
        <v>100</v>
      </c>
      <c r="I29" s="101" t="s">
        <v>68</v>
      </c>
      <c r="J29" s="101" t="s">
        <v>69</v>
      </c>
      <c r="K29" s="101"/>
      <c r="L29" s="113"/>
      <c r="M29" s="114"/>
    </row>
    <row r="30" spans="1:13" ht="21" customHeight="1">
      <c r="A30" s="101">
        <v>28</v>
      </c>
      <c r="B30" s="186"/>
      <c r="C30" s="109" t="s">
        <v>118</v>
      </c>
      <c r="D30" s="101" t="s">
        <v>119</v>
      </c>
      <c r="E30" s="101">
        <v>2</v>
      </c>
      <c r="F30" s="101">
        <v>6</v>
      </c>
      <c r="G30" s="110">
        <v>46082</v>
      </c>
      <c r="H30" s="107" t="s">
        <v>87</v>
      </c>
      <c r="I30" s="101" t="s">
        <v>68</v>
      </c>
      <c r="J30" s="101" t="s">
        <v>69</v>
      </c>
      <c r="K30" s="101" t="s">
        <v>69</v>
      </c>
      <c r="L30" s="113"/>
      <c r="M30" s="114"/>
    </row>
    <row r="31" spans="1:13" ht="21" customHeight="1">
      <c r="A31" s="101">
        <v>29</v>
      </c>
      <c r="B31" s="192" t="s">
        <v>120</v>
      </c>
      <c r="C31" s="109" t="s">
        <v>121</v>
      </c>
      <c r="D31" s="101" t="s">
        <v>65</v>
      </c>
      <c r="E31" s="101">
        <v>0</v>
      </c>
      <c r="F31" s="101">
        <v>1</v>
      </c>
      <c r="G31" s="110">
        <v>46023</v>
      </c>
      <c r="H31" s="107" t="s">
        <v>100</v>
      </c>
      <c r="I31" s="101" t="s">
        <v>68</v>
      </c>
      <c r="J31" s="101" t="s">
        <v>69</v>
      </c>
      <c r="K31" s="101"/>
      <c r="L31" s="113"/>
      <c r="M31" s="114"/>
    </row>
    <row r="32" spans="1:13" ht="21" customHeight="1">
      <c r="A32" s="101">
        <v>30</v>
      </c>
      <c r="B32" s="193"/>
      <c r="C32" s="109" t="s">
        <v>122</v>
      </c>
      <c r="D32" s="101" t="s">
        <v>65</v>
      </c>
      <c r="E32" s="101">
        <v>0</v>
      </c>
      <c r="F32" s="101">
        <v>8</v>
      </c>
      <c r="G32" s="110">
        <v>46023</v>
      </c>
      <c r="H32" s="107" t="s">
        <v>100</v>
      </c>
      <c r="I32" s="101" t="s">
        <v>68</v>
      </c>
      <c r="J32" s="101" t="s">
        <v>69</v>
      </c>
      <c r="K32" s="101" t="s">
        <v>69</v>
      </c>
      <c r="L32" s="113"/>
      <c r="M32" s="114"/>
    </row>
    <row r="33" spans="1:13" ht="21" customHeight="1">
      <c r="A33" s="101">
        <v>31</v>
      </c>
      <c r="B33" s="192" t="s">
        <v>123</v>
      </c>
      <c r="C33" s="109" t="s">
        <v>124</v>
      </c>
      <c r="D33" s="101" t="s">
        <v>107</v>
      </c>
      <c r="E33" s="101">
        <v>8</v>
      </c>
      <c r="F33" s="101">
        <v>1</v>
      </c>
      <c r="G33" s="110">
        <v>46023</v>
      </c>
      <c r="H33" s="107" t="s">
        <v>100</v>
      </c>
      <c r="I33" s="101" t="s">
        <v>68</v>
      </c>
      <c r="J33" s="101" t="s">
        <v>69</v>
      </c>
      <c r="K33" s="108"/>
      <c r="L33" s="114"/>
      <c r="M33" s="114"/>
    </row>
    <row r="34" spans="1:13" ht="21" customHeight="1">
      <c r="A34" s="101">
        <v>32</v>
      </c>
      <c r="B34" s="191"/>
      <c r="C34" s="109" t="s">
        <v>125</v>
      </c>
      <c r="D34" s="101" t="s">
        <v>126</v>
      </c>
      <c r="E34" s="101">
        <v>0</v>
      </c>
      <c r="F34" s="101">
        <v>0</v>
      </c>
      <c r="G34" s="110">
        <v>46023</v>
      </c>
      <c r="H34" s="107"/>
      <c r="I34" s="101" t="s">
        <v>68</v>
      </c>
      <c r="J34" s="101" t="s">
        <v>69</v>
      </c>
      <c r="K34" s="108"/>
      <c r="L34" s="114"/>
      <c r="M34" s="114"/>
    </row>
    <row r="35" spans="1:13" ht="21" customHeight="1">
      <c r="A35" s="101">
        <v>33</v>
      </c>
      <c r="B35" s="191"/>
      <c r="C35" s="109" t="s">
        <v>127</v>
      </c>
      <c r="D35" s="101" t="s">
        <v>65</v>
      </c>
      <c r="E35" s="101">
        <v>1</v>
      </c>
      <c r="F35" s="101"/>
      <c r="G35" s="110">
        <v>46023</v>
      </c>
      <c r="H35" s="107" t="s">
        <v>87</v>
      </c>
      <c r="I35" s="101" t="s">
        <v>68</v>
      </c>
      <c r="J35" s="101" t="s">
        <v>69</v>
      </c>
      <c r="K35" s="108" t="s">
        <v>128</v>
      </c>
      <c r="L35" s="114"/>
      <c r="M35" s="114"/>
    </row>
    <row r="36" spans="1:13" ht="21" customHeight="1">
      <c r="A36" s="101">
        <v>34</v>
      </c>
      <c r="B36" s="191"/>
      <c r="C36" s="109" t="s">
        <v>129</v>
      </c>
      <c r="D36" s="101" t="s">
        <v>126</v>
      </c>
      <c r="E36" s="101">
        <v>38</v>
      </c>
      <c r="F36" s="101">
        <v>10</v>
      </c>
      <c r="G36" s="110">
        <v>46023</v>
      </c>
      <c r="H36" s="107" t="s">
        <v>100</v>
      </c>
      <c r="I36" s="101" t="s">
        <v>68</v>
      </c>
      <c r="J36" s="101" t="s">
        <v>69</v>
      </c>
      <c r="K36" s="108"/>
      <c r="L36" s="114"/>
      <c r="M36" s="114"/>
    </row>
    <row r="37" spans="1:13" s="99" customFormat="1" ht="21" customHeight="1">
      <c r="A37" s="101">
        <v>35</v>
      </c>
      <c r="B37" s="191"/>
      <c r="C37" s="115" t="s">
        <v>130</v>
      </c>
      <c r="D37" s="116" t="s">
        <v>131</v>
      </c>
      <c r="E37" s="116">
        <v>0</v>
      </c>
      <c r="F37" s="116">
        <v>2</v>
      </c>
      <c r="G37" s="110">
        <v>46023</v>
      </c>
      <c r="H37" s="116" t="s">
        <v>87</v>
      </c>
      <c r="I37" s="116" t="s">
        <v>68</v>
      </c>
      <c r="J37" s="101" t="s">
        <v>69</v>
      </c>
      <c r="K37" s="116" t="s">
        <v>69</v>
      </c>
      <c r="L37" s="117"/>
      <c r="M37" s="118"/>
    </row>
    <row r="38" spans="1:13" ht="21" customHeight="1">
      <c r="A38" s="101">
        <v>36</v>
      </c>
      <c r="B38" s="193"/>
      <c r="C38" s="119" t="s">
        <v>132</v>
      </c>
      <c r="D38" s="120" t="s">
        <v>107</v>
      </c>
      <c r="E38" s="182">
        <v>1</v>
      </c>
      <c r="F38" s="183"/>
      <c r="G38" s="110">
        <v>46023</v>
      </c>
      <c r="H38" s="13" t="s">
        <v>67</v>
      </c>
      <c r="I38" s="120" t="s">
        <v>68</v>
      </c>
      <c r="J38" s="120" t="s">
        <v>69</v>
      </c>
      <c r="K38" s="121"/>
      <c r="L38" s="114"/>
      <c r="M38" s="114"/>
    </row>
    <row r="39" spans="1:13" ht="21" customHeight="1">
      <c r="A39" s="101">
        <v>37</v>
      </c>
      <c r="B39" s="191" t="s">
        <v>133</v>
      </c>
      <c r="C39" s="109" t="s">
        <v>134</v>
      </c>
      <c r="D39" s="101" t="s">
        <v>135</v>
      </c>
      <c r="E39" s="184">
        <v>1</v>
      </c>
      <c r="F39" s="185"/>
      <c r="G39" s="110">
        <v>46023</v>
      </c>
      <c r="H39" s="107" t="s">
        <v>100</v>
      </c>
      <c r="I39" s="101" t="s">
        <v>68</v>
      </c>
      <c r="J39" s="101" t="s">
        <v>69</v>
      </c>
      <c r="K39" s="108" t="s">
        <v>136</v>
      </c>
    </row>
    <row r="40" spans="1:13" ht="21" customHeight="1">
      <c r="A40" s="101">
        <v>38</v>
      </c>
      <c r="B40" s="193"/>
      <c r="C40" s="109" t="s">
        <v>137</v>
      </c>
      <c r="D40" s="101" t="s">
        <v>119</v>
      </c>
      <c r="E40" s="184">
        <v>1</v>
      </c>
      <c r="F40" s="185"/>
      <c r="G40" s="110">
        <v>46023</v>
      </c>
      <c r="H40" s="107" t="s">
        <v>138</v>
      </c>
      <c r="I40" s="101" t="s">
        <v>68</v>
      </c>
      <c r="J40" s="101" t="s">
        <v>69</v>
      </c>
      <c r="K40" s="108" t="s">
        <v>139</v>
      </c>
    </row>
    <row r="41" spans="1:13" ht="46.5" customHeight="1">
      <c r="A41" s="101">
        <v>39</v>
      </c>
      <c r="B41" s="192" t="s">
        <v>140</v>
      </c>
      <c r="C41" s="124" t="s">
        <v>141</v>
      </c>
      <c r="D41" s="101" t="s">
        <v>119</v>
      </c>
      <c r="E41" s="136">
        <f>E3+E5+E6+E8+E9+E12+E13+E14+E15+E25+E4+E7</f>
        <v>18</v>
      </c>
      <c r="F41" s="101">
        <v>0</v>
      </c>
      <c r="G41" s="194" t="s">
        <v>142</v>
      </c>
      <c r="H41" s="107" t="s">
        <v>100</v>
      </c>
      <c r="I41" s="101" t="s">
        <v>68</v>
      </c>
      <c r="J41" s="101" t="s">
        <v>69</v>
      </c>
      <c r="K41" s="108" t="s">
        <v>143</v>
      </c>
    </row>
    <row r="42" spans="1:13" ht="53.1" customHeight="1">
      <c r="A42" s="101">
        <v>40</v>
      </c>
      <c r="B42" s="191"/>
      <c r="C42" s="124" t="s">
        <v>144</v>
      </c>
      <c r="D42" s="101" t="s">
        <v>119</v>
      </c>
      <c r="E42" s="136">
        <f>E41</f>
        <v>18</v>
      </c>
      <c r="F42" s="101">
        <v>0</v>
      </c>
      <c r="G42" s="194"/>
      <c r="H42" s="107" t="s">
        <v>100</v>
      </c>
      <c r="I42" s="101" t="s">
        <v>68</v>
      </c>
      <c r="J42" s="101" t="s">
        <v>69</v>
      </c>
      <c r="K42" s="108" t="s">
        <v>143</v>
      </c>
    </row>
    <row r="43" spans="1:13" ht="67.5" customHeight="1">
      <c r="A43" s="101">
        <v>41</v>
      </c>
      <c r="B43" s="191"/>
      <c r="C43" s="124" t="s">
        <v>145</v>
      </c>
      <c r="D43" s="101" t="s">
        <v>119</v>
      </c>
      <c r="E43" s="101">
        <f>E16+E18+E20+E21+E22+E23+E24+E26+E10+E11+E19</f>
        <v>94</v>
      </c>
      <c r="F43" s="101">
        <f>F20+F21+F31+F32+F37+F23</f>
        <v>17</v>
      </c>
      <c r="G43" s="194"/>
      <c r="H43" s="107" t="s">
        <v>100</v>
      </c>
      <c r="I43" s="101" t="s">
        <v>68</v>
      </c>
      <c r="J43" s="101" t="s">
        <v>69</v>
      </c>
      <c r="K43" s="108" t="s">
        <v>146</v>
      </c>
    </row>
    <row r="44" spans="1:13" ht="21" customHeight="1">
      <c r="A44" s="101">
        <v>42</v>
      </c>
      <c r="B44" s="191"/>
      <c r="C44" s="124" t="s">
        <v>147</v>
      </c>
      <c r="D44" s="101" t="s">
        <v>126</v>
      </c>
      <c r="E44" s="101">
        <v>38</v>
      </c>
      <c r="F44" s="101">
        <v>10</v>
      </c>
      <c r="G44" s="194"/>
      <c r="H44" s="107" t="s">
        <v>100</v>
      </c>
      <c r="I44" s="101" t="s">
        <v>68</v>
      </c>
      <c r="J44" s="101" t="s">
        <v>69</v>
      </c>
      <c r="K44" s="108" t="s">
        <v>148</v>
      </c>
    </row>
    <row r="45" spans="1:13" ht="21" customHeight="1">
      <c r="A45" s="101">
        <v>43</v>
      </c>
      <c r="B45" s="191"/>
      <c r="C45" s="124" t="s">
        <v>149</v>
      </c>
      <c r="D45" s="101" t="s">
        <v>119</v>
      </c>
      <c r="E45" s="186">
        <v>3</v>
      </c>
      <c r="F45" s="186"/>
      <c r="G45" s="194"/>
      <c r="H45" s="107" t="s">
        <v>100</v>
      </c>
      <c r="I45" s="101" t="s">
        <v>68</v>
      </c>
      <c r="J45" s="101" t="s">
        <v>69</v>
      </c>
      <c r="K45" s="108" t="s">
        <v>150</v>
      </c>
    </row>
    <row r="46" spans="1:13" ht="21" customHeight="1">
      <c r="A46" s="101">
        <v>44</v>
      </c>
      <c r="B46" s="191"/>
      <c r="C46" s="124" t="s">
        <v>151</v>
      </c>
      <c r="D46" s="101" t="s">
        <v>126</v>
      </c>
      <c r="E46" s="186">
        <v>20</v>
      </c>
      <c r="F46" s="186"/>
      <c r="G46" s="194"/>
      <c r="H46" s="107" t="s">
        <v>100</v>
      </c>
      <c r="I46" s="101" t="s">
        <v>68</v>
      </c>
      <c r="J46" s="101" t="s">
        <v>69</v>
      </c>
      <c r="K46" s="108" t="s">
        <v>150</v>
      </c>
    </row>
    <row r="47" spans="1:13" ht="21" customHeight="1">
      <c r="A47" s="101">
        <v>45</v>
      </c>
      <c r="B47" s="191"/>
      <c r="C47" s="124" t="s">
        <v>152</v>
      </c>
      <c r="D47" s="101" t="s">
        <v>119</v>
      </c>
      <c r="E47" s="186">
        <v>3</v>
      </c>
      <c r="F47" s="186"/>
      <c r="G47" s="194"/>
      <c r="H47" s="107" t="s">
        <v>100</v>
      </c>
      <c r="I47" s="101" t="s">
        <v>68</v>
      </c>
      <c r="J47" s="101" t="s">
        <v>69</v>
      </c>
      <c r="K47" s="122" t="s">
        <v>150</v>
      </c>
    </row>
    <row r="48" spans="1:13" ht="36" customHeight="1">
      <c r="A48" s="101">
        <v>46</v>
      </c>
      <c r="B48" s="137" t="s">
        <v>153</v>
      </c>
      <c r="C48" s="124" t="s">
        <v>154</v>
      </c>
      <c r="D48" s="101" t="s">
        <v>107</v>
      </c>
      <c r="E48" s="184">
        <v>1</v>
      </c>
      <c r="F48" s="185"/>
      <c r="G48" s="138">
        <v>46023</v>
      </c>
      <c r="H48" s="107" t="s">
        <v>100</v>
      </c>
      <c r="I48" s="101" t="s">
        <v>68</v>
      </c>
      <c r="J48" s="101" t="s">
        <v>69</v>
      </c>
      <c r="K48" s="122"/>
    </row>
    <row r="49" spans="1:11" ht="40.5" customHeight="1">
      <c r="A49" s="101">
        <v>47</v>
      </c>
      <c r="B49" s="124" t="s">
        <v>155</v>
      </c>
      <c r="C49" s="124" t="s">
        <v>156</v>
      </c>
      <c r="D49" s="101" t="s">
        <v>119</v>
      </c>
      <c r="E49" s="101">
        <v>1</v>
      </c>
      <c r="F49" s="101">
        <v>0</v>
      </c>
      <c r="G49" s="131" t="s">
        <v>157</v>
      </c>
      <c r="H49" s="107" t="s">
        <v>100</v>
      </c>
      <c r="I49" s="101" t="s">
        <v>68</v>
      </c>
      <c r="J49" s="101" t="s">
        <v>69</v>
      </c>
      <c r="K49" s="122"/>
    </row>
    <row r="50" spans="1:11" ht="20.100000000000001" customHeight="1">
      <c r="A50" s="126" t="s">
        <v>158</v>
      </c>
    </row>
    <row r="51" spans="1:11" ht="17.100000000000001" customHeight="1">
      <c r="A51" s="187" t="s">
        <v>159</v>
      </c>
      <c r="B51" s="187"/>
      <c r="C51" s="187"/>
      <c r="D51" s="187"/>
      <c r="E51" s="187"/>
      <c r="F51" s="187"/>
      <c r="G51" s="187"/>
      <c r="H51" s="188"/>
      <c r="I51" s="187"/>
      <c r="J51" s="188"/>
      <c r="K51" s="187"/>
    </row>
    <row r="52" spans="1:11" ht="61.5" customHeight="1">
      <c r="A52" s="187" t="s">
        <v>160</v>
      </c>
      <c r="B52" s="187"/>
      <c r="C52" s="187"/>
      <c r="D52" s="187"/>
      <c r="E52" s="187"/>
      <c r="F52" s="187"/>
      <c r="G52" s="187"/>
      <c r="H52" s="188"/>
      <c r="I52" s="187"/>
      <c r="J52" s="188"/>
      <c r="K52" s="187"/>
    </row>
    <row r="53" spans="1:11" ht="78.599999999999994" customHeight="1">
      <c r="A53" s="187" t="s">
        <v>161</v>
      </c>
      <c r="B53" s="187"/>
      <c r="C53" s="187"/>
      <c r="D53" s="187"/>
      <c r="E53" s="187"/>
      <c r="F53" s="187"/>
      <c r="G53" s="187"/>
      <c r="H53" s="188"/>
      <c r="I53" s="187"/>
      <c r="J53" s="188"/>
      <c r="K53" s="187"/>
    </row>
    <row r="54" spans="1:11" s="99" customFormat="1" ht="24" customHeight="1">
      <c r="A54" s="189" t="s">
        <v>162</v>
      </c>
      <c r="B54" s="189"/>
      <c r="C54" s="189"/>
      <c r="D54" s="189"/>
      <c r="E54" s="189"/>
      <c r="F54" s="189"/>
      <c r="G54" s="189"/>
      <c r="H54" s="190"/>
      <c r="I54" s="189"/>
      <c r="J54" s="190"/>
      <c r="K54" s="189"/>
    </row>
  </sheetData>
  <mergeCells count="24">
    <mergeCell ref="A53:K53"/>
    <mergeCell ref="A54:K54"/>
    <mergeCell ref="B3:B11"/>
    <mergeCell ref="B12:B17"/>
    <mergeCell ref="B18:B19"/>
    <mergeCell ref="B20:B21"/>
    <mergeCell ref="B23:B24"/>
    <mergeCell ref="B25:B26"/>
    <mergeCell ref="B27:B30"/>
    <mergeCell ref="B31:B32"/>
    <mergeCell ref="B33:B38"/>
    <mergeCell ref="B39:B40"/>
    <mergeCell ref="B41:B47"/>
    <mergeCell ref="G41:G47"/>
    <mergeCell ref="E46:F46"/>
    <mergeCell ref="E47:F47"/>
    <mergeCell ref="E48:F48"/>
    <mergeCell ref="A51:K51"/>
    <mergeCell ref="A52:K52"/>
    <mergeCell ref="A1:K1"/>
    <mergeCell ref="E38:F38"/>
    <mergeCell ref="E39:F39"/>
    <mergeCell ref="E40:F40"/>
    <mergeCell ref="E45:F45"/>
  </mergeCells>
  <phoneticPr fontId="21" type="noConversion"/>
  <pageMargins left="0.75" right="0.75" top="1" bottom="1" header="0.5" footer="0.5"/>
  <pageSetup paperSize="8" scale="68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54"/>
  <sheetViews>
    <sheetView topLeftCell="A28" workbookViewId="0">
      <selection activeCell="F41" sqref="F41"/>
    </sheetView>
  </sheetViews>
  <sheetFormatPr defaultColWidth="15.375" defaultRowHeight="13.5"/>
  <cols>
    <col min="1" max="1" width="6.25" style="98" customWidth="1"/>
    <col min="2" max="2" width="26" style="100" customWidth="1"/>
    <col min="3" max="3" width="38.75" style="100" customWidth="1"/>
    <col min="4" max="4" width="7.375" style="98" customWidth="1"/>
    <col min="5" max="5" width="11.875" style="98" customWidth="1"/>
    <col min="6" max="6" width="9.625" style="98" customWidth="1"/>
    <col min="7" max="7" width="17" style="98" customWidth="1"/>
    <col min="8" max="8" width="20.25" style="98" customWidth="1"/>
    <col min="9" max="9" width="10.375" style="98" customWidth="1"/>
    <col min="10" max="10" width="23.375" style="98" customWidth="1"/>
    <col min="11" max="11" width="28.875" style="100" customWidth="1"/>
    <col min="12" max="16384" width="15.375" style="100"/>
  </cols>
  <sheetData>
    <row r="1" spans="1:11" ht="28.5" customHeight="1">
      <c r="A1" s="181" t="s">
        <v>163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s="98" customFormat="1" ht="40.5">
      <c r="A2" s="101" t="s">
        <v>1</v>
      </c>
      <c r="B2" s="101" t="s">
        <v>54</v>
      </c>
      <c r="C2" s="102" t="s">
        <v>55</v>
      </c>
      <c r="D2" s="101" t="s">
        <v>56</v>
      </c>
      <c r="E2" s="101" t="s">
        <v>57</v>
      </c>
      <c r="F2" s="101" t="s">
        <v>58</v>
      </c>
      <c r="G2" s="101" t="s">
        <v>59</v>
      </c>
      <c r="H2" s="101" t="s">
        <v>60</v>
      </c>
      <c r="I2" s="101" t="s">
        <v>61</v>
      </c>
      <c r="J2" s="101" t="s">
        <v>62</v>
      </c>
      <c r="K2" s="103" t="s">
        <v>13</v>
      </c>
    </row>
    <row r="3" spans="1:11" s="98" customFormat="1" ht="21.75" customHeight="1">
      <c r="A3" s="101">
        <v>1</v>
      </c>
      <c r="B3" s="192" t="s">
        <v>63</v>
      </c>
      <c r="C3" s="105" t="s">
        <v>64</v>
      </c>
      <c r="D3" s="106" t="s">
        <v>65</v>
      </c>
      <c r="E3" s="106">
        <v>3</v>
      </c>
      <c r="F3" s="106">
        <v>0</v>
      </c>
      <c r="G3" s="106" t="s">
        <v>66</v>
      </c>
      <c r="H3" s="107" t="s">
        <v>67</v>
      </c>
      <c r="I3" s="101" t="s">
        <v>68</v>
      </c>
      <c r="J3" s="101" t="s">
        <v>69</v>
      </c>
      <c r="K3" s="108"/>
    </row>
    <row r="4" spans="1:11" s="98" customFormat="1" ht="21.75" customHeight="1">
      <c r="A4" s="101">
        <v>2</v>
      </c>
      <c r="B4" s="191"/>
      <c r="C4" s="109" t="s">
        <v>71</v>
      </c>
      <c r="D4" s="101" t="s">
        <v>65</v>
      </c>
      <c r="E4" s="101">
        <v>2</v>
      </c>
      <c r="F4" s="101">
        <v>0</v>
      </c>
      <c r="G4" s="110">
        <v>46082</v>
      </c>
      <c r="H4" s="107" t="s">
        <v>67</v>
      </c>
      <c r="I4" s="106" t="s">
        <v>72</v>
      </c>
      <c r="J4" s="108" t="s">
        <v>73</v>
      </c>
      <c r="K4" s="108"/>
    </row>
    <row r="5" spans="1:11" ht="21" customHeight="1">
      <c r="A5" s="101">
        <v>3</v>
      </c>
      <c r="B5" s="191"/>
      <c r="C5" s="105" t="s">
        <v>74</v>
      </c>
      <c r="D5" s="106" t="s">
        <v>65</v>
      </c>
      <c r="E5" s="106">
        <v>2</v>
      </c>
      <c r="F5" s="106">
        <v>0</v>
      </c>
      <c r="G5" s="106" t="s">
        <v>66</v>
      </c>
      <c r="H5" s="107" t="s">
        <v>67</v>
      </c>
      <c r="I5" s="101" t="s">
        <v>68</v>
      </c>
      <c r="J5" s="101" t="s">
        <v>69</v>
      </c>
      <c r="K5" s="108"/>
    </row>
    <row r="6" spans="1:11" ht="21" customHeight="1">
      <c r="A6" s="101">
        <v>4</v>
      </c>
      <c r="B6" s="191"/>
      <c r="C6" s="109" t="s">
        <v>76</v>
      </c>
      <c r="D6" s="101" t="s">
        <v>65</v>
      </c>
      <c r="E6" s="101">
        <v>2</v>
      </c>
      <c r="F6" s="101">
        <v>0</v>
      </c>
      <c r="G6" s="110">
        <v>46082</v>
      </c>
      <c r="H6" s="107" t="s">
        <v>67</v>
      </c>
      <c r="I6" s="106" t="s">
        <v>72</v>
      </c>
      <c r="J6" s="108" t="s">
        <v>77</v>
      </c>
      <c r="K6" s="108"/>
    </row>
    <row r="7" spans="1:11" ht="21" customHeight="1">
      <c r="A7" s="101">
        <v>5</v>
      </c>
      <c r="B7" s="191"/>
      <c r="C7" s="109" t="s">
        <v>78</v>
      </c>
      <c r="D7" s="101" t="s">
        <v>65</v>
      </c>
      <c r="E7" s="101">
        <v>1</v>
      </c>
      <c r="F7" s="101">
        <v>0</v>
      </c>
      <c r="G7" s="110">
        <v>46023</v>
      </c>
      <c r="H7" s="107" t="s">
        <v>67</v>
      </c>
      <c r="I7" s="101" t="s">
        <v>68</v>
      </c>
      <c r="J7" s="101" t="s">
        <v>69</v>
      </c>
      <c r="K7" s="108"/>
    </row>
    <row r="8" spans="1:11" ht="21" customHeight="1">
      <c r="A8" s="101">
        <v>6</v>
      </c>
      <c r="B8" s="191"/>
      <c r="C8" s="109" t="s">
        <v>79</v>
      </c>
      <c r="D8" s="101" t="s">
        <v>65</v>
      </c>
      <c r="E8" s="101">
        <v>1</v>
      </c>
      <c r="F8" s="101">
        <v>0</v>
      </c>
      <c r="G8" s="110">
        <v>46023</v>
      </c>
      <c r="H8" s="107" t="s">
        <v>67</v>
      </c>
      <c r="I8" s="101" t="s">
        <v>68</v>
      </c>
      <c r="J8" s="101" t="s">
        <v>69</v>
      </c>
      <c r="K8" s="108" t="s">
        <v>82</v>
      </c>
    </row>
    <row r="9" spans="1:11" ht="21" customHeight="1">
      <c r="A9" s="101">
        <v>7</v>
      </c>
      <c r="B9" s="193"/>
      <c r="C9" s="109" t="s">
        <v>81</v>
      </c>
      <c r="D9" s="101" t="s">
        <v>65</v>
      </c>
      <c r="E9" s="101">
        <v>2</v>
      </c>
      <c r="F9" s="101">
        <v>0</v>
      </c>
      <c r="G9" s="110">
        <v>46023</v>
      </c>
      <c r="H9" s="107" t="s">
        <v>67</v>
      </c>
      <c r="I9" s="101" t="s">
        <v>68</v>
      </c>
      <c r="J9" s="101" t="s">
        <v>69</v>
      </c>
      <c r="K9" s="108" t="s">
        <v>82</v>
      </c>
    </row>
    <row r="10" spans="1:11" ht="21" customHeight="1">
      <c r="A10" s="101">
        <v>8</v>
      </c>
      <c r="B10" s="191" t="s">
        <v>83</v>
      </c>
      <c r="C10" s="109" t="s">
        <v>84</v>
      </c>
      <c r="D10" s="101" t="s">
        <v>65</v>
      </c>
      <c r="E10" s="101">
        <v>2</v>
      </c>
      <c r="F10" s="101">
        <v>0</v>
      </c>
      <c r="G10" s="110">
        <v>46082</v>
      </c>
      <c r="H10" s="107" t="s">
        <v>67</v>
      </c>
      <c r="I10" s="106" t="s">
        <v>72</v>
      </c>
      <c r="J10" s="108" t="s">
        <v>85</v>
      </c>
      <c r="K10" s="108"/>
    </row>
    <row r="11" spans="1:11" ht="21" customHeight="1">
      <c r="A11" s="101">
        <v>9</v>
      </c>
      <c r="B11" s="191"/>
      <c r="C11" s="109" t="s">
        <v>86</v>
      </c>
      <c r="D11" s="101" t="s">
        <v>65</v>
      </c>
      <c r="E11" s="101">
        <v>1</v>
      </c>
      <c r="F11" s="101">
        <v>0</v>
      </c>
      <c r="G11" s="110">
        <v>46023</v>
      </c>
      <c r="H11" s="107" t="s">
        <v>87</v>
      </c>
      <c r="I11" s="101" t="s">
        <v>68</v>
      </c>
      <c r="J11" s="101" t="s">
        <v>69</v>
      </c>
      <c r="K11" s="108" t="s">
        <v>88</v>
      </c>
    </row>
    <row r="12" spans="1:11" ht="21" customHeight="1">
      <c r="A12" s="101">
        <v>10</v>
      </c>
      <c r="B12" s="191"/>
      <c r="C12" s="109" t="s">
        <v>89</v>
      </c>
      <c r="D12" s="101" t="s">
        <v>65</v>
      </c>
      <c r="E12" s="101">
        <v>2</v>
      </c>
      <c r="F12" s="101">
        <v>0</v>
      </c>
      <c r="G12" s="110">
        <v>46082</v>
      </c>
      <c r="H12" s="107" t="s">
        <v>67</v>
      </c>
      <c r="I12" s="106" t="s">
        <v>72</v>
      </c>
      <c r="J12" s="108" t="s">
        <v>90</v>
      </c>
      <c r="K12" s="108"/>
    </row>
    <row r="13" spans="1:11" ht="21" customHeight="1">
      <c r="A13" s="101">
        <v>11</v>
      </c>
      <c r="B13" s="191"/>
      <c r="C13" s="109" t="s">
        <v>91</v>
      </c>
      <c r="D13" s="101" t="s">
        <v>65</v>
      </c>
      <c r="E13" s="101">
        <v>1</v>
      </c>
      <c r="F13" s="101">
        <v>0</v>
      </c>
      <c r="G13" s="110">
        <v>46082</v>
      </c>
      <c r="H13" s="107" t="s">
        <v>67</v>
      </c>
      <c r="I13" s="106" t="s">
        <v>72</v>
      </c>
      <c r="J13" s="108" t="s">
        <v>85</v>
      </c>
      <c r="K13" s="108"/>
    </row>
    <row r="14" spans="1:11" ht="21" customHeight="1">
      <c r="A14" s="101">
        <v>12</v>
      </c>
      <c r="B14" s="191"/>
      <c r="C14" s="109" t="s">
        <v>92</v>
      </c>
      <c r="D14" s="101" t="s">
        <v>65</v>
      </c>
      <c r="E14" s="101">
        <v>2</v>
      </c>
      <c r="F14" s="101">
        <v>0</v>
      </c>
      <c r="G14" s="110">
        <v>46023</v>
      </c>
      <c r="H14" s="107" t="s">
        <v>87</v>
      </c>
      <c r="I14" s="101" t="s">
        <v>68</v>
      </c>
      <c r="J14" s="101" t="s">
        <v>69</v>
      </c>
      <c r="K14" s="108"/>
    </row>
    <row r="15" spans="1:11" ht="21" customHeight="1">
      <c r="A15" s="101">
        <v>13</v>
      </c>
      <c r="B15" s="191"/>
      <c r="C15" s="109" t="s">
        <v>93</v>
      </c>
      <c r="D15" s="101" t="s">
        <v>65</v>
      </c>
      <c r="E15" s="101">
        <v>0</v>
      </c>
      <c r="F15" s="101">
        <v>1</v>
      </c>
      <c r="G15" s="110">
        <v>46023</v>
      </c>
      <c r="H15" s="128" t="s">
        <v>67</v>
      </c>
      <c r="I15" s="101" t="s">
        <v>68</v>
      </c>
      <c r="J15" s="101" t="s">
        <v>69</v>
      </c>
      <c r="K15" s="108"/>
    </row>
    <row r="16" spans="1:11" s="98" customFormat="1" ht="21" customHeight="1">
      <c r="A16" s="101">
        <v>14</v>
      </c>
      <c r="B16" s="192" t="s">
        <v>94</v>
      </c>
      <c r="C16" s="109" t="s">
        <v>95</v>
      </c>
      <c r="D16" s="101" t="s">
        <v>65</v>
      </c>
      <c r="E16" s="101">
        <v>3</v>
      </c>
      <c r="F16" s="101">
        <v>0</v>
      </c>
      <c r="G16" s="110">
        <v>46023</v>
      </c>
      <c r="H16" s="107" t="s">
        <v>87</v>
      </c>
      <c r="I16" s="101" t="s">
        <v>68</v>
      </c>
      <c r="J16" s="101" t="s">
        <v>69</v>
      </c>
      <c r="K16" s="103"/>
    </row>
    <row r="17" spans="1:13" s="98" customFormat="1" ht="21" customHeight="1">
      <c r="A17" s="101">
        <v>15</v>
      </c>
      <c r="B17" s="193"/>
      <c r="C17" s="109" t="s">
        <v>96</v>
      </c>
      <c r="D17" s="102" t="s">
        <v>65</v>
      </c>
      <c r="E17" s="102">
        <v>1</v>
      </c>
      <c r="F17" s="102">
        <v>0</v>
      </c>
      <c r="G17" s="110">
        <v>46082</v>
      </c>
      <c r="H17" s="102" t="s">
        <v>87</v>
      </c>
      <c r="I17" s="102" t="s">
        <v>72</v>
      </c>
      <c r="J17" s="102" t="s">
        <v>97</v>
      </c>
      <c r="K17" s="103"/>
    </row>
    <row r="18" spans="1:13" ht="21" customHeight="1">
      <c r="A18" s="101">
        <v>16</v>
      </c>
      <c r="B18" s="186" t="s">
        <v>98</v>
      </c>
      <c r="C18" s="109" t="s">
        <v>99</v>
      </c>
      <c r="D18" s="101" t="s">
        <v>65</v>
      </c>
      <c r="E18" s="101">
        <v>42</v>
      </c>
      <c r="F18" s="101">
        <v>8</v>
      </c>
      <c r="G18" s="110">
        <v>46054</v>
      </c>
      <c r="H18" s="107" t="s">
        <v>100</v>
      </c>
      <c r="I18" s="101" t="s">
        <v>72</v>
      </c>
      <c r="J18" s="103" t="s">
        <v>101</v>
      </c>
      <c r="K18" s="108"/>
    </row>
    <row r="19" spans="1:13" ht="21" customHeight="1">
      <c r="A19" s="101">
        <v>17</v>
      </c>
      <c r="B19" s="186"/>
      <c r="C19" s="109" t="s">
        <v>102</v>
      </c>
      <c r="D19" s="101" t="s">
        <v>65</v>
      </c>
      <c r="E19" s="101">
        <v>4</v>
      </c>
      <c r="F19" s="101">
        <v>2</v>
      </c>
      <c r="G19" s="110">
        <v>46054</v>
      </c>
      <c r="H19" s="107" t="s">
        <v>100</v>
      </c>
      <c r="I19" s="101" t="s">
        <v>72</v>
      </c>
      <c r="J19" s="103" t="s">
        <v>101</v>
      </c>
      <c r="K19" s="108"/>
    </row>
    <row r="20" spans="1:13" ht="21" customHeight="1">
      <c r="A20" s="101">
        <v>18</v>
      </c>
      <c r="B20" s="111" t="s">
        <v>103</v>
      </c>
      <c r="C20" s="109" t="s">
        <v>104</v>
      </c>
      <c r="D20" s="101" t="s">
        <v>65</v>
      </c>
      <c r="E20" s="101">
        <v>4</v>
      </c>
      <c r="F20" s="101">
        <v>0</v>
      </c>
      <c r="G20" s="110">
        <v>46054</v>
      </c>
      <c r="H20" s="107" t="s">
        <v>100</v>
      </c>
      <c r="I20" s="101" t="s">
        <v>72</v>
      </c>
      <c r="J20" s="103" t="s">
        <v>101</v>
      </c>
      <c r="K20" s="108"/>
    </row>
    <row r="21" spans="1:13" ht="22.5">
      <c r="A21" s="101">
        <v>19</v>
      </c>
      <c r="B21" s="192" t="s">
        <v>105</v>
      </c>
      <c r="C21" s="109" t="s">
        <v>106</v>
      </c>
      <c r="D21" s="101" t="s">
        <v>107</v>
      </c>
      <c r="E21" s="101">
        <v>8</v>
      </c>
      <c r="F21" s="101">
        <v>2</v>
      </c>
      <c r="G21" s="110">
        <v>46023</v>
      </c>
      <c r="H21" s="107" t="s">
        <v>100</v>
      </c>
      <c r="I21" s="101" t="s">
        <v>68</v>
      </c>
      <c r="J21" s="101" t="s">
        <v>69</v>
      </c>
      <c r="K21" s="108" t="s">
        <v>108</v>
      </c>
    </row>
    <row r="22" spans="1:13" ht="28.5" customHeight="1">
      <c r="A22" s="101">
        <v>20</v>
      </c>
      <c r="B22" s="193"/>
      <c r="C22" s="109" t="s">
        <v>164</v>
      </c>
      <c r="D22" s="101" t="s">
        <v>107</v>
      </c>
      <c r="E22" s="101">
        <v>2</v>
      </c>
      <c r="F22" s="101">
        <v>0</v>
      </c>
      <c r="G22" s="110">
        <v>46023</v>
      </c>
      <c r="H22" s="107" t="s">
        <v>100</v>
      </c>
      <c r="I22" s="101" t="s">
        <v>68</v>
      </c>
      <c r="J22" s="101" t="s">
        <v>69</v>
      </c>
      <c r="K22" s="108" t="s">
        <v>110</v>
      </c>
    </row>
    <row r="23" spans="1:13" ht="21" customHeight="1">
      <c r="A23" s="101">
        <v>21</v>
      </c>
      <c r="B23" s="192" t="s">
        <v>111</v>
      </c>
      <c r="C23" s="109" t="s">
        <v>112</v>
      </c>
      <c r="D23" s="101" t="s">
        <v>65</v>
      </c>
      <c r="E23" s="101">
        <v>1</v>
      </c>
      <c r="F23" s="101">
        <v>0</v>
      </c>
      <c r="G23" s="110">
        <v>46023</v>
      </c>
      <c r="H23" s="107" t="s">
        <v>87</v>
      </c>
      <c r="I23" s="101" t="s">
        <v>68</v>
      </c>
      <c r="J23" s="101" t="s">
        <v>69</v>
      </c>
      <c r="K23" s="108"/>
    </row>
    <row r="24" spans="1:13" ht="21" customHeight="1">
      <c r="A24" s="101">
        <v>22</v>
      </c>
      <c r="B24" s="191"/>
      <c r="C24" s="109" t="s">
        <v>165</v>
      </c>
      <c r="D24" s="101" t="s">
        <v>65</v>
      </c>
      <c r="E24" s="101">
        <v>2</v>
      </c>
      <c r="F24" s="101">
        <v>0</v>
      </c>
      <c r="G24" s="110">
        <v>46023</v>
      </c>
      <c r="H24" s="107" t="s">
        <v>87</v>
      </c>
      <c r="I24" s="101" t="s">
        <v>68</v>
      </c>
      <c r="J24" s="101" t="s">
        <v>69</v>
      </c>
      <c r="K24" s="108"/>
    </row>
    <row r="25" spans="1:13" ht="21" customHeight="1">
      <c r="A25" s="101">
        <v>23</v>
      </c>
      <c r="B25" s="186" t="s">
        <v>114</v>
      </c>
      <c r="C25" s="109" t="s">
        <v>115</v>
      </c>
      <c r="D25" s="101" t="s">
        <v>107</v>
      </c>
      <c r="E25" s="101">
        <v>4</v>
      </c>
      <c r="F25" s="101">
        <v>14</v>
      </c>
      <c r="G25" s="110">
        <v>46023</v>
      </c>
      <c r="H25" s="107" t="s">
        <v>100</v>
      </c>
      <c r="I25" s="101" t="s">
        <v>68</v>
      </c>
      <c r="J25" s="101" t="s">
        <v>69</v>
      </c>
      <c r="K25" s="101" t="s">
        <v>69</v>
      </c>
      <c r="L25" s="113"/>
      <c r="M25" s="114"/>
    </row>
    <row r="26" spans="1:13" ht="21" customHeight="1">
      <c r="A26" s="101">
        <v>24</v>
      </c>
      <c r="B26" s="186"/>
      <c r="C26" s="109" t="s">
        <v>117</v>
      </c>
      <c r="D26" s="101" t="s">
        <v>65</v>
      </c>
      <c r="E26" s="101">
        <v>2</v>
      </c>
      <c r="F26" s="101">
        <v>7</v>
      </c>
      <c r="G26" s="110">
        <v>46023</v>
      </c>
      <c r="H26" s="107" t="s">
        <v>100</v>
      </c>
      <c r="I26" s="101" t="s">
        <v>68</v>
      </c>
      <c r="J26" s="101" t="s">
        <v>69</v>
      </c>
      <c r="K26" s="101"/>
      <c r="L26" s="113"/>
      <c r="M26" s="114"/>
    </row>
    <row r="27" spans="1:13" ht="21" customHeight="1">
      <c r="A27" s="101">
        <v>25</v>
      </c>
      <c r="B27" s="186"/>
      <c r="C27" s="109" t="s">
        <v>116</v>
      </c>
      <c r="D27" s="101" t="s">
        <v>107</v>
      </c>
      <c r="E27" s="101">
        <v>2</v>
      </c>
      <c r="F27" s="101">
        <v>7</v>
      </c>
      <c r="G27" s="110">
        <v>46023</v>
      </c>
      <c r="H27" s="107" t="s">
        <v>100</v>
      </c>
      <c r="I27" s="101" t="s">
        <v>68</v>
      </c>
      <c r="J27" s="101" t="s">
        <v>69</v>
      </c>
      <c r="K27" s="101" t="s">
        <v>69</v>
      </c>
      <c r="L27" s="113"/>
      <c r="M27" s="114"/>
    </row>
    <row r="28" spans="1:13" ht="21" customHeight="1">
      <c r="A28" s="101">
        <v>26</v>
      </c>
      <c r="B28" s="186"/>
      <c r="C28" s="109" t="s">
        <v>118</v>
      </c>
      <c r="D28" s="101" t="s">
        <v>119</v>
      </c>
      <c r="E28" s="101">
        <v>2</v>
      </c>
      <c r="F28" s="101">
        <v>7</v>
      </c>
      <c r="G28" s="110">
        <v>46082</v>
      </c>
      <c r="H28" s="107" t="s">
        <v>87</v>
      </c>
      <c r="I28" s="101" t="s">
        <v>68</v>
      </c>
      <c r="J28" s="101" t="s">
        <v>69</v>
      </c>
      <c r="K28" s="101" t="s">
        <v>69</v>
      </c>
      <c r="L28" s="113"/>
      <c r="M28" s="114"/>
    </row>
    <row r="29" spans="1:13" ht="21" customHeight="1">
      <c r="A29" s="101">
        <v>27</v>
      </c>
      <c r="B29" s="192" t="s">
        <v>120</v>
      </c>
      <c r="C29" s="109" t="s">
        <v>121</v>
      </c>
      <c r="D29" s="101" t="s">
        <v>65</v>
      </c>
      <c r="E29" s="101">
        <v>0</v>
      </c>
      <c r="F29" s="101">
        <v>1</v>
      </c>
      <c r="G29" s="110">
        <v>46023</v>
      </c>
      <c r="H29" s="107" t="s">
        <v>100</v>
      </c>
      <c r="I29" s="101" t="s">
        <v>68</v>
      </c>
      <c r="J29" s="101" t="s">
        <v>69</v>
      </c>
      <c r="K29" s="101"/>
      <c r="L29" s="113"/>
      <c r="M29" s="114"/>
    </row>
    <row r="30" spans="1:13" ht="21" customHeight="1">
      <c r="A30" s="101">
        <v>28</v>
      </c>
      <c r="B30" s="193"/>
      <c r="C30" s="109" t="s">
        <v>122</v>
      </c>
      <c r="D30" s="101" t="s">
        <v>65</v>
      </c>
      <c r="E30" s="101">
        <v>0</v>
      </c>
      <c r="F30" s="101">
        <v>8</v>
      </c>
      <c r="G30" s="110">
        <v>46023</v>
      </c>
      <c r="H30" s="107" t="s">
        <v>100</v>
      </c>
      <c r="I30" s="101" t="s">
        <v>68</v>
      </c>
      <c r="J30" s="101" t="s">
        <v>69</v>
      </c>
      <c r="K30" s="101" t="s">
        <v>69</v>
      </c>
      <c r="L30" s="113"/>
      <c r="M30" s="114"/>
    </row>
    <row r="31" spans="1:13" ht="21" customHeight="1">
      <c r="A31" s="101">
        <v>29</v>
      </c>
      <c r="B31" s="192" t="s">
        <v>123</v>
      </c>
      <c r="C31" s="109" t="s">
        <v>124</v>
      </c>
      <c r="D31" s="101" t="s">
        <v>107</v>
      </c>
      <c r="E31" s="101">
        <v>8</v>
      </c>
      <c r="F31" s="101">
        <v>2</v>
      </c>
      <c r="G31" s="110">
        <v>46023</v>
      </c>
      <c r="H31" s="107" t="s">
        <v>100</v>
      </c>
      <c r="I31" s="101" t="s">
        <v>68</v>
      </c>
      <c r="J31" s="101" t="s">
        <v>69</v>
      </c>
      <c r="K31" s="108"/>
      <c r="L31" s="114"/>
      <c r="M31" s="114"/>
    </row>
    <row r="32" spans="1:13" ht="21" customHeight="1">
      <c r="A32" s="101">
        <v>30</v>
      </c>
      <c r="B32" s="191"/>
      <c r="C32" s="109" t="s">
        <v>125</v>
      </c>
      <c r="D32" s="101" t="s">
        <v>126</v>
      </c>
      <c r="E32" s="101">
        <v>0</v>
      </c>
      <c r="F32" s="101">
        <v>0</v>
      </c>
      <c r="G32" s="110">
        <v>46023</v>
      </c>
      <c r="H32" s="107"/>
      <c r="I32" s="101" t="s">
        <v>68</v>
      </c>
      <c r="J32" s="101" t="s">
        <v>69</v>
      </c>
      <c r="K32" s="108"/>
      <c r="L32" s="114"/>
      <c r="M32" s="114"/>
    </row>
    <row r="33" spans="1:13" ht="21" customHeight="1">
      <c r="A33" s="101">
        <v>31</v>
      </c>
      <c r="B33" s="191"/>
      <c r="C33" s="109" t="s">
        <v>127</v>
      </c>
      <c r="D33" s="101" t="s">
        <v>65</v>
      </c>
      <c r="E33" s="101">
        <v>1</v>
      </c>
      <c r="F33" s="101">
        <v>0</v>
      </c>
      <c r="G33" s="110">
        <v>46023</v>
      </c>
      <c r="H33" s="107" t="s">
        <v>87</v>
      </c>
      <c r="I33" s="101" t="s">
        <v>68</v>
      </c>
      <c r="J33" s="101" t="s">
        <v>69</v>
      </c>
      <c r="K33" s="108" t="s">
        <v>128</v>
      </c>
      <c r="L33" s="114"/>
      <c r="M33" s="114"/>
    </row>
    <row r="34" spans="1:13" ht="21" customHeight="1">
      <c r="A34" s="101">
        <v>32</v>
      </c>
      <c r="B34" s="191"/>
      <c r="C34" s="109" t="s">
        <v>129</v>
      </c>
      <c r="D34" s="101" t="s">
        <v>126</v>
      </c>
      <c r="E34" s="101">
        <f>人员一览表!H8+人员一览表!H9</f>
        <v>35</v>
      </c>
      <c r="F34" s="101">
        <f>人员一览表!I7+人员一览表!I8</f>
        <v>10</v>
      </c>
      <c r="G34" s="110">
        <v>46023</v>
      </c>
      <c r="H34" s="107" t="s">
        <v>100</v>
      </c>
      <c r="I34" s="101" t="s">
        <v>68</v>
      </c>
      <c r="J34" s="101" t="s">
        <v>69</v>
      </c>
      <c r="K34" s="108"/>
      <c r="L34" s="114"/>
      <c r="M34" s="114"/>
    </row>
    <row r="35" spans="1:13" s="99" customFormat="1" ht="21" customHeight="1">
      <c r="A35" s="101">
        <v>33</v>
      </c>
      <c r="B35" s="191"/>
      <c r="C35" s="115" t="s">
        <v>130</v>
      </c>
      <c r="D35" s="116" t="s">
        <v>131</v>
      </c>
      <c r="E35" s="116">
        <v>0</v>
      </c>
      <c r="F35" s="116">
        <v>0</v>
      </c>
      <c r="G35" s="110">
        <v>46023</v>
      </c>
      <c r="H35" s="116" t="s">
        <v>87</v>
      </c>
      <c r="I35" s="116" t="s">
        <v>68</v>
      </c>
      <c r="J35" s="101" t="s">
        <v>69</v>
      </c>
      <c r="K35" s="116" t="s">
        <v>69</v>
      </c>
      <c r="L35" s="117"/>
      <c r="M35" s="118"/>
    </row>
    <row r="36" spans="1:13" ht="21" customHeight="1">
      <c r="A36" s="101">
        <v>34</v>
      </c>
      <c r="B36" s="193"/>
      <c r="C36" s="119" t="s">
        <v>132</v>
      </c>
      <c r="D36" s="120" t="s">
        <v>107</v>
      </c>
      <c r="E36" s="182">
        <v>1</v>
      </c>
      <c r="F36" s="183"/>
      <c r="G36" s="110">
        <v>46023</v>
      </c>
      <c r="H36" s="13" t="s">
        <v>67</v>
      </c>
      <c r="I36" s="120" t="s">
        <v>68</v>
      </c>
      <c r="J36" s="120" t="s">
        <v>69</v>
      </c>
      <c r="K36" s="121"/>
      <c r="L36" s="114"/>
      <c r="M36" s="114"/>
    </row>
    <row r="37" spans="1:13" ht="21" customHeight="1">
      <c r="A37" s="101">
        <v>35</v>
      </c>
      <c r="B37" s="191" t="s">
        <v>133</v>
      </c>
      <c r="C37" s="109" t="s">
        <v>134</v>
      </c>
      <c r="D37" s="101" t="s">
        <v>135</v>
      </c>
      <c r="E37" s="184">
        <v>1</v>
      </c>
      <c r="F37" s="185"/>
      <c r="G37" s="110">
        <v>46023</v>
      </c>
      <c r="H37" s="107" t="s">
        <v>100</v>
      </c>
      <c r="I37" s="101" t="s">
        <v>68</v>
      </c>
      <c r="J37" s="101" t="s">
        <v>69</v>
      </c>
      <c r="K37" s="108" t="s">
        <v>136</v>
      </c>
    </row>
    <row r="38" spans="1:13" ht="21" customHeight="1">
      <c r="A38" s="101">
        <v>36</v>
      </c>
      <c r="B38" s="193"/>
      <c r="C38" s="109" t="s">
        <v>137</v>
      </c>
      <c r="D38" s="101" t="s">
        <v>119</v>
      </c>
      <c r="E38" s="184">
        <v>1</v>
      </c>
      <c r="F38" s="185"/>
      <c r="G38" s="110">
        <v>46023</v>
      </c>
      <c r="H38" s="107" t="s">
        <v>138</v>
      </c>
      <c r="I38" s="101" t="s">
        <v>68</v>
      </c>
      <c r="J38" s="101" t="s">
        <v>69</v>
      </c>
      <c r="K38" s="108" t="s">
        <v>139</v>
      </c>
    </row>
    <row r="39" spans="1:13" ht="46.5" customHeight="1">
      <c r="A39" s="101">
        <v>37</v>
      </c>
      <c r="B39" s="192" t="s">
        <v>140</v>
      </c>
      <c r="C39" s="124" t="s">
        <v>141</v>
      </c>
      <c r="D39" s="101" t="s">
        <v>119</v>
      </c>
      <c r="E39" s="101">
        <f>E3+E4+E5+E6+E7+E10+E11+E12+E13+E23</f>
        <v>17</v>
      </c>
      <c r="F39" s="101">
        <v>0</v>
      </c>
      <c r="G39" s="194" t="s">
        <v>142</v>
      </c>
      <c r="H39" s="107" t="s">
        <v>100</v>
      </c>
      <c r="I39" s="101" t="s">
        <v>68</v>
      </c>
      <c r="J39" s="101" t="s">
        <v>69</v>
      </c>
      <c r="K39" s="108" t="s">
        <v>143</v>
      </c>
    </row>
    <row r="40" spans="1:13" ht="53.1" customHeight="1">
      <c r="A40" s="101">
        <v>38</v>
      </c>
      <c r="B40" s="191"/>
      <c r="C40" s="124" t="s">
        <v>144</v>
      </c>
      <c r="D40" s="101" t="s">
        <v>119</v>
      </c>
      <c r="E40" s="101">
        <f>E39</f>
        <v>17</v>
      </c>
      <c r="F40" s="101">
        <v>0</v>
      </c>
      <c r="G40" s="194"/>
      <c r="H40" s="107" t="s">
        <v>100</v>
      </c>
      <c r="I40" s="101" t="s">
        <v>68</v>
      </c>
      <c r="J40" s="101" t="s">
        <v>69</v>
      </c>
      <c r="K40" s="108" t="s">
        <v>143</v>
      </c>
    </row>
    <row r="41" spans="1:13" ht="67.5" customHeight="1">
      <c r="A41" s="101">
        <v>39</v>
      </c>
      <c r="B41" s="191"/>
      <c r="C41" s="124" t="s">
        <v>145</v>
      </c>
      <c r="D41" s="101" t="s">
        <v>119</v>
      </c>
      <c r="E41" s="101">
        <f>E8+E9+E14+E16+E18+E19+E20+E21+E22+E24+E29+E30+E17</f>
        <v>71</v>
      </c>
      <c r="F41" s="101">
        <f>F18+F19+F21+F29+F30+F15</f>
        <v>22</v>
      </c>
      <c r="G41" s="194"/>
      <c r="H41" s="107" t="s">
        <v>100</v>
      </c>
      <c r="I41" s="101" t="s">
        <v>68</v>
      </c>
      <c r="J41" s="101" t="s">
        <v>69</v>
      </c>
      <c r="K41" s="108" t="s">
        <v>146</v>
      </c>
    </row>
    <row r="42" spans="1:13" ht="21" customHeight="1">
      <c r="A42" s="101">
        <v>40</v>
      </c>
      <c r="B42" s="191"/>
      <c r="C42" s="124" t="s">
        <v>147</v>
      </c>
      <c r="D42" s="101" t="s">
        <v>126</v>
      </c>
      <c r="E42" s="101">
        <v>35</v>
      </c>
      <c r="F42" s="101">
        <v>10</v>
      </c>
      <c r="G42" s="194"/>
      <c r="H42" s="107" t="s">
        <v>100</v>
      </c>
      <c r="I42" s="101" t="s">
        <v>68</v>
      </c>
      <c r="J42" s="101" t="s">
        <v>69</v>
      </c>
      <c r="K42" s="108" t="s">
        <v>148</v>
      </c>
    </row>
    <row r="43" spans="1:13" ht="21" customHeight="1">
      <c r="A43" s="101">
        <v>41</v>
      </c>
      <c r="B43" s="191"/>
      <c r="C43" s="124" t="s">
        <v>149</v>
      </c>
      <c r="D43" s="101" t="s">
        <v>119</v>
      </c>
      <c r="E43" s="186">
        <v>3</v>
      </c>
      <c r="F43" s="186"/>
      <c r="G43" s="194"/>
      <c r="H43" s="107" t="s">
        <v>100</v>
      </c>
      <c r="I43" s="101" t="s">
        <v>68</v>
      </c>
      <c r="J43" s="101" t="s">
        <v>69</v>
      </c>
      <c r="K43" s="108" t="s">
        <v>150</v>
      </c>
    </row>
    <row r="44" spans="1:13" ht="21" customHeight="1">
      <c r="A44" s="101">
        <v>42</v>
      </c>
      <c r="B44" s="191"/>
      <c r="C44" s="124" t="s">
        <v>151</v>
      </c>
      <c r="D44" s="101" t="s">
        <v>126</v>
      </c>
      <c r="E44" s="186">
        <v>20</v>
      </c>
      <c r="F44" s="186"/>
      <c r="G44" s="194"/>
      <c r="H44" s="107" t="s">
        <v>100</v>
      </c>
      <c r="I44" s="101" t="s">
        <v>68</v>
      </c>
      <c r="J44" s="101" t="s">
        <v>69</v>
      </c>
      <c r="K44" s="108" t="s">
        <v>150</v>
      </c>
    </row>
    <row r="45" spans="1:13" ht="21" customHeight="1">
      <c r="A45" s="101">
        <v>43</v>
      </c>
      <c r="B45" s="191"/>
      <c r="C45" s="129" t="s">
        <v>152</v>
      </c>
      <c r="D45" s="104" t="s">
        <v>119</v>
      </c>
      <c r="E45" s="192">
        <v>3</v>
      </c>
      <c r="F45" s="192"/>
      <c r="G45" s="195"/>
      <c r="H45" s="107" t="s">
        <v>100</v>
      </c>
      <c r="I45" s="104" t="s">
        <v>68</v>
      </c>
      <c r="J45" s="104" t="s">
        <v>69</v>
      </c>
      <c r="K45" s="130" t="s">
        <v>150</v>
      </c>
    </row>
    <row r="46" spans="1:13" ht="36" customHeight="1">
      <c r="A46" s="101">
        <v>44</v>
      </c>
      <c r="B46" s="123" t="s">
        <v>153</v>
      </c>
      <c r="C46" s="124" t="s">
        <v>154</v>
      </c>
      <c r="D46" s="101" t="s">
        <v>107</v>
      </c>
      <c r="E46" s="186">
        <v>1</v>
      </c>
      <c r="F46" s="186"/>
      <c r="G46" s="110">
        <v>46023</v>
      </c>
      <c r="H46" s="107" t="s">
        <v>100</v>
      </c>
      <c r="I46" s="101" t="s">
        <v>68</v>
      </c>
      <c r="J46" s="101" t="s">
        <v>69</v>
      </c>
      <c r="K46" s="122"/>
      <c r="L46" s="123"/>
    </row>
    <row r="47" spans="1:13" ht="31.5" customHeight="1">
      <c r="A47" s="101">
        <v>45</v>
      </c>
      <c r="B47" s="123" t="s">
        <v>155</v>
      </c>
      <c r="C47" s="124" t="s">
        <v>156</v>
      </c>
      <c r="D47" s="111" t="s">
        <v>119</v>
      </c>
      <c r="E47" s="111">
        <v>1</v>
      </c>
      <c r="F47" s="111">
        <v>0</v>
      </c>
      <c r="G47" s="131" t="s">
        <v>157</v>
      </c>
      <c r="H47" s="107" t="s">
        <v>100</v>
      </c>
      <c r="I47" s="111" t="s">
        <v>68</v>
      </c>
      <c r="J47" s="111" t="s">
        <v>69</v>
      </c>
      <c r="K47" s="132"/>
    </row>
    <row r="48" spans="1:13" ht="21" customHeight="1">
      <c r="B48" s="98"/>
      <c r="C48" s="98"/>
      <c r="G48" s="133"/>
      <c r="H48" s="134"/>
      <c r="K48" s="135"/>
    </row>
    <row r="49" spans="1:11" ht="21" customHeight="1">
      <c r="B49" s="98"/>
      <c r="C49" s="127"/>
      <c r="G49" s="133"/>
      <c r="H49" s="134"/>
      <c r="K49" s="135"/>
    </row>
    <row r="50" spans="1:11" ht="20.100000000000001" customHeight="1">
      <c r="A50" s="126" t="s">
        <v>158</v>
      </c>
    </row>
    <row r="51" spans="1:11" ht="17.100000000000001" customHeight="1">
      <c r="A51" s="187" t="s">
        <v>166</v>
      </c>
      <c r="B51" s="187"/>
      <c r="C51" s="187"/>
      <c r="D51" s="187"/>
      <c r="E51" s="187"/>
      <c r="F51" s="187"/>
      <c r="G51" s="187"/>
      <c r="H51" s="188"/>
      <c r="I51" s="187"/>
      <c r="J51" s="188"/>
      <c r="K51" s="187"/>
    </row>
    <row r="52" spans="1:11" ht="61.5" customHeight="1">
      <c r="A52" s="187" t="s">
        <v>160</v>
      </c>
      <c r="B52" s="187"/>
      <c r="C52" s="187"/>
      <c r="D52" s="187"/>
      <c r="E52" s="187"/>
      <c r="F52" s="187"/>
      <c r="G52" s="187"/>
      <c r="H52" s="188"/>
      <c r="I52" s="187"/>
      <c r="J52" s="188"/>
      <c r="K52" s="187"/>
    </row>
    <row r="53" spans="1:11" ht="78.599999999999994" customHeight="1">
      <c r="A53" s="187" t="s">
        <v>167</v>
      </c>
      <c r="B53" s="187"/>
      <c r="C53" s="187"/>
      <c r="D53" s="187"/>
      <c r="E53" s="187"/>
      <c r="F53" s="187"/>
      <c r="G53" s="187"/>
      <c r="H53" s="188"/>
      <c r="I53" s="187"/>
      <c r="J53" s="188"/>
      <c r="K53" s="187"/>
    </row>
    <row r="54" spans="1:11" s="99" customFormat="1" ht="24" customHeight="1">
      <c r="A54" s="189" t="s">
        <v>162</v>
      </c>
      <c r="B54" s="189"/>
      <c r="C54" s="189"/>
      <c r="D54" s="189"/>
      <c r="E54" s="189"/>
      <c r="F54" s="189"/>
      <c r="G54" s="189"/>
      <c r="H54" s="190"/>
      <c r="I54" s="189"/>
      <c r="J54" s="190"/>
      <c r="K54" s="189"/>
    </row>
  </sheetData>
  <mergeCells count="24">
    <mergeCell ref="A53:K53"/>
    <mergeCell ref="A54:K54"/>
    <mergeCell ref="B3:B9"/>
    <mergeCell ref="B10:B15"/>
    <mergeCell ref="B16:B17"/>
    <mergeCell ref="B18:B19"/>
    <mergeCell ref="B21:B22"/>
    <mergeCell ref="B23:B24"/>
    <mergeCell ref="B25:B28"/>
    <mergeCell ref="B29:B30"/>
    <mergeCell ref="B31:B36"/>
    <mergeCell ref="B37:B38"/>
    <mergeCell ref="B39:B45"/>
    <mergeCell ref="G39:G45"/>
    <mergeCell ref="E44:F44"/>
    <mergeCell ref="E45:F45"/>
    <mergeCell ref="E46:F46"/>
    <mergeCell ref="A51:K51"/>
    <mergeCell ref="A52:K52"/>
    <mergeCell ref="A1:K1"/>
    <mergeCell ref="E36:F36"/>
    <mergeCell ref="E37:F37"/>
    <mergeCell ref="E38:F38"/>
    <mergeCell ref="E43:F43"/>
  </mergeCells>
  <phoneticPr fontId="21" type="noConversion"/>
  <pageMargins left="0.75" right="0.75" top="1" bottom="1" header="0.5" footer="0.5"/>
  <pageSetup paperSize="8" scale="6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M52"/>
  <sheetViews>
    <sheetView topLeftCell="A22" workbookViewId="0">
      <selection activeCell="E39" sqref="E39"/>
    </sheetView>
  </sheetViews>
  <sheetFormatPr defaultColWidth="15.375" defaultRowHeight="13.5"/>
  <cols>
    <col min="1" max="1" width="6.25" style="98" customWidth="1"/>
    <col min="2" max="2" width="21.125" style="100" customWidth="1"/>
    <col min="3" max="3" width="38.75" style="100" customWidth="1"/>
    <col min="4" max="4" width="7.375" style="98" customWidth="1"/>
    <col min="5" max="5" width="11.875" style="98" customWidth="1"/>
    <col min="6" max="6" width="9.625" style="98" customWidth="1"/>
    <col min="7" max="7" width="17" style="98" customWidth="1"/>
    <col min="8" max="8" width="20.25" style="98" customWidth="1"/>
    <col min="9" max="9" width="10.375" style="98" customWidth="1"/>
    <col min="10" max="10" width="23.375" style="98" customWidth="1"/>
    <col min="11" max="11" width="28.875" style="100" customWidth="1"/>
    <col min="12" max="16384" width="15.375" style="100"/>
  </cols>
  <sheetData>
    <row r="1" spans="1:11" ht="28.5" customHeight="1">
      <c r="A1" s="181" t="s">
        <v>168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s="98" customFormat="1" ht="40.5">
      <c r="A2" s="101" t="s">
        <v>1</v>
      </c>
      <c r="B2" s="101" t="s">
        <v>54</v>
      </c>
      <c r="C2" s="102" t="s">
        <v>55</v>
      </c>
      <c r="D2" s="101" t="s">
        <v>56</v>
      </c>
      <c r="E2" s="101" t="s">
        <v>57</v>
      </c>
      <c r="F2" s="101" t="s">
        <v>58</v>
      </c>
      <c r="G2" s="101" t="s">
        <v>59</v>
      </c>
      <c r="H2" s="101" t="s">
        <v>60</v>
      </c>
      <c r="I2" s="101" t="s">
        <v>61</v>
      </c>
      <c r="J2" s="101" t="s">
        <v>62</v>
      </c>
      <c r="K2" s="103" t="s">
        <v>13</v>
      </c>
    </row>
    <row r="3" spans="1:11" s="98" customFormat="1" ht="23.25" customHeight="1">
      <c r="A3" s="101">
        <v>1</v>
      </c>
      <c r="B3" s="192" t="s">
        <v>63</v>
      </c>
      <c r="C3" s="105" t="s">
        <v>64</v>
      </c>
      <c r="D3" s="106" t="s">
        <v>65</v>
      </c>
      <c r="E3" s="106">
        <v>3</v>
      </c>
      <c r="F3" s="106">
        <v>0</v>
      </c>
      <c r="G3" s="106" t="s">
        <v>66</v>
      </c>
      <c r="H3" s="107" t="s">
        <v>67</v>
      </c>
      <c r="I3" s="101" t="s">
        <v>68</v>
      </c>
      <c r="J3" s="101" t="s">
        <v>69</v>
      </c>
      <c r="K3" s="108" t="s">
        <v>128</v>
      </c>
    </row>
    <row r="4" spans="1:11" s="98" customFormat="1" ht="21.75" customHeight="1">
      <c r="A4" s="101">
        <v>2</v>
      </c>
      <c r="B4" s="191"/>
      <c r="C4" s="109" t="s">
        <v>71</v>
      </c>
      <c r="D4" s="101" t="s">
        <v>65</v>
      </c>
      <c r="E4" s="101">
        <v>2</v>
      </c>
      <c r="F4" s="101">
        <v>0</v>
      </c>
      <c r="G4" s="110">
        <v>46082</v>
      </c>
      <c r="H4" s="107" t="s">
        <v>67</v>
      </c>
      <c r="I4" s="106" t="s">
        <v>72</v>
      </c>
      <c r="J4" s="108" t="s">
        <v>73</v>
      </c>
      <c r="K4" s="108" t="s">
        <v>128</v>
      </c>
    </row>
    <row r="5" spans="1:11" ht="19.5" customHeight="1">
      <c r="A5" s="101">
        <v>3</v>
      </c>
      <c r="B5" s="191"/>
      <c r="C5" s="105" t="s">
        <v>74</v>
      </c>
      <c r="D5" s="106" t="s">
        <v>65</v>
      </c>
      <c r="E5" s="106">
        <v>2</v>
      </c>
      <c r="F5" s="106">
        <v>0</v>
      </c>
      <c r="G5" s="106" t="s">
        <v>66</v>
      </c>
      <c r="H5" s="107" t="s">
        <v>67</v>
      </c>
      <c r="I5" s="101" t="s">
        <v>68</v>
      </c>
      <c r="J5" s="101" t="s">
        <v>69</v>
      </c>
      <c r="K5" s="108" t="s">
        <v>128</v>
      </c>
    </row>
    <row r="6" spans="1:11" ht="21" customHeight="1">
      <c r="A6" s="101">
        <v>4</v>
      </c>
      <c r="B6" s="191"/>
      <c r="C6" s="109" t="s">
        <v>76</v>
      </c>
      <c r="D6" s="101" t="s">
        <v>65</v>
      </c>
      <c r="E6" s="101">
        <v>1</v>
      </c>
      <c r="F6" s="101">
        <v>0</v>
      </c>
      <c r="G6" s="110">
        <v>46082</v>
      </c>
      <c r="H6" s="107" t="s">
        <v>67</v>
      </c>
      <c r="I6" s="106" t="s">
        <v>72</v>
      </c>
      <c r="J6" s="108" t="s">
        <v>77</v>
      </c>
      <c r="K6" s="108"/>
    </row>
    <row r="7" spans="1:11" ht="21" customHeight="1">
      <c r="A7" s="101">
        <v>5</v>
      </c>
      <c r="B7" s="191"/>
      <c r="C7" s="109" t="s">
        <v>169</v>
      </c>
      <c r="D7" s="101" t="s">
        <v>65</v>
      </c>
      <c r="E7" s="101">
        <v>0</v>
      </c>
      <c r="F7" s="101">
        <v>0</v>
      </c>
      <c r="G7" s="110">
        <v>46023</v>
      </c>
      <c r="H7" s="107" t="s">
        <v>67</v>
      </c>
      <c r="I7" s="101" t="s">
        <v>68</v>
      </c>
      <c r="J7" s="101" t="s">
        <v>69</v>
      </c>
      <c r="K7" s="108"/>
    </row>
    <row r="8" spans="1:11" ht="21" customHeight="1">
      <c r="A8" s="101">
        <v>6</v>
      </c>
      <c r="B8" s="191"/>
      <c r="C8" s="109" t="s">
        <v>79</v>
      </c>
      <c r="D8" s="101" t="s">
        <v>65</v>
      </c>
      <c r="E8" s="101">
        <v>1</v>
      </c>
      <c r="F8" s="101">
        <v>0</v>
      </c>
      <c r="G8" s="110">
        <v>46023</v>
      </c>
      <c r="H8" s="107" t="s">
        <v>67</v>
      </c>
      <c r="I8" s="101" t="s">
        <v>68</v>
      </c>
      <c r="J8" s="101" t="s">
        <v>69</v>
      </c>
      <c r="K8" s="108" t="s">
        <v>82</v>
      </c>
    </row>
    <row r="9" spans="1:11" ht="21" customHeight="1">
      <c r="A9" s="101">
        <v>7</v>
      </c>
      <c r="B9" s="193"/>
      <c r="C9" s="109" t="s">
        <v>81</v>
      </c>
      <c r="D9" s="101" t="s">
        <v>65</v>
      </c>
      <c r="E9" s="101">
        <v>1</v>
      </c>
      <c r="F9" s="101">
        <v>0</v>
      </c>
      <c r="G9" s="110">
        <v>46023</v>
      </c>
      <c r="H9" s="107" t="s">
        <v>67</v>
      </c>
      <c r="I9" s="101" t="s">
        <v>68</v>
      </c>
      <c r="J9" s="101" t="s">
        <v>69</v>
      </c>
      <c r="K9" s="108" t="s">
        <v>82</v>
      </c>
    </row>
    <row r="10" spans="1:11" ht="21" customHeight="1">
      <c r="A10" s="101">
        <v>8</v>
      </c>
      <c r="B10" s="191" t="s">
        <v>83</v>
      </c>
      <c r="C10" s="109" t="s">
        <v>84</v>
      </c>
      <c r="D10" s="101" t="s">
        <v>65</v>
      </c>
      <c r="E10" s="101">
        <v>3</v>
      </c>
      <c r="F10" s="101">
        <v>0</v>
      </c>
      <c r="G10" s="110">
        <v>46082</v>
      </c>
      <c r="H10" s="107" t="s">
        <v>67</v>
      </c>
      <c r="I10" s="106" t="s">
        <v>72</v>
      </c>
      <c r="J10" s="108" t="s">
        <v>85</v>
      </c>
      <c r="K10" s="108"/>
    </row>
    <row r="11" spans="1:11" ht="21" customHeight="1">
      <c r="A11" s="101">
        <v>9</v>
      </c>
      <c r="B11" s="191"/>
      <c r="C11" s="109" t="s">
        <v>86</v>
      </c>
      <c r="D11" s="101" t="s">
        <v>65</v>
      </c>
      <c r="E11" s="101">
        <v>1</v>
      </c>
      <c r="F11" s="101">
        <v>0</v>
      </c>
      <c r="G11" s="110">
        <v>46023</v>
      </c>
      <c r="H11" s="107" t="s">
        <v>87</v>
      </c>
      <c r="I11" s="101" t="s">
        <v>68</v>
      </c>
      <c r="J11" s="101" t="s">
        <v>69</v>
      </c>
      <c r="K11" s="108" t="s">
        <v>88</v>
      </c>
    </row>
    <row r="12" spans="1:11" ht="21" customHeight="1">
      <c r="A12" s="101">
        <v>10</v>
      </c>
      <c r="B12" s="191"/>
      <c r="C12" s="109" t="s">
        <v>89</v>
      </c>
      <c r="D12" s="101" t="s">
        <v>65</v>
      </c>
      <c r="E12" s="101">
        <v>1</v>
      </c>
      <c r="F12" s="101">
        <v>0</v>
      </c>
      <c r="G12" s="110">
        <v>46082</v>
      </c>
      <c r="H12" s="107" t="s">
        <v>67</v>
      </c>
      <c r="I12" s="106" t="s">
        <v>72</v>
      </c>
      <c r="J12" s="108" t="s">
        <v>90</v>
      </c>
      <c r="K12" s="108"/>
    </row>
    <row r="13" spans="1:11" ht="21" customHeight="1">
      <c r="A13" s="101">
        <v>11</v>
      </c>
      <c r="B13" s="191"/>
      <c r="C13" s="109" t="s">
        <v>91</v>
      </c>
      <c r="D13" s="101" t="s">
        <v>65</v>
      </c>
      <c r="E13" s="101">
        <v>1</v>
      </c>
      <c r="F13" s="101">
        <v>0</v>
      </c>
      <c r="G13" s="110">
        <v>46082</v>
      </c>
      <c r="H13" s="107" t="s">
        <v>67</v>
      </c>
      <c r="I13" s="106" t="s">
        <v>72</v>
      </c>
      <c r="J13" s="108" t="s">
        <v>85</v>
      </c>
      <c r="K13" s="108"/>
    </row>
    <row r="14" spans="1:11" ht="21" customHeight="1">
      <c r="A14" s="101">
        <v>12</v>
      </c>
      <c r="B14" s="191"/>
      <c r="C14" s="109" t="s">
        <v>92</v>
      </c>
      <c r="D14" s="101" t="s">
        <v>65</v>
      </c>
      <c r="E14" s="101">
        <v>3</v>
      </c>
      <c r="F14" s="101">
        <v>0</v>
      </c>
      <c r="G14" s="110">
        <v>46023</v>
      </c>
      <c r="H14" s="107" t="s">
        <v>87</v>
      </c>
      <c r="I14" s="101" t="s">
        <v>68</v>
      </c>
      <c r="J14" s="101" t="s">
        <v>69</v>
      </c>
      <c r="K14" s="108"/>
    </row>
    <row r="15" spans="1:11" ht="21" customHeight="1">
      <c r="A15" s="101">
        <v>13</v>
      </c>
      <c r="B15" s="191"/>
      <c r="C15" s="109" t="s">
        <v>93</v>
      </c>
      <c r="D15" s="101" t="s">
        <v>65</v>
      </c>
      <c r="E15" s="101">
        <v>0</v>
      </c>
      <c r="F15" s="101">
        <v>0</v>
      </c>
      <c r="G15" s="110" t="s">
        <v>128</v>
      </c>
      <c r="H15" s="107"/>
      <c r="I15" s="101"/>
      <c r="J15" s="101" t="s">
        <v>69</v>
      </c>
      <c r="K15" s="108"/>
    </row>
    <row r="16" spans="1:11" ht="21" customHeight="1">
      <c r="A16" s="101">
        <v>14</v>
      </c>
      <c r="B16" s="192" t="s">
        <v>94</v>
      </c>
      <c r="C16" s="109" t="s">
        <v>95</v>
      </c>
      <c r="D16" s="101" t="s">
        <v>65</v>
      </c>
      <c r="E16" s="101">
        <v>2</v>
      </c>
      <c r="F16" s="101">
        <v>0</v>
      </c>
      <c r="G16" s="110">
        <v>46023</v>
      </c>
      <c r="H16" s="107" t="s">
        <v>87</v>
      </c>
      <c r="I16" s="101" t="s">
        <v>68</v>
      </c>
      <c r="J16" s="101" t="s">
        <v>69</v>
      </c>
      <c r="K16" s="108"/>
    </row>
    <row r="17" spans="1:13" ht="21" customHeight="1">
      <c r="A17" s="101">
        <v>15</v>
      </c>
      <c r="B17" s="193"/>
      <c r="C17" s="112" t="s">
        <v>96</v>
      </c>
      <c r="D17" s="110" t="s">
        <v>65</v>
      </c>
      <c r="E17" s="101">
        <v>1</v>
      </c>
      <c r="F17" s="101">
        <v>0</v>
      </c>
      <c r="G17" s="110">
        <v>46082</v>
      </c>
      <c r="H17" s="102" t="s">
        <v>87</v>
      </c>
      <c r="I17" s="110" t="s">
        <v>72</v>
      </c>
      <c r="J17" s="110" t="s">
        <v>97</v>
      </c>
      <c r="K17" s="108"/>
    </row>
    <row r="18" spans="1:13" ht="21" customHeight="1">
      <c r="A18" s="101">
        <v>16</v>
      </c>
      <c r="B18" s="186" t="s">
        <v>98</v>
      </c>
      <c r="C18" s="109" t="s">
        <v>99</v>
      </c>
      <c r="D18" s="101" t="s">
        <v>65</v>
      </c>
      <c r="E18" s="101">
        <v>36</v>
      </c>
      <c r="F18" s="101">
        <v>0</v>
      </c>
      <c r="G18" s="110">
        <v>46054</v>
      </c>
      <c r="H18" s="107" t="s">
        <v>100</v>
      </c>
      <c r="I18" s="101" t="s">
        <v>72</v>
      </c>
      <c r="J18" s="103" t="s">
        <v>101</v>
      </c>
      <c r="K18" s="108"/>
    </row>
    <row r="19" spans="1:13" ht="21" customHeight="1">
      <c r="A19" s="101">
        <v>17</v>
      </c>
      <c r="B19" s="186"/>
      <c r="C19" s="109" t="s">
        <v>102</v>
      </c>
      <c r="D19" s="101" t="s">
        <v>65</v>
      </c>
      <c r="E19" s="101">
        <v>2</v>
      </c>
      <c r="F19" s="101">
        <v>0</v>
      </c>
      <c r="G19" s="110">
        <v>46054</v>
      </c>
      <c r="H19" s="107" t="s">
        <v>100</v>
      </c>
      <c r="I19" s="101" t="s">
        <v>72</v>
      </c>
      <c r="J19" s="103" t="s">
        <v>101</v>
      </c>
      <c r="K19" s="108"/>
    </row>
    <row r="20" spans="1:13" ht="21" customHeight="1">
      <c r="A20" s="101">
        <v>18</v>
      </c>
      <c r="B20" s="111" t="s">
        <v>103</v>
      </c>
      <c r="C20" s="109" t="s">
        <v>104</v>
      </c>
      <c r="D20" s="101" t="s">
        <v>65</v>
      </c>
      <c r="E20" s="101">
        <v>2</v>
      </c>
      <c r="F20" s="101">
        <v>0</v>
      </c>
      <c r="G20" s="110">
        <v>46054</v>
      </c>
      <c r="H20" s="107" t="s">
        <v>100</v>
      </c>
      <c r="I20" s="101" t="s">
        <v>72</v>
      </c>
      <c r="J20" s="103" t="s">
        <v>101</v>
      </c>
      <c r="K20" s="108"/>
    </row>
    <row r="21" spans="1:13" ht="22.5">
      <c r="A21" s="101">
        <v>19</v>
      </c>
      <c r="B21" s="192" t="s">
        <v>105</v>
      </c>
      <c r="C21" s="109" t="s">
        <v>106</v>
      </c>
      <c r="D21" s="101" t="s">
        <v>107</v>
      </c>
      <c r="E21" s="101">
        <v>6</v>
      </c>
      <c r="F21" s="101">
        <v>0</v>
      </c>
      <c r="G21" s="110">
        <v>46023</v>
      </c>
      <c r="H21" s="107" t="s">
        <v>100</v>
      </c>
      <c r="I21" s="101" t="s">
        <v>68</v>
      </c>
      <c r="J21" s="101" t="s">
        <v>69</v>
      </c>
      <c r="K21" s="108" t="s">
        <v>108</v>
      </c>
    </row>
    <row r="22" spans="1:13" ht="28.5" customHeight="1">
      <c r="A22" s="101">
        <v>20</v>
      </c>
      <c r="B22" s="193"/>
      <c r="C22" s="109" t="s">
        <v>164</v>
      </c>
      <c r="D22" s="101" t="s">
        <v>107</v>
      </c>
      <c r="E22" s="101">
        <v>1</v>
      </c>
      <c r="F22" s="101">
        <v>0</v>
      </c>
      <c r="G22" s="110">
        <v>46023</v>
      </c>
      <c r="H22" s="107" t="s">
        <v>100</v>
      </c>
      <c r="I22" s="101" t="s">
        <v>68</v>
      </c>
      <c r="J22" s="101" t="s">
        <v>69</v>
      </c>
      <c r="K22" s="108" t="s">
        <v>110</v>
      </c>
    </row>
    <row r="23" spans="1:13" ht="21" customHeight="1">
      <c r="A23" s="101">
        <v>21</v>
      </c>
      <c r="B23" s="192" t="s">
        <v>111</v>
      </c>
      <c r="C23" s="109" t="s">
        <v>112</v>
      </c>
      <c r="D23" s="101" t="s">
        <v>65</v>
      </c>
      <c r="E23" s="101">
        <v>1</v>
      </c>
      <c r="F23" s="101">
        <v>0</v>
      </c>
      <c r="G23" s="110">
        <v>46023</v>
      </c>
      <c r="H23" s="107" t="s">
        <v>87</v>
      </c>
      <c r="I23" s="101" t="s">
        <v>68</v>
      </c>
      <c r="J23" s="101" t="s">
        <v>69</v>
      </c>
      <c r="K23" s="108"/>
    </row>
    <row r="24" spans="1:13" ht="21" customHeight="1">
      <c r="A24" s="101">
        <v>22</v>
      </c>
      <c r="B24" s="191"/>
      <c r="C24" s="109" t="s">
        <v>165</v>
      </c>
      <c r="D24" s="101" t="s">
        <v>65</v>
      </c>
      <c r="E24" s="101">
        <v>1</v>
      </c>
      <c r="F24" s="101">
        <v>0</v>
      </c>
      <c r="G24" s="110">
        <v>46023</v>
      </c>
      <c r="H24" s="107" t="s">
        <v>87</v>
      </c>
      <c r="I24" s="101" t="s">
        <v>68</v>
      </c>
      <c r="J24" s="101" t="s">
        <v>69</v>
      </c>
      <c r="K24" s="108"/>
    </row>
    <row r="25" spans="1:13" ht="21" customHeight="1">
      <c r="A25" s="101">
        <v>23</v>
      </c>
      <c r="B25" s="186" t="s">
        <v>114</v>
      </c>
      <c r="C25" s="109" t="s">
        <v>115</v>
      </c>
      <c r="D25" s="101" t="s">
        <v>107</v>
      </c>
      <c r="E25" s="101">
        <v>1</v>
      </c>
      <c r="F25" s="101">
        <v>0</v>
      </c>
      <c r="G25" s="110" t="s">
        <v>170</v>
      </c>
      <c r="H25" s="107" t="s">
        <v>100</v>
      </c>
      <c r="I25" s="101" t="s">
        <v>68</v>
      </c>
      <c r="J25" s="101" t="s">
        <v>69</v>
      </c>
      <c r="K25" s="101" t="s">
        <v>69</v>
      </c>
      <c r="L25" s="113"/>
      <c r="M25" s="114"/>
    </row>
    <row r="26" spans="1:13" ht="21" customHeight="1">
      <c r="A26" s="101">
        <v>24</v>
      </c>
      <c r="B26" s="186"/>
      <c r="C26" s="109" t="s">
        <v>117</v>
      </c>
      <c r="D26" s="101" t="s">
        <v>65</v>
      </c>
      <c r="E26" s="101">
        <v>1</v>
      </c>
      <c r="F26" s="101">
        <v>0</v>
      </c>
      <c r="G26" s="110" t="s">
        <v>170</v>
      </c>
      <c r="H26" s="107" t="s">
        <v>100</v>
      </c>
      <c r="I26" s="101" t="s">
        <v>68</v>
      </c>
      <c r="J26" s="101" t="s">
        <v>69</v>
      </c>
      <c r="K26" s="101"/>
      <c r="L26" s="113"/>
      <c r="M26" s="114"/>
    </row>
    <row r="27" spans="1:13" ht="21" customHeight="1">
      <c r="A27" s="101">
        <v>25</v>
      </c>
      <c r="B27" s="186"/>
      <c r="C27" s="109" t="s">
        <v>116</v>
      </c>
      <c r="D27" s="101" t="s">
        <v>107</v>
      </c>
      <c r="E27" s="101">
        <v>1</v>
      </c>
      <c r="F27" s="101">
        <v>0</v>
      </c>
      <c r="G27" s="110" t="s">
        <v>170</v>
      </c>
      <c r="H27" s="107" t="s">
        <v>100</v>
      </c>
      <c r="I27" s="101" t="s">
        <v>68</v>
      </c>
      <c r="J27" s="101" t="s">
        <v>69</v>
      </c>
      <c r="K27" s="101" t="s">
        <v>69</v>
      </c>
      <c r="L27" s="113"/>
      <c r="M27" s="114"/>
    </row>
    <row r="28" spans="1:13" ht="21" customHeight="1">
      <c r="A28" s="101">
        <v>26</v>
      </c>
      <c r="B28" s="186"/>
      <c r="C28" s="109" t="s">
        <v>118</v>
      </c>
      <c r="D28" s="101" t="s">
        <v>119</v>
      </c>
      <c r="E28" s="101">
        <v>0</v>
      </c>
      <c r="F28" s="101">
        <v>0</v>
      </c>
      <c r="G28" s="110" t="s">
        <v>170</v>
      </c>
      <c r="H28" s="107" t="s">
        <v>87</v>
      </c>
      <c r="I28" s="101" t="s">
        <v>68</v>
      </c>
      <c r="J28" s="101" t="s">
        <v>69</v>
      </c>
      <c r="K28" s="101" t="s">
        <v>69</v>
      </c>
      <c r="L28" s="113"/>
      <c r="M28" s="114"/>
    </row>
    <row r="29" spans="1:13" ht="21" customHeight="1">
      <c r="A29" s="101">
        <v>27</v>
      </c>
      <c r="B29" s="192" t="s">
        <v>120</v>
      </c>
      <c r="C29" s="109" t="s">
        <v>121</v>
      </c>
      <c r="D29" s="101" t="s">
        <v>65</v>
      </c>
      <c r="E29" s="101">
        <v>0</v>
      </c>
      <c r="F29" s="101">
        <v>0</v>
      </c>
      <c r="G29" s="110">
        <v>46023</v>
      </c>
      <c r="H29" s="107" t="s">
        <v>100</v>
      </c>
      <c r="I29" s="101" t="s">
        <v>68</v>
      </c>
      <c r="J29" s="101" t="s">
        <v>69</v>
      </c>
      <c r="K29" s="101"/>
      <c r="L29" s="113"/>
      <c r="M29" s="114"/>
    </row>
    <row r="30" spans="1:13" ht="21" customHeight="1">
      <c r="A30" s="101">
        <v>28</v>
      </c>
      <c r="B30" s="193"/>
      <c r="C30" s="109" t="s">
        <v>122</v>
      </c>
      <c r="D30" s="101" t="s">
        <v>65</v>
      </c>
      <c r="E30" s="101">
        <v>0</v>
      </c>
      <c r="F30" s="101">
        <v>0</v>
      </c>
      <c r="G30" s="110">
        <v>46023</v>
      </c>
      <c r="H30" s="107" t="s">
        <v>100</v>
      </c>
      <c r="I30" s="101" t="s">
        <v>68</v>
      </c>
      <c r="J30" s="101" t="s">
        <v>69</v>
      </c>
      <c r="K30" s="101" t="s">
        <v>69</v>
      </c>
      <c r="L30" s="113"/>
      <c r="M30" s="114"/>
    </row>
    <row r="31" spans="1:13" ht="21" customHeight="1">
      <c r="A31" s="101">
        <v>29</v>
      </c>
      <c r="B31" s="192" t="s">
        <v>123</v>
      </c>
      <c r="C31" s="109" t="s">
        <v>124</v>
      </c>
      <c r="D31" s="101" t="s">
        <v>107</v>
      </c>
      <c r="E31" s="101">
        <v>5</v>
      </c>
      <c r="F31" s="101">
        <v>0</v>
      </c>
      <c r="G31" s="110">
        <v>46023</v>
      </c>
      <c r="H31" s="107" t="s">
        <v>100</v>
      </c>
      <c r="I31" s="101" t="s">
        <v>68</v>
      </c>
      <c r="J31" s="101" t="s">
        <v>69</v>
      </c>
      <c r="K31" s="108"/>
      <c r="L31" s="114"/>
      <c r="M31" s="114"/>
    </row>
    <row r="32" spans="1:13" ht="21" customHeight="1">
      <c r="A32" s="101">
        <v>30</v>
      </c>
      <c r="B32" s="191"/>
      <c r="C32" s="109" t="s">
        <v>127</v>
      </c>
      <c r="D32" s="101" t="s">
        <v>65</v>
      </c>
      <c r="E32" s="101">
        <v>1</v>
      </c>
      <c r="F32" s="101"/>
      <c r="G32" s="110">
        <v>46023</v>
      </c>
      <c r="H32" s="107" t="s">
        <v>100</v>
      </c>
      <c r="I32" s="101" t="s">
        <v>68</v>
      </c>
      <c r="J32" s="101" t="s">
        <v>69</v>
      </c>
      <c r="K32" s="108" t="s">
        <v>128</v>
      </c>
      <c r="L32" s="114"/>
      <c r="M32" s="114"/>
    </row>
    <row r="33" spans="1:13" ht="21" customHeight="1">
      <c r="A33" s="101">
        <v>31</v>
      </c>
      <c r="B33" s="191"/>
      <c r="C33" s="109" t="s">
        <v>129</v>
      </c>
      <c r="D33" s="101" t="s">
        <v>126</v>
      </c>
      <c r="E33" s="101">
        <v>33</v>
      </c>
      <c r="F33" s="101">
        <v>0</v>
      </c>
      <c r="G33" s="110">
        <v>46023</v>
      </c>
      <c r="H33" s="107" t="s">
        <v>87</v>
      </c>
      <c r="I33" s="101" t="s">
        <v>68</v>
      </c>
      <c r="J33" s="101" t="s">
        <v>69</v>
      </c>
      <c r="K33" s="108"/>
      <c r="L33" s="114"/>
      <c r="M33" s="114"/>
    </row>
    <row r="34" spans="1:13" ht="21" customHeight="1">
      <c r="A34" s="101">
        <v>32</v>
      </c>
      <c r="B34" s="191"/>
      <c r="C34" s="109" t="s">
        <v>125</v>
      </c>
      <c r="D34" s="101" t="s">
        <v>126</v>
      </c>
      <c r="E34" s="101">
        <v>0</v>
      </c>
      <c r="F34" s="101">
        <v>0</v>
      </c>
      <c r="G34" s="110">
        <v>46023</v>
      </c>
      <c r="H34" s="107"/>
      <c r="I34" s="101" t="s">
        <v>68</v>
      </c>
      <c r="J34" s="101" t="s">
        <v>69</v>
      </c>
      <c r="K34" s="108"/>
      <c r="L34" s="114"/>
      <c r="M34" s="114"/>
    </row>
    <row r="35" spans="1:13" s="99" customFormat="1" ht="21" customHeight="1">
      <c r="A35" s="101">
        <v>33</v>
      </c>
      <c r="B35" s="191"/>
      <c r="C35" s="115" t="s">
        <v>130</v>
      </c>
      <c r="D35" s="116" t="s">
        <v>131</v>
      </c>
      <c r="E35" s="116">
        <v>0</v>
      </c>
      <c r="F35" s="116">
        <v>0</v>
      </c>
      <c r="G35" s="110">
        <v>46023</v>
      </c>
      <c r="H35" s="116" t="s">
        <v>87</v>
      </c>
      <c r="I35" s="116" t="s">
        <v>68</v>
      </c>
      <c r="J35" s="101" t="s">
        <v>69</v>
      </c>
      <c r="K35" s="116" t="s">
        <v>69</v>
      </c>
      <c r="L35" s="117"/>
      <c r="M35" s="118"/>
    </row>
    <row r="36" spans="1:13" ht="21" customHeight="1">
      <c r="A36" s="101">
        <v>34</v>
      </c>
      <c r="B36" s="193"/>
      <c r="C36" s="119" t="s">
        <v>132</v>
      </c>
      <c r="D36" s="120" t="s">
        <v>107</v>
      </c>
      <c r="E36" s="182">
        <v>1</v>
      </c>
      <c r="F36" s="183"/>
      <c r="G36" s="110">
        <v>46023</v>
      </c>
      <c r="H36" s="13" t="s">
        <v>67</v>
      </c>
      <c r="I36" s="120" t="s">
        <v>68</v>
      </c>
      <c r="J36" s="120" t="s">
        <v>69</v>
      </c>
      <c r="K36" s="121"/>
      <c r="L36" s="114"/>
      <c r="M36" s="114"/>
    </row>
    <row r="37" spans="1:13" ht="21" customHeight="1">
      <c r="A37" s="101">
        <v>35</v>
      </c>
      <c r="B37" s="191" t="s">
        <v>133</v>
      </c>
      <c r="C37" s="109" t="s">
        <v>134</v>
      </c>
      <c r="D37" s="101" t="s">
        <v>135</v>
      </c>
      <c r="E37" s="184">
        <v>1</v>
      </c>
      <c r="F37" s="185"/>
      <c r="G37" s="110">
        <v>46023</v>
      </c>
      <c r="H37" s="107" t="s">
        <v>100</v>
      </c>
      <c r="I37" s="101" t="s">
        <v>68</v>
      </c>
      <c r="J37" s="101" t="s">
        <v>69</v>
      </c>
      <c r="K37" s="108" t="s">
        <v>136</v>
      </c>
    </row>
    <row r="38" spans="1:13" ht="21" customHeight="1">
      <c r="A38" s="101">
        <v>36</v>
      </c>
      <c r="B38" s="193"/>
      <c r="C38" s="109" t="s">
        <v>137</v>
      </c>
      <c r="D38" s="101" t="s">
        <v>119</v>
      </c>
      <c r="E38" s="184">
        <v>1</v>
      </c>
      <c r="F38" s="185"/>
      <c r="G38" s="110">
        <v>46023</v>
      </c>
      <c r="H38" s="107" t="s">
        <v>138</v>
      </c>
      <c r="I38" s="101" t="s">
        <v>68</v>
      </c>
      <c r="J38" s="101" t="s">
        <v>69</v>
      </c>
      <c r="K38" s="108" t="s">
        <v>139</v>
      </c>
    </row>
    <row r="39" spans="1:13" ht="46.5" customHeight="1">
      <c r="A39" s="101">
        <v>37</v>
      </c>
      <c r="B39" s="196" t="s">
        <v>140</v>
      </c>
      <c r="C39" s="109" t="s">
        <v>141</v>
      </c>
      <c r="D39" s="101" t="s">
        <v>119</v>
      </c>
      <c r="E39" s="101">
        <f>E3+E4+E5+E6+E10+E11+E12+E13+E23</f>
        <v>15</v>
      </c>
      <c r="F39" s="101">
        <v>0</v>
      </c>
      <c r="G39" s="194" t="s">
        <v>142</v>
      </c>
      <c r="H39" s="107" t="s">
        <v>100</v>
      </c>
      <c r="I39" s="101" t="s">
        <v>68</v>
      </c>
      <c r="J39" s="101" t="s">
        <v>69</v>
      </c>
      <c r="K39" s="108" t="s">
        <v>143</v>
      </c>
    </row>
    <row r="40" spans="1:13" ht="53.1" customHeight="1">
      <c r="A40" s="101">
        <v>38</v>
      </c>
      <c r="B40" s="197"/>
      <c r="C40" s="109" t="s">
        <v>144</v>
      </c>
      <c r="D40" s="101" t="s">
        <v>119</v>
      </c>
      <c r="E40" s="101">
        <f>E39</f>
        <v>15</v>
      </c>
      <c r="F40" s="101">
        <v>0</v>
      </c>
      <c r="G40" s="194"/>
      <c r="H40" s="107" t="s">
        <v>100</v>
      </c>
      <c r="I40" s="101" t="s">
        <v>68</v>
      </c>
      <c r="J40" s="101" t="s">
        <v>69</v>
      </c>
      <c r="K40" s="108" t="s">
        <v>143</v>
      </c>
    </row>
    <row r="41" spans="1:13" ht="67.5" customHeight="1">
      <c r="A41" s="101">
        <v>39</v>
      </c>
      <c r="B41" s="197"/>
      <c r="C41" s="109" t="s">
        <v>145</v>
      </c>
      <c r="D41" s="101" t="s">
        <v>119</v>
      </c>
      <c r="E41" s="101">
        <f>E8+E16+E18+E19+E20+E24+E21++E22+E14+E9+E17</f>
        <v>56</v>
      </c>
      <c r="F41" s="101">
        <f>F19+F29+F18+F30</f>
        <v>0</v>
      </c>
      <c r="G41" s="194"/>
      <c r="H41" s="107" t="s">
        <v>100</v>
      </c>
      <c r="I41" s="101" t="s">
        <v>68</v>
      </c>
      <c r="J41" s="101" t="s">
        <v>69</v>
      </c>
      <c r="K41" s="108" t="s">
        <v>146</v>
      </c>
    </row>
    <row r="42" spans="1:13" ht="21" customHeight="1">
      <c r="A42" s="101">
        <v>40</v>
      </c>
      <c r="B42" s="197"/>
      <c r="C42" s="109" t="s">
        <v>147</v>
      </c>
      <c r="D42" s="101" t="s">
        <v>126</v>
      </c>
      <c r="E42" s="101">
        <v>33</v>
      </c>
      <c r="F42" s="101">
        <v>0</v>
      </c>
      <c r="G42" s="194"/>
      <c r="H42" s="107" t="s">
        <v>100</v>
      </c>
      <c r="I42" s="101" t="s">
        <v>68</v>
      </c>
      <c r="J42" s="101" t="s">
        <v>69</v>
      </c>
      <c r="K42" s="108" t="s">
        <v>148</v>
      </c>
    </row>
    <row r="43" spans="1:13" ht="21" customHeight="1">
      <c r="A43" s="101">
        <v>41</v>
      </c>
      <c r="B43" s="197"/>
      <c r="C43" s="109" t="s">
        <v>149</v>
      </c>
      <c r="D43" s="101" t="s">
        <v>119</v>
      </c>
      <c r="E43" s="101">
        <v>3</v>
      </c>
      <c r="F43" s="101">
        <v>0</v>
      </c>
      <c r="G43" s="194"/>
      <c r="H43" s="107" t="s">
        <v>100</v>
      </c>
      <c r="I43" s="101" t="s">
        <v>68</v>
      </c>
      <c r="J43" s="101" t="s">
        <v>69</v>
      </c>
      <c r="K43" s="108" t="s">
        <v>150</v>
      </c>
    </row>
    <row r="44" spans="1:13" ht="21" customHeight="1">
      <c r="A44" s="101">
        <v>42</v>
      </c>
      <c r="B44" s="197"/>
      <c r="C44" s="109" t="s">
        <v>151</v>
      </c>
      <c r="D44" s="101" t="s">
        <v>126</v>
      </c>
      <c r="E44" s="101">
        <v>20</v>
      </c>
      <c r="F44" s="101">
        <v>0</v>
      </c>
      <c r="G44" s="194"/>
      <c r="H44" s="107" t="s">
        <v>100</v>
      </c>
      <c r="I44" s="101" t="s">
        <v>68</v>
      </c>
      <c r="J44" s="101" t="s">
        <v>69</v>
      </c>
      <c r="K44" s="108" t="s">
        <v>150</v>
      </c>
    </row>
    <row r="45" spans="1:13" ht="21" customHeight="1">
      <c r="A45" s="101">
        <v>43</v>
      </c>
      <c r="B45" s="197"/>
      <c r="C45" s="109" t="s">
        <v>152</v>
      </c>
      <c r="D45" s="101" t="s">
        <v>119</v>
      </c>
      <c r="E45" s="101">
        <v>3</v>
      </c>
      <c r="F45" s="101">
        <v>0</v>
      </c>
      <c r="G45" s="194"/>
      <c r="H45" s="107" t="s">
        <v>100</v>
      </c>
      <c r="I45" s="101" t="s">
        <v>68</v>
      </c>
      <c r="J45" s="101" t="s">
        <v>69</v>
      </c>
      <c r="K45" s="122" t="s">
        <v>150</v>
      </c>
    </row>
    <row r="46" spans="1:13" ht="50.25" customHeight="1">
      <c r="A46" s="101">
        <v>44</v>
      </c>
      <c r="B46" s="123" t="s">
        <v>153</v>
      </c>
      <c r="C46" s="124" t="s">
        <v>154</v>
      </c>
      <c r="D46" s="101" t="s">
        <v>107</v>
      </c>
      <c r="E46" s="186">
        <v>1</v>
      </c>
      <c r="F46" s="186"/>
      <c r="G46" s="110">
        <v>46023</v>
      </c>
      <c r="H46" s="107" t="s">
        <v>100</v>
      </c>
      <c r="I46" s="101" t="s">
        <v>68</v>
      </c>
      <c r="J46" s="101" t="s">
        <v>69</v>
      </c>
      <c r="K46" s="122"/>
      <c r="L46" s="123"/>
    </row>
    <row r="47" spans="1:13" ht="40.5" customHeight="1">
      <c r="A47" s="101">
        <v>45</v>
      </c>
      <c r="B47" s="124" t="s">
        <v>155</v>
      </c>
      <c r="C47" s="124" t="s">
        <v>156</v>
      </c>
      <c r="D47" s="101" t="s">
        <v>119</v>
      </c>
      <c r="E47" s="101">
        <v>1</v>
      </c>
      <c r="F47" s="101">
        <v>0</v>
      </c>
      <c r="G47" s="125" t="s">
        <v>157</v>
      </c>
      <c r="H47" s="107" t="s">
        <v>100</v>
      </c>
      <c r="I47" s="101" t="s">
        <v>68</v>
      </c>
      <c r="J47" s="101" t="s">
        <v>69</v>
      </c>
      <c r="K47" s="122"/>
    </row>
    <row r="48" spans="1:13" ht="20.100000000000001" customHeight="1">
      <c r="A48" s="126" t="s">
        <v>158</v>
      </c>
    </row>
    <row r="49" spans="1:11" ht="17.100000000000001" customHeight="1">
      <c r="A49" s="187" t="s">
        <v>159</v>
      </c>
      <c r="B49" s="187"/>
      <c r="C49" s="187"/>
      <c r="D49" s="187"/>
      <c r="E49" s="187"/>
      <c r="F49" s="187"/>
      <c r="G49" s="187"/>
      <c r="H49" s="188"/>
      <c r="I49" s="187"/>
      <c r="J49" s="188"/>
      <c r="K49" s="187"/>
    </row>
    <row r="50" spans="1:11" ht="61.5" customHeight="1">
      <c r="A50" s="187" t="s">
        <v>160</v>
      </c>
      <c r="B50" s="187"/>
      <c r="C50" s="187"/>
      <c r="D50" s="187"/>
      <c r="E50" s="187"/>
      <c r="F50" s="187"/>
      <c r="G50" s="187"/>
      <c r="H50" s="188"/>
      <c r="I50" s="187"/>
      <c r="J50" s="188"/>
      <c r="K50" s="187"/>
    </row>
    <row r="51" spans="1:11" ht="78.599999999999994" customHeight="1">
      <c r="A51" s="187" t="s">
        <v>161</v>
      </c>
      <c r="B51" s="187"/>
      <c r="C51" s="187"/>
      <c r="D51" s="187"/>
      <c r="E51" s="187"/>
      <c r="F51" s="187"/>
      <c r="G51" s="187"/>
      <c r="H51" s="188"/>
      <c r="I51" s="187"/>
      <c r="J51" s="188"/>
      <c r="K51" s="187"/>
    </row>
    <row r="52" spans="1:11" s="99" customFormat="1" ht="24" customHeight="1">
      <c r="A52" s="189" t="s">
        <v>162</v>
      </c>
      <c r="B52" s="189"/>
      <c r="C52" s="189"/>
      <c r="D52" s="189"/>
      <c r="E52" s="189"/>
      <c r="F52" s="189"/>
      <c r="G52" s="189"/>
      <c r="H52" s="190"/>
      <c r="I52" s="189"/>
      <c r="J52" s="190"/>
      <c r="K52" s="189"/>
    </row>
  </sheetData>
  <mergeCells count="21">
    <mergeCell ref="A49:K49"/>
    <mergeCell ref="A50:K50"/>
    <mergeCell ref="A51:K51"/>
    <mergeCell ref="A52:K52"/>
    <mergeCell ref="B3:B9"/>
    <mergeCell ref="B10:B15"/>
    <mergeCell ref="B16:B17"/>
    <mergeCell ref="B18:B19"/>
    <mergeCell ref="B21:B22"/>
    <mergeCell ref="B23:B24"/>
    <mergeCell ref="B25:B28"/>
    <mergeCell ref="B29:B30"/>
    <mergeCell ref="B31:B36"/>
    <mergeCell ref="B37:B38"/>
    <mergeCell ref="B39:B45"/>
    <mergeCell ref="G39:G45"/>
    <mergeCell ref="A1:K1"/>
    <mergeCell ref="E36:F36"/>
    <mergeCell ref="E37:F37"/>
    <mergeCell ref="E38:F38"/>
    <mergeCell ref="E46:F46"/>
  </mergeCells>
  <phoneticPr fontId="21" type="noConversion"/>
  <pageMargins left="0.75" right="0.75" top="1" bottom="1" header="0.5" footer="0.5"/>
  <pageSetup paperSize="8" scale="68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XDP125"/>
  <sheetViews>
    <sheetView zoomScale="85" zoomScaleNormal="85" workbookViewId="0">
      <pane ySplit="3" topLeftCell="A93" activePane="bottomLeft" state="frozen"/>
      <selection pane="bottomLeft" activeCell="A96" sqref="A96:XFD102"/>
    </sheetView>
  </sheetViews>
  <sheetFormatPr defaultColWidth="9" defaultRowHeight="13.5"/>
  <cols>
    <col min="1" max="1" width="7.875" style="2" customWidth="1"/>
    <col min="2" max="2" width="30.5" style="2" customWidth="1"/>
    <col min="3" max="3" width="19.125" style="2" customWidth="1"/>
    <col min="4" max="4" width="9" style="3"/>
    <col min="5" max="5" width="10.875" style="4" customWidth="1"/>
    <col min="6" max="6" width="12.125" style="4" customWidth="1"/>
    <col min="7" max="7" width="12.125" style="2" customWidth="1"/>
    <col min="8" max="8" width="15.125" style="2" customWidth="1"/>
    <col min="9" max="9" width="9" style="4"/>
    <col min="10" max="10" width="12.625" style="4"/>
    <col min="11" max="11" width="9" style="4"/>
    <col min="12" max="12" width="9.625" style="4" customWidth="1"/>
    <col min="13" max="14" width="9.875" style="2" customWidth="1"/>
    <col min="15" max="17" width="9" style="4"/>
    <col min="18" max="20" width="9" style="5"/>
    <col min="21" max="21" width="9.375" style="6" customWidth="1"/>
    <col min="22" max="16344" width="9" style="4"/>
    <col min="16345" max="16384" width="9" style="80"/>
  </cols>
  <sheetData>
    <row r="1" spans="1:21" s="4" customFormat="1" ht="38.25" customHeight="1">
      <c r="A1" s="198" t="s">
        <v>171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9"/>
      <c r="P1" s="199"/>
      <c r="Q1" s="199"/>
      <c r="R1" s="198"/>
      <c r="S1" s="198"/>
      <c r="T1" s="198"/>
      <c r="U1" s="198"/>
    </row>
    <row r="2" spans="1:21" s="4" customFormat="1" ht="23.25" customHeight="1">
      <c r="A2" s="202" t="s">
        <v>1</v>
      </c>
      <c r="B2" s="202" t="s">
        <v>172</v>
      </c>
      <c r="C2" s="202" t="s">
        <v>173</v>
      </c>
      <c r="D2" s="204" t="s">
        <v>174</v>
      </c>
      <c r="E2" s="206" t="s">
        <v>175</v>
      </c>
      <c r="F2" s="206" t="s">
        <v>176</v>
      </c>
      <c r="G2" s="206" t="s">
        <v>177</v>
      </c>
      <c r="H2" s="206" t="s">
        <v>178</v>
      </c>
      <c r="I2" s="206" t="s">
        <v>179</v>
      </c>
      <c r="J2" s="206" t="s">
        <v>180</v>
      </c>
      <c r="K2" s="206" t="s">
        <v>181</v>
      </c>
      <c r="L2" s="206" t="s">
        <v>182</v>
      </c>
      <c r="M2" s="208" t="s">
        <v>183</v>
      </c>
      <c r="N2" s="208" t="s">
        <v>184</v>
      </c>
      <c r="O2" s="210" t="s">
        <v>185</v>
      </c>
      <c r="P2" s="210" t="s">
        <v>186</v>
      </c>
      <c r="Q2" s="210" t="s">
        <v>187</v>
      </c>
      <c r="R2" s="206" t="s">
        <v>188</v>
      </c>
      <c r="S2" s="206" t="s">
        <v>189</v>
      </c>
      <c r="T2" s="206" t="s">
        <v>190</v>
      </c>
      <c r="U2" s="206" t="s">
        <v>13</v>
      </c>
    </row>
    <row r="3" spans="1:21" s="4" customFormat="1" ht="128.1" customHeight="1">
      <c r="A3" s="203"/>
      <c r="B3" s="203"/>
      <c r="C3" s="203"/>
      <c r="D3" s="205"/>
      <c r="E3" s="207"/>
      <c r="F3" s="207"/>
      <c r="G3" s="207"/>
      <c r="H3" s="207"/>
      <c r="I3" s="207"/>
      <c r="J3" s="207"/>
      <c r="K3" s="207"/>
      <c r="L3" s="207"/>
      <c r="M3" s="209"/>
      <c r="N3" s="209"/>
      <c r="O3" s="211"/>
      <c r="P3" s="211"/>
      <c r="Q3" s="211"/>
      <c r="R3" s="207"/>
      <c r="S3" s="207"/>
      <c r="T3" s="207"/>
      <c r="U3" s="207"/>
    </row>
    <row r="4" spans="1:21" s="4" customFormat="1" ht="39" customHeight="1">
      <c r="A4" s="81">
        <v>1</v>
      </c>
      <c r="B4" s="82" t="s">
        <v>191</v>
      </c>
      <c r="C4" s="82" t="s">
        <v>192</v>
      </c>
      <c r="D4" s="82">
        <v>3</v>
      </c>
      <c r="E4" s="82">
        <v>4150</v>
      </c>
      <c r="F4" s="82">
        <f t="shared" ref="F4:F28" si="0">I4+K4+J4+L4</f>
        <v>24</v>
      </c>
      <c r="G4" s="82" t="s">
        <v>170</v>
      </c>
      <c r="H4" s="82">
        <f t="shared" ref="H4:H29" si="1">E4*F4</f>
        <v>99600</v>
      </c>
      <c r="I4" s="82">
        <v>16</v>
      </c>
      <c r="J4" s="82">
        <v>0</v>
      </c>
      <c r="K4" s="82">
        <v>8</v>
      </c>
      <c r="L4" s="83">
        <v>0</v>
      </c>
      <c r="M4" s="82" t="s">
        <v>68</v>
      </c>
      <c r="N4" s="82" t="s">
        <v>68</v>
      </c>
      <c r="O4" s="84"/>
      <c r="P4" s="84"/>
      <c r="Q4" s="84"/>
      <c r="R4" s="31" t="s">
        <v>193</v>
      </c>
      <c r="S4" s="31" t="s">
        <v>68</v>
      </c>
      <c r="T4" s="31" t="s">
        <v>68</v>
      </c>
      <c r="U4" s="85"/>
    </row>
    <row r="5" spans="1:21" s="4" customFormat="1" ht="39" customHeight="1">
      <c r="A5" s="81">
        <v>2</v>
      </c>
      <c r="B5" s="82" t="s">
        <v>194</v>
      </c>
      <c r="C5" s="82" t="s">
        <v>195</v>
      </c>
      <c r="D5" s="82">
        <v>3</v>
      </c>
      <c r="E5" s="82">
        <v>265</v>
      </c>
      <c r="F5" s="82">
        <f t="shared" si="0"/>
        <v>24</v>
      </c>
      <c r="G5" s="82" t="s">
        <v>170</v>
      </c>
      <c r="H5" s="82">
        <f t="shared" si="1"/>
        <v>6360</v>
      </c>
      <c r="I5" s="82">
        <v>16</v>
      </c>
      <c r="J5" s="82">
        <v>0</v>
      </c>
      <c r="K5" s="82">
        <v>8</v>
      </c>
      <c r="L5" s="83">
        <v>0</v>
      </c>
      <c r="M5" s="82" t="s">
        <v>68</v>
      </c>
      <c r="N5" s="82" t="s">
        <v>68</v>
      </c>
      <c r="O5" s="84"/>
      <c r="P5" s="84"/>
      <c r="Q5" s="84"/>
      <c r="R5" s="31" t="s">
        <v>193</v>
      </c>
      <c r="S5" s="31" t="s">
        <v>68</v>
      </c>
      <c r="T5" s="31" t="s">
        <v>68</v>
      </c>
      <c r="U5" s="85"/>
    </row>
    <row r="6" spans="1:21" s="4" customFormat="1" ht="39" customHeight="1">
      <c r="A6" s="81">
        <v>3</v>
      </c>
      <c r="B6" s="82" t="s">
        <v>194</v>
      </c>
      <c r="C6" s="82" t="s">
        <v>196</v>
      </c>
      <c r="D6" s="82">
        <v>3</v>
      </c>
      <c r="E6" s="82">
        <v>120</v>
      </c>
      <c r="F6" s="82">
        <f t="shared" si="0"/>
        <v>6</v>
      </c>
      <c r="G6" s="82" t="s">
        <v>170</v>
      </c>
      <c r="H6" s="82">
        <f t="shared" si="1"/>
        <v>720</v>
      </c>
      <c r="I6" s="82">
        <v>0</v>
      </c>
      <c r="J6" s="82">
        <v>6</v>
      </c>
      <c r="K6" s="82">
        <v>0</v>
      </c>
      <c r="L6" s="83">
        <v>0</v>
      </c>
      <c r="M6" s="82" t="s">
        <v>68</v>
      </c>
      <c r="N6" s="82" t="s">
        <v>68</v>
      </c>
      <c r="O6" s="84"/>
      <c r="P6" s="84"/>
      <c r="Q6" s="84"/>
      <c r="R6" s="31" t="s">
        <v>68</v>
      </c>
      <c r="S6" s="31" t="s">
        <v>72</v>
      </c>
      <c r="T6" s="31" t="s">
        <v>72</v>
      </c>
      <c r="U6" s="85"/>
    </row>
    <row r="7" spans="1:21" s="4" customFormat="1" ht="39" customHeight="1">
      <c r="A7" s="81">
        <v>4</v>
      </c>
      <c r="B7" s="82" t="s">
        <v>197</v>
      </c>
      <c r="C7" s="82" t="s">
        <v>198</v>
      </c>
      <c r="D7" s="82">
        <v>3</v>
      </c>
      <c r="E7" s="82">
        <v>120</v>
      </c>
      <c r="F7" s="82">
        <f t="shared" si="0"/>
        <v>6</v>
      </c>
      <c r="G7" s="82" t="s">
        <v>170</v>
      </c>
      <c r="H7" s="82">
        <f t="shared" si="1"/>
        <v>720</v>
      </c>
      <c r="I7" s="82">
        <v>0</v>
      </c>
      <c r="J7" s="82">
        <v>6</v>
      </c>
      <c r="K7" s="82">
        <v>0</v>
      </c>
      <c r="L7" s="83">
        <v>0</v>
      </c>
      <c r="M7" s="82" t="s">
        <v>68</v>
      </c>
      <c r="N7" s="82" t="s">
        <v>68</v>
      </c>
      <c r="O7" s="84"/>
      <c r="P7" s="84"/>
      <c r="Q7" s="84"/>
      <c r="R7" s="31" t="s">
        <v>68</v>
      </c>
      <c r="S7" s="31" t="s">
        <v>72</v>
      </c>
      <c r="T7" s="31" t="s">
        <v>68</v>
      </c>
      <c r="U7" s="86"/>
    </row>
    <row r="8" spans="1:21" s="4" customFormat="1" ht="39" customHeight="1">
      <c r="A8" s="81">
        <v>5</v>
      </c>
      <c r="B8" s="82" t="s">
        <v>199</v>
      </c>
      <c r="C8" s="82" t="s">
        <v>195</v>
      </c>
      <c r="D8" s="82">
        <v>3</v>
      </c>
      <c r="E8" s="82">
        <v>285</v>
      </c>
      <c r="F8" s="82">
        <f t="shared" si="0"/>
        <v>8</v>
      </c>
      <c r="G8" s="82" t="s">
        <v>170</v>
      </c>
      <c r="H8" s="82">
        <f t="shared" si="1"/>
        <v>2280</v>
      </c>
      <c r="I8" s="82">
        <v>8</v>
      </c>
      <c r="J8" s="82">
        <v>0</v>
      </c>
      <c r="K8" s="82">
        <v>0</v>
      </c>
      <c r="L8" s="83">
        <v>0</v>
      </c>
      <c r="M8" s="82" t="s">
        <v>68</v>
      </c>
      <c r="N8" s="82" t="s">
        <v>68</v>
      </c>
      <c r="O8" s="84"/>
      <c r="P8" s="84"/>
      <c r="Q8" s="84"/>
      <c r="R8" s="31" t="s">
        <v>68</v>
      </c>
      <c r="S8" s="31" t="s">
        <v>68</v>
      </c>
      <c r="T8" s="31" t="s">
        <v>68</v>
      </c>
      <c r="U8" s="86"/>
    </row>
    <row r="9" spans="1:21" s="4" customFormat="1" ht="39" customHeight="1">
      <c r="A9" s="81">
        <v>6</v>
      </c>
      <c r="B9" s="82" t="s">
        <v>200</v>
      </c>
      <c r="C9" s="82" t="s">
        <v>201</v>
      </c>
      <c r="D9" s="82">
        <v>3</v>
      </c>
      <c r="E9" s="82">
        <v>830</v>
      </c>
      <c r="F9" s="82">
        <f t="shared" si="0"/>
        <v>22</v>
      </c>
      <c r="G9" s="82" t="s">
        <v>170</v>
      </c>
      <c r="H9" s="82">
        <f t="shared" si="1"/>
        <v>18260</v>
      </c>
      <c r="I9" s="82">
        <v>16</v>
      </c>
      <c r="J9" s="82">
        <v>6</v>
      </c>
      <c r="K9" s="82">
        <v>0</v>
      </c>
      <c r="L9" s="83">
        <v>0</v>
      </c>
      <c r="M9" s="82" t="s">
        <v>72</v>
      </c>
      <c r="N9" s="82" t="s">
        <v>72</v>
      </c>
      <c r="O9" s="84"/>
      <c r="P9" s="84"/>
      <c r="Q9" s="84"/>
      <c r="R9" s="31" t="s">
        <v>193</v>
      </c>
      <c r="S9" s="31" t="s">
        <v>68</v>
      </c>
      <c r="T9" s="31" t="s">
        <v>68</v>
      </c>
      <c r="U9" s="31"/>
    </row>
    <row r="10" spans="1:21" s="4" customFormat="1" ht="39" customHeight="1">
      <c r="A10" s="81">
        <v>7</v>
      </c>
      <c r="B10" s="82" t="s">
        <v>202</v>
      </c>
      <c r="C10" s="82" t="s">
        <v>195</v>
      </c>
      <c r="D10" s="82">
        <v>3</v>
      </c>
      <c r="E10" s="82">
        <v>330</v>
      </c>
      <c r="F10" s="82">
        <f t="shared" si="0"/>
        <v>16</v>
      </c>
      <c r="G10" s="82" t="s">
        <v>170</v>
      </c>
      <c r="H10" s="82">
        <f t="shared" si="1"/>
        <v>5280</v>
      </c>
      <c r="I10" s="82">
        <v>16</v>
      </c>
      <c r="J10" s="82">
        <v>0</v>
      </c>
      <c r="K10" s="82">
        <v>0</v>
      </c>
      <c r="L10" s="83">
        <v>0</v>
      </c>
      <c r="M10" s="82" t="s">
        <v>68</v>
      </c>
      <c r="N10" s="82" t="s">
        <v>68</v>
      </c>
      <c r="O10" s="84"/>
      <c r="P10" s="84"/>
      <c r="Q10" s="84"/>
      <c r="R10" s="31" t="s">
        <v>193</v>
      </c>
      <c r="S10" s="31" t="s">
        <v>68</v>
      </c>
      <c r="T10" s="31" t="s">
        <v>68</v>
      </c>
      <c r="U10" s="31"/>
    </row>
    <row r="11" spans="1:21" s="4" customFormat="1" ht="39" customHeight="1">
      <c r="A11" s="81">
        <v>8</v>
      </c>
      <c r="B11" s="82" t="s">
        <v>203</v>
      </c>
      <c r="C11" s="82" t="s">
        <v>195</v>
      </c>
      <c r="D11" s="82">
        <v>3</v>
      </c>
      <c r="E11" s="82">
        <v>370</v>
      </c>
      <c r="F11" s="82">
        <f t="shared" si="0"/>
        <v>14.2</v>
      </c>
      <c r="G11" s="82" t="s">
        <v>170</v>
      </c>
      <c r="H11" s="82">
        <f t="shared" si="1"/>
        <v>5254</v>
      </c>
      <c r="I11" s="82">
        <v>12</v>
      </c>
      <c r="J11" s="82">
        <v>0</v>
      </c>
      <c r="K11" s="82">
        <v>2.2000000000000002</v>
      </c>
      <c r="L11" s="83">
        <v>0</v>
      </c>
      <c r="M11" s="82" t="s">
        <v>68</v>
      </c>
      <c r="N11" s="82" t="s">
        <v>68</v>
      </c>
      <c r="O11" s="84"/>
      <c r="P11" s="84"/>
      <c r="Q11" s="84"/>
      <c r="R11" s="31" t="s">
        <v>193</v>
      </c>
      <c r="S11" s="31" t="s">
        <v>68</v>
      </c>
      <c r="T11" s="31" t="s">
        <v>68</v>
      </c>
      <c r="U11" s="31"/>
    </row>
    <row r="12" spans="1:21" s="4" customFormat="1" ht="39" customHeight="1">
      <c r="A12" s="81">
        <v>9</v>
      </c>
      <c r="B12" s="82" t="s">
        <v>204</v>
      </c>
      <c r="C12" s="82" t="s">
        <v>201</v>
      </c>
      <c r="D12" s="82">
        <v>3</v>
      </c>
      <c r="E12" s="82">
        <v>700</v>
      </c>
      <c r="F12" s="82">
        <f t="shared" si="0"/>
        <v>16</v>
      </c>
      <c r="G12" s="82" t="s">
        <v>170</v>
      </c>
      <c r="H12" s="82">
        <f t="shared" si="1"/>
        <v>11200</v>
      </c>
      <c r="I12" s="82">
        <v>16</v>
      </c>
      <c r="J12" s="82">
        <v>0</v>
      </c>
      <c r="K12" s="82">
        <v>0</v>
      </c>
      <c r="L12" s="83">
        <v>0</v>
      </c>
      <c r="M12" s="82" t="s">
        <v>68</v>
      </c>
      <c r="N12" s="82" t="s">
        <v>68</v>
      </c>
      <c r="O12" s="84"/>
      <c r="P12" s="84">
        <v>1</v>
      </c>
      <c r="Q12" s="84"/>
      <c r="R12" s="31" t="s">
        <v>193</v>
      </c>
      <c r="S12" s="31" t="s">
        <v>68</v>
      </c>
      <c r="T12" s="31" t="s">
        <v>68</v>
      </c>
      <c r="U12" s="31"/>
    </row>
    <row r="13" spans="1:21" s="4" customFormat="1" ht="39" customHeight="1">
      <c r="A13" s="81">
        <v>10</v>
      </c>
      <c r="B13" s="82" t="s">
        <v>205</v>
      </c>
      <c r="C13" s="82" t="s">
        <v>201</v>
      </c>
      <c r="D13" s="82">
        <v>3</v>
      </c>
      <c r="E13" s="82">
        <v>795</v>
      </c>
      <c r="F13" s="82">
        <f t="shared" si="0"/>
        <v>24</v>
      </c>
      <c r="G13" s="82" t="s">
        <v>170</v>
      </c>
      <c r="H13" s="82">
        <f t="shared" si="1"/>
        <v>19080</v>
      </c>
      <c r="I13" s="82">
        <v>16</v>
      </c>
      <c r="J13" s="82">
        <v>0</v>
      </c>
      <c r="K13" s="82">
        <v>8</v>
      </c>
      <c r="L13" s="83">
        <v>0</v>
      </c>
      <c r="M13" s="82" t="s">
        <v>68</v>
      </c>
      <c r="N13" s="82" t="s">
        <v>68</v>
      </c>
      <c r="O13" s="84"/>
      <c r="P13" s="84"/>
      <c r="Q13" s="84"/>
      <c r="R13" s="31" t="s">
        <v>193</v>
      </c>
      <c r="S13" s="31" t="s">
        <v>68</v>
      </c>
      <c r="T13" s="31" t="s">
        <v>68</v>
      </c>
      <c r="U13" s="31"/>
    </row>
    <row r="14" spans="1:21" s="4" customFormat="1" ht="39" customHeight="1">
      <c r="A14" s="81">
        <v>11</v>
      </c>
      <c r="B14" s="82" t="s">
        <v>206</v>
      </c>
      <c r="C14" s="82" t="s">
        <v>195</v>
      </c>
      <c r="D14" s="82">
        <v>3</v>
      </c>
      <c r="E14" s="82">
        <v>390</v>
      </c>
      <c r="F14" s="82">
        <f t="shared" si="0"/>
        <v>12</v>
      </c>
      <c r="G14" s="82" t="s">
        <v>170</v>
      </c>
      <c r="H14" s="82">
        <f t="shared" si="1"/>
        <v>4680</v>
      </c>
      <c r="I14" s="82">
        <v>0</v>
      </c>
      <c r="J14" s="82">
        <v>8</v>
      </c>
      <c r="K14" s="82">
        <v>4</v>
      </c>
      <c r="L14" s="83">
        <v>0</v>
      </c>
      <c r="M14" s="82" t="s">
        <v>68</v>
      </c>
      <c r="N14" s="82" t="s">
        <v>68</v>
      </c>
      <c r="O14" s="84"/>
      <c r="P14" s="84"/>
      <c r="Q14" s="84"/>
      <c r="R14" s="31" t="s">
        <v>68</v>
      </c>
      <c r="S14" s="31" t="s">
        <v>72</v>
      </c>
      <c r="T14" s="31" t="s">
        <v>68</v>
      </c>
      <c r="U14" s="31"/>
    </row>
    <row r="15" spans="1:21" s="4" customFormat="1" ht="39" customHeight="1">
      <c r="A15" s="81">
        <v>12</v>
      </c>
      <c r="B15" s="82" t="s">
        <v>207</v>
      </c>
      <c r="C15" s="82" t="s">
        <v>208</v>
      </c>
      <c r="D15" s="82">
        <v>3</v>
      </c>
      <c r="E15" s="82">
        <v>160</v>
      </c>
      <c r="F15" s="82">
        <f t="shared" si="0"/>
        <v>12</v>
      </c>
      <c r="G15" s="82" t="s">
        <v>170</v>
      </c>
      <c r="H15" s="82">
        <f t="shared" si="1"/>
        <v>1920</v>
      </c>
      <c r="I15" s="82">
        <v>0</v>
      </c>
      <c r="J15" s="82">
        <v>8</v>
      </c>
      <c r="K15" s="82">
        <v>4</v>
      </c>
      <c r="L15" s="83">
        <v>0</v>
      </c>
      <c r="M15" s="82" t="s">
        <v>68</v>
      </c>
      <c r="N15" s="82" t="s">
        <v>68</v>
      </c>
      <c r="O15" s="84"/>
      <c r="P15" s="84"/>
      <c r="Q15" s="84"/>
      <c r="R15" s="31" t="s">
        <v>68</v>
      </c>
      <c r="S15" s="31" t="s">
        <v>72</v>
      </c>
      <c r="T15" s="31" t="s">
        <v>68</v>
      </c>
      <c r="U15" s="31"/>
    </row>
    <row r="16" spans="1:21" s="4" customFormat="1" ht="39" customHeight="1">
      <c r="A16" s="81">
        <v>13</v>
      </c>
      <c r="B16" s="82" t="s">
        <v>209</v>
      </c>
      <c r="C16" s="82" t="s">
        <v>210</v>
      </c>
      <c r="D16" s="82">
        <v>3</v>
      </c>
      <c r="E16" s="82">
        <v>3000</v>
      </c>
      <c r="F16" s="82">
        <f t="shared" si="0"/>
        <v>24</v>
      </c>
      <c r="G16" s="82" t="s">
        <v>170</v>
      </c>
      <c r="H16" s="82">
        <f t="shared" si="1"/>
        <v>72000</v>
      </c>
      <c r="I16" s="82">
        <v>16</v>
      </c>
      <c r="J16" s="82">
        <v>0</v>
      </c>
      <c r="K16" s="82">
        <v>8</v>
      </c>
      <c r="L16" s="83">
        <v>0</v>
      </c>
      <c r="M16" s="82" t="s">
        <v>68</v>
      </c>
      <c r="N16" s="82" t="s">
        <v>68</v>
      </c>
      <c r="O16" s="84"/>
      <c r="P16" s="84"/>
      <c r="Q16" s="84"/>
      <c r="R16" s="31" t="s">
        <v>193</v>
      </c>
      <c r="S16" s="31" t="s">
        <v>68</v>
      </c>
      <c r="T16" s="31" t="s">
        <v>68</v>
      </c>
      <c r="U16" s="31"/>
    </row>
    <row r="17" spans="1:21" s="4" customFormat="1" ht="39" customHeight="1">
      <c r="A17" s="81">
        <v>14</v>
      </c>
      <c r="B17" s="82" t="s">
        <v>211</v>
      </c>
      <c r="C17" s="82" t="s">
        <v>212</v>
      </c>
      <c r="D17" s="82">
        <v>3</v>
      </c>
      <c r="E17" s="82">
        <v>300</v>
      </c>
      <c r="F17" s="82">
        <f t="shared" si="0"/>
        <v>8</v>
      </c>
      <c r="G17" s="82" t="s">
        <v>170</v>
      </c>
      <c r="H17" s="82">
        <f t="shared" si="1"/>
        <v>2400</v>
      </c>
      <c r="I17" s="82">
        <v>0</v>
      </c>
      <c r="J17" s="82">
        <v>6</v>
      </c>
      <c r="K17" s="82">
        <v>2</v>
      </c>
      <c r="L17" s="83">
        <v>0</v>
      </c>
      <c r="M17" s="82" t="s">
        <v>68</v>
      </c>
      <c r="N17" s="82" t="s">
        <v>68</v>
      </c>
      <c r="O17" s="84"/>
      <c r="P17" s="84"/>
      <c r="Q17" s="84"/>
      <c r="R17" s="31" t="s">
        <v>68</v>
      </c>
      <c r="S17" s="31" t="s">
        <v>72</v>
      </c>
      <c r="T17" s="31" t="s">
        <v>68</v>
      </c>
      <c r="U17" s="31"/>
    </row>
    <row r="18" spans="1:21" s="4" customFormat="1" ht="39" customHeight="1">
      <c r="A18" s="81">
        <v>15</v>
      </c>
      <c r="B18" s="82" t="s">
        <v>213</v>
      </c>
      <c r="C18" s="82" t="s">
        <v>214</v>
      </c>
      <c r="D18" s="82">
        <v>3</v>
      </c>
      <c r="E18" s="82">
        <v>821</v>
      </c>
      <c r="F18" s="82">
        <f t="shared" si="0"/>
        <v>22</v>
      </c>
      <c r="G18" s="82" t="s">
        <v>170</v>
      </c>
      <c r="H18" s="82">
        <f t="shared" si="1"/>
        <v>18062</v>
      </c>
      <c r="I18" s="82">
        <v>12</v>
      </c>
      <c r="J18" s="82">
        <v>0</v>
      </c>
      <c r="K18" s="82">
        <v>10</v>
      </c>
      <c r="L18" s="83">
        <v>0</v>
      </c>
      <c r="M18" s="82" t="s">
        <v>68</v>
      </c>
      <c r="N18" s="82" t="s">
        <v>68</v>
      </c>
      <c r="O18" s="84"/>
      <c r="P18" s="84"/>
      <c r="Q18" s="84"/>
      <c r="R18" s="31" t="s">
        <v>193</v>
      </c>
      <c r="S18" s="31" t="s">
        <v>68</v>
      </c>
      <c r="T18" s="31" t="s">
        <v>68</v>
      </c>
      <c r="U18" s="31"/>
    </row>
    <row r="19" spans="1:21" s="4" customFormat="1" ht="39" customHeight="1">
      <c r="A19" s="81">
        <v>16</v>
      </c>
      <c r="B19" s="82" t="s">
        <v>213</v>
      </c>
      <c r="C19" s="82" t="s">
        <v>215</v>
      </c>
      <c r="D19" s="82">
        <v>2</v>
      </c>
      <c r="E19" s="82">
        <v>385</v>
      </c>
      <c r="F19" s="82">
        <f t="shared" si="0"/>
        <v>24</v>
      </c>
      <c r="G19" s="82" t="s">
        <v>170</v>
      </c>
      <c r="H19" s="82">
        <f t="shared" si="1"/>
        <v>9240</v>
      </c>
      <c r="I19" s="82">
        <v>14</v>
      </c>
      <c r="J19" s="82">
        <v>0</v>
      </c>
      <c r="K19" s="82">
        <v>10</v>
      </c>
      <c r="L19" s="83">
        <v>0</v>
      </c>
      <c r="M19" s="82" t="s">
        <v>68</v>
      </c>
      <c r="N19" s="82" t="s">
        <v>68</v>
      </c>
      <c r="O19" s="84"/>
      <c r="P19" s="84"/>
      <c r="Q19" s="84"/>
      <c r="R19" s="31" t="s">
        <v>193</v>
      </c>
      <c r="S19" s="31" t="s">
        <v>68</v>
      </c>
      <c r="T19" s="31" t="s">
        <v>68</v>
      </c>
      <c r="U19" s="31"/>
    </row>
    <row r="20" spans="1:21" s="4" customFormat="1" ht="39" customHeight="1">
      <c r="A20" s="81">
        <v>17</v>
      </c>
      <c r="B20" s="82" t="s">
        <v>216</v>
      </c>
      <c r="C20" s="82" t="s">
        <v>217</v>
      </c>
      <c r="D20" s="82">
        <v>2</v>
      </c>
      <c r="E20" s="82">
        <v>602</v>
      </c>
      <c r="F20" s="82">
        <f t="shared" si="0"/>
        <v>24</v>
      </c>
      <c r="G20" s="82" t="s">
        <v>170</v>
      </c>
      <c r="H20" s="82">
        <f t="shared" si="1"/>
        <v>14448</v>
      </c>
      <c r="I20" s="82">
        <v>14</v>
      </c>
      <c r="J20" s="82">
        <v>0</v>
      </c>
      <c r="K20" s="82">
        <v>10</v>
      </c>
      <c r="L20" s="83">
        <v>0</v>
      </c>
      <c r="M20" s="82" t="s">
        <v>68</v>
      </c>
      <c r="N20" s="82" t="s">
        <v>68</v>
      </c>
      <c r="O20" s="84"/>
      <c r="P20" s="84"/>
      <c r="Q20" s="84"/>
      <c r="R20" s="31" t="s">
        <v>68</v>
      </c>
      <c r="S20" s="31" t="s">
        <v>68</v>
      </c>
      <c r="T20" s="31" t="s">
        <v>68</v>
      </c>
      <c r="U20" s="31"/>
    </row>
    <row r="21" spans="1:21" s="4" customFormat="1" ht="39" customHeight="1">
      <c r="A21" s="81">
        <v>18</v>
      </c>
      <c r="B21" s="82" t="s">
        <v>218</v>
      </c>
      <c r="C21" s="82" t="s">
        <v>219</v>
      </c>
      <c r="D21" s="82">
        <v>3</v>
      </c>
      <c r="E21" s="82">
        <v>335</v>
      </c>
      <c r="F21" s="82">
        <f t="shared" si="0"/>
        <v>12</v>
      </c>
      <c r="G21" s="82" t="s">
        <v>170</v>
      </c>
      <c r="H21" s="82">
        <f t="shared" si="1"/>
        <v>4020</v>
      </c>
      <c r="I21" s="82">
        <v>0</v>
      </c>
      <c r="J21" s="82">
        <v>8</v>
      </c>
      <c r="K21" s="82">
        <v>4</v>
      </c>
      <c r="L21" s="83">
        <v>0</v>
      </c>
      <c r="M21" s="82" t="s">
        <v>68</v>
      </c>
      <c r="N21" s="82" t="s">
        <v>68</v>
      </c>
      <c r="O21" s="84"/>
      <c r="P21" s="84"/>
      <c r="Q21" s="84"/>
      <c r="R21" s="31" t="s">
        <v>68</v>
      </c>
      <c r="S21" s="31" t="s">
        <v>72</v>
      </c>
      <c r="T21" s="31" t="s">
        <v>68</v>
      </c>
      <c r="U21" s="31"/>
    </row>
    <row r="22" spans="1:21" s="4" customFormat="1" ht="39" customHeight="1">
      <c r="A22" s="81">
        <v>19</v>
      </c>
      <c r="B22" s="82" t="s">
        <v>220</v>
      </c>
      <c r="C22" s="82" t="s">
        <v>221</v>
      </c>
      <c r="D22" s="82">
        <v>3</v>
      </c>
      <c r="E22" s="82">
        <v>1800</v>
      </c>
      <c r="F22" s="82">
        <f t="shared" si="0"/>
        <v>24</v>
      </c>
      <c r="G22" s="82" t="s">
        <v>170</v>
      </c>
      <c r="H22" s="82">
        <f t="shared" si="1"/>
        <v>43200</v>
      </c>
      <c r="I22" s="82">
        <v>14</v>
      </c>
      <c r="J22" s="82">
        <v>0</v>
      </c>
      <c r="K22" s="82">
        <v>10</v>
      </c>
      <c r="L22" s="83">
        <v>0</v>
      </c>
      <c r="M22" s="82" t="s">
        <v>68</v>
      </c>
      <c r="N22" s="82" t="s">
        <v>68</v>
      </c>
      <c r="O22" s="84"/>
      <c r="P22" s="84"/>
      <c r="Q22" s="84"/>
      <c r="R22" s="31" t="s">
        <v>72</v>
      </c>
      <c r="S22" s="31" t="s">
        <v>68</v>
      </c>
      <c r="T22" s="31" t="s">
        <v>68</v>
      </c>
      <c r="U22" s="87"/>
    </row>
    <row r="23" spans="1:21" s="4" customFormat="1" ht="39" customHeight="1">
      <c r="A23" s="81">
        <v>20</v>
      </c>
      <c r="B23" s="82" t="s">
        <v>222</v>
      </c>
      <c r="C23" s="82" t="s">
        <v>223</v>
      </c>
      <c r="D23" s="82">
        <v>3</v>
      </c>
      <c r="E23" s="82">
        <v>170</v>
      </c>
      <c r="F23" s="82">
        <f t="shared" si="0"/>
        <v>18</v>
      </c>
      <c r="G23" s="82" t="s">
        <v>170</v>
      </c>
      <c r="H23" s="82">
        <f t="shared" si="1"/>
        <v>3060</v>
      </c>
      <c r="I23" s="82">
        <v>12</v>
      </c>
      <c r="J23" s="82">
        <v>0</v>
      </c>
      <c r="K23" s="82">
        <v>6</v>
      </c>
      <c r="L23" s="83">
        <v>0</v>
      </c>
      <c r="M23" s="82" t="s">
        <v>68</v>
      </c>
      <c r="N23" s="82" t="s">
        <v>68</v>
      </c>
      <c r="O23" s="84"/>
      <c r="P23" s="84"/>
      <c r="Q23" s="84"/>
      <c r="R23" s="31" t="s">
        <v>72</v>
      </c>
      <c r="S23" s="31" t="s">
        <v>68</v>
      </c>
      <c r="T23" s="31" t="s">
        <v>68</v>
      </c>
      <c r="U23" s="87"/>
    </row>
    <row r="24" spans="1:21" s="4" customFormat="1" ht="39" customHeight="1">
      <c r="A24" s="81">
        <v>21</v>
      </c>
      <c r="B24" s="82" t="s">
        <v>224</v>
      </c>
      <c r="C24" s="82" t="s">
        <v>225</v>
      </c>
      <c r="D24" s="82">
        <v>3</v>
      </c>
      <c r="E24" s="82">
        <v>980</v>
      </c>
      <c r="F24" s="82">
        <f t="shared" si="0"/>
        <v>18</v>
      </c>
      <c r="G24" s="82" t="s">
        <v>170</v>
      </c>
      <c r="H24" s="82">
        <f t="shared" si="1"/>
        <v>17640</v>
      </c>
      <c r="I24" s="82">
        <v>12</v>
      </c>
      <c r="J24" s="82">
        <v>0</v>
      </c>
      <c r="K24" s="82">
        <v>6</v>
      </c>
      <c r="L24" s="83">
        <v>0</v>
      </c>
      <c r="M24" s="82" t="s">
        <v>68</v>
      </c>
      <c r="N24" s="82" t="s">
        <v>68</v>
      </c>
      <c r="O24" s="84"/>
      <c r="P24" s="84"/>
      <c r="Q24" s="84"/>
      <c r="R24" s="31" t="s">
        <v>72</v>
      </c>
      <c r="S24" s="31" t="s">
        <v>68</v>
      </c>
      <c r="T24" s="31" t="s">
        <v>68</v>
      </c>
      <c r="U24" s="87"/>
    </row>
    <row r="25" spans="1:21" s="4" customFormat="1" ht="39" customHeight="1">
      <c r="A25" s="81">
        <v>22</v>
      </c>
      <c r="B25" s="82" t="s">
        <v>226</v>
      </c>
      <c r="C25" s="82" t="s">
        <v>227</v>
      </c>
      <c r="D25" s="82">
        <v>2</v>
      </c>
      <c r="E25" s="82">
        <v>1020</v>
      </c>
      <c r="F25" s="82">
        <f t="shared" si="0"/>
        <v>32</v>
      </c>
      <c r="G25" s="82" t="s">
        <v>170</v>
      </c>
      <c r="H25" s="82">
        <f t="shared" si="1"/>
        <v>32640</v>
      </c>
      <c r="I25" s="82">
        <v>22</v>
      </c>
      <c r="J25" s="82">
        <v>0</v>
      </c>
      <c r="K25" s="82">
        <v>10</v>
      </c>
      <c r="L25" s="83">
        <v>0</v>
      </c>
      <c r="M25" s="82" t="s">
        <v>72</v>
      </c>
      <c r="N25" s="82" t="s">
        <v>72</v>
      </c>
      <c r="O25" s="84"/>
      <c r="P25" s="84"/>
      <c r="Q25" s="84"/>
      <c r="R25" s="31" t="s">
        <v>72</v>
      </c>
      <c r="S25" s="31" t="s">
        <v>68</v>
      </c>
      <c r="T25" s="31" t="s">
        <v>68</v>
      </c>
      <c r="U25" s="87"/>
    </row>
    <row r="26" spans="1:21" s="4" customFormat="1" ht="39" customHeight="1">
      <c r="A26" s="81">
        <v>23</v>
      </c>
      <c r="B26" s="82" t="s">
        <v>228</v>
      </c>
      <c r="C26" s="82" t="s">
        <v>229</v>
      </c>
      <c r="D26" s="82">
        <v>2</v>
      </c>
      <c r="E26" s="82">
        <v>12530</v>
      </c>
      <c r="F26" s="82">
        <f t="shared" si="0"/>
        <v>50</v>
      </c>
      <c r="G26" s="82" t="s">
        <v>170</v>
      </c>
      <c r="H26" s="82">
        <f t="shared" si="1"/>
        <v>626500</v>
      </c>
      <c r="I26" s="82">
        <v>40</v>
      </c>
      <c r="J26" s="82">
        <v>0</v>
      </c>
      <c r="K26" s="82">
        <v>0</v>
      </c>
      <c r="L26" s="83">
        <v>10</v>
      </c>
      <c r="M26" s="82" t="s">
        <v>72</v>
      </c>
      <c r="N26" s="82" t="s">
        <v>68</v>
      </c>
      <c r="O26" s="84"/>
      <c r="P26" s="84"/>
      <c r="Q26" s="84"/>
      <c r="R26" s="31" t="s">
        <v>193</v>
      </c>
      <c r="S26" s="31" t="s">
        <v>68</v>
      </c>
      <c r="T26" s="31" t="s">
        <v>68</v>
      </c>
      <c r="U26" s="87"/>
    </row>
    <row r="27" spans="1:21" s="4" customFormat="1" ht="39" customHeight="1">
      <c r="A27" s="81">
        <v>24</v>
      </c>
      <c r="B27" s="82" t="s">
        <v>230</v>
      </c>
      <c r="C27" s="82" t="s">
        <v>231</v>
      </c>
      <c r="D27" s="82">
        <v>2</v>
      </c>
      <c r="E27" s="82">
        <v>500</v>
      </c>
      <c r="F27" s="82">
        <f t="shared" si="0"/>
        <v>24</v>
      </c>
      <c r="G27" s="82" t="s">
        <v>170</v>
      </c>
      <c r="H27" s="82">
        <f t="shared" si="1"/>
        <v>12000</v>
      </c>
      <c r="I27" s="82">
        <v>14</v>
      </c>
      <c r="J27" s="82">
        <v>0</v>
      </c>
      <c r="K27" s="82">
        <v>10</v>
      </c>
      <c r="L27" s="83">
        <v>0</v>
      </c>
      <c r="M27" s="82" t="s">
        <v>68</v>
      </c>
      <c r="N27" s="82" t="s">
        <v>68</v>
      </c>
      <c r="O27" s="84"/>
      <c r="P27" s="84"/>
      <c r="Q27" s="84"/>
      <c r="R27" s="31" t="s">
        <v>193</v>
      </c>
      <c r="S27" s="31" t="s">
        <v>68</v>
      </c>
      <c r="T27" s="31" t="s">
        <v>68</v>
      </c>
      <c r="U27" s="87"/>
    </row>
    <row r="28" spans="1:21" s="4" customFormat="1" ht="39" customHeight="1">
      <c r="A28" s="81">
        <v>25</v>
      </c>
      <c r="B28" s="82" t="s">
        <v>230</v>
      </c>
      <c r="C28" s="82" t="s">
        <v>232</v>
      </c>
      <c r="D28" s="82">
        <v>2</v>
      </c>
      <c r="E28" s="82">
        <v>1000</v>
      </c>
      <c r="F28" s="82">
        <f t="shared" si="0"/>
        <v>12</v>
      </c>
      <c r="G28" s="82" t="s">
        <v>170</v>
      </c>
      <c r="H28" s="82">
        <f t="shared" si="1"/>
        <v>12000</v>
      </c>
      <c r="I28" s="82">
        <v>0</v>
      </c>
      <c r="J28" s="82">
        <v>8</v>
      </c>
      <c r="K28" s="82">
        <v>4</v>
      </c>
      <c r="L28" s="83">
        <v>0</v>
      </c>
      <c r="M28" s="82" t="s">
        <v>68</v>
      </c>
      <c r="N28" s="82" t="s">
        <v>68</v>
      </c>
      <c r="O28" s="84"/>
      <c r="P28" s="84"/>
      <c r="Q28" s="84"/>
      <c r="R28" s="31" t="s">
        <v>68</v>
      </c>
      <c r="S28" s="31" t="s">
        <v>72</v>
      </c>
      <c r="T28" s="31" t="s">
        <v>68</v>
      </c>
      <c r="U28" s="87"/>
    </row>
    <row r="29" spans="1:21" s="4" customFormat="1" ht="39" customHeight="1">
      <c r="A29" s="81">
        <v>26</v>
      </c>
      <c r="B29" s="82" t="s">
        <v>233</v>
      </c>
      <c r="C29" s="82"/>
      <c r="D29" s="82">
        <v>3</v>
      </c>
      <c r="E29" s="82">
        <v>2000</v>
      </c>
      <c r="F29" s="82">
        <f>J29</f>
        <v>4</v>
      </c>
      <c r="G29" s="82" t="s">
        <v>170</v>
      </c>
      <c r="H29" s="82">
        <f t="shared" si="1"/>
        <v>8000</v>
      </c>
      <c r="I29" s="82">
        <v>0</v>
      </c>
      <c r="J29" s="82">
        <v>4</v>
      </c>
      <c r="K29" s="82">
        <v>0</v>
      </c>
      <c r="L29" s="83">
        <v>0</v>
      </c>
      <c r="M29" s="82" t="s">
        <v>68</v>
      </c>
      <c r="N29" s="82" t="s">
        <v>68</v>
      </c>
      <c r="O29" s="84"/>
      <c r="P29" s="84"/>
      <c r="Q29" s="84"/>
      <c r="R29" s="31" t="s">
        <v>68</v>
      </c>
      <c r="S29" s="31" t="s">
        <v>72</v>
      </c>
      <c r="T29" s="31" t="s">
        <v>68</v>
      </c>
      <c r="U29" s="87"/>
    </row>
    <row r="30" spans="1:21" s="4" customFormat="1" ht="39" customHeight="1">
      <c r="A30" s="81">
        <v>27</v>
      </c>
      <c r="B30" s="82" t="s">
        <v>234</v>
      </c>
      <c r="C30" s="82" t="s">
        <v>235</v>
      </c>
      <c r="D30" s="82">
        <v>2</v>
      </c>
      <c r="E30" s="82">
        <v>3200</v>
      </c>
      <c r="F30" s="82">
        <f t="shared" ref="F30:F36" si="2">I30+K30+J30+L30</f>
        <v>24</v>
      </c>
      <c r="G30" s="82" t="s">
        <v>170</v>
      </c>
      <c r="H30" s="82">
        <f t="shared" ref="H30:H36" si="3">E30*F30</f>
        <v>76800</v>
      </c>
      <c r="I30" s="82">
        <v>16</v>
      </c>
      <c r="J30" s="82">
        <v>0</v>
      </c>
      <c r="K30" s="82">
        <v>8</v>
      </c>
      <c r="L30" s="83">
        <v>0</v>
      </c>
      <c r="M30" s="82" t="s">
        <v>68</v>
      </c>
      <c r="N30" s="82" t="s">
        <v>68</v>
      </c>
      <c r="O30" s="84"/>
      <c r="P30" s="84"/>
      <c r="Q30" s="84"/>
      <c r="R30" s="31" t="s">
        <v>193</v>
      </c>
      <c r="S30" s="31" t="s">
        <v>68</v>
      </c>
      <c r="T30" s="31" t="s">
        <v>68</v>
      </c>
      <c r="U30" s="87"/>
    </row>
    <row r="31" spans="1:21" s="4" customFormat="1" ht="39" customHeight="1">
      <c r="A31" s="81">
        <v>28</v>
      </c>
      <c r="B31" s="82" t="s">
        <v>236</v>
      </c>
      <c r="C31" s="82" t="s">
        <v>237</v>
      </c>
      <c r="D31" s="82">
        <v>2</v>
      </c>
      <c r="E31" s="82">
        <v>3000</v>
      </c>
      <c r="F31" s="82">
        <f t="shared" si="2"/>
        <v>36</v>
      </c>
      <c r="G31" s="82" t="s">
        <v>170</v>
      </c>
      <c r="H31" s="82">
        <f t="shared" si="3"/>
        <v>108000</v>
      </c>
      <c r="I31" s="82">
        <v>22</v>
      </c>
      <c r="J31" s="82">
        <v>8</v>
      </c>
      <c r="K31" s="82">
        <v>6</v>
      </c>
      <c r="L31" s="83">
        <v>0</v>
      </c>
      <c r="M31" s="82" t="s">
        <v>72</v>
      </c>
      <c r="N31" s="82" t="s">
        <v>68</v>
      </c>
      <c r="O31" s="84"/>
      <c r="P31" s="84"/>
      <c r="Q31" s="84"/>
      <c r="R31" s="31" t="s">
        <v>193</v>
      </c>
      <c r="S31" s="31" t="s">
        <v>68</v>
      </c>
      <c r="T31" s="31" t="s">
        <v>68</v>
      </c>
      <c r="U31" s="87"/>
    </row>
    <row r="32" spans="1:21" s="4" customFormat="1" ht="39" customHeight="1">
      <c r="A32" s="81">
        <v>29</v>
      </c>
      <c r="B32" s="82" t="s">
        <v>238</v>
      </c>
      <c r="C32" s="82" t="s">
        <v>239</v>
      </c>
      <c r="D32" s="82">
        <v>2</v>
      </c>
      <c r="E32" s="82">
        <v>380</v>
      </c>
      <c r="F32" s="82">
        <f t="shared" si="2"/>
        <v>12</v>
      </c>
      <c r="G32" s="82" t="s">
        <v>170</v>
      </c>
      <c r="H32" s="82">
        <f t="shared" si="3"/>
        <v>4560</v>
      </c>
      <c r="I32" s="82">
        <v>8</v>
      </c>
      <c r="J32" s="82">
        <v>0</v>
      </c>
      <c r="K32" s="82">
        <v>4</v>
      </c>
      <c r="L32" s="83">
        <v>0</v>
      </c>
      <c r="M32" s="82" t="s">
        <v>68</v>
      </c>
      <c r="N32" s="82" t="s">
        <v>68</v>
      </c>
      <c r="O32" s="84"/>
      <c r="P32" s="84"/>
      <c r="Q32" s="84"/>
      <c r="R32" s="31" t="s">
        <v>193</v>
      </c>
      <c r="S32" s="31" t="s">
        <v>68</v>
      </c>
      <c r="T32" s="31" t="s">
        <v>68</v>
      </c>
      <c r="U32" s="87"/>
    </row>
    <row r="33" spans="1:21" s="4" customFormat="1" ht="39" customHeight="1">
      <c r="A33" s="81">
        <v>30</v>
      </c>
      <c r="B33" s="82" t="s">
        <v>240</v>
      </c>
      <c r="C33" s="82" t="s">
        <v>201</v>
      </c>
      <c r="D33" s="82">
        <v>2</v>
      </c>
      <c r="E33" s="82">
        <v>400</v>
      </c>
      <c r="F33" s="82">
        <f t="shared" si="2"/>
        <v>48</v>
      </c>
      <c r="G33" s="82" t="s">
        <v>170</v>
      </c>
      <c r="H33" s="82">
        <f t="shared" si="3"/>
        <v>19200</v>
      </c>
      <c r="I33" s="82">
        <v>30</v>
      </c>
      <c r="J33" s="82">
        <v>8</v>
      </c>
      <c r="K33" s="82">
        <v>10</v>
      </c>
      <c r="L33" s="83">
        <v>0</v>
      </c>
      <c r="M33" s="82" t="s">
        <v>72</v>
      </c>
      <c r="N33" s="82" t="s">
        <v>72</v>
      </c>
      <c r="O33" s="84"/>
      <c r="P33" s="84"/>
      <c r="Q33" s="84"/>
      <c r="R33" s="31" t="s">
        <v>72</v>
      </c>
      <c r="S33" s="31" t="s">
        <v>68</v>
      </c>
      <c r="T33" s="31" t="s">
        <v>68</v>
      </c>
      <c r="U33" s="87"/>
    </row>
    <row r="34" spans="1:21" s="4" customFormat="1" ht="39" customHeight="1">
      <c r="A34" s="81">
        <v>31</v>
      </c>
      <c r="B34" s="82" t="s">
        <v>241</v>
      </c>
      <c r="C34" s="82" t="s">
        <v>242</v>
      </c>
      <c r="D34" s="82">
        <v>2</v>
      </c>
      <c r="E34" s="82">
        <v>700</v>
      </c>
      <c r="F34" s="82">
        <f t="shared" si="2"/>
        <v>8</v>
      </c>
      <c r="G34" s="82" t="s">
        <v>170</v>
      </c>
      <c r="H34" s="82">
        <f t="shared" si="3"/>
        <v>5600</v>
      </c>
      <c r="I34" s="82">
        <v>0</v>
      </c>
      <c r="J34" s="82">
        <v>8</v>
      </c>
      <c r="K34" s="82">
        <v>0</v>
      </c>
      <c r="L34" s="83">
        <v>0</v>
      </c>
      <c r="M34" s="82" t="s">
        <v>68</v>
      </c>
      <c r="N34" s="82" t="s">
        <v>68</v>
      </c>
      <c r="O34" s="84"/>
      <c r="P34" s="84"/>
      <c r="Q34" s="84"/>
      <c r="R34" s="31" t="s">
        <v>68</v>
      </c>
      <c r="S34" s="31" t="s">
        <v>72</v>
      </c>
      <c r="T34" s="31" t="s">
        <v>68</v>
      </c>
      <c r="U34" s="87"/>
    </row>
    <row r="35" spans="1:21" s="4" customFormat="1" ht="39" customHeight="1">
      <c r="A35" s="81">
        <v>32</v>
      </c>
      <c r="B35" s="82" t="s">
        <v>243</v>
      </c>
      <c r="C35" s="82" t="s">
        <v>201</v>
      </c>
      <c r="D35" s="82">
        <v>2</v>
      </c>
      <c r="E35" s="82">
        <v>335</v>
      </c>
      <c r="F35" s="82">
        <f t="shared" si="2"/>
        <v>19</v>
      </c>
      <c r="G35" s="82" t="s">
        <v>170</v>
      </c>
      <c r="H35" s="82">
        <f t="shared" si="3"/>
        <v>6365</v>
      </c>
      <c r="I35" s="82">
        <v>0</v>
      </c>
      <c r="J35" s="82">
        <v>8</v>
      </c>
      <c r="K35" s="82">
        <v>11</v>
      </c>
      <c r="L35" s="83">
        <v>0</v>
      </c>
      <c r="M35" s="82" t="s">
        <v>68</v>
      </c>
      <c r="N35" s="82" t="s">
        <v>68</v>
      </c>
      <c r="O35" s="84"/>
      <c r="P35" s="84"/>
      <c r="Q35" s="84"/>
      <c r="R35" s="31" t="s">
        <v>68</v>
      </c>
      <c r="S35" s="31" t="s">
        <v>72</v>
      </c>
      <c r="T35" s="31" t="s">
        <v>68</v>
      </c>
      <c r="U35" s="87"/>
    </row>
    <row r="36" spans="1:21" s="4" customFormat="1" ht="39" customHeight="1">
      <c r="A36" s="81">
        <v>33</v>
      </c>
      <c r="B36" s="82" t="s">
        <v>244</v>
      </c>
      <c r="C36" s="82" t="s">
        <v>245</v>
      </c>
      <c r="D36" s="82">
        <v>2</v>
      </c>
      <c r="E36" s="82">
        <v>190</v>
      </c>
      <c r="F36" s="82">
        <f t="shared" si="2"/>
        <v>8</v>
      </c>
      <c r="G36" s="82" t="s">
        <v>170</v>
      </c>
      <c r="H36" s="82">
        <f t="shared" si="3"/>
        <v>1520</v>
      </c>
      <c r="I36" s="82">
        <v>0</v>
      </c>
      <c r="J36" s="82">
        <v>8</v>
      </c>
      <c r="K36" s="82">
        <v>0</v>
      </c>
      <c r="L36" s="83">
        <v>0</v>
      </c>
      <c r="M36" s="82" t="s">
        <v>68</v>
      </c>
      <c r="N36" s="82" t="s">
        <v>68</v>
      </c>
      <c r="O36" s="84"/>
      <c r="P36" s="84"/>
      <c r="Q36" s="84"/>
      <c r="R36" s="31" t="s">
        <v>68</v>
      </c>
      <c r="S36" s="31" t="s">
        <v>72</v>
      </c>
      <c r="T36" s="31" t="s">
        <v>68</v>
      </c>
      <c r="U36" s="87"/>
    </row>
    <row r="37" spans="1:21" s="4" customFormat="1" ht="39" customHeight="1">
      <c r="A37" s="81">
        <v>34</v>
      </c>
      <c r="B37" s="82" t="s">
        <v>246</v>
      </c>
      <c r="C37" s="82" t="s">
        <v>247</v>
      </c>
      <c r="D37" s="82">
        <v>2</v>
      </c>
      <c r="E37" s="82">
        <v>5935</v>
      </c>
      <c r="F37" s="82">
        <f t="shared" ref="F37:F62" si="4">I37+K37+J37+L37</f>
        <v>38.4</v>
      </c>
      <c r="G37" s="82" t="s">
        <v>170</v>
      </c>
      <c r="H37" s="82">
        <f t="shared" ref="H37:H62" si="5">E37*F37</f>
        <v>227904</v>
      </c>
      <c r="I37" s="82">
        <v>25</v>
      </c>
      <c r="J37" s="82">
        <v>6</v>
      </c>
      <c r="K37" s="82">
        <v>7.4</v>
      </c>
      <c r="L37" s="83">
        <v>0</v>
      </c>
      <c r="M37" s="82" t="s">
        <v>72</v>
      </c>
      <c r="N37" s="82" t="s">
        <v>72</v>
      </c>
      <c r="O37" s="84"/>
      <c r="P37" s="84"/>
      <c r="Q37" s="84"/>
      <c r="R37" s="31" t="s">
        <v>72</v>
      </c>
      <c r="S37" s="31" t="s">
        <v>72</v>
      </c>
      <c r="T37" s="31" t="s">
        <v>72</v>
      </c>
      <c r="U37" s="87"/>
    </row>
    <row r="38" spans="1:21" s="4" customFormat="1" ht="39" customHeight="1">
      <c r="A38" s="81">
        <v>35</v>
      </c>
      <c r="B38" s="82" t="s">
        <v>248</v>
      </c>
      <c r="C38" s="82" t="s">
        <v>249</v>
      </c>
      <c r="D38" s="82">
        <v>2</v>
      </c>
      <c r="E38" s="82">
        <v>1100</v>
      </c>
      <c r="F38" s="82">
        <f t="shared" si="4"/>
        <v>18</v>
      </c>
      <c r="G38" s="82" t="s">
        <v>170</v>
      </c>
      <c r="H38" s="82">
        <f t="shared" si="5"/>
        <v>19800</v>
      </c>
      <c r="I38" s="82">
        <v>10</v>
      </c>
      <c r="J38" s="82">
        <v>0</v>
      </c>
      <c r="K38" s="82">
        <v>8</v>
      </c>
      <c r="L38" s="83">
        <v>0</v>
      </c>
      <c r="M38" s="82" t="s">
        <v>68</v>
      </c>
      <c r="N38" s="82" t="s">
        <v>68</v>
      </c>
      <c r="O38" s="84"/>
      <c r="P38" s="84"/>
      <c r="Q38" s="84"/>
      <c r="R38" s="31" t="s">
        <v>72</v>
      </c>
      <c r="S38" s="31" t="s">
        <v>68</v>
      </c>
      <c r="T38" s="31" t="s">
        <v>68</v>
      </c>
      <c r="U38" s="87"/>
    </row>
    <row r="39" spans="1:21" s="4" customFormat="1" ht="39" customHeight="1">
      <c r="A39" s="81">
        <v>36</v>
      </c>
      <c r="B39" s="82" t="s">
        <v>250</v>
      </c>
      <c r="C39" s="82" t="s">
        <v>251</v>
      </c>
      <c r="D39" s="82">
        <v>2</v>
      </c>
      <c r="E39" s="82">
        <v>500</v>
      </c>
      <c r="F39" s="82">
        <f t="shared" si="4"/>
        <v>18</v>
      </c>
      <c r="G39" s="82" t="s">
        <v>170</v>
      </c>
      <c r="H39" s="82">
        <f t="shared" si="5"/>
        <v>9000</v>
      </c>
      <c r="I39" s="82">
        <v>10</v>
      </c>
      <c r="J39" s="82">
        <v>0</v>
      </c>
      <c r="K39" s="82">
        <v>8</v>
      </c>
      <c r="L39" s="83">
        <v>0</v>
      </c>
      <c r="M39" s="82" t="s">
        <v>68</v>
      </c>
      <c r="N39" s="82" t="s">
        <v>68</v>
      </c>
      <c r="O39" s="84"/>
      <c r="P39" s="84"/>
      <c r="Q39" s="84"/>
      <c r="R39" s="31" t="s">
        <v>72</v>
      </c>
      <c r="S39" s="31" t="s">
        <v>68</v>
      </c>
      <c r="T39" s="31" t="s">
        <v>68</v>
      </c>
      <c r="U39" s="87"/>
    </row>
    <row r="40" spans="1:21" s="4" customFormat="1" ht="39" customHeight="1">
      <c r="A40" s="81">
        <v>37</v>
      </c>
      <c r="B40" s="82" t="s">
        <v>252</v>
      </c>
      <c r="C40" s="82" t="s">
        <v>253</v>
      </c>
      <c r="D40" s="82">
        <v>2</v>
      </c>
      <c r="E40" s="82">
        <v>2170</v>
      </c>
      <c r="F40" s="82">
        <f t="shared" si="4"/>
        <v>22</v>
      </c>
      <c r="G40" s="82" t="s">
        <v>170</v>
      </c>
      <c r="H40" s="82">
        <f t="shared" si="5"/>
        <v>47740</v>
      </c>
      <c r="I40" s="82">
        <v>14</v>
      </c>
      <c r="J40" s="82">
        <v>0</v>
      </c>
      <c r="K40" s="82">
        <v>8</v>
      </c>
      <c r="L40" s="83">
        <v>0</v>
      </c>
      <c r="M40" s="82" t="s">
        <v>68</v>
      </c>
      <c r="N40" s="82" t="s">
        <v>68</v>
      </c>
      <c r="O40" s="84"/>
      <c r="P40" s="84"/>
      <c r="Q40" s="84"/>
      <c r="R40" s="31" t="s">
        <v>72</v>
      </c>
      <c r="S40" s="31" t="s">
        <v>68</v>
      </c>
      <c r="T40" s="31" t="s">
        <v>68</v>
      </c>
      <c r="U40" s="87"/>
    </row>
    <row r="41" spans="1:21" s="4" customFormat="1" ht="39" customHeight="1">
      <c r="A41" s="81">
        <v>38</v>
      </c>
      <c r="B41" s="82" t="s">
        <v>254</v>
      </c>
      <c r="C41" s="82" t="s">
        <v>255</v>
      </c>
      <c r="D41" s="82">
        <v>2</v>
      </c>
      <c r="E41" s="82">
        <v>1830</v>
      </c>
      <c r="F41" s="82">
        <f t="shared" si="4"/>
        <v>37</v>
      </c>
      <c r="G41" s="82" t="s">
        <v>170</v>
      </c>
      <c r="H41" s="82">
        <f t="shared" si="5"/>
        <v>67710</v>
      </c>
      <c r="I41" s="82">
        <v>15</v>
      </c>
      <c r="J41" s="82">
        <v>10</v>
      </c>
      <c r="K41" s="82">
        <v>12</v>
      </c>
      <c r="L41" s="83">
        <v>0</v>
      </c>
      <c r="M41" s="82" t="s">
        <v>68</v>
      </c>
      <c r="N41" s="82" t="s">
        <v>68</v>
      </c>
      <c r="O41" s="84"/>
      <c r="P41" s="84"/>
      <c r="Q41" s="84"/>
      <c r="R41" s="31" t="s">
        <v>72</v>
      </c>
      <c r="S41" s="31" t="s">
        <v>68</v>
      </c>
      <c r="T41" s="31" t="s">
        <v>68</v>
      </c>
      <c r="U41" s="87"/>
    </row>
    <row r="42" spans="1:21" s="4" customFormat="1" ht="39" customHeight="1">
      <c r="A42" s="81">
        <v>39</v>
      </c>
      <c r="B42" s="82" t="s">
        <v>256</v>
      </c>
      <c r="C42" s="82" t="s">
        <v>257</v>
      </c>
      <c r="D42" s="82">
        <v>2</v>
      </c>
      <c r="E42" s="82">
        <v>1390</v>
      </c>
      <c r="F42" s="82">
        <f t="shared" si="4"/>
        <v>31</v>
      </c>
      <c r="G42" s="82" t="s">
        <v>170</v>
      </c>
      <c r="H42" s="82">
        <f t="shared" si="5"/>
        <v>43090</v>
      </c>
      <c r="I42" s="82">
        <v>15</v>
      </c>
      <c r="J42" s="82">
        <v>6</v>
      </c>
      <c r="K42" s="82">
        <v>10</v>
      </c>
      <c r="L42" s="83">
        <v>0</v>
      </c>
      <c r="M42" s="82" t="s">
        <v>68</v>
      </c>
      <c r="N42" s="82" t="s">
        <v>68</v>
      </c>
      <c r="O42" s="84"/>
      <c r="P42" s="84"/>
      <c r="Q42" s="84"/>
      <c r="R42" s="31" t="s">
        <v>72</v>
      </c>
      <c r="S42" s="31" t="s">
        <v>68</v>
      </c>
      <c r="T42" s="31" t="s">
        <v>68</v>
      </c>
      <c r="U42" s="87"/>
    </row>
    <row r="43" spans="1:21" s="4" customFormat="1" ht="39" customHeight="1">
      <c r="A43" s="81">
        <v>40</v>
      </c>
      <c r="B43" s="82" t="s">
        <v>258</v>
      </c>
      <c r="C43" s="82"/>
      <c r="D43" s="82">
        <v>2</v>
      </c>
      <c r="E43" s="82">
        <v>1870</v>
      </c>
      <c r="F43" s="82">
        <f t="shared" si="4"/>
        <v>24</v>
      </c>
      <c r="G43" s="82" t="s">
        <v>170</v>
      </c>
      <c r="H43" s="82">
        <f t="shared" si="5"/>
        <v>44880</v>
      </c>
      <c r="I43" s="82">
        <v>15</v>
      </c>
      <c r="J43" s="82">
        <v>0</v>
      </c>
      <c r="K43" s="82">
        <v>9</v>
      </c>
      <c r="L43" s="83">
        <v>0</v>
      </c>
      <c r="M43" s="82" t="s">
        <v>68</v>
      </c>
      <c r="N43" s="82" t="s">
        <v>68</v>
      </c>
      <c r="O43" s="84"/>
      <c r="P43" s="84">
        <v>1</v>
      </c>
      <c r="Q43" s="84"/>
      <c r="R43" s="31" t="s">
        <v>72</v>
      </c>
      <c r="S43" s="31" t="s">
        <v>68</v>
      </c>
      <c r="T43" s="31" t="s">
        <v>68</v>
      </c>
      <c r="U43" s="87"/>
    </row>
    <row r="44" spans="1:21" s="4" customFormat="1" ht="39" customHeight="1">
      <c r="A44" s="81">
        <v>41</v>
      </c>
      <c r="B44" s="82" t="s">
        <v>259</v>
      </c>
      <c r="C44" s="82" t="s">
        <v>260</v>
      </c>
      <c r="D44" s="82">
        <v>2</v>
      </c>
      <c r="E44" s="82">
        <v>485</v>
      </c>
      <c r="F44" s="82">
        <f t="shared" si="4"/>
        <v>22</v>
      </c>
      <c r="G44" s="82" t="s">
        <v>170</v>
      </c>
      <c r="H44" s="82">
        <f t="shared" si="5"/>
        <v>10670</v>
      </c>
      <c r="I44" s="82">
        <v>14</v>
      </c>
      <c r="J44" s="82">
        <v>0</v>
      </c>
      <c r="K44" s="82">
        <v>8</v>
      </c>
      <c r="L44" s="83">
        <v>0</v>
      </c>
      <c r="M44" s="82" t="s">
        <v>68</v>
      </c>
      <c r="N44" s="82" t="s">
        <v>68</v>
      </c>
      <c r="O44" s="84"/>
      <c r="P44" s="84"/>
      <c r="Q44" s="84"/>
      <c r="R44" s="31" t="s">
        <v>72</v>
      </c>
      <c r="S44" s="31" t="s">
        <v>68</v>
      </c>
      <c r="T44" s="85" t="s">
        <v>68</v>
      </c>
      <c r="U44" s="87"/>
    </row>
    <row r="45" spans="1:21" s="4" customFormat="1" ht="39" customHeight="1">
      <c r="A45" s="81">
        <v>42</v>
      </c>
      <c r="B45" s="82" t="s">
        <v>261</v>
      </c>
      <c r="C45" s="82" t="s">
        <v>262</v>
      </c>
      <c r="D45" s="82">
        <v>2</v>
      </c>
      <c r="E45" s="82">
        <v>235</v>
      </c>
      <c r="F45" s="82">
        <f t="shared" si="4"/>
        <v>12</v>
      </c>
      <c r="G45" s="82" t="s">
        <v>170</v>
      </c>
      <c r="H45" s="82">
        <f t="shared" si="5"/>
        <v>2820</v>
      </c>
      <c r="I45" s="82">
        <v>8</v>
      </c>
      <c r="J45" s="82">
        <v>0</v>
      </c>
      <c r="K45" s="82">
        <v>4</v>
      </c>
      <c r="L45" s="83">
        <v>0</v>
      </c>
      <c r="M45" s="82" t="s">
        <v>68</v>
      </c>
      <c r="N45" s="82" t="s">
        <v>68</v>
      </c>
      <c r="O45" s="84"/>
      <c r="P45" s="84"/>
      <c r="Q45" s="84"/>
      <c r="R45" s="31" t="s">
        <v>72</v>
      </c>
      <c r="S45" s="31" t="s">
        <v>68</v>
      </c>
      <c r="T45" s="85" t="s">
        <v>68</v>
      </c>
      <c r="U45" s="37"/>
    </row>
    <row r="46" spans="1:21" s="4" customFormat="1" ht="39" customHeight="1">
      <c r="A46" s="81">
        <v>43</v>
      </c>
      <c r="B46" s="82" t="s">
        <v>263</v>
      </c>
      <c r="C46" s="82" t="s">
        <v>264</v>
      </c>
      <c r="D46" s="82">
        <v>2</v>
      </c>
      <c r="E46" s="82">
        <v>740</v>
      </c>
      <c r="F46" s="82">
        <f t="shared" si="4"/>
        <v>8</v>
      </c>
      <c r="G46" s="82" t="s">
        <v>170</v>
      </c>
      <c r="H46" s="82">
        <f t="shared" si="5"/>
        <v>5920</v>
      </c>
      <c r="I46" s="82">
        <v>8</v>
      </c>
      <c r="J46" s="82">
        <v>0</v>
      </c>
      <c r="K46" s="82">
        <v>0</v>
      </c>
      <c r="L46" s="83">
        <v>0</v>
      </c>
      <c r="M46" s="82" t="s">
        <v>68</v>
      </c>
      <c r="N46" s="82" t="s">
        <v>68</v>
      </c>
      <c r="O46" s="84"/>
      <c r="P46" s="84"/>
      <c r="Q46" s="84"/>
      <c r="R46" s="31" t="s">
        <v>72</v>
      </c>
      <c r="S46" s="31" t="s">
        <v>68</v>
      </c>
      <c r="T46" s="85" t="s">
        <v>68</v>
      </c>
      <c r="U46" s="82"/>
    </row>
    <row r="47" spans="1:21" s="4" customFormat="1" ht="39" customHeight="1">
      <c r="A47" s="81">
        <v>44</v>
      </c>
      <c r="B47" s="82" t="s">
        <v>265</v>
      </c>
      <c r="C47" s="82" t="s">
        <v>266</v>
      </c>
      <c r="D47" s="82">
        <v>2</v>
      </c>
      <c r="E47" s="82">
        <v>1050</v>
      </c>
      <c r="F47" s="82">
        <f t="shared" si="4"/>
        <v>14</v>
      </c>
      <c r="G47" s="82" t="s">
        <v>170</v>
      </c>
      <c r="H47" s="82">
        <f t="shared" si="5"/>
        <v>14700</v>
      </c>
      <c r="I47" s="82">
        <v>8</v>
      </c>
      <c r="J47" s="82">
        <v>0</v>
      </c>
      <c r="K47" s="82">
        <v>6</v>
      </c>
      <c r="L47" s="83">
        <v>0</v>
      </c>
      <c r="M47" s="82" t="s">
        <v>68</v>
      </c>
      <c r="N47" s="82" t="s">
        <v>68</v>
      </c>
      <c r="O47" s="84"/>
      <c r="P47" s="84"/>
      <c r="Q47" s="84"/>
      <c r="R47" s="31" t="s">
        <v>72</v>
      </c>
      <c r="S47" s="31" t="s">
        <v>68</v>
      </c>
      <c r="T47" s="85" t="s">
        <v>68</v>
      </c>
      <c r="U47" s="82"/>
    </row>
    <row r="48" spans="1:21" s="4" customFormat="1" ht="39" customHeight="1">
      <c r="A48" s="81">
        <v>45</v>
      </c>
      <c r="B48" s="82" t="s">
        <v>267</v>
      </c>
      <c r="C48" s="82" t="s">
        <v>262</v>
      </c>
      <c r="D48" s="82">
        <v>2</v>
      </c>
      <c r="E48" s="82">
        <v>217</v>
      </c>
      <c r="F48" s="82">
        <f t="shared" si="4"/>
        <v>14</v>
      </c>
      <c r="G48" s="82" t="s">
        <v>170</v>
      </c>
      <c r="H48" s="82">
        <f t="shared" si="5"/>
        <v>3038</v>
      </c>
      <c r="I48" s="82">
        <v>8</v>
      </c>
      <c r="J48" s="82">
        <v>0</v>
      </c>
      <c r="K48" s="82">
        <v>6</v>
      </c>
      <c r="L48" s="83">
        <v>0</v>
      </c>
      <c r="M48" s="82" t="s">
        <v>68</v>
      </c>
      <c r="N48" s="82" t="s">
        <v>68</v>
      </c>
      <c r="O48" s="84"/>
      <c r="P48" s="84"/>
      <c r="Q48" s="84"/>
      <c r="R48" s="31" t="s">
        <v>72</v>
      </c>
      <c r="S48" s="31" t="s">
        <v>68</v>
      </c>
      <c r="T48" s="85" t="s">
        <v>68</v>
      </c>
      <c r="U48" s="82"/>
    </row>
    <row r="49" spans="1:21" s="4" customFormat="1" ht="39" customHeight="1">
      <c r="A49" s="81">
        <v>46</v>
      </c>
      <c r="B49" s="82" t="s">
        <v>268</v>
      </c>
      <c r="C49" s="82" t="s">
        <v>269</v>
      </c>
      <c r="D49" s="82">
        <v>3</v>
      </c>
      <c r="E49" s="82">
        <v>1600</v>
      </c>
      <c r="F49" s="82">
        <f t="shared" si="4"/>
        <v>31</v>
      </c>
      <c r="G49" s="82" t="s">
        <v>170</v>
      </c>
      <c r="H49" s="82">
        <f t="shared" si="5"/>
        <v>49600</v>
      </c>
      <c r="I49" s="82">
        <v>15</v>
      </c>
      <c r="J49" s="82">
        <v>8</v>
      </c>
      <c r="K49" s="82">
        <v>8</v>
      </c>
      <c r="L49" s="83">
        <v>0</v>
      </c>
      <c r="M49" s="82" t="s">
        <v>72</v>
      </c>
      <c r="N49" s="82" t="s">
        <v>72</v>
      </c>
      <c r="O49" s="84"/>
      <c r="P49" s="84"/>
      <c r="Q49" s="84"/>
      <c r="R49" s="31" t="s">
        <v>72</v>
      </c>
      <c r="S49" s="31" t="s">
        <v>68</v>
      </c>
      <c r="T49" s="85" t="s">
        <v>68</v>
      </c>
      <c r="U49" s="82"/>
    </row>
    <row r="50" spans="1:21" s="4" customFormat="1" ht="39" customHeight="1">
      <c r="A50" s="81">
        <v>47</v>
      </c>
      <c r="B50" s="82" t="s">
        <v>270</v>
      </c>
      <c r="C50" s="82" t="s">
        <v>271</v>
      </c>
      <c r="D50" s="82">
        <v>2</v>
      </c>
      <c r="E50" s="82">
        <v>520</v>
      </c>
      <c r="F50" s="82">
        <f t="shared" si="4"/>
        <v>34.799999999999997</v>
      </c>
      <c r="G50" s="82" t="s">
        <v>170</v>
      </c>
      <c r="H50" s="82">
        <f t="shared" si="5"/>
        <v>18096</v>
      </c>
      <c r="I50" s="82">
        <v>18.2</v>
      </c>
      <c r="J50" s="82">
        <v>9</v>
      </c>
      <c r="K50" s="82">
        <v>7.6</v>
      </c>
      <c r="L50" s="83">
        <v>0</v>
      </c>
      <c r="M50" s="82" t="s">
        <v>72</v>
      </c>
      <c r="N50" s="82" t="s">
        <v>72</v>
      </c>
      <c r="O50" s="84"/>
      <c r="P50" s="84"/>
      <c r="Q50" s="84"/>
      <c r="R50" s="31" t="s">
        <v>72</v>
      </c>
      <c r="S50" s="31" t="s">
        <v>68</v>
      </c>
      <c r="T50" s="85" t="s">
        <v>68</v>
      </c>
      <c r="U50" s="82"/>
    </row>
    <row r="51" spans="1:21" s="4" customFormat="1" ht="39" customHeight="1">
      <c r="A51" s="81">
        <v>48</v>
      </c>
      <c r="B51" s="82" t="s">
        <v>272</v>
      </c>
      <c r="C51" s="82"/>
      <c r="D51" s="82">
        <v>3</v>
      </c>
      <c r="E51" s="82">
        <v>810</v>
      </c>
      <c r="F51" s="82">
        <f t="shared" si="4"/>
        <v>20</v>
      </c>
      <c r="G51" s="82" t="s">
        <v>170</v>
      </c>
      <c r="H51" s="82">
        <f t="shared" si="5"/>
        <v>16200</v>
      </c>
      <c r="I51" s="82">
        <v>12</v>
      </c>
      <c r="J51" s="82">
        <v>0</v>
      </c>
      <c r="K51" s="82">
        <v>8</v>
      </c>
      <c r="L51" s="83">
        <v>0</v>
      </c>
      <c r="M51" s="82" t="s">
        <v>68</v>
      </c>
      <c r="N51" s="82" t="s">
        <v>68</v>
      </c>
      <c r="O51" s="84"/>
      <c r="P51" s="84"/>
      <c r="Q51" s="84"/>
      <c r="R51" s="31" t="s">
        <v>72</v>
      </c>
      <c r="S51" s="31" t="s">
        <v>68</v>
      </c>
      <c r="T51" s="85" t="s">
        <v>68</v>
      </c>
      <c r="U51" s="82"/>
    </row>
    <row r="52" spans="1:21" s="4" customFormat="1" ht="39" customHeight="1">
      <c r="A52" s="81">
        <v>49</v>
      </c>
      <c r="B52" s="82" t="s">
        <v>273</v>
      </c>
      <c r="C52" s="82" t="s">
        <v>274</v>
      </c>
      <c r="D52" s="82">
        <v>3</v>
      </c>
      <c r="E52" s="82">
        <v>390</v>
      </c>
      <c r="F52" s="82">
        <f t="shared" si="4"/>
        <v>18</v>
      </c>
      <c r="G52" s="82" t="s">
        <v>170</v>
      </c>
      <c r="H52" s="82">
        <f t="shared" si="5"/>
        <v>7020</v>
      </c>
      <c r="I52" s="82">
        <v>12</v>
      </c>
      <c r="J52" s="82">
        <v>0</v>
      </c>
      <c r="K52" s="82">
        <v>6</v>
      </c>
      <c r="L52" s="83">
        <v>0</v>
      </c>
      <c r="M52" s="82" t="s">
        <v>68</v>
      </c>
      <c r="N52" s="82" t="s">
        <v>68</v>
      </c>
      <c r="O52" s="84"/>
      <c r="P52" s="84"/>
      <c r="Q52" s="84"/>
      <c r="R52" s="31" t="s">
        <v>72</v>
      </c>
      <c r="S52" s="31" t="s">
        <v>68</v>
      </c>
      <c r="T52" s="85" t="s">
        <v>68</v>
      </c>
      <c r="U52" s="82"/>
    </row>
    <row r="53" spans="1:21" s="4" customFormat="1" ht="39" customHeight="1">
      <c r="A53" s="81">
        <v>50</v>
      </c>
      <c r="B53" s="82" t="s">
        <v>275</v>
      </c>
      <c r="C53" s="82" t="s">
        <v>274</v>
      </c>
      <c r="D53" s="82">
        <v>3</v>
      </c>
      <c r="E53" s="82">
        <v>390</v>
      </c>
      <c r="F53" s="82">
        <f t="shared" si="4"/>
        <v>20</v>
      </c>
      <c r="G53" s="82" t="s">
        <v>170</v>
      </c>
      <c r="H53" s="82">
        <f t="shared" si="5"/>
        <v>7800</v>
      </c>
      <c r="I53" s="82">
        <v>14</v>
      </c>
      <c r="J53" s="82">
        <v>0</v>
      </c>
      <c r="K53" s="82">
        <v>6</v>
      </c>
      <c r="L53" s="83">
        <v>0</v>
      </c>
      <c r="M53" s="82" t="s">
        <v>68</v>
      </c>
      <c r="N53" s="82" t="s">
        <v>68</v>
      </c>
      <c r="O53" s="84"/>
      <c r="P53" s="84"/>
      <c r="Q53" s="84"/>
      <c r="R53" s="31" t="s">
        <v>72</v>
      </c>
      <c r="S53" s="31" t="s">
        <v>68</v>
      </c>
      <c r="T53" s="85" t="s">
        <v>68</v>
      </c>
      <c r="U53" s="82"/>
    </row>
    <row r="54" spans="1:21" s="4" customFormat="1" ht="39" customHeight="1">
      <c r="A54" s="81">
        <v>51</v>
      </c>
      <c r="B54" s="82" t="s">
        <v>276</v>
      </c>
      <c r="C54" s="82" t="s">
        <v>277</v>
      </c>
      <c r="D54" s="82">
        <v>3</v>
      </c>
      <c r="E54" s="82">
        <v>85</v>
      </c>
      <c r="F54" s="82">
        <f t="shared" si="4"/>
        <v>16</v>
      </c>
      <c r="G54" s="82" t="s">
        <v>170</v>
      </c>
      <c r="H54" s="82">
        <f t="shared" si="5"/>
        <v>1360</v>
      </c>
      <c r="I54" s="82">
        <v>10</v>
      </c>
      <c r="J54" s="82">
        <v>0</v>
      </c>
      <c r="K54" s="82">
        <v>6</v>
      </c>
      <c r="L54" s="83">
        <v>0</v>
      </c>
      <c r="M54" s="82" t="s">
        <v>68</v>
      </c>
      <c r="N54" s="82" t="s">
        <v>68</v>
      </c>
      <c r="O54" s="84"/>
      <c r="P54" s="84"/>
      <c r="Q54" s="84"/>
      <c r="R54" s="31" t="s">
        <v>72</v>
      </c>
      <c r="S54" s="31" t="s">
        <v>68</v>
      </c>
      <c r="T54" s="85" t="s">
        <v>68</v>
      </c>
      <c r="U54" s="82"/>
    </row>
    <row r="55" spans="1:21" s="4" customFormat="1" ht="39" customHeight="1">
      <c r="A55" s="81">
        <v>52</v>
      </c>
      <c r="B55" s="82" t="s">
        <v>278</v>
      </c>
      <c r="C55" s="82" t="s">
        <v>277</v>
      </c>
      <c r="D55" s="82">
        <v>3</v>
      </c>
      <c r="E55" s="82">
        <v>85</v>
      </c>
      <c r="F55" s="82">
        <f t="shared" si="4"/>
        <v>16</v>
      </c>
      <c r="G55" s="82" t="s">
        <v>170</v>
      </c>
      <c r="H55" s="82">
        <f t="shared" si="5"/>
        <v>1360</v>
      </c>
      <c r="I55" s="82">
        <v>10</v>
      </c>
      <c r="J55" s="82">
        <v>0</v>
      </c>
      <c r="K55" s="82">
        <v>6</v>
      </c>
      <c r="L55" s="83">
        <v>0</v>
      </c>
      <c r="M55" s="82" t="s">
        <v>68</v>
      </c>
      <c r="N55" s="82" t="s">
        <v>68</v>
      </c>
      <c r="O55" s="84"/>
      <c r="P55" s="84"/>
      <c r="Q55" s="84"/>
      <c r="R55" s="31" t="s">
        <v>72</v>
      </c>
      <c r="S55" s="31" t="s">
        <v>68</v>
      </c>
      <c r="T55" s="85" t="s">
        <v>68</v>
      </c>
      <c r="U55" s="82"/>
    </row>
    <row r="56" spans="1:21" s="4" customFormat="1" ht="39" customHeight="1">
      <c r="A56" s="81">
        <v>53</v>
      </c>
      <c r="B56" s="82" t="s">
        <v>279</v>
      </c>
      <c r="C56" s="82" t="s">
        <v>280</v>
      </c>
      <c r="D56" s="82">
        <v>3</v>
      </c>
      <c r="E56" s="82">
        <v>1105</v>
      </c>
      <c r="F56" s="82">
        <f t="shared" si="4"/>
        <v>20</v>
      </c>
      <c r="G56" s="82" t="s">
        <v>170</v>
      </c>
      <c r="H56" s="82">
        <f t="shared" si="5"/>
        <v>22100</v>
      </c>
      <c r="I56" s="82">
        <v>12</v>
      </c>
      <c r="J56" s="82">
        <v>0</v>
      </c>
      <c r="K56" s="82">
        <v>8</v>
      </c>
      <c r="L56" s="83">
        <v>0</v>
      </c>
      <c r="M56" s="82" t="s">
        <v>68</v>
      </c>
      <c r="N56" s="82" t="s">
        <v>68</v>
      </c>
      <c r="O56" s="84"/>
      <c r="P56" s="84"/>
      <c r="Q56" s="84"/>
      <c r="R56" s="31" t="s">
        <v>72</v>
      </c>
      <c r="S56" s="31" t="s">
        <v>68</v>
      </c>
      <c r="T56" s="85" t="s">
        <v>68</v>
      </c>
      <c r="U56" s="82"/>
    </row>
    <row r="57" spans="1:21" s="4" customFormat="1" ht="39" customHeight="1">
      <c r="A57" s="81">
        <v>54</v>
      </c>
      <c r="B57" s="82" t="s">
        <v>281</v>
      </c>
      <c r="C57" s="82" t="s">
        <v>282</v>
      </c>
      <c r="D57" s="82">
        <v>3</v>
      </c>
      <c r="E57" s="82">
        <v>750</v>
      </c>
      <c r="F57" s="82">
        <f t="shared" si="4"/>
        <v>19</v>
      </c>
      <c r="G57" s="82" t="s">
        <v>170</v>
      </c>
      <c r="H57" s="82">
        <f t="shared" si="5"/>
        <v>14250</v>
      </c>
      <c r="I57" s="82">
        <v>12</v>
      </c>
      <c r="J57" s="82">
        <v>0</v>
      </c>
      <c r="K57" s="82">
        <v>7</v>
      </c>
      <c r="L57" s="83">
        <v>0</v>
      </c>
      <c r="M57" s="82" t="s">
        <v>68</v>
      </c>
      <c r="N57" s="82" t="s">
        <v>68</v>
      </c>
      <c r="O57" s="84"/>
      <c r="P57" s="84"/>
      <c r="Q57" s="84"/>
      <c r="R57" s="31" t="s">
        <v>72</v>
      </c>
      <c r="S57" s="31" t="s">
        <v>68</v>
      </c>
      <c r="T57" s="85" t="s">
        <v>68</v>
      </c>
      <c r="U57" s="82"/>
    </row>
    <row r="58" spans="1:21" s="4" customFormat="1" ht="39" customHeight="1">
      <c r="A58" s="81">
        <v>55</v>
      </c>
      <c r="B58" s="82" t="s">
        <v>283</v>
      </c>
      <c r="C58" s="82" t="s">
        <v>284</v>
      </c>
      <c r="D58" s="82">
        <v>3</v>
      </c>
      <c r="E58" s="82">
        <v>205</v>
      </c>
      <c r="F58" s="82">
        <f t="shared" si="4"/>
        <v>12</v>
      </c>
      <c r="G58" s="82" t="s">
        <v>170</v>
      </c>
      <c r="H58" s="82">
        <f t="shared" si="5"/>
        <v>2460</v>
      </c>
      <c r="I58" s="82">
        <v>8</v>
      </c>
      <c r="J58" s="82">
        <v>0</v>
      </c>
      <c r="K58" s="82">
        <v>4</v>
      </c>
      <c r="L58" s="83">
        <v>0</v>
      </c>
      <c r="M58" s="82" t="s">
        <v>68</v>
      </c>
      <c r="N58" s="82" t="s">
        <v>68</v>
      </c>
      <c r="O58" s="84"/>
      <c r="P58" s="84"/>
      <c r="Q58" s="84"/>
      <c r="R58" s="31" t="s">
        <v>72</v>
      </c>
      <c r="S58" s="31" t="s">
        <v>68</v>
      </c>
      <c r="T58" s="85" t="s">
        <v>68</v>
      </c>
      <c r="U58" s="82"/>
    </row>
    <row r="59" spans="1:21" s="4" customFormat="1" ht="89.1" customHeight="1">
      <c r="A59" s="81">
        <v>56</v>
      </c>
      <c r="B59" s="82" t="s">
        <v>285</v>
      </c>
      <c r="C59" s="82" t="s">
        <v>286</v>
      </c>
      <c r="D59" s="82">
        <v>3</v>
      </c>
      <c r="E59" s="82">
        <v>9070</v>
      </c>
      <c r="F59" s="82">
        <v>20</v>
      </c>
      <c r="G59" s="82" t="s">
        <v>170</v>
      </c>
      <c r="H59" s="82">
        <f t="shared" si="5"/>
        <v>181400</v>
      </c>
      <c r="I59" s="82">
        <v>20</v>
      </c>
      <c r="J59" s="82">
        <v>0</v>
      </c>
      <c r="K59" s="82">
        <v>0</v>
      </c>
      <c r="L59" s="83">
        <v>0</v>
      </c>
      <c r="M59" s="82" t="s">
        <v>68</v>
      </c>
      <c r="N59" s="82" t="s">
        <v>68</v>
      </c>
      <c r="O59" s="84"/>
      <c r="P59" s="84"/>
      <c r="Q59" s="88"/>
      <c r="R59" s="31" t="s">
        <v>72</v>
      </c>
      <c r="S59" s="31" t="s">
        <v>68</v>
      </c>
      <c r="T59" s="85" t="s">
        <v>68</v>
      </c>
      <c r="U59" s="82"/>
    </row>
    <row r="60" spans="1:21" s="4" customFormat="1" ht="39" customHeight="1">
      <c r="A60" s="81">
        <v>57</v>
      </c>
      <c r="B60" s="82" t="s">
        <v>287</v>
      </c>
      <c r="C60" s="82" t="s">
        <v>288</v>
      </c>
      <c r="D60" s="82">
        <v>3</v>
      </c>
      <c r="E60" s="82">
        <v>1600</v>
      </c>
      <c r="F60" s="82">
        <f t="shared" si="4"/>
        <v>12</v>
      </c>
      <c r="G60" s="82" t="s">
        <v>170</v>
      </c>
      <c r="H60" s="82">
        <f t="shared" si="5"/>
        <v>19200</v>
      </c>
      <c r="I60" s="82">
        <v>12</v>
      </c>
      <c r="J60" s="82">
        <v>0</v>
      </c>
      <c r="K60" s="82">
        <v>0</v>
      </c>
      <c r="L60" s="88">
        <v>0</v>
      </c>
      <c r="M60" s="88" t="s">
        <v>68</v>
      </c>
      <c r="N60" s="88" t="s">
        <v>68</v>
      </c>
      <c r="O60" s="88"/>
      <c r="P60" s="88"/>
      <c r="Q60" s="84"/>
      <c r="R60" s="31" t="s">
        <v>72</v>
      </c>
      <c r="S60" s="31" t="s">
        <v>68</v>
      </c>
      <c r="T60" s="85" t="s">
        <v>68</v>
      </c>
      <c r="U60" s="82"/>
    </row>
    <row r="61" spans="1:21" s="4" customFormat="1" ht="39" customHeight="1">
      <c r="A61" s="81">
        <v>58</v>
      </c>
      <c r="B61" s="82" t="s">
        <v>289</v>
      </c>
      <c r="C61" s="82" t="s">
        <v>290</v>
      </c>
      <c r="D61" s="82">
        <v>3</v>
      </c>
      <c r="E61" s="82">
        <v>1300</v>
      </c>
      <c r="F61" s="82">
        <f t="shared" si="4"/>
        <v>12</v>
      </c>
      <c r="G61" s="82" t="s">
        <v>170</v>
      </c>
      <c r="H61" s="82">
        <f t="shared" si="5"/>
        <v>15600</v>
      </c>
      <c r="I61" s="82">
        <v>12</v>
      </c>
      <c r="J61" s="82">
        <v>0</v>
      </c>
      <c r="K61" s="82">
        <v>0</v>
      </c>
      <c r="L61" s="83">
        <v>0</v>
      </c>
      <c r="M61" s="88" t="s">
        <v>68</v>
      </c>
      <c r="N61" s="88" t="s">
        <v>68</v>
      </c>
      <c r="O61" s="88"/>
      <c r="P61" s="88"/>
      <c r="Q61" s="88"/>
      <c r="R61" s="31" t="s">
        <v>72</v>
      </c>
      <c r="S61" s="31" t="s">
        <v>68</v>
      </c>
      <c r="T61" s="85" t="s">
        <v>68</v>
      </c>
      <c r="U61" s="82"/>
    </row>
    <row r="62" spans="1:21" s="4" customFormat="1" ht="39" customHeight="1">
      <c r="A62" s="81">
        <v>59</v>
      </c>
      <c r="B62" s="82" t="s">
        <v>291</v>
      </c>
      <c r="C62" s="82" t="s">
        <v>292</v>
      </c>
      <c r="D62" s="82">
        <v>3</v>
      </c>
      <c r="E62" s="82">
        <v>360</v>
      </c>
      <c r="F62" s="82">
        <f t="shared" si="4"/>
        <v>12</v>
      </c>
      <c r="G62" s="82" t="s">
        <v>170</v>
      </c>
      <c r="H62" s="82">
        <f t="shared" si="5"/>
        <v>4320</v>
      </c>
      <c r="I62" s="82">
        <v>12</v>
      </c>
      <c r="J62" s="82">
        <v>0</v>
      </c>
      <c r="K62" s="82">
        <v>0</v>
      </c>
      <c r="L62" s="83">
        <v>0</v>
      </c>
      <c r="M62" s="88" t="s">
        <v>68</v>
      </c>
      <c r="N62" s="88" t="s">
        <v>68</v>
      </c>
      <c r="O62" s="88"/>
      <c r="P62" s="88"/>
      <c r="Q62" s="88"/>
      <c r="R62" s="31" t="s">
        <v>72</v>
      </c>
      <c r="S62" s="31" t="s">
        <v>68</v>
      </c>
      <c r="T62" s="85" t="s">
        <v>68</v>
      </c>
      <c r="U62" s="82"/>
    </row>
    <row r="63" spans="1:21" s="4" customFormat="1" ht="39" customHeight="1">
      <c r="A63" s="81">
        <v>60</v>
      </c>
      <c r="B63" s="82" t="s">
        <v>293</v>
      </c>
      <c r="C63" s="82" t="s">
        <v>294</v>
      </c>
      <c r="D63" s="82">
        <v>3</v>
      </c>
      <c r="E63" s="82">
        <v>525</v>
      </c>
      <c r="F63" s="82">
        <f t="shared" ref="F63:F69" si="6">I63+K63+J63+L63</f>
        <v>18</v>
      </c>
      <c r="G63" s="82" t="s">
        <v>170</v>
      </c>
      <c r="H63" s="82">
        <f t="shared" ref="H63:H95" si="7">E63*F63</f>
        <v>9450</v>
      </c>
      <c r="I63" s="82">
        <v>12</v>
      </c>
      <c r="J63" s="82">
        <v>0</v>
      </c>
      <c r="K63" s="82">
        <v>6</v>
      </c>
      <c r="L63" s="83">
        <v>0</v>
      </c>
      <c r="M63" s="88" t="s">
        <v>68</v>
      </c>
      <c r="N63" s="88" t="s">
        <v>68</v>
      </c>
      <c r="O63" s="88"/>
      <c r="P63" s="88"/>
      <c r="Q63" s="88"/>
      <c r="R63" s="31" t="s">
        <v>72</v>
      </c>
      <c r="S63" s="31" t="s">
        <v>68</v>
      </c>
      <c r="T63" s="85" t="s">
        <v>68</v>
      </c>
      <c r="U63" s="82"/>
    </row>
    <row r="64" spans="1:21" s="4" customFormat="1" ht="39" customHeight="1">
      <c r="A64" s="81">
        <v>61</v>
      </c>
      <c r="B64" s="82" t="s">
        <v>295</v>
      </c>
      <c r="C64" s="82" t="s">
        <v>296</v>
      </c>
      <c r="D64" s="82">
        <v>3</v>
      </c>
      <c r="E64" s="82">
        <v>470</v>
      </c>
      <c r="F64" s="82">
        <f t="shared" si="6"/>
        <v>17</v>
      </c>
      <c r="G64" s="82" t="s">
        <v>170</v>
      </c>
      <c r="H64" s="82">
        <f t="shared" si="7"/>
        <v>7990</v>
      </c>
      <c r="I64" s="82">
        <v>12</v>
      </c>
      <c r="J64" s="82">
        <v>0</v>
      </c>
      <c r="K64" s="82">
        <v>5</v>
      </c>
      <c r="L64" s="83">
        <v>0</v>
      </c>
      <c r="M64" s="88" t="s">
        <v>68</v>
      </c>
      <c r="N64" s="88" t="s">
        <v>68</v>
      </c>
      <c r="O64" s="88"/>
      <c r="P64" s="88"/>
      <c r="Q64" s="88"/>
      <c r="R64" s="31" t="s">
        <v>72</v>
      </c>
      <c r="S64" s="31" t="s">
        <v>68</v>
      </c>
      <c r="T64" s="85" t="s">
        <v>68</v>
      </c>
      <c r="U64" s="82"/>
    </row>
    <row r="65" spans="1:21" s="4" customFormat="1" ht="39" customHeight="1">
      <c r="A65" s="81">
        <v>62</v>
      </c>
      <c r="B65" s="82" t="s">
        <v>297</v>
      </c>
      <c r="C65" s="82" t="s">
        <v>298</v>
      </c>
      <c r="D65" s="82">
        <v>3</v>
      </c>
      <c r="E65" s="82">
        <v>180</v>
      </c>
      <c r="F65" s="82">
        <f t="shared" si="6"/>
        <v>8</v>
      </c>
      <c r="G65" s="82" t="s">
        <v>170</v>
      </c>
      <c r="H65" s="82">
        <f t="shared" si="7"/>
        <v>1440</v>
      </c>
      <c r="I65" s="82">
        <v>8</v>
      </c>
      <c r="J65" s="82">
        <v>0</v>
      </c>
      <c r="K65" s="82">
        <v>0</v>
      </c>
      <c r="L65" s="83">
        <v>0</v>
      </c>
      <c r="M65" s="88" t="s">
        <v>68</v>
      </c>
      <c r="N65" s="88" t="s">
        <v>68</v>
      </c>
      <c r="O65" s="88"/>
      <c r="P65" s="88"/>
      <c r="Q65" s="88"/>
      <c r="R65" s="31" t="s">
        <v>72</v>
      </c>
      <c r="S65" s="31" t="s">
        <v>68</v>
      </c>
      <c r="T65" s="85" t="s">
        <v>68</v>
      </c>
      <c r="U65" s="82"/>
    </row>
    <row r="66" spans="1:21" s="4" customFormat="1" ht="39" customHeight="1">
      <c r="A66" s="81">
        <v>63</v>
      </c>
      <c r="B66" s="82" t="s">
        <v>299</v>
      </c>
      <c r="C66" s="82" t="s">
        <v>298</v>
      </c>
      <c r="D66" s="82">
        <v>3</v>
      </c>
      <c r="E66" s="82">
        <v>220</v>
      </c>
      <c r="F66" s="82">
        <f t="shared" si="6"/>
        <v>8</v>
      </c>
      <c r="G66" s="82" t="s">
        <v>170</v>
      </c>
      <c r="H66" s="82">
        <f t="shared" si="7"/>
        <v>1760</v>
      </c>
      <c r="I66" s="82">
        <v>8</v>
      </c>
      <c r="J66" s="82">
        <v>0</v>
      </c>
      <c r="K66" s="82">
        <v>0</v>
      </c>
      <c r="L66" s="83">
        <v>0</v>
      </c>
      <c r="M66" s="88" t="s">
        <v>68</v>
      </c>
      <c r="N66" s="88" t="s">
        <v>68</v>
      </c>
      <c r="O66" s="88"/>
      <c r="P66" s="88"/>
      <c r="Q66" s="88"/>
      <c r="R66" s="31" t="s">
        <v>72</v>
      </c>
      <c r="S66" s="31" t="s">
        <v>68</v>
      </c>
      <c r="T66" s="85" t="s">
        <v>68</v>
      </c>
      <c r="U66" s="82"/>
    </row>
    <row r="67" spans="1:21" s="4" customFormat="1" ht="39" customHeight="1">
      <c r="A67" s="81">
        <v>64</v>
      </c>
      <c r="B67" s="82" t="s">
        <v>300</v>
      </c>
      <c r="C67" s="82" t="s">
        <v>298</v>
      </c>
      <c r="D67" s="82">
        <v>3</v>
      </c>
      <c r="E67" s="82">
        <v>350</v>
      </c>
      <c r="F67" s="82">
        <f t="shared" si="6"/>
        <v>8</v>
      </c>
      <c r="G67" s="82" t="s">
        <v>170</v>
      </c>
      <c r="H67" s="82">
        <f t="shared" si="7"/>
        <v>2800</v>
      </c>
      <c r="I67" s="82">
        <v>8</v>
      </c>
      <c r="J67" s="82">
        <v>0</v>
      </c>
      <c r="K67" s="82">
        <v>0</v>
      </c>
      <c r="L67" s="83">
        <v>0</v>
      </c>
      <c r="M67" s="88" t="s">
        <v>68</v>
      </c>
      <c r="N67" s="88" t="s">
        <v>68</v>
      </c>
      <c r="O67" s="88"/>
      <c r="P67" s="88"/>
      <c r="Q67" s="88"/>
      <c r="R67" s="31" t="s">
        <v>72</v>
      </c>
      <c r="S67" s="31" t="s">
        <v>68</v>
      </c>
      <c r="T67" s="85" t="s">
        <v>68</v>
      </c>
      <c r="U67" s="82"/>
    </row>
    <row r="68" spans="1:21" s="4" customFormat="1" ht="39" customHeight="1">
      <c r="A68" s="81">
        <v>65</v>
      </c>
      <c r="B68" s="82" t="s">
        <v>301</v>
      </c>
      <c r="C68" s="82" t="s">
        <v>298</v>
      </c>
      <c r="D68" s="82">
        <v>3</v>
      </c>
      <c r="E68" s="82">
        <v>400</v>
      </c>
      <c r="F68" s="82">
        <f t="shared" si="6"/>
        <v>8</v>
      </c>
      <c r="G68" s="82" t="s">
        <v>170</v>
      </c>
      <c r="H68" s="82">
        <f t="shared" si="7"/>
        <v>3200</v>
      </c>
      <c r="I68" s="82">
        <v>8</v>
      </c>
      <c r="J68" s="82">
        <v>0</v>
      </c>
      <c r="K68" s="82">
        <v>0</v>
      </c>
      <c r="L68" s="83">
        <v>0</v>
      </c>
      <c r="M68" s="88" t="s">
        <v>68</v>
      </c>
      <c r="N68" s="88" t="s">
        <v>68</v>
      </c>
      <c r="O68" s="88"/>
      <c r="P68" s="88"/>
      <c r="Q68" s="88"/>
      <c r="R68" s="31" t="s">
        <v>72</v>
      </c>
      <c r="S68" s="31" t="s">
        <v>68</v>
      </c>
      <c r="T68" s="85" t="s">
        <v>68</v>
      </c>
      <c r="U68" s="82"/>
    </row>
    <row r="69" spans="1:21" s="4" customFormat="1" ht="39" customHeight="1">
      <c r="A69" s="81">
        <v>66</v>
      </c>
      <c r="B69" s="82" t="s">
        <v>302</v>
      </c>
      <c r="C69" s="82" t="s">
        <v>303</v>
      </c>
      <c r="D69" s="82">
        <v>3</v>
      </c>
      <c r="E69" s="82">
        <v>240</v>
      </c>
      <c r="F69" s="82">
        <f t="shared" si="6"/>
        <v>16</v>
      </c>
      <c r="G69" s="82" t="s">
        <v>170</v>
      </c>
      <c r="H69" s="82">
        <f t="shared" si="7"/>
        <v>3840</v>
      </c>
      <c r="I69" s="82">
        <v>11</v>
      </c>
      <c r="J69" s="82">
        <v>0</v>
      </c>
      <c r="K69" s="82">
        <v>5</v>
      </c>
      <c r="L69" s="83">
        <v>0</v>
      </c>
      <c r="M69" s="88" t="s">
        <v>68</v>
      </c>
      <c r="N69" s="88" t="s">
        <v>68</v>
      </c>
      <c r="O69" s="88"/>
      <c r="P69" s="88"/>
      <c r="Q69" s="84"/>
      <c r="R69" s="31" t="s">
        <v>72</v>
      </c>
      <c r="S69" s="31" t="s">
        <v>68</v>
      </c>
      <c r="T69" s="85" t="s">
        <v>68</v>
      </c>
      <c r="U69" s="82"/>
    </row>
    <row r="70" spans="1:21" s="4" customFormat="1" ht="39" customHeight="1">
      <c r="A70" s="81">
        <v>67</v>
      </c>
      <c r="B70" s="82" t="s">
        <v>304</v>
      </c>
      <c r="C70" s="82" t="s">
        <v>305</v>
      </c>
      <c r="D70" s="82">
        <v>2</v>
      </c>
      <c r="E70" s="82">
        <v>200</v>
      </c>
      <c r="F70" s="82">
        <f t="shared" ref="F70:F95" si="8">I70+J70+K70+L70</f>
        <v>28.1</v>
      </c>
      <c r="G70" s="82" t="s">
        <v>170</v>
      </c>
      <c r="H70" s="82">
        <f t="shared" si="7"/>
        <v>5620</v>
      </c>
      <c r="I70" s="82">
        <v>20.399999999999999</v>
      </c>
      <c r="J70" s="82">
        <v>0</v>
      </c>
      <c r="K70" s="82">
        <v>7.7</v>
      </c>
      <c r="L70" s="83">
        <v>0</v>
      </c>
      <c r="M70" s="88" t="s">
        <v>68</v>
      </c>
      <c r="N70" s="88" t="s">
        <v>68</v>
      </c>
      <c r="O70" s="88"/>
      <c r="P70" s="88"/>
      <c r="Q70" s="84"/>
      <c r="R70" s="31" t="s">
        <v>72</v>
      </c>
      <c r="S70" s="31" t="s">
        <v>68</v>
      </c>
      <c r="T70" s="85" t="s">
        <v>72</v>
      </c>
      <c r="U70" s="82"/>
    </row>
    <row r="71" spans="1:21" s="4" customFormat="1" ht="39" customHeight="1">
      <c r="A71" s="81">
        <v>68</v>
      </c>
      <c r="B71" s="82" t="s">
        <v>304</v>
      </c>
      <c r="C71" s="82" t="s">
        <v>306</v>
      </c>
      <c r="D71" s="82">
        <v>2</v>
      </c>
      <c r="E71" s="82">
        <v>850</v>
      </c>
      <c r="F71" s="82">
        <f t="shared" si="8"/>
        <v>32.1</v>
      </c>
      <c r="G71" s="82" t="s">
        <v>170</v>
      </c>
      <c r="H71" s="82">
        <f t="shared" si="7"/>
        <v>27285</v>
      </c>
      <c r="I71" s="82">
        <f>7.3*2</f>
        <v>14.6</v>
      </c>
      <c r="J71" s="82">
        <f>2.9*2</f>
        <v>5.8</v>
      </c>
      <c r="K71" s="82">
        <f>3.85*2</f>
        <v>7.7</v>
      </c>
      <c r="L71" s="83">
        <v>4</v>
      </c>
      <c r="M71" s="88" t="s">
        <v>72</v>
      </c>
      <c r="N71" s="88" t="s">
        <v>72</v>
      </c>
      <c r="O71" s="88"/>
      <c r="P71" s="88"/>
      <c r="Q71" s="84"/>
      <c r="R71" s="31" t="s">
        <v>72</v>
      </c>
      <c r="S71" s="31" t="s">
        <v>72</v>
      </c>
      <c r="T71" s="85" t="s">
        <v>72</v>
      </c>
      <c r="U71" s="82"/>
    </row>
    <row r="72" spans="1:21" s="4" customFormat="1" ht="39" customHeight="1">
      <c r="A72" s="81">
        <v>69</v>
      </c>
      <c r="B72" s="82" t="s">
        <v>304</v>
      </c>
      <c r="C72" s="82" t="s">
        <v>307</v>
      </c>
      <c r="D72" s="82">
        <v>3</v>
      </c>
      <c r="E72" s="82">
        <v>490</v>
      </c>
      <c r="F72" s="82">
        <f t="shared" si="8"/>
        <v>32.1</v>
      </c>
      <c r="G72" s="82" t="s">
        <v>170</v>
      </c>
      <c r="H72" s="82">
        <f t="shared" si="7"/>
        <v>15729</v>
      </c>
      <c r="I72" s="82">
        <f>7.3*2</f>
        <v>14.6</v>
      </c>
      <c r="J72" s="82">
        <f>2.9*2</f>
        <v>5.8</v>
      </c>
      <c r="K72" s="82">
        <f>3.85*2</f>
        <v>7.7</v>
      </c>
      <c r="L72" s="83">
        <v>4</v>
      </c>
      <c r="M72" s="88" t="s">
        <v>72</v>
      </c>
      <c r="N72" s="88" t="s">
        <v>72</v>
      </c>
      <c r="O72" s="88"/>
      <c r="P72" s="88"/>
      <c r="Q72" s="84"/>
      <c r="R72" s="31" t="s">
        <v>72</v>
      </c>
      <c r="S72" s="31" t="s">
        <v>72</v>
      </c>
      <c r="T72" s="85" t="s">
        <v>72</v>
      </c>
      <c r="U72" s="82"/>
    </row>
    <row r="73" spans="1:21" s="4" customFormat="1" ht="39" customHeight="1">
      <c r="A73" s="81">
        <v>70</v>
      </c>
      <c r="B73" s="82" t="s">
        <v>304</v>
      </c>
      <c r="C73" s="82" t="s">
        <v>308</v>
      </c>
      <c r="D73" s="82">
        <v>3</v>
      </c>
      <c r="E73" s="82">
        <v>350</v>
      </c>
      <c r="F73" s="82">
        <f t="shared" si="8"/>
        <v>20.399999999999999</v>
      </c>
      <c r="G73" s="82" t="s">
        <v>170</v>
      </c>
      <c r="H73" s="82">
        <f t="shared" si="7"/>
        <v>7140</v>
      </c>
      <c r="I73" s="82">
        <v>20.399999999999999</v>
      </c>
      <c r="J73" s="82">
        <v>0</v>
      </c>
      <c r="K73" s="82">
        <v>0</v>
      </c>
      <c r="L73" s="83">
        <v>0</v>
      </c>
      <c r="M73" s="88" t="s">
        <v>68</v>
      </c>
      <c r="N73" s="88" t="s">
        <v>68</v>
      </c>
      <c r="O73" s="88"/>
      <c r="P73" s="88"/>
      <c r="Q73" s="84"/>
      <c r="R73" s="31" t="s">
        <v>72</v>
      </c>
      <c r="S73" s="31" t="s">
        <v>68</v>
      </c>
      <c r="T73" s="85" t="s">
        <v>68</v>
      </c>
      <c r="U73" s="82"/>
    </row>
    <row r="74" spans="1:21" s="4" customFormat="1" ht="39" customHeight="1">
      <c r="A74" s="81">
        <v>71</v>
      </c>
      <c r="B74" s="82" t="s">
        <v>309</v>
      </c>
      <c r="C74" s="82" t="s">
        <v>310</v>
      </c>
      <c r="D74" s="82">
        <v>2</v>
      </c>
      <c r="E74" s="82">
        <v>1300</v>
      </c>
      <c r="F74" s="82">
        <f t="shared" si="8"/>
        <v>16</v>
      </c>
      <c r="G74" s="82" t="s">
        <v>170</v>
      </c>
      <c r="H74" s="82">
        <f t="shared" si="7"/>
        <v>20800</v>
      </c>
      <c r="I74" s="82">
        <v>11</v>
      </c>
      <c r="J74" s="82">
        <v>0</v>
      </c>
      <c r="K74" s="82">
        <v>5</v>
      </c>
      <c r="L74" s="83">
        <v>0</v>
      </c>
      <c r="M74" s="88" t="s">
        <v>68</v>
      </c>
      <c r="N74" s="88" t="s">
        <v>68</v>
      </c>
      <c r="O74" s="88"/>
      <c r="P74" s="88"/>
      <c r="Q74" s="84"/>
      <c r="R74" s="31" t="s">
        <v>72</v>
      </c>
      <c r="S74" s="31" t="s">
        <v>68</v>
      </c>
      <c r="T74" s="85" t="s">
        <v>68</v>
      </c>
      <c r="U74" s="82"/>
    </row>
    <row r="75" spans="1:21" s="4" customFormat="1" ht="39" customHeight="1">
      <c r="A75" s="81">
        <v>72</v>
      </c>
      <c r="B75" s="82" t="s">
        <v>311</v>
      </c>
      <c r="C75" s="82" t="s">
        <v>312</v>
      </c>
      <c r="D75" s="82">
        <v>2</v>
      </c>
      <c r="E75" s="82">
        <v>650</v>
      </c>
      <c r="F75" s="82">
        <f t="shared" si="8"/>
        <v>15.8</v>
      </c>
      <c r="G75" s="82" t="s">
        <v>170</v>
      </c>
      <c r="H75" s="82">
        <f t="shared" si="7"/>
        <v>10270</v>
      </c>
      <c r="I75" s="82">
        <v>10.8</v>
      </c>
      <c r="J75" s="82">
        <v>0</v>
      </c>
      <c r="K75" s="82">
        <v>5</v>
      </c>
      <c r="L75" s="83">
        <v>0</v>
      </c>
      <c r="M75" s="88" t="s">
        <v>68</v>
      </c>
      <c r="N75" s="88" t="s">
        <v>68</v>
      </c>
      <c r="O75" s="88"/>
      <c r="P75" s="88"/>
      <c r="Q75" s="84"/>
      <c r="R75" s="31" t="s">
        <v>72</v>
      </c>
      <c r="S75" s="31" t="s">
        <v>68</v>
      </c>
      <c r="T75" s="85" t="s">
        <v>68</v>
      </c>
      <c r="U75" s="82"/>
    </row>
    <row r="76" spans="1:21" s="4" customFormat="1" ht="39" customHeight="1">
      <c r="A76" s="81">
        <v>73</v>
      </c>
      <c r="B76" s="82" t="s">
        <v>313</v>
      </c>
      <c r="C76" s="82" t="s">
        <v>314</v>
      </c>
      <c r="D76" s="82">
        <v>2</v>
      </c>
      <c r="E76" s="82">
        <v>430</v>
      </c>
      <c r="F76" s="82">
        <f t="shared" si="8"/>
        <v>15.8</v>
      </c>
      <c r="G76" s="82" t="s">
        <v>170</v>
      </c>
      <c r="H76" s="82">
        <f t="shared" si="7"/>
        <v>6794</v>
      </c>
      <c r="I76" s="82">
        <v>10.8</v>
      </c>
      <c r="J76" s="82">
        <v>0</v>
      </c>
      <c r="K76" s="82">
        <v>5</v>
      </c>
      <c r="L76" s="83">
        <v>0</v>
      </c>
      <c r="M76" s="88" t="s">
        <v>68</v>
      </c>
      <c r="N76" s="88" t="s">
        <v>68</v>
      </c>
      <c r="O76" s="88"/>
      <c r="P76" s="88"/>
      <c r="Q76" s="84"/>
      <c r="R76" s="31" t="s">
        <v>72</v>
      </c>
      <c r="S76" s="31" t="s">
        <v>68</v>
      </c>
      <c r="T76" s="85" t="s">
        <v>68</v>
      </c>
      <c r="U76" s="82"/>
    </row>
    <row r="77" spans="1:21" s="4" customFormat="1" ht="39" customHeight="1">
      <c r="A77" s="81">
        <v>74</v>
      </c>
      <c r="B77" s="82" t="s">
        <v>315</v>
      </c>
      <c r="C77" s="82" t="s">
        <v>316</v>
      </c>
      <c r="D77" s="82">
        <v>3</v>
      </c>
      <c r="E77" s="82">
        <v>498</v>
      </c>
      <c r="F77" s="82">
        <f t="shared" si="8"/>
        <v>15.6</v>
      </c>
      <c r="G77" s="82" t="s">
        <v>170</v>
      </c>
      <c r="H77" s="82">
        <f t="shared" si="7"/>
        <v>7768.8</v>
      </c>
      <c r="I77" s="82">
        <v>12</v>
      </c>
      <c r="J77" s="82">
        <v>0</v>
      </c>
      <c r="K77" s="82">
        <v>3.6</v>
      </c>
      <c r="L77" s="83">
        <v>0</v>
      </c>
      <c r="M77" s="88" t="s">
        <v>68</v>
      </c>
      <c r="N77" s="88" t="s">
        <v>68</v>
      </c>
      <c r="O77" s="88"/>
      <c r="P77" s="88"/>
      <c r="Q77" s="84"/>
      <c r="R77" s="31" t="s">
        <v>72</v>
      </c>
      <c r="S77" s="31" t="s">
        <v>68</v>
      </c>
      <c r="T77" s="85" t="s">
        <v>68</v>
      </c>
      <c r="U77" s="82"/>
    </row>
    <row r="78" spans="1:21" s="4" customFormat="1" ht="39" customHeight="1">
      <c r="A78" s="81">
        <v>75</v>
      </c>
      <c r="B78" s="82" t="s">
        <v>317</v>
      </c>
      <c r="C78" s="82" t="s">
        <v>318</v>
      </c>
      <c r="D78" s="82">
        <v>2</v>
      </c>
      <c r="E78" s="82">
        <v>530</v>
      </c>
      <c r="F78" s="82">
        <f t="shared" si="8"/>
        <v>24</v>
      </c>
      <c r="G78" s="82" t="s">
        <v>170</v>
      </c>
      <c r="H78" s="82">
        <f t="shared" si="7"/>
        <v>12720</v>
      </c>
      <c r="I78" s="82">
        <v>20.399999999999999</v>
      </c>
      <c r="J78" s="82">
        <v>0</v>
      </c>
      <c r="K78" s="82">
        <v>3.6</v>
      </c>
      <c r="L78" s="83">
        <v>0</v>
      </c>
      <c r="M78" s="88" t="s">
        <v>72</v>
      </c>
      <c r="N78" s="88" t="s">
        <v>68</v>
      </c>
      <c r="O78" s="88"/>
      <c r="P78" s="88"/>
      <c r="Q78" s="84"/>
      <c r="R78" s="31" t="s">
        <v>72</v>
      </c>
      <c r="S78" s="31" t="s">
        <v>68</v>
      </c>
      <c r="T78" s="85" t="s">
        <v>68</v>
      </c>
      <c r="U78" s="82"/>
    </row>
    <row r="79" spans="1:21" s="4" customFormat="1" ht="39" customHeight="1">
      <c r="A79" s="81">
        <v>76</v>
      </c>
      <c r="B79" s="82" t="s">
        <v>317</v>
      </c>
      <c r="C79" s="82" t="s">
        <v>307</v>
      </c>
      <c r="D79" s="82">
        <v>3</v>
      </c>
      <c r="E79" s="82">
        <v>480</v>
      </c>
      <c r="F79" s="82">
        <f t="shared" si="8"/>
        <v>27</v>
      </c>
      <c r="G79" s="82" t="s">
        <v>170</v>
      </c>
      <c r="H79" s="82">
        <f t="shared" si="7"/>
        <v>12960</v>
      </c>
      <c r="I79" s="82">
        <f>7.3*2</f>
        <v>14.6</v>
      </c>
      <c r="J79" s="82">
        <v>5.8</v>
      </c>
      <c r="K79" s="82">
        <v>3.6</v>
      </c>
      <c r="L79" s="83">
        <v>3</v>
      </c>
      <c r="M79" s="88" t="s">
        <v>72</v>
      </c>
      <c r="N79" s="88" t="s">
        <v>72</v>
      </c>
      <c r="O79" s="88"/>
      <c r="P79" s="88"/>
      <c r="Q79" s="84"/>
      <c r="R79" s="31" t="s">
        <v>72</v>
      </c>
      <c r="S79" s="31" t="s">
        <v>72</v>
      </c>
      <c r="T79" s="85" t="s">
        <v>68</v>
      </c>
      <c r="U79" s="82"/>
    </row>
    <row r="80" spans="1:21" s="4" customFormat="1" ht="39" customHeight="1">
      <c r="A80" s="81">
        <v>77</v>
      </c>
      <c r="B80" s="82" t="s">
        <v>317</v>
      </c>
      <c r="C80" s="82" t="s">
        <v>319</v>
      </c>
      <c r="D80" s="82">
        <v>3</v>
      </c>
      <c r="E80" s="82">
        <v>200</v>
      </c>
      <c r="F80" s="82">
        <f t="shared" si="8"/>
        <v>20.399999999999999</v>
      </c>
      <c r="G80" s="82" t="s">
        <v>170</v>
      </c>
      <c r="H80" s="82">
        <f t="shared" si="7"/>
        <v>4080</v>
      </c>
      <c r="I80" s="82">
        <v>20.399999999999999</v>
      </c>
      <c r="J80" s="82">
        <v>0</v>
      </c>
      <c r="K80" s="82">
        <v>0</v>
      </c>
      <c r="L80" s="83">
        <v>0</v>
      </c>
      <c r="M80" s="88" t="s">
        <v>68</v>
      </c>
      <c r="N80" s="88" t="s">
        <v>68</v>
      </c>
      <c r="O80" s="88"/>
      <c r="P80" s="88"/>
      <c r="Q80" s="84"/>
      <c r="R80" s="31" t="s">
        <v>72</v>
      </c>
      <c r="S80" s="31" t="s">
        <v>68</v>
      </c>
      <c r="T80" s="85" t="s">
        <v>68</v>
      </c>
      <c r="U80" s="82"/>
    </row>
    <row r="81" spans="1:21" s="4" customFormat="1" ht="39" customHeight="1">
      <c r="A81" s="81">
        <v>78</v>
      </c>
      <c r="B81" s="82" t="s">
        <v>320</v>
      </c>
      <c r="C81" s="82" t="s">
        <v>318</v>
      </c>
      <c r="D81" s="82">
        <v>2</v>
      </c>
      <c r="E81" s="82">
        <v>500</v>
      </c>
      <c r="F81" s="82">
        <f t="shared" si="8"/>
        <v>27.2</v>
      </c>
      <c r="G81" s="82" t="s">
        <v>170</v>
      </c>
      <c r="H81" s="82">
        <f t="shared" si="7"/>
        <v>13600</v>
      </c>
      <c r="I81" s="82">
        <v>14.6</v>
      </c>
      <c r="J81" s="82">
        <v>6</v>
      </c>
      <c r="K81" s="82">
        <v>3.6</v>
      </c>
      <c r="L81" s="83">
        <v>3</v>
      </c>
      <c r="M81" s="88" t="s">
        <v>72</v>
      </c>
      <c r="N81" s="88" t="s">
        <v>72</v>
      </c>
      <c r="O81" s="88"/>
      <c r="P81" s="88"/>
      <c r="Q81" s="84"/>
      <c r="R81" s="31" t="s">
        <v>72</v>
      </c>
      <c r="S81" s="31" t="s">
        <v>72</v>
      </c>
      <c r="T81" s="85" t="s">
        <v>68</v>
      </c>
      <c r="U81" s="82"/>
    </row>
    <row r="82" spans="1:21" s="4" customFormat="1" ht="39" customHeight="1">
      <c r="A82" s="81">
        <v>79</v>
      </c>
      <c r="B82" s="82" t="s">
        <v>320</v>
      </c>
      <c r="C82" s="82" t="s">
        <v>307</v>
      </c>
      <c r="D82" s="82">
        <v>3</v>
      </c>
      <c r="E82" s="82">
        <v>460</v>
      </c>
      <c r="F82" s="82">
        <f t="shared" si="8"/>
        <v>27.2</v>
      </c>
      <c r="G82" s="82" t="s">
        <v>170</v>
      </c>
      <c r="H82" s="82">
        <f t="shared" si="7"/>
        <v>12512</v>
      </c>
      <c r="I82" s="82">
        <v>14.6</v>
      </c>
      <c r="J82" s="82">
        <v>6</v>
      </c>
      <c r="K82" s="82">
        <v>3.6</v>
      </c>
      <c r="L82" s="83">
        <v>3</v>
      </c>
      <c r="M82" s="88" t="s">
        <v>72</v>
      </c>
      <c r="N82" s="88" t="s">
        <v>72</v>
      </c>
      <c r="O82" s="88"/>
      <c r="P82" s="88"/>
      <c r="Q82" s="84"/>
      <c r="R82" s="31" t="s">
        <v>72</v>
      </c>
      <c r="S82" s="31" t="s">
        <v>72</v>
      </c>
      <c r="T82" s="85" t="s">
        <v>68</v>
      </c>
      <c r="U82" s="82"/>
    </row>
    <row r="83" spans="1:21" s="4" customFormat="1" ht="39" customHeight="1">
      <c r="A83" s="81">
        <v>80</v>
      </c>
      <c r="B83" s="82" t="s">
        <v>321</v>
      </c>
      <c r="C83" s="82" t="s">
        <v>322</v>
      </c>
      <c r="D83" s="82">
        <v>2</v>
      </c>
      <c r="E83" s="82">
        <v>1880</v>
      </c>
      <c r="F83" s="82">
        <f t="shared" si="8"/>
        <v>15.8</v>
      </c>
      <c r="G83" s="82" t="s">
        <v>170</v>
      </c>
      <c r="H83" s="82">
        <f t="shared" si="7"/>
        <v>29704</v>
      </c>
      <c r="I83" s="82">
        <v>10.8</v>
      </c>
      <c r="J83" s="82">
        <v>0</v>
      </c>
      <c r="K83" s="82">
        <v>5</v>
      </c>
      <c r="L83" s="83">
        <v>0</v>
      </c>
      <c r="M83" s="88" t="s">
        <v>68</v>
      </c>
      <c r="N83" s="88" t="s">
        <v>68</v>
      </c>
      <c r="O83" s="88"/>
      <c r="P83" s="88"/>
      <c r="Q83" s="84"/>
      <c r="R83" s="31" t="s">
        <v>72</v>
      </c>
      <c r="S83" s="31" t="s">
        <v>68</v>
      </c>
      <c r="T83" s="85" t="s">
        <v>68</v>
      </c>
      <c r="U83" s="82"/>
    </row>
    <row r="84" spans="1:21" s="4" customFormat="1" ht="39" customHeight="1">
      <c r="A84" s="81">
        <v>81</v>
      </c>
      <c r="B84" s="82" t="s">
        <v>323</v>
      </c>
      <c r="C84" s="82" t="s">
        <v>322</v>
      </c>
      <c r="D84" s="82">
        <v>2</v>
      </c>
      <c r="E84" s="82">
        <v>2200</v>
      </c>
      <c r="F84" s="82">
        <f t="shared" si="8"/>
        <v>28.4</v>
      </c>
      <c r="G84" s="82" t="s">
        <v>170</v>
      </c>
      <c r="H84" s="82">
        <f t="shared" si="7"/>
        <v>62480</v>
      </c>
      <c r="I84" s="82">
        <v>14.6</v>
      </c>
      <c r="J84" s="82">
        <v>5.8</v>
      </c>
      <c r="K84" s="82">
        <v>5</v>
      </c>
      <c r="L84" s="83">
        <v>3</v>
      </c>
      <c r="M84" s="88" t="s">
        <v>72</v>
      </c>
      <c r="N84" s="88" t="s">
        <v>72</v>
      </c>
      <c r="O84" s="88"/>
      <c r="P84" s="88">
        <v>1</v>
      </c>
      <c r="Q84" s="84"/>
      <c r="R84" s="31" t="s">
        <v>72</v>
      </c>
      <c r="S84" s="31" t="s">
        <v>72</v>
      </c>
      <c r="T84" s="85" t="s">
        <v>68</v>
      </c>
      <c r="U84" s="82"/>
    </row>
    <row r="85" spans="1:21" s="4" customFormat="1" ht="39" customHeight="1">
      <c r="A85" s="81">
        <v>82</v>
      </c>
      <c r="B85" s="82" t="s">
        <v>324</v>
      </c>
      <c r="C85" s="82" t="s">
        <v>325</v>
      </c>
      <c r="D85" s="82">
        <v>3</v>
      </c>
      <c r="E85" s="82">
        <v>195</v>
      </c>
      <c r="F85" s="82">
        <f t="shared" si="8"/>
        <v>5</v>
      </c>
      <c r="G85" s="82" t="s">
        <v>170</v>
      </c>
      <c r="H85" s="82">
        <f t="shared" si="7"/>
        <v>975</v>
      </c>
      <c r="I85" s="82">
        <v>5</v>
      </c>
      <c r="J85" s="82">
        <v>0</v>
      </c>
      <c r="K85" s="82">
        <v>0</v>
      </c>
      <c r="L85" s="83">
        <v>0</v>
      </c>
      <c r="M85" s="88" t="s">
        <v>68</v>
      </c>
      <c r="N85" s="88" t="s">
        <v>68</v>
      </c>
      <c r="O85" s="88"/>
      <c r="P85" s="88"/>
      <c r="Q85" s="84"/>
      <c r="R85" s="31" t="s">
        <v>68</v>
      </c>
      <c r="S85" s="31" t="s">
        <v>68</v>
      </c>
      <c r="T85" s="85" t="s">
        <v>68</v>
      </c>
      <c r="U85" s="82"/>
    </row>
    <row r="86" spans="1:21" s="4" customFormat="1" ht="39" customHeight="1">
      <c r="A86" s="81">
        <v>83</v>
      </c>
      <c r="B86" s="82" t="s">
        <v>326</v>
      </c>
      <c r="C86" s="82" t="s">
        <v>327</v>
      </c>
      <c r="D86" s="82">
        <v>3</v>
      </c>
      <c r="E86" s="82">
        <v>178</v>
      </c>
      <c r="F86" s="82">
        <f t="shared" si="8"/>
        <v>14</v>
      </c>
      <c r="G86" s="82" t="s">
        <v>170</v>
      </c>
      <c r="H86" s="82">
        <f t="shared" si="7"/>
        <v>2492</v>
      </c>
      <c r="I86" s="82">
        <v>14</v>
      </c>
      <c r="J86" s="82">
        <v>0</v>
      </c>
      <c r="K86" s="82">
        <v>0</v>
      </c>
      <c r="L86" s="83">
        <v>0</v>
      </c>
      <c r="M86" s="88" t="s">
        <v>68</v>
      </c>
      <c r="N86" s="88" t="s">
        <v>68</v>
      </c>
      <c r="O86" s="88"/>
      <c r="P86" s="88"/>
      <c r="Q86" s="84"/>
      <c r="R86" s="31" t="s">
        <v>68</v>
      </c>
      <c r="S86" s="31" t="s">
        <v>68</v>
      </c>
      <c r="T86" s="85" t="s">
        <v>68</v>
      </c>
      <c r="U86" s="82"/>
    </row>
    <row r="87" spans="1:21" s="4" customFormat="1" ht="39" customHeight="1">
      <c r="A87" s="81">
        <v>84</v>
      </c>
      <c r="B87" s="82" t="s">
        <v>328</v>
      </c>
      <c r="C87" s="82" t="s">
        <v>329</v>
      </c>
      <c r="D87" s="82">
        <v>2</v>
      </c>
      <c r="E87" s="82">
        <v>1420</v>
      </c>
      <c r="F87" s="82">
        <f t="shared" si="8"/>
        <v>15.8</v>
      </c>
      <c r="G87" s="82" t="s">
        <v>170</v>
      </c>
      <c r="H87" s="82">
        <f t="shared" si="7"/>
        <v>22436</v>
      </c>
      <c r="I87" s="82">
        <v>10.8</v>
      </c>
      <c r="J87" s="82">
        <v>0</v>
      </c>
      <c r="K87" s="82">
        <v>5</v>
      </c>
      <c r="L87" s="83">
        <v>0</v>
      </c>
      <c r="M87" s="88" t="s">
        <v>68</v>
      </c>
      <c r="N87" s="88" t="s">
        <v>68</v>
      </c>
      <c r="O87" s="88"/>
      <c r="P87" s="88"/>
      <c r="Q87" s="84"/>
      <c r="R87" s="31" t="s">
        <v>72</v>
      </c>
      <c r="S87" s="31" t="s">
        <v>68</v>
      </c>
      <c r="T87" s="85" t="s">
        <v>68</v>
      </c>
      <c r="U87" s="82"/>
    </row>
    <row r="88" spans="1:21" s="4" customFormat="1" ht="39" customHeight="1">
      <c r="A88" s="81">
        <v>85</v>
      </c>
      <c r="B88" s="82" t="s">
        <v>330</v>
      </c>
      <c r="C88" s="82" t="s">
        <v>331</v>
      </c>
      <c r="D88" s="82">
        <v>2</v>
      </c>
      <c r="E88" s="82">
        <v>885</v>
      </c>
      <c r="F88" s="82">
        <f t="shared" si="8"/>
        <v>16</v>
      </c>
      <c r="G88" s="82" t="s">
        <v>170</v>
      </c>
      <c r="H88" s="82">
        <f t="shared" si="7"/>
        <v>14160</v>
      </c>
      <c r="I88" s="82">
        <v>11</v>
      </c>
      <c r="J88" s="82">
        <v>0</v>
      </c>
      <c r="K88" s="82">
        <v>5</v>
      </c>
      <c r="L88" s="83">
        <v>0</v>
      </c>
      <c r="M88" s="88" t="s">
        <v>68</v>
      </c>
      <c r="N88" s="88" t="s">
        <v>68</v>
      </c>
      <c r="O88" s="88"/>
      <c r="P88" s="88"/>
      <c r="Q88" s="84"/>
      <c r="R88" s="31" t="s">
        <v>72</v>
      </c>
      <c r="S88" s="31" t="s">
        <v>68</v>
      </c>
      <c r="T88" s="85" t="s">
        <v>68</v>
      </c>
      <c r="U88" s="82"/>
    </row>
    <row r="89" spans="1:21" s="4" customFormat="1" ht="39" customHeight="1">
      <c r="A89" s="81">
        <v>86</v>
      </c>
      <c r="B89" s="82" t="s">
        <v>332</v>
      </c>
      <c r="C89" s="82" t="s">
        <v>333</v>
      </c>
      <c r="D89" s="82">
        <v>3</v>
      </c>
      <c r="E89" s="82">
        <v>2085</v>
      </c>
      <c r="F89" s="82">
        <f t="shared" si="8"/>
        <v>14</v>
      </c>
      <c r="G89" s="82" t="s">
        <v>170</v>
      </c>
      <c r="H89" s="82">
        <f t="shared" si="7"/>
        <v>29190</v>
      </c>
      <c r="I89" s="82">
        <v>14</v>
      </c>
      <c r="J89" s="82">
        <v>0</v>
      </c>
      <c r="K89" s="82">
        <v>0</v>
      </c>
      <c r="L89" s="83">
        <v>0</v>
      </c>
      <c r="M89" s="88" t="s">
        <v>68</v>
      </c>
      <c r="N89" s="88" t="s">
        <v>68</v>
      </c>
      <c r="O89" s="88"/>
      <c r="P89" s="88">
        <v>1</v>
      </c>
      <c r="Q89" s="84"/>
      <c r="R89" s="31" t="s">
        <v>72</v>
      </c>
      <c r="S89" s="31" t="s">
        <v>68</v>
      </c>
      <c r="T89" s="85" t="s">
        <v>68</v>
      </c>
      <c r="U89" s="82"/>
    </row>
    <row r="90" spans="1:21" s="4" customFormat="1" ht="39" customHeight="1">
      <c r="A90" s="81">
        <v>87</v>
      </c>
      <c r="B90" s="82" t="s">
        <v>334</v>
      </c>
      <c r="C90" s="82" t="s">
        <v>335</v>
      </c>
      <c r="D90" s="82">
        <v>3</v>
      </c>
      <c r="E90" s="82">
        <f>2700-320</f>
        <v>2380</v>
      </c>
      <c r="F90" s="82">
        <f t="shared" si="8"/>
        <v>25.6</v>
      </c>
      <c r="G90" s="82" t="s">
        <v>170</v>
      </c>
      <c r="H90" s="82">
        <f t="shared" si="7"/>
        <v>60928</v>
      </c>
      <c r="I90" s="82">
        <v>14.6</v>
      </c>
      <c r="J90" s="82">
        <v>2</v>
      </c>
      <c r="K90" s="82">
        <v>6</v>
      </c>
      <c r="L90" s="83">
        <v>3</v>
      </c>
      <c r="M90" s="88" t="s">
        <v>72</v>
      </c>
      <c r="N90" s="88" t="s">
        <v>72</v>
      </c>
      <c r="O90" s="88"/>
      <c r="P90" s="88"/>
      <c r="Q90" s="84"/>
      <c r="R90" s="31" t="s">
        <v>72</v>
      </c>
      <c r="S90" s="31" t="s">
        <v>72</v>
      </c>
      <c r="T90" s="85" t="s">
        <v>72</v>
      </c>
      <c r="U90" s="82"/>
    </row>
    <row r="91" spans="1:21" s="4" customFormat="1" ht="39" customHeight="1">
      <c r="A91" s="81">
        <v>88</v>
      </c>
      <c r="B91" s="82" t="s">
        <v>334</v>
      </c>
      <c r="C91" s="82" t="s">
        <v>336</v>
      </c>
      <c r="D91" s="82">
        <v>2</v>
      </c>
      <c r="E91" s="82">
        <v>320</v>
      </c>
      <c r="F91" s="82">
        <f t="shared" si="8"/>
        <v>25.6</v>
      </c>
      <c r="G91" s="82" t="s">
        <v>170</v>
      </c>
      <c r="H91" s="82">
        <f t="shared" si="7"/>
        <v>8192</v>
      </c>
      <c r="I91" s="82">
        <v>19.600000000000001</v>
      </c>
      <c r="J91" s="82">
        <v>0</v>
      </c>
      <c r="K91" s="82">
        <v>6</v>
      </c>
      <c r="L91" s="83">
        <v>0</v>
      </c>
      <c r="M91" s="88" t="s">
        <v>68</v>
      </c>
      <c r="N91" s="88" t="s">
        <v>68</v>
      </c>
      <c r="O91" s="88"/>
      <c r="P91" s="88"/>
      <c r="Q91" s="84"/>
      <c r="R91" s="31" t="s">
        <v>72</v>
      </c>
      <c r="S91" s="31" t="s">
        <v>68</v>
      </c>
      <c r="T91" s="85" t="s">
        <v>72</v>
      </c>
      <c r="U91" s="82"/>
    </row>
    <row r="92" spans="1:21" s="4" customFormat="1" ht="39" customHeight="1">
      <c r="A92" s="81">
        <v>89</v>
      </c>
      <c r="B92" s="82" t="s">
        <v>337</v>
      </c>
      <c r="C92" s="82" t="s">
        <v>338</v>
      </c>
      <c r="D92" s="82">
        <v>2</v>
      </c>
      <c r="E92" s="82">
        <v>250</v>
      </c>
      <c r="F92" s="82">
        <f t="shared" si="8"/>
        <v>23.4</v>
      </c>
      <c r="G92" s="82" t="s">
        <v>170</v>
      </c>
      <c r="H92" s="82">
        <f t="shared" si="7"/>
        <v>5850</v>
      </c>
      <c r="I92" s="82">
        <v>14.8</v>
      </c>
      <c r="J92" s="82">
        <v>0</v>
      </c>
      <c r="K92" s="82">
        <v>8.6</v>
      </c>
      <c r="L92" s="83">
        <v>0</v>
      </c>
      <c r="M92" s="88" t="s">
        <v>68</v>
      </c>
      <c r="N92" s="88" t="s">
        <v>68</v>
      </c>
      <c r="O92" s="88"/>
      <c r="P92" s="88"/>
      <c r="Q92" s="84"/>
      <c r="R92" s="31" t="s">
        <v>72</v>
      </c>
      <c r="S92" s="31" t="s">
        <v>68</v>
      </c>
      <c r="T92" s="85" t="s">
        <v>72</v>
      </c>
      <c r="U92" s="82"/>
    </row>
    <row r="93" spans="1:21" s="4" customFormat="1" ht="39" customHeight="1">
      <c r="A93" s="81">
        <v>90</v>
      </c>
      <c r="B93" s="82" t="s">
        <v>339</v>
      </c>
      <c r="C93" s="82" t="s">
        <v>340</v>
      </c>
      <c r="D93" s="82">
        <v>3</v>
      </c>
      <c r="E93" s="82">
        <v>950</v>
      </c>
      <c r="F93" s="82">
        <f t="shared" si="8"/>
        <v>8</v>
      </c>
      <c r="G93" s="82" t="s">
        <v>170</v>
      </c>
      <c r="H93" s="82">
        <f t="shared" si="7"/>
        <v>7600</v>
      </c>
      <c r="I93" s="82">
        <v>8</v>
      </c>
      <c r="J93" s="82">
        <v>0</v>
      </c>
      <c r="K93" s="82">
        <v>0</v>
      </c>
      <c r="L93" s="83">
        <v>0</v>
      </c>
      <c r="M93" s="88" t="s">
        <v>68</v>
      </c>
      <c r="N93" s="88" t="s">
        <v>68</v>
      </c>
      <c r="O93" s="88"/>
      <c r="P93" s="88"/>
      <c r="Q93" s="84"/>
      <c r="R93" s="31" t="s">
        <v>72</v>
      </c>
      <c r="S93" s="31" t="s">
        <v>68</v>
      </c>
      <c r="T93" s="85" t="s">
        <v>68</v>
      </c>
      <c r="U93" s="82"/>
    </row>
    <row r="94" spans="1:21" s="4" customFormat="1" ht="39" customHeight="1">
      <c r="A94" s="81">
        <v>91</v>
      </c>
      <c r="B94" s="82" t="s">
        <v>339</v>
      </c>
      <c r="C94" s="82" t="s">
        <v>341</v>
      </c>
      <c r="D94" s="82">
        <v>3</v>
      </c>
      <c r="E94" s="82">
        <v>800</v>
      </c>
      <c r="F94" s="82">
        <f t="shared" si="8"/>
        <v>8</v>
      </c>
      <c r="G94" s="82" t="s">
        <v>170</v>
      </c>
      <c r="H94" s="82">
        <f t="shared" si="7"/>
        <v>6400</v>
      </c>
      <c r="I94" s="82">
        <v>8</v>
      </c>
      <c r="J94" s="82">
        <v>0</v>
      </c>
      <c r="K94" s="82">
        <v>0</v>
      </c>
      <c r="L94" s="83">
        <v>0</v>
      </c>
      <c r="M94" s="88" t="s">
        <v>68</v>
      </c>
      <c r="N94" s="88" t="s">
        <v>68</v>
      </c>
      <c r="O94" s="88"/>
      <c r="P94" s="88"/>
      <c r="Q94" s="84"/>
      <c r="R94" s="31" t="s">
        <v>72</v>
      </c>
      <c r="S94" s="31" t="s">
        <v>68</v>
      </c>
      <c r="T94" s="85" t="s">
        <v>68</v>
      </c>
      <c r="U94" s="82"/>
    </row>
    <row r="95" spans="1:21" s="4" customFormat="1" ht="39" customHeight="1">
      <c r="A95" s="81">
        <v>92</v>
      </c>
      <c r="B95" s="82" t="s">
        <v>342</v>
      </c>
      <c r="C95" s="82" t="s">
        <v>343</v>
      </c>
      <c r="D95" s="82">
        <v>3</v>
      </c>
      <c r="E95" s="82">
        <v>95</v>
      </c>
      <c r="F95" s="82">
        <f t="shared" si="8"/>
        <v>14</v>
      </c>
      <c r="G95" s="82" t="s">
        <v>170</v>
      </c>
      <c r="H95" s="82">
        <f t="shared" si="7"/>
        <v>1330</v>
      </c>
      <c r="I95" s="82">
        <v>14</v>
      </c>
      <c r="J95" s="82">
        <v>0</v>
      </c>
      <c r="K95" s="82">
        <v>0</v>
      </c>
      <c r="L95" s="83">
        <v>0</v>
      </c>
      <c r="M95" s="88" t="s">
        <v>68</v>
      </c>
      <c r="N95" s="88" t="s">
        <v>68</v>
      </c>
      <c r="O95" s="88"/>
      <c r="P95" s="88"/>
      <c r="Q95" s="84"/>
      <c r="R95" s="31" t="s">
        <v>68</v>
      </c>
      <c r="S95" s="31" t="s">
        <v>72</v>
      </c>
      <c r="T95" s="85" t="s">
        <v>68</v>
      </c>
      <c r="U95" s="82"/>
    </row>
    <row r="96" spans="1:21" s="4" customFormat="1" ht="39" customHeight="1">
      <c r="A96" s="81">
        <v>93</v>
      </c>
      <c r="B96" s="82" t="s">
        <v>344</v>
      </c>
      <c r="C96" s="82"/>
      <c r="D96" s="82">
        <v>2</v>
      </c>
      <c r="E96" s="82"/>
      <c r="F96" s="82"/>
      <c r="G96" s="82">
        <v>1920</v>
      </c>
      <c r="H96" s="82">
        <v>4337</v>
      </c>
      <c r="I96" s="82"/>
      <c r="J96" s="82"/>
      <c r="K96" s="82"/>
      <c r="L96" s="83"/>
      <c r="M96" s="82"/>
      <c r="N96" s="82"/>
      <c r="O96" s="84"/>
      <c r="P96" s="84"/>
      <c r="Q96" s="84"/>
      <c r="R96" s="31"/>
      <c r="S96" s="31"/>
      <c r="T96" s="85"/>
      <c r="U96" s="82" t="s">
        <v>345</v>
      </c>
    </row>
    <row r="97" spans="1:21" s="4" customFormat="1" ht="39" customHeight="1">
      <c r="A97" s="81">
        <v>94</v>
      </c>
      <c r="B97" s="82" t="s">
        <v>346</v>
      </c>
      <c r="C97" s="82"/>
      <c r="D97" s="82">
        <v>2</v>
      </c>
      <c r="E97" s="82"/>
      <c r="F97" s="82"/>
      <c r="G97" s="82">
        <v>5000</v>
      </c>
      <c r="H97" s="82">
        <v>5000</v>
      </c>
      <c r="I97" s="82"/>
      <c r="J97" s="82"/>
      <c r="K97" s="82"/>
      <c r="L97" s="83"/>
      <c r="M97" s="82"/>
      <c r="N97" s="82"/>
      <c r="O97" s="84"/>
      <c r="P97" s="84"/>
      <c r="Q97" s="84"/>
      <c r="R97" s="31"/>
      <c r="S97" s="31"/>
      <c r="T97" s="85"/>
      <c r="U97" s="82" t="s">
        <v>345</v>
      </c>
    </row>
    <row r="98" spans="1:21" s="4" customFormat="1" ht="39" customHeight="1">
      <c r="A98" s="81">
        <v>95</v>
      </c>
      <c r="B98" s="82" t="s">
        <v>347</v>
      </c>
      <c r="C98" s="82"/>
      <c r="D98" s="82">
        <v>2</v>
      </c>
      <c r="E98" s="82"/>
      <c r="F98" s="82"/>
      <c r="G98" s="82">
        <v>4700</v>
      </c>
      <c r="H98" s="82">
        <v>4700</v>
      </c>
      <c r="I98" s="82"/>
      <c r="J98" s="82"/>
      <c r="K98" s="82"/>
      <c r="L98" s="83"/>
      <c r="M98" s="82"/>
      <c r="N98" s="82"/>
      <c r="O98" s="84">
        <v>1</v>
      </c>
      <c r="P98" s="84"/>
      <c r="Q98" s="84"/>
      <c r="R98" s="31"/>
      <c r="S98" s="31"/>
      <c r="T98" s="85"/>
      <c r="U98" s="82" t="s">
        <v>345</v>
      </c>
    </row>
    <row r="99" spans="1:21" s="4" customFormat="1" ht="39" customHeight="1">
      <c r="A99" s="81">
        <v>96</v>
      </c>
      <c r="B99" s="82" t="s">
        <v>348</v>
      </c>
      <c r="C99" s="82"/>
      <c r="D99" s="82">
        <v>2</v>
      </c>
      <c r="E99" s="82"/>
      <c r="F99" s="82"/>
      <c r="G99" s="82">
        <v>79000</v>
      </c>
      <c r="H99" s="82">
        <v>79000</v>
      </c>
      <c r="I99" s="82"/>
      <c r="J99" s="82"/>
      <c r="K99" s="82"/>
      <c r="L99" s="83"/>
      <c r="M99" s="82"/>
      <c r="N99" s="82"/>
      <c r="O99" s="84"/>
      <c r="P99" s="84"/>
      <c r="Q99" s="84"/>
      <c r="R99" s="31"/>
      <c r="S99" s="31"/>
      <c r="T99" s="85"/>
      <c r="U99" s="82" t="s">
        <v>345</v>
      </c>
    </row>
    <row r="100" spans="1:21" s="4" customFormat="1" ht="39" customHeight="1">
      <c r="A100" s="81">
        <v>97</v>
      </c>
      <c r="B100" s="82" t="s">
        <v>349</v>
      </c>
      <c r="C100" s="82"/>
      <c r="D100" s="82">
        <v>2</v>
      </c>
      <c r="E100" s="82"/>
      <c r="F100" s="82"/>
      <c r="G100" s="82">
        <v>17188</v>
      </c>
      <c r="H100" s="82">
        <v>17188</v>
      </c>
      <c r="I100" s="82"/>
      <c r="J100" s="82"/>
      <c r="K100" s="82"/>
      <c r="L100" s="83"/>
      <c r="M100" s="82"/>
      <c r="N100" s="82"/>
      <c r="O100" s="84"/>
      <c r="P100" s="84"/>
      <c r="Q100" s="84"/>
      <c r="R100" s="31"/>
      <c r="S100" s="31"/>
      <c r="T100" s="85"/>
      <c r="U100" s="82" t="s">
        <v>345</v>
      </c>
    </row>
    <row r="101" spans="1:21" s="4" customFormat="1" ht="39" customHeight="1">
      <c r="A101" s="81">
        <v>98</v>
      </c>
      <c r="B101" s="82" t="s">
        <v>350</v>
      </c>
      <c r="C101" s="82"/>
      <c r="D101" s="82">
        <v>2</v>
      </c>
      <c r="E101" s="82"/>
      <c r="F101" s="82"/>
      <c r="G101" s="82">
        <v>10029</v>
      </c>
      <c r="H101" s="82">
        <v>10029</v>
      </c>
      <c r="I101" s="82"/>
      <c r="J101" s="82"/>
      <c r="K101" s="82"/>
      <c r="L101" s="83"/>
      <c r="M101" s="82"/>
      <c r="N101" s="82"/>
      <c r="O101" s="84"/>
      <c r="P101" s="84"/>
      <c r="Q101" s="84"/>
      <c r="R101" s="31"/>
      <c r="S101" s="31"/>
      <c r="T101" s="85"/>
      <c r="U101" s="82" t="s">
        <v>345</v>
      </c>
    </row>
    <row r="102" spans="1:21" s="4" customFormat="1" ht="39" customHeight="1">
      <c r="A102" s="81">
        <v>99</v>
      </c>
      <c r="B102" s="82" t="s">
        <v>351</v>
      </c>
      <c r="C102" s="82"/>
      <c r="D102" s="82">
        <v>3</v>
      </c>
      <c r="E102" s="82"/>
      <c r="F102" s="82"/>
      <c r="G102" s="82">
        <v>7660</v>
      </c>
      <c r="H102" s="82">
        <v>7660</v>
      </c>
      <c r="I102" s="82"/>
      <c r="J102" s="82"/>
      <c r="K102" s="82"/>
      <c r="L102" s="83"/>
      <c r="M102" s="82"/>
      <c r="N102" s="89"/>
      <c r="O102" s="84">
        <v>1</v>
      </c>
      <c r="P102" s="84"/>
      <c r="Q102" s="84"/>
      <c r="R102" s="31"/>
      <c r="S102" s="31"/>
      <c r="T102" s="85"/>
      <c r="U102" s="82" t="s">
        <v>345</v>
      </c>
    </row>
    <row r="103" spans="1:21" s="4" customFormat="1" ht="39" customHeight="1">
      <c r="A103" s="81">
        <v>100</v>
      </c>
      <c r="B103" s="82" t="s">
        <v>352</v>
      </c>
      <c r="C103" s="82"/>
      <c r="D103" s="82">
        <v>2</v>
      </c>
      <c r="E103" s="82"/>
      <c r="F103" s="82"/>
      <c r="G103" s="82">
        <v>1489</v>
      </c>
      <c r="H103" s="82">
        <v>8736</v>
      </c>
      <c r="I103" s="82"/>
      <c r="J103" s="82"/>
      <c r="K103" s="82"/>
      <c r="L103" s="83"/>
      <c r="M103" s="82"/>
      <c r="N103" s="89"/>
      <c r="O103" s="84"/>
      <c r="P103" s="84"/>
      <c r="Q103" s="84"/>
      <c r="R103" s="31"/>
      <c r="S103" s="31"/>
      <c r="T103" s="85"/>
      <c r="U103" s="82" t="s">
        <v>345</v>
      </c>
    </row>
    <row r="104" spans="1:21" s="4" customFormat="1" ht="39" customHeight="1">
      <c r="A104" s="81">
        <v>101</v>
      </c>
      <c r="B104" s="82" t="s">
        <v>353</v>
      </c>
      <c r="C104" s="82"/>
      <c r="D104" s="90">
        <v>2</v>
      </c>
      <c r="E104" s="82"/>
      <c r="F104" s="82"/>
      <c r="G104" s="82">
        <v>9614</v>
      </c>
      <c r="H104" s="56">
        <v>40983</v>
      </c>
      <c r="I104" s="82"/>
      <c r="J104" s="82"/>
      <c r="K104" s="82"/>
      <c r="L104" s="83"/>
      <c r="M104" s="82"/>
      <c r="N104" s="89"/>
      <c r="O104" s="84">
        <v>2</v>
      </c>
      <c r="P104" s="84"/>
      <c r="Q104" s="84"/>
      <c r="R104" s="31"/>
      <c r="S104" s="31"/>
      <c r="T104" s="85"/>
      <c r="U104" s="82" t="s">
        <v>354</v>
      </c>
    </row>
    <row r="105" spans="1:21" s="4" customFormat="1" ht="39" customHeight="1">
      <c r="A105" s="81">
        <v>102</v>
      </c>
      <c r="B105" s="82" t="s">
        <v>355</v>
      </c>
      <c r="C105" s="82"/>
      <c r="D105" s="90">
        <v>2</v>
      </c>
      <c r="E105" s="82"/>
      <c r="F105" s="82"/>
      <c r="G105" s="82">
        <v>6265</v>
      </c>
      <c r="H105" s="56">
        <v>33105</v>
      </c>
      <c r="I105" s="82"/>
      <c r="J105" s="82"/>
      <c r="K105" s="82"/>
      <c r="L105" s="83"/>
      <c r="M105" s="82"/>
      <c r="N105" s="89"/>
      <c r="O105" s="84">
        <v>1</v>
      </c>
      <c r="P105" s="84"/>
      <c r="Q105" s="91"/>
      <c r="R105" s="31"/>
      <c r="S105" s="31"/>
      <c r="T105" s="85"/>
      <c r="U105" s="82" t="s">
        <v>354</v>
      </c>
    </row>
    <row r="106" spans="1:21" s="4" customFormat="1" ht="39" customHeight="1">
      <c r="A106" s="81">
        <v>103</v>
      </c>
      <c r="B106" s="13" t="s">
        <v>356</v>
      </c>
      <c r="C106" s="13"/>
      <c r="D106" s="13">
        <v>2</v>
      </c>
      <c r="E106" s="13"/>
      <c r="F106" s="13"/>
      <c r="G106" s="13">
        <v>41270</v>
      </c>
      <c r="H106" s="92">
        <v>308450</v>
      </c>
      <c r="I106" s="82"/>
      <c r="J106" s="82"/>
      <c r="K106" s="82"/>
      <c r="L106" s="83"/>
      <c r="M106" s="82" t="s">
        <v>170</v>
      </c>
      <c r="N106" s="89"/>
      <c r="O106" s="84">
        <v>2</v>
      </c>
      <c r="P106" s="84"/>
      <c r="Q106" s="84"/>
      <c r="R106" s="31"/>
      <c r="S106" s="31"/>
      <c r="T106" s="31"/>
      <c r="U106" s="82" t="s">
        <v>354</v>
      </c>
    </row>
    <row r="107" spans="1:21" s="4" customFormat="1" ht="39" customHeight="1">
      <c r="A107" s="81">
        <v>104</v>
      </c>
      <c r="B107" s="93" t="s">
        <v>357</v>
      </c>
      <c r="C107" s="13"/>
      <c r="D107" s="13">
        <v>2</v>
      </c>
      <c r="E107" s="13"/>
      <c r="F107" s="13"/>
      <c r="G107" s="13">
        <f>2752+648+10000</f>
        <v>13400</v>
      </c>
      <c r="H107" s="56">
        <f>22809+26621</f>
        <v>49430</v>
      </c>
      <c r="I107" s="82"/>
      <c r="J107" s="82"/>
      <c r="K107" s="82"/>
      <c r="L107" s="83"/>
      <c r="M107" s="82" t="s">
        <v>170</v>
      </c>
      <c r="N107" s="89"/>
      <c r="O107" s="84">
        <v>1</v>
      </c>
      <c r="P107" s="84"/>
      <c r="Q107" s="84"/>
      <c r="R107" s="31"/>
      <c r="S107" s="31"/>
      <c r="T107" s="31"/>
      <c r="U107" s="85" t="s">
        <v>345</v>
      </c>
    </row>
    <row r="108" spans="1:21" s="4" customFormat="1" ht="39" customHeight="1">
      <c r="A108" s="81">
        <v>105</v>
      </c>
      <c r="B108" s="93" t="s">
        <v>358</v>
      </c>
      <c r="C108" s="13"/>
      <c r="D108" s="13">
        <v>2</v>
      </c>
      <c r="E108" s="13"/>
      <c r="F108" s="13"/>
      <c r="G108" s="13">
        <v>2600</v>
      </c>
      <c r="H108" s="82">
        <v>2600</v>
      </c>
      <c r="I108" s="82"/>
      <c r="J108" s="82"/>
      <c r="K108" s="82"/>
      <c r="L108" s="83"/>
      <c r="M108" s="82" t="s">
        <v>170</v>
      </c>
      <c r="N108" s="89"/>
      <c r="O108" s="84"/>
      <c r="P108" s="84"/>
      <c r="Q108" s="84"/>
      <c r="R108" s="31"/>
      <c r="S108" s="31"/>
      <c r="T108" s="31"/>
      <c r="U108" s="85" t="s">
        <v>345</v>
      </c>
    </row>
    <row r="109" spans="1:21" s="4" customFormat="1" ht="39" customHeight="1">
      <c r="A109" s="81">
        <v>106</v>
      </c>
      <c r="B109" s="93" t="s">
        <v>359</v>
      </c>
      <c r="C109" s="13"/>
      <c r="D109" s="13">
        <v>2</v>
      </c>
      <c r="E109" s="13"/>
      <c r="F109" s="13"/>
      <c r="G109" s="13">
        <v>7000</v>
      </c>
      <c r="H109" s="88">
        <v>22410</v>
      </c>
      <c r="I109" s="82"/>
      <c r="J109" s="82"/>
      <c r="K109" s="82"/>
      <c r="L109" s="83"/>
      <c r="M109" s="82" t="s">
        <v>170</v>
      </c>
      <c r="N109" s="89"/>
      <c r="O109" s="84"/>
      <c r="P109" s="84"/>
      <c r="Q109" s="84"/>
      <c r="R109" s="31"/>
      <c r="S109" s="31"/>
      <c r="T109" s="31"/>
      <c r="U109" s="85" t="s">
        <v>345</v>
      </c>
    </row>
    <row r="110" spans="1:21" s="4" customFormat="1" ht="39" customHeight="1">
      <c r="A110" s="81">
        <v>107</v>
      </c>
      <c r="B110" s="93" t="s">
        <v>360</v>
      </c>
      <c r="C110" s="13"/>
      <c r="D110" s="13">
        <v>2</v>
      </c>
      <c r="E110" s="13"/>
      <c r="F110" s="13"/>
      <c r="G110" s="13">
        <v>3000</v>
      </c>
      <c r="H110" s="82">
        <v>14000</v>
      </c>
      <c r="I110" s="82"/>
      <c r="J110" s="82"/>
      <c r="K110" s="82"/>
      <c r="L110" s="83"/>
      <c r="M110" s="82" t="s">
        <v>170</v>
      </c>
      <c r="N110" s="89"/>
      <c r="O110" s="84"/>
      <c r="P110" s="84"/>
      <c r="Q110" s="84"/>
      <c r="R110" s="31"/>
      <c r="S110" s="31"/>
      <c r="T110" s="31"/>
      <c r="U110" s="85" t="s">
        <v>345</v>
      </c>
    </row>
    <row r="111" spans="1:21" s="4" customFormat="1" ht="39" customHeight="1">
      <c r="A111" s="81">
        <v>108</v>
      </c>
      <c r="B111" s="94" t="s">
        <v>361</v>
      </c>
      <c r="C111" s="94" t="s">
        <v>362</v>
      </c>
      <c r="D111" s="82">
        <v>3</v>
      </c>
      <c r="E111" s="82">
        <v>200</v>
      </c>
      <c r="F111" s="82">
        <f>I111+K111+J111+L111</f>
        <v>8</v>
      </c>
      <c r="G111" s="82" t="s">
        <v>170</v>
      </c>
      <c r="H111" s="82">
        <f>E111*F111</f>
        <v>1600</v>
      </c>
      <c r="I111" s="82">
        <v>0</v>
      </c>
      <c r="J111" s="82">
        <v>8</v>
      </c>
      <c r="K111" s="82">
        <v>0</v>
      </c>
      <c r="L111" s="83">
        <v>0</v>
      </c>
      <c r="M111" s="82" t="s">
        <v>68</v>
      </c>
      <c r="N111" s="82" t="s">
        <v>68</v>
      </c>
      <c r="O111" s="84"/>
      <c r="P111" s="84"/>
      <c r="Q111" s="84"/>
      <c r="R111" s="31" t="s">
        <v>68</v>
      </c>
      <c r="S111" s="31" t="s">
        <v>72</v>
      </c>
      <c r="T111" s="31" t="s">
        <v>68</v>
      </c>
      <c r="U111" s="31"/>
    </row>
    <row r="112" spans="1:21" s="4" customFormat="1" ht="39" customHeight="1">
      <c r="A112" s="81">
        <v>109</v>
      </c>
      <c r="B112" s="82" t="s">
        <v>230</v>
      </c>
      <c r="C112" s="82" t="s">
        <v>363</v>
      </c>
      <c r="D112" s="82">
        <v>2</v>
      </c>
      <c r="E112" s="82">
        <v>600</v>
      </c>
      <c r="F112" s="82">
        <f t="shared" ref="F112:F116" si="9">I112+K112+J112+L112</f>
        <v>24</v>
      </c>
      <c r="G112" s="82" t="s">
        <v>170</v>
      </c>
      <c r="H112" s="82">
        <f t="shared" ref="H112:H117" si="10">E112*F112</f>
        <v>14400</v>
      </c>
      <c r="I112" s="82">
        <v>18</v>
      </c>
      <c r="J112" s="82">
        <v>0</v>
      </c>
      <c r="K112" s="82">
        <v>6</v>
      </c>
      <c r="L112" s="83">
        <v>0</v>
      </c>
      <c r="M112" s="88" t="s">
        <v>68</v>
      </c>
      <c r="N112" s="88" t="s">
        <v>68</v>
      </c>
      <c r="O112" s="88"/>
      <c r="P112" s="88"/>
      <c r="Q112" s="84"/>
      <c r="R112" s="31" t="s">
        <v>72</v>
      </c>
      <c r="S112" s="31" t="s">
        <v>68</v>
      </c>
      <c r="T112" s="85" t="s">
        <v>68</v>
      </c>
      <c r="U112" s="82"/>
    </row>
    <row r="113" spans="1:21" s="4" customFormat="1" ht="39" customHeight="1">
      <c r="A113" s="81">
        <v>110</v>
      </c>
      <c r="B113" s="82" t="s">
        <v>254</v>
      </c>
      <c r="C113" s="82" t="s">
        <v>364</v>
      </c>
      <c r="D113" s="82">
        <v>3</v>
      </c>
      <c r="E113" s="82">
        <v>130</v>
      </c>
      <c r="F113" s="82">
        <f t="shared" si="9"/>
        <v>34</v>
      </c>
      <c r="G113" s="82" t="s">
        <v>170</v>
      </c>
      <c r="H113" s="82">
        <f t="shared" si="10"/>
        <v>4420</v>
      </c>
      <c r="I113" s="82">
        <v>16</v>
      </c>
      <c r="J113" s="82">
        <v>6</v>
      </c>
      <c r="K113" s="82">
        <v>8</v>
      </c>
      <c r="L113" s="83">
        <v>4</v>
      </c>
      <c r="M113" s="88" t="s">
        <v>68</v>
      </c>
      <c r="N113" s="88" t="s">
        <v>72</v>
      </c>
      <c r="O113" s="88"/>
      <c r="P113" s="88"/>
      <c r="Q113" s="84"/>
      <c r="R113" s="31" t="s">
        <v>72</v>
      </c>
      <c r="S113" s="31" t="s">
        <v>68</v>
      </c>
      <c r="T113" s="85" t="s">
        <v>68</v>
      </c>
      <c r="U113" s="82"/>
    </row>
    <row r="114" spans="1:21" s="4" customFormat="1" ht="39" customHeight="1">
      <c r="A114" s="81">
        <v>111</v>
      </c>
      <c r="B114" s="82" t="s">
        <v>365</v>
      </c>
      <c r="C114" s="82" t="s">
        <v>366</v>
      </c>
      <c r="D114" s="82">
        <v>3</v>
      </c>
      <c r="E114" s="82">
        <v>192</v>
      </c>
      <c r="F114" s="82">
        <f t="shared" si="9"/>
        <v>18</v>
      </c>
      <c r="G114" s="82" t="s">
        <v>170</v>
      </c>
      <c r="H114" s="82">
        <f t="shared" si="10"/>
        <v>3456</v>
      </c>
      <c r="I114" s="82">
        <v>14</v>
      </c>
      <c r="J114" s="82">
        <v>0</v>
      </c>
      <c r="K114" s="82">
        <v>4</v>
      </c>
      <c r="L114" s="83">
        <v>0</v>
      </c>
      <c r="M114" s="88" t="s">
        <v>68</v>
      </c>
      <c r="N114" s="88" t="s">
        <v>68</v>
      </c>
      <c r="O114" s="88"/>
      <c r="P114" s="88"/>
      <c r="Q114" s="84"/>
      <c r="R114" s="31" t="s">
        <v>72</v>
      </c>
      <c r="S114" s="31" t="s">
        <v>68</v>
      </c>
      <c r="T114" s="85" t="s">
        <v>68</v>
      </c>
      <c r="U114" s="82"/>
    </row>
    <row r="115" spans="1:21" s="4" customFormat="1" ht="39" customHeight="1">
      <c r="A115" s="81">
        <v>112</v>
      </c>
      <c r="B115" s="82" t="s">
        <v>367</v>
      </c>
      <c r="C115" s="82" t="s">
        <v>368</v>
      </c>
      <c r="D115" s="82">
        <v>3</v>
      </c>
      <c r="E115" s="82">
        <v>940</v>
      </c>
      <c r="F115" s="82">
        <f t="shared" si="9"/>
        <v>18</v>
      </c>
      <c r="G115" s="82" t="s">
        <v>170</v>
      </c>
      <c r="H115" s="82">
        <f t="shared" si="10"/>
        <v>16920</v>
      </c>
      <c r="I115" s="82">
        <v>13</v>
      </c>
      <c r="J115" s="82">
        <v>0</v>
      </c>
      <c r="K115" s="82">
        <v>5</v>
      </c>
      <c r="L115" s="83">
        <v>0</v>
      </c>
      <c r="M115" s="88" t="s">
        <v>68</v>
      </c>
      <c r="N115" s="88" t="s">
        <v>68</v>
      </c>
      <c r="O115" s="88"/>
      <c r="P115" s="88"/>
      <c r="Q115" s="84"/>
      <c r="R115" s="31" t="s">
        <v>72</v>
      </c>
      <c r="S115" s="31" t="s">
        <v>68</v>
      </c>
      <c r="T115" s="85" t="s">
        <v>68</v>
      </c>
      <c r="U115" s="82"/>
    </row>
    <row r="116" spans="1:21" s="4" customFormat="1" ht="39" customHeight="1">
      <c r="A116" s="81">
        <v>113</v>
      </c>
      <c r="B116" s="82" t="s">
        <v>369</v>
      </c>
      <c r="C116" s="82" t="s">
        <v>370</v>
      </c>
      <c r="D116" s="82">
        <v>3</v>
      </c>
      <c r="E116" s="82">
        <v>940</v>
      </c>
      <c r="F116" s="82">
        <f t="shared" si="9"/>
        <v>12</v>
      </c>
      <c r="G116" s="82" t="s">
        <v>170</v>
      </c>
      <c r="H116" s="82">
        <f t="shared" si="10"/>
        <v>11280</v>
      </c>
      <c r="I116" s="82">
        <v>8</v>
      </c>
      <c r="J116" s="82">
        <v>0</v>
      </c>
      <c r="K116" s="82">
        <v>4</v>
      </c>
      <c r="L116" s="83">
        <v>0</v>
      </c>
      <c r="M116" s="88" t="s">
        <v>68</v>
      </c>
      <c r="N116" s="88" t="s">
        <v>68</v>
      </c>
      <c r="O116" s="88"/>
      <c r="P116" s="88"/>
      <c r="Q116" s="84"/>
      <c r="R116" s="31" t="s">
        <v>72</v>
      </c>
      <c r="S116" s="31" t="s">
        <v>68</v>
      </c>
      <c r="T116" s="85" t="s">
        <v>68</v>
      </c>
      <c r="U116" s="82"/>
    </row>
    <row r="117" spans="1:21" s="4" customFormat="1" ht="39" customHeight="1">
      <c r="A117" s="81">
        <v>114</v>
      </c>
      <c r="B117" s="82" t="s">
        <v>371</v>
      </c>
      <c r="C117" s="82" t="s">
        <v>372</v>
      </c>
      <c r="D117" s="82">
        <v>3</v>
      </c>
      <c r="E117" s="82">
        <v>190</v>
      </c>
      <c r="F117" s="82">
        <v>8</v>
      </c>
      <c r="G117" s="82"/>
      <c r="H117" s="82">
        <f t="shared" si="10"/>
        <v>1520</v>
      </c>
      <c r="I117" s="82">
        <v>0</v>
      </c>
      <c r="J117" s="82">
        <v>8</v>
      </c>
      <c r="K117" s="82">
        <v>0</v>
      </c>
      <c r="L117" s="83">
        <v>0</v>
      </c>
      <c r="M117" s="88" t="s">
        <v>68</v>
      </c>
      <c r="N117" s="88" t="s">
        <v>68</v>
      </c>
      <c r="O117" s="88"/>
      <c r="P117" s="88"/>
      <c r="Q117" s="84"/>
      <c r="R117" s="31" t="s">
        <v>68</v>
      </c>
      <c r="S117" s="31" t="s">
        <v>68</v>
      </c>
      <c r="T117" s="85" t="s">
        <v>68</v>
      </c>
      <c r="U117" s="82"/>
    </row>
    <row r="118" spans="1:21" s="4" customFormat="1" ht="39" customHeight="1">
      <c r="A118" s="81">
        <v>115</v>
      </c>
      <c r="B118" s="93" t="s">
        <v>373</v>
      </c>
      <c r="C118" s="13"/>
      <c r="D118" s="13">
        <v>2</v>
      </c>
      <c r="E118" s="13"/>
      <c r="F118" s="13"/>
      <c r="G118" s="13">
        <v>2000</v>
      </c>
      <c r="H118" s="88">
        <v>20000</v>
      </c>
      <c r="I118" s="82"/>
      <c r="J118" s="82"/>
      <c r="K118" s="82"/>
      <c r="L118" s="83"/>
      <c r="M118" s="82"/>
      <c r="N118" s="89"/>
      <c r="O118" s="84"/>
      <c r="P118" s="84"/>
      <c r="Q118" s="84"/>
      <c r="R118" s="31"/>
      <c r="S118" s="31"/>
      <c r="T118" s="31"/>
      <c r="U118" s="85" t="s">
        <v>345</v>
      </c>
    </row>
    <row r="119" spans="1:21" s="1" customFormat="1" ht="33" customHeight="1">
      <c r="A119" s="200" t="s">
        <v>374</v>
      </c>
      <c r="B119" s="201"/>
      <c r="C119" s="33"/>
      <c r="D119" s="34"/>
      <c r="E119" s="33">
        <f>SUM(E4:E118)</f>
        <v>104108</v>
      </c>
      <c r="F119" s="95"/>
      <c r="G119" s="33">
        <f>SUM(G4:G118)</f>
        <v>212135</v>
      </c>
      <c r="H119" s="33">
        <f>SUM(H4:H118)</f>
        <v>3251366.8</v>
      </c>
      <c r="I119" s="95"/>
      <c r="J119" s="95"/>
      <c r="K119" s="95"/>
      <c r="L119" s="95"/>
      <c r="M119" s="33"/>
      <c r="N119" s="33"/>
      <c r="O119" s="36">
        <f>SUM(O4:O118)</f>
        <v>8</v>
      </c>
      <c r="P119" s="36">
        <f>SUM(P4:P118)</f>
        <v>4</v>
      </c>
      <c r="Q119" s="95"/>
      <c r="R119" s="37"/>
      <c r="S119" s="37"/>
      <c r="T119" s="37"/>
      <c r="U119" s="38"/>
    </row>
    <row r="122" spans="1:21" s="4" customFormat="1">
      <c r="A122" s="2"/>
      <c r="B122" s="2"/>
      <c r="C122" s="2"/>
      <c r="D122" s="3"/>
      <c r="F122" s="96"/>
      <c r="G122" s="2"/>
      <c r="H122" s="97"/>
      <c r="M122" s="2"/>
      <c r="N122" s="2"/>
      <c r="R122" s="5"/>
      <c r="S122" s="5"/>
      <c r="T122" s="5"/>
      <c r="U122" s="6"/>
    </row>
    <row r="124" spans="1:21" s="4" customFormat="1">
      <c r="A124" s="2"/>
      <c r="B124" s="2"/>
      <c r="C124" s="2"/>
      <c r="D124" s="3"/>
      <c r="F124" s="96"/>
      <c r="G124" s="2"/>
      <c r="H124" s="2"/>
      <c r="M124" s="2"/>
      <c r="N124" s="2"/>
      <c r="R124" s="5"/>
      <c r="S124" s="5"/>
      <c r="T124" s="5"/>
      <c r="U124" s="6"/>
    </row>
    <row r="125" spans="1:21" s="4" customFormat="1">
      <c r="A125" s="2"/>
      <c r="B125" s="2"/>
      <c r="C125" s="2"/>
      <c r="D125" s="3"/>
      <c r="F125" s="96"/>
      <c r="G125" s="2"/>
      <c r="H125" s="2"/>
      <c r="M125" s="2"/>
      <c r="N125" s="2"/>
      <c r="R125" s="5"/>
      <c r="S125" s="5"/>
      <c r="T125" s="5"/>
      <c r="U125" s="6"/>
    </row>
  </sheetData>
  <mergeCells count="23">
    <mergeCell ref="T2:T3"/>
    <mergeCell ref="U2:U3"/>
    <mergeCell ref="O2:O3"/>
    <mergeCell ref="P2:P3"/>
    <mergeCell ref="Q2:Q3"/>
    <mergeCell ref="R2:R3"/>
    <mergeCell ref="S2:S3"/>
    <mergeCell ref="A1:U1"/>
    <mergeCell ref="A119:B119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honeticPr fontId="21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U116"/>
  <sheetViews>
    <sheetView topLeftCell="A52" zoomScale="90" zoomScaleNormal="90" workbookViewId="0">
      <pane xSplit="3" topLeftCell="D1" activePane="topRight" state="frozen"/>
      <selection pane="topRight" activeCell="C72" sqref="C72"/>
    </sheetView>
  </sheetViews>
  <sheetFormatPr defaultColWidth="9" defaultRowHeight="13.5"/>
  <cols>
    <col min="1" max="1" width="4.875" style="41" customWidth="1"/>
    <col min="2" max="2" width="22.125" style="41" customWidth="1"/>
    <col min="3" max="3" width="18.25" style="41" customWidth="1"/>
    <col min="4" max="4" width="9" style="41" customWidth="1"/>
    <col min="5" max="5" width="12.375" style="41" customWidth="1"/>
    <col min="6" max="6" width="11.25" style="41" customWidth="1"/>
    <col min="7" max="7" width="12.25" style="41" customWidth="1"/>
    <col min="8" max="8" width="11" style="42" customWidth="1"/>
    <col min="9" max="9" width="9" style="42"/>
    <col min="10" max="10" width="9.375" style="42"/>
    <col min="11" max="11" width="12.625" style="42"/>
    <col min="12" max="12" width="9" style="42"/>
    <col min="13" max="13" width="12.625" style="42"/>
    <col min="14" max="14" width="9.375" style="42"/>
    <col min="15" max="16" width="12.625" style="41"/>
    <col min="17" max="17" width="9" style="41"/>
    <col min="18" max="20" width="9" style="42"/>
    <col min="21" max="21" width="20.875" style="42" customWidth="1"/>
    <col min="22" max="16384" width="9" style="41"/>
  </cols>
  <sheetData>
    <row r="1" spans="1:21" ht="49.5" customHeight="1">
      <c r="A1" s="212" t="s">
        <v>375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3"/>
      <c r="S1" s="213"/>
      <c r="T1" s="213"/>
      <c r="U1" s="212"/>
    </row>
    <row r="2" spans="1:21" s="39" customFormat="1" ht="23.25" customHeight="1">
      <c r="A2" s="217" t="s">
        <v>1</v>
      </c>
      <c r="B2" s="217" t="s">
        <v>172</v>
      </c>
      <c r="C2" s="217" t="s">
        <v>173</v>
      </c>
      <c r="D2" s="220" t="s">
        <v>174</v>
      </c>
      <c r="E2" s="223" t="s">
        <v>175</v>
      </c>
      <c r="F2" s="223" t="s">
        <v>176</v>
      </c>
      <c r="G2" s="226" t="s">
        <v>177</v>
      </c>
      <c r="H2" s="226" t="s">
        <v>178</v>
      </c>
      <c r="I2" s="223" t="s">
        <v>179</v>
      </c>
      <c r="J2" s="223" t="s">
        <v>180</v>
      </c>
      <c r="K2" s="223" t="s">
        <v>181</v>
      </c>
      <c r="L2" s="223" t="s">
        <v>182</v>
      </c>
      <c r="M2" s="229" t="s">
        <v>183</v>
      </c>
      <c r="N2" s="229" t="s">
        <v>184</v>
      </c>
      <c r="O2" s="232" t="s">
        <v>185</v>
      </c>
      <c r="P2" s="232" t="s">
        <v>186</v>
      </c>
      <c r="Q2" s="232" t="s">
        <v>187</v>
      </c>
      <c r="R2" s="232" t="s">
        <v>188</v>
      </c>
      <c r="S2" s="232" t="s">
        <v>189</v>
      </c>
      <c r="T2" s="232" t="s">
        <v>190</v>
      </c>
      <c r="U2" s="229" t="s">
        <v>13</v>
      </c>
    </row>
    <row r="3" spans="1:21" s="39" customFormat="1" ht="27.95" customHeight="1">
      <c r="A3" s="218"/>
      <c r="B3" s="218"/>
      <c r="C3" s="218"/>
      <c r="D3" s="221"/>
      <c r="E3" s="224"/>
      <c r="F3" s="224"/>
      <c r="G3" s="227"/>
      <c r="H3" s="227"/>
      <c r="I3" s="224"/>
      <c r="J3" s="224"/>
      <c r="K3" s="224"/>
      <c r="L3" s="224"/>
      <c r="M3" s="230"/>
      <c r="N3" s="230"/>
      <c r="O3" s="233"/>
      <c r="P3" s="233"/>
      <c r="Q3" s="233"/>
      <c r="R3" s="233"/>
      <c r="S3" s="233"/>
      <c r="T3" s="233"/>
      <c r="U3" s="230"/>
    </row>
    <row r="4" spans="1:21" s="39" customFormat="1">
      <c r="A4" s="219"/>
      <c r="B4" s="219"/>
      <c r="C4" s="219"/>
      <c r="D4" s="222"/>
      <c r="E4" s="225"/>
      <c r="F4" s="225"/>
      <c r="G4" s="228"/>
      <c r="H4" s="228"/>
      <c r="I4" s="225"/>
      <c r="J4" s="225"/>
      <c r="K4" s="225"/>
      <c r="L4" s="225"/>
      <c r="M4" s="231"/>
      <c r="N4" s="231"/>
      <c r="O4" s="234"/>
      <c r="P4" s="234"/>
      <c r="Q4" s="234"/>
      <c r="R4" s="234"/>
      <c r="S4" s="234"/>
      <c r="T4" s="234"/>
      <c r="U4" s="231"/>
    </row>
    <row r="5" spans="1:21" ht="24.95" customHeight="1">
      <c r="A5" s="43">
        <v>1</v>
      </c>
      <c r="B5" s="44" t="s">
        <v>334</v>
      </c>
      <c r="C5" s="45" t="s">
        <v>376</v>
      </c>
      <c r="D5" s="46" t="s">
        <v>377</v>
      </c>
      <c r="E5" s="47">
        <v>4620</v>
      </c>
      <c r="F5" s="44">
        <f t="shared" ref="F5:F68" si="0">I5+J5+K5+L5</f>
        <v>34</v>
      </c>
      <c r="G5" s="48" t="s">
        <v>170</v>
      </c>
      <c r="H5" s="48">
        <f t="shared" ref="H5:H68" si="1">E5*F5</f>
        <v>157080</v>
      </c>
      <c r="I5" s="44">
        <v>17</v>
      </c>
      <c r="J5" s="44">
        <v>7</v>
      </c>
      <c r="K5" s="44">
        <v>8</v>
      </c>
      <c r="L5" s="48">
        <v>2</v>
      </c>
      <c r="M5" s="49" t="s">
        <v>72</v>
      </c>
      <c r="N5" s="49" t="s">
        <v>72</v>
      </c>
      <c r="O5" s="50"/>
      <c r="P5" s="50"/>
      <c r="Q5" s="50"/>
      <c r="R5" s="51" t="s">
        <v>72</v>
      </c>
      <c r="S5" s="51" t="s">
        <v>68</v>
      </c>
      <c r="T5" s="51" t="s">
        <v>68</v>
      </c>
      <c r="U5" s="51"/>
    </row>
    <row r="6" spans="1:21" ht="24.95" customHeight="1">
      <c r="A6" s="43">
        <v>2</v>
      </c>
      <c r="B6" s="44" t="s">
        <v>378</v>
      </c>
      <c r="C6" s="45" t="s">
        <v>379</v>
      </c>
      <c r="D6" s="46" t="s">
        <v>380</v>
      </c>
      <c r="E6" s="47">
        <v>535</v>
      </c>
      <c r="F6" s="44">
        <f t="shared" si="0"/>
        <v>24</v>
      </c>
      <c r="G6" s="48" t="s">
        <v>170</v>
      </c>
      <c r="H6" s="48">
        <f t="shared" si="1"/>
        <v>12840</v>
      </c>
      <c r="I6" s="52">
        <v>14</v>
      </c>
      <c r="J6" s="44">
        <v>0</v>
      </c>
      <c r="K6" s="44">
        <v>10</v>
      </c>
      <c r="L6" s="48">
        <v>0</v>
      </c>
      <c r="M6" s="49" t="s">
        <v>68</v>
      </c>
      <c r="N6" s="49" t="s">
        <v>68</v>
      </c>
      <c r="O6" s="50"/>
      <c r="P6" s="50"/>
      <c r="Q6" s="50"/>
      <c r="R6" s="51" t="s">
        <v>72</v>
      </c>
      <c r="S6" s="51" t="s">
        <v>68</v>
      </c>
      <c r="T6" s="51" t="s">
        <v>68</v>
      </c>
      <c r="U6" s="51"/>
    </row>
    <row r="7" spans="1:21" ht="24.95" customHeight="1">
      <c r="A7" s="43">
        <v>3</v>
      </c>
      <c r="B7" s="44" t="s">
        <v>381</v>
      </c>
      <c r="C7" s="45" t="s">
        <v>382</v>
      </c>
      <c r="D7" s="46" t="s">
        <v>377</v>
      </c>
      <c r="E7" s="47">
        <v>770</v>
      </c>
      <c r="F7" s="44">
        <f t="shared" si="0"/>
        <v>14</v>
      </c>
      <c r="G7" s="48" t="s">
        <v>170</v>
      </c>
      <c r="H7" s="48">
        <f t="shared" si="1"/>
        <v>10780</v>
      </c>
      <c r="I7" s="44">
        <v>14</v>
      </c>
      <c r="J7" s="44">
        <v>0</v>
      </c>
      <c r="K7" s="44">
        <v>0</v>
      </c>
      <c r="L7" s="51">
        <v>0</v>
      </c>
      <c r="M7" s="49" t="s">
        <v>68</v>
      </c>
      <c r="N7" s="49" t="s">
        <v>68</v>
      </c>
      <c r="O7" s="51"/>
      <c r="P7" s="51"/>
      <c r="Q7" s="51"/>
      <c r="R7" s="51" t="s">
        <v>72</v>
      </c>
      <c r="S7" s="51" t="s">
        <v>68</v>
      </c>
      <c r="T7" s="51" t="s">
        <v>68</v>
      </c>
      <c r="U7" s="51"/>
    </row>
    <row r="8" spans="1:21" ht="24.95" customHeight="1">
      <c r="A8" s="43">
        <v>4</v>
      </c>
      <c r="B8" s="44" t="s">
        <v>383</v>
      </c>
      <c r="C8" s="45" t="s">
        <v>382</v>
      </c>
      <c r="D8" s="46" t="s">
        <v>377</v>
      </c>
      <c r="E8" s="47">
        <v>600</v>
      </c>
      <c r="F8" s="44">
        <f t="shared" si="0"/>
        <v>14</v>
      </c>
      <c r="G8" s="48" t="s">
        <v>170</v>
      </c>
      <c r="H8" s="48">
        <f t="shared" si="1"/>
        <v>8400</v>
      </c>
      <c r="I8" s="44">
        <v>0</v>
      </c>
      <c r="J8" s="44">
        <v>14</v>
      </c>
      <c r="K8" s="44">
        <v>0</v>
      </c>
      <c r="L8" s="44">
        <v>0</v>
      </c>
      <c r="M8" s="49" t="s">
        <v>68</v>
      </c>
      <c r="N8" s="49" t="s">
        <v>68</v>
      </c>
      <c r="O8" s="44"/>
      <c r="P8" s="44"/>
      <c r="Q8" s="44"/>
      <c r="R8" s="51" t="s">
        <v>68</v>
      </c>
      <c r="S8" s="51" t="s">
        <v>72</v>
      </c>
      <c r="T8" s="51" t="s">
        <v>68</v>
      </c>
      <c r="U8" s="51"/>
    </row>
    <row r="9" spans="1:21" ht="24.95" customHeight="1">
      <c r="A9" s="43">
        <v>5</v>
      </c>
      <c r="B9" s="44" t="s">
        <v>384</v>
      </c>
      <c r="C9" s="45" t="s">
        <v>385</v>
      </c>
      <c r="D9" s="46" t="s">
        <v>380</v>
      </c>
      <c r="E9" s="47">
        <v>310</v>
      </c>
      <c r="F9" s="44">
        <f t="shared" si="0"/>
        <v>18</v>
      </c>
      <c r="G9" s="48" t="s">
        <v>170</v>
      </c>
      <c r="H9" s="48">
        <f t="shared" si="1"/>
        <v>5580</v>
      </c>
      <c r="I9" s="52">
        <v>8</v>
      </c>
      <c r="J9" s="44">
        <v>0</v>
      </c>
      <c r="K9" s="44">
        <v>10</v>
      </c>
      <c r="L9" s="51">
        <v>0</v>
      </c>
      <c r="M9" s="49" t="s">
        <v>68</v>
      </c>
      <c r="N9" s="49" t="s">
        <v>68</v>
      </c>
      <c r="O9" s="44"/>
      <c r="P9" s="44"/>
      <c r="Q9" s="51"/>
      <c r="R9" s="51" t="s">
        <v>72</v>
      </c>
      <c r="S9" s="51" t="s">
        <v>68</v>
      </c>
      <c r="T9" s="51" t="s">
        <v>68</v>
      </c>
      <c r="U9" s="51"/>
    </row>
    <row r="10" spans="1:21" ht="24.95" customHeight="1">
      <c r="A10" s="43">
        <v>6</v>
      </c>
      <c r="B10" s="44" t="s">
        <v>386</v>
      </c>
      <c r="C10" s="45" t="s">
        <v>387</v>
      </c>
      <c r="D10" s="46" t="s">
        <v>380</v>
      </c>
      <c r="E10" s="47">
        <v>1700</v>
      </c>
      <c r="F10" s="44">
        <f t="shared" si="0"/>
        <v>43</v>
      </c>
      <c r="G10" s="48" t="s">
        <v>170</v>
      </c>
      <c r="H10" s="48">
        <f t="shared" si="1"/>
        <v>73100</v>
      </c>
      <c r="I10" s="44">
        <v>22</v>
      </c>
      <c r="J10" s="44">
        <v>8</v>
      </c>
      <c r="K10" s="44">
        <v>9</v>
      </c>
      <c r="L10" s="51">
        <v>4</v>
      </c>
      <c r="M10" s="49" t="s">
        <v>72</v>
      </c>
      <c r="N10" s="49" t="s">
        <v>72</v>
      </c>
      <c r="O10" s="44"/>
      <c r="P10" s="44"/>
      <c r="Q10" s="51"/>
      <c r="R10" s="51" t="s">
        <v>72</v>
      </c>
      <c r="S10" s="51" t="s">
        <v>72</v>
      </c>
      <c r="T10" s="51" t="s">
        <v>72</v>
      </c>
      <c r="U10" s="51"/>
    </row>
    <row r="11" spans="1:21" ht="24.95" customHeight="1">
      <c r="A11" s="43">
        <v>7</v>
      </c>
      <c r="B11" s="44" t="s">
        <v>388</v>
      </c>
      <c r="C11" s="45" t="s">
        <v>307</v>
      </c>
      <c r="D11" s="46" t="s">
        <v>377</v>
      </c>
      <c r="E11" s="47">
        <v>400</v>
      </c>
      <c r="F11" s="44">
        <v>18</v>
      </c>
      <c r="G11" s="48" t="s">
        <v>170</v>
      </c>
      <c r="H11" s="48">
        <f t="shared" si="1"/>
        <v>7200</v>
      </c>
      <c r="I11" s="44">
        <v>15</v>
      </c>
      <c r="J11" s="44">
        <v>8</v>
      </c>
      <c r="K11" s="44">
        <v>8</v>
      </c>
      <c r="L11" s="44">
        <v>4</v>
      </c>
      <c r="M11" s="49" t="s">
        <v>72</v>
      </c>
      <c r="N11" s="49" t="s">
        <v>72</v>
      </c>
      <c r="O11" s="44"/>
      <c r="P11" s="44"/>
      <c r="Q11" s="44"/>
      <c r="R11" s="51" t="s">
        <v>72</v>
      </c>
      <c r="S11" s="51" t="s">
        <v>68</v>
      </c>
      <c r="T11" s="51" t="s">
        <v>68</v>
      </c>
      <c r="U11" s="51"/>
    </row>
    <row r="12" spans="1:21" ht="24.95" customHeight="1">
      <c r="A12" s="43">
        <v>8</v>
      </c>
      <c r="B12" s="44" t="s">
        <v>389</v>
      </c>
      <c r="C12" s="45" t="s">
        <v>307</v>
      </c>
      <c r="D12" s="46" t="s">
        <v>380</v>
      </c>
      <c r="E12" s="47">
        <v>445</v>
      </c>
      <c r="F12" s="44">
        <f t="shared" si="0"/>
        <v>24</v>
      </c>
      <c r="G12" s="48" t="s">
        <v>170</v>
      </c>
      <c r="H12" s="48">
        <f t="shared" si="1"/>
        <v>10680</v>
      </c>
      <c r="I12" s="52">
        <v>14</v>
      </c>
      <c r="J12" s="44">
        <v>0</v>
      </c>
      <c r="K12" s="44">
        <v>10</v>
      </c>
      <c r="L12" s="51">
        <v>0</v>
      </c>
      <c r="M12" s="49" t="s">
        <v>68</v>
      </c>
      <c r="N12" s="49" t="s">
        <v>68</v>
      </c>
      <c r="O12" s="44"/>
      <c r="P12" s="44"/>
      <c r="Q12" s="51"/>
      <c r="R12" s="51" t="s">
        <v>72</v>
      </c>
      <c r="S12" s="51" t="s">
        <v>68</v>
      </c>
      <c r="T12" s="51" t="s">
        <v>68</v>
      </c>
      <c r="U12" s="51"/>
    </row>
    <row r="13" spans="1:21" ht="24.95" customHeight="1">
      <c r="A13" s="43">
        <v>9</v>
      </c>
      <c r="B13" s="44" t="s">
        <v>390</v>
      </c>
      <c r="C13" s="45" t="s">
        <v>391</v>
      </c>
      <c r="D13" s="46" t="s">
        <v>380</v>
      </c>
      <c r="E13" s="47">
        <v>3960</v>
      </c>
      <c r="F13" s="44">
        <f t="shared" si="0"/>
        <v>42</v>
      </c>
      <c r="G13" s="48" t="s">
        <v>170</v>
      </c>
      <c r="H13" s="48">
        <f t="shared" si="1"/>
        <v>166320</v>
      </c>
      <c r="I13" s="44">
        <v>22</v>
      </c>
      <c r="J13" s="44">
        <v>8</v>
      </c>
      <c r="K13" s="44">
        <v>6</v>
      </c>
      <c r="L13" s="51">
        <v>6</v>
      </c>
      <c r="M13" s="49" t="s">
        <v>72</v>
      </c>
      <c r="N13" s="49" t="s">
        <v>72</v>
      </c>
      <c r="O13" s="44"/>
      <c r="P13" s="44"/>
      <c r="Q13" s="51"/>
      <c r="R13" s="51" t="s">
        <v>72</v>
      </c>
      <c r="S13" s="51" t="s">
        <v>72</v>
      </c>
      <c r="T13" s="51" t="s">
        <v>72</v>
      </c>
      <c r="U13" s="51"/>
    </row>
    <row r="14" spans="1:21" ht="24.95" customHeight="1">
      <c r="A14" s="43">
        <v>10</v>
      </c>
      <c r="B14" s="44" t="s">
        <v>392</v>
      </c>
      <c r="C14" s="44" t="s">
        <v>393</v>
      </c>
      <c r="D14" s="46" t="s">
        <v>380</v>
      </c>
      <c r="E14" s="47">
        <v>260</v>
      </c>
      <c r="F14" s="44">
        <f t="shared" si="0"/>
        <v>18</v>
      </c>
      <c r="G14" s="48" t="s">
        <v>170</v>
      </c>
      <c r="H14" s="48">
        <f t="shared" si="1"/>
        <v>4680</v>
      </c>
      <c r="I14" s="52">
        <v>12</v>
      </c>
      <c r="J14" s="44">
        <v>0</v>
      </c>
      <c r="K14" s="44">
        <v>6</v>
      </c>
      <c r="L14" s="51">
        <v>0</v>
      </c>
      <c r="M14" s="49" t="s">
        <v>68</v>
      </c>
      <c r="N14" s="49" t="s">
        <v>68</v>
      </c>
      <c r="O14" s="44"/>
      <c r="P14" s="44"/>
      <c r="Q14" s="51"/>
      <c r="R14" s="51" t="s">
        <v>72</v>
      </c>
      <c r="S14" s="51" t="s">
        <v>68</v>
      </c>
      <c r="T14" s="51" t="s">
        <v>68</v>
      </c>
      <c r="U14" s="51"/>
    </row>
    <row r="15" spans="1:21" ht="24.95" customHeight="1">
      <c r="A15" s="43">
        <v>11</v>
      </c>
      <c r="B15" s="44" t="s">
        <v>394</v>
      </c>
      <c r="C15" s="44" t="s">
        <v>379</v>
      </c>
      <c r="D15" s="46" t="s">
        <v>380</v>
      </c>
      <c r="E15" s="47">
        <v>570</v>
      </c>
      <c r="F15" s="44">
        <f t="shared" si="0"/>
        <v>31</v>
      </c>
      <c r="G15" s="48" t="s">
        <v>170</v>
      </c>
      <c r="H15" s="48">
        <f t="shared" si="1"/>
        <v>17670</v>
      </c>
      <c r="I15" s="44">
        <v>15</v>
      </c>
      <c r="J15" s="44">
        <v>6</v>
      </c>
      <c r="K15" s="44">
        <v>8</v>
      </c>
      <c r="L15" s="44">
        <v>2</v>
      </c>
      <c r="M15" s="49" t="s">
        <v>72</v>
      </c>
      <c r="N15" s="49" t="s">
        <v>72</v>
      </c>
      <c r="O15" s="44"/>
      <c r="P15" s="44"/>
      <c r="Q15" s="44"/>
      <c r="R15" s="51" t="s">
        <v>72</v>
      </c>
      <c r="S15" s="51" t="s">
        <v>68</v>
      </c>
      <c r="T15" s="51" t="s">
        <v>68</v>
      </c>
      <c r="U15" s="51"/>
    </row>
    <row r="16" spans="1:21" ht="24.95" customHeight="1">
      <c r="A16" s="43">
        <v>12</v>
      </c>
      <c r="B16" s="44" t="s">
        <v>395</v>
      </c>
      <c r="C16" s="44" t="s">
        <v>379</v>
      </c>
      <c r="D16" s="46" t="s">
        <v>380</v>
      </c>
      <c r="E16" s="47">
        <v>570</v>
      </c>
      <c r="F16" s="44">
        <f t="shared" si="0"/>
        <v>18</v>
      </c>
      <c r="G16" s="48" t="s">
        <v>170</v>
      </c>
      <c r="H16" s="48">
        <f t="shared" si="1"/>
        <v>10260</v>
      </c>
      <c r="I16" s="52">
        <v>12</v>
      </c>
      <c r="J16" s="44">
        <v>0</v>
      </c>
      <c r="K16" s="44">
        <v>6</v>
      </c>
      <c r="L16" s="51">
        <v>0</v>
      </c>
      <c r="M16" s="51" t="s">
        <v>68</v>
      </c>
      <c r="N16" s="51" t="s">
        <v>68</v>
      </c>
      <c r="O16" s="44"/>
      <c r="P16" s="44"/>
      <c r="Q16" s="51"/>
      <c r="R16" s="51" t="s">
        <v>72</v>
      </c>
      <c r="S16" s="51" t="s">
        <v>68</v>
      </c>
      <c r="T16" s="51" t="s">
        <v>68</v>
      </c>
      <c r="U16" s="51"/>
    </row>
    <row r="17" spans="1:21" ht="24.95" customHeight="1">
      <c r="A17" s="43">
        <v>13</v>
      </c>
      <c r="B17" s="44" t="s">
        <v>396</v>
      </c>
      <c r="C17" s="44" t="s">
        <v>379</v>
      </c>
      <c r="D17" s="46" t="s">
        <v>377</v>
      </c>
      <c r="E17" s="47">
        <v>510</v>
      </c>
      <c r="F17" s="44">
        <f t="shared" si="0"/>
        <v>22</v>
      </c>
      <c r="G17" s="48" t="s">
        <v>170</v>
      </c>
      <c r="H17" s="48">
        <f t="shared" si="1"/>
        <v>11220</v>
      </c>
      <c r="I17" s="52">
        <v>14</v>
      </c>
      <c r="J17" s="44">
        <v>0</v>
      </c>
      <c r="K17" s="44">
        <v>8</v>
      </c>
      <c r="L17" s="51">
        <v>0</v>
      </c>
      <c r="M17" s="51" t="s">
        <v>68</v>
      </c>
      <c r="N17" s="51" t="s">
        <v>68</v>
      </c>
      <c r="O17" s="44"/>
      <c r="P17" s="44">
        <v>1</v>
      </c>
      <c r="Q17" s="51"/>
      <c r="R17" s="51" t="s">
        <v>72</v>
      </c>
      <c r="S17" s="51" t="s">
        <v>68</v>
      </c>
      <c r="T17" s="51" t="s">
        <v>68</v>
      </c>
      <c r="U17" s="51"/>
    </row>
    <row r="18" spans="1:21" ht="24.95" customHeight="1">
      <c r="A18" s="43">
        <v>14</v>
      </c>
      <c r="B18" s="44" t="s">
        <v>397</v>
      </c>
      <c r="C18" s="45" t="s">
        <v>398</v>
      </c>
      <c r="D18" s="46" t="s">
        <v>377</v>
      </c>
      <c r="E18" s="47">
        <v>865</v>
      </c>
      <c r="F18" s="44">
        <f t="shared" si="0"/>
        <v>29</v>
      </c>
      <c r="G18" s="48" t="s">
        <v>170</v>
      </c>
      <c r="H18" s="48">
        <f t="shared" si="1"/>
        <v>25085</v>
      </c>
      <c r="I18" s="52">
        <v>21</v>
      </c>
      <c r="J18" s="44">
        <v>0</v>
      </c>
      <c r="K18" s="44">
        <v>8</v>
      </c>
      <c r="L18" s="51">
        <v>0</v>
      </c>
      <c r="M18" s="51" t="s">
        <v>68</v>
      </c>
      <c r="N18" s="51" t="s">
        <v>68</v>
      </c>
      <c r="O18" s="44"/>
      <c r="P18" s="44"/>
      <c r="Q18" s="51"/>
      <c r="R18" s="51" t="s">
        <v>72</v>
      </c>
      <c r="S18" s="51" t="s">
        <v>68</v>
      </c>
      <c r="T18" s="51" t="s">
        <v>68</v>
      </c>
      <c r="U18" s="51"/>
    </row>
    <row r="19" spans="1:21" ht="24.95" customHeight="1">
      <c r="A19" s="43">
        <v>15</v>
      </c>
      <c r="B19" s="44" t="s">
        <v>399</v>
      </c>
      <c r="C19" s="45" t="s">
        <v>400</v>
      </c>
      <c r="D19" s="46" t="s">
        <v>377</v>
      </c>
      <c r="E19" s="47">
        <v>625</v>
      </c>
      <c r="F19" s="44">
        <f t="shared" si="0"/>
        <v>28</v>
      </c>
      <c r="G19" s="48" t="s">
        <v>170</v>
      </c>
      <c r="H19" s="48">
        <f t="shared" si="1"/>
        <v>17500</v>
      </c>
      <c r="I19" s="52">
        <v>18</v>
      </c>
      <c r="J19" s="44">
        <v>0</v>
      </c>
      <c r="K19" s="44">
        <v>10</v>
      </c>
      <c r="L19" s="51">
        <v>0</v>
      </c>
      <c r="M19" s="51" t="s">
        <v>68</v>
      </c>
      <c r="N19" s="51" t="s">
        <v>68</v>
      </c>
      <c r="O19" s="44"/>
      <c r="P19" s="44"/>
      <c r="Q19" s="51"/>
      <c r="R19" s="51" t="s">
        <v>72</v>
      </c>
      <c r="S19" s="51" t="s">
        <v>68</v>
      </c>
      <c r="T19" s="51" t="s">
        <v>68</v>
      </c>
      <c r="U19" s="51"/>
    </row>
    <row r="20" spans="1:21" ht="24.95" customHeight="1">
      <c r="A20" s="43">
        <v>16</v>
      </c>
      <c r="B20" s="44" t="s">
        <v>401</v>
      </c>
      <c r="C20" s="45" t="s">
        <v>400</v>
      </c>
      <c r="D20" s="46" t="s">
        <v>377</v>
      </c>
      <c r="E20" s="47">
        <v>630</v>
      </c>
      <c r="F20" s="44">
        <f t="shared" si="0"/>
        <v>24</v>
      </c>
      <c r="G20" s="48" t="s">
        <v>170</v>
      </c>
      <c r="H20" s="48">
        <f t="shared" si="1"/>
        <v>15120</v>
      </c>
      <c r="I20" s="44">
        <v>14</v>
      </c>
      <c r="J20" s="44">
        <v>0</v>
      </c>
      <c r="K20" s="44">
        <v>10</v>
      </c>
      <c r="L20" s="51">
        <v>0</v>
      </c>
      <c r="M20" s="51" t="s">
        <v>68</v>
      </c>
      <c r="N20" s="51" t="s">
        <v>68</v>
      </c>
      <c r="O20" s="44"/>
      <c r="P20" s="44"/>
      <c r="Q20" s="51"/>
      <c r="R20" s="51" t="s">
        <v>72</v>
      </c>
      <c r="S20" s="51" t="s">
        <v>68</v>
      </c>
      <c r="T20" s="51" t="s">
        <v>68</v>
      </c>
      <c r="U20" s="51"/>
    </row>
    <row r="21" spans="1:21" ht="24.95" customHeight="1">
      <c r="A21" s="43">
        <v>17</v>
      </c>
      <c r="B21" s="44" t="s">
        <v>402</v>
      </c>
      <c r="C21" s="45" t="s">
        <v>403</v>
      </c>
      <c r="D21" s="46" t="s">
        <v>380</v>
      </c>
      <c r="E21" s="47">
        <v>2480</v>
      </c>
      <c r="F21" s="44">
        <f t="shared" si="0"/>
        <v>19</v>
      </c>
      <c r="G21" s="48" t="s">
        <v>170</v>
      </c>
      <c r="H21" s="48">
        <f t="shared" si="1"/>
        <v>47120</v>
      </c>
      <c r="I21" s="52">
        <v>12</v>
      </c>
      <c r="J21" s="44">
        <v>0</v>
      </c>
      <c r="K21" s="44">
        <v>7</v>
      </c>
      <c r="L21" s="51">
        <v>0</v>
      </c>
      <c r="M21" s="51" t="s">
        <v>68</v>
      </c>
      <c r="N21" s="51" t="s">
        <v>68</v>
      </c>
      <c r="O21" s="44"/>
      <c r="P21" s="44"/>
      <c r="Q21" s="51"/>
      <c r="R21" s="51" t="s">
        <v>72</v>
      </c>
      <c r="S21" s="51" t="s">
        <v>68</v>
      </c>
      <c r="T21" s="51" t="s">
        <v>68</v>
      </c>
      <c r="U21" s="51"/>
    </row>
    <row r="22" spans="1:21" ht="24.95" customHeight="1">
      <c r="A22" s="43">
        <v>18</v>
      </c>
      <c r="B22" s="44" t="s">
        <v>404</v>
      </c>
      <c r="C22" s="45" t="s">
        <v>405</v>
      </c>
      <c r="D22" s="46" t="s">
        <v>377</v>
      </c>
      <c r="E22" s="47">
        <v>1040</v>
      </c>
      <c r="F22" s="44">
        <f t="shared" si="0"/>
        <v>24</v>
      </c>
      <c r="G22" s="48" t="s">
        <v>170</v>
      </c>
      <c r="H22" s="48">
        <f t="shared" si="1"/>
        <v>24960</v>
      </c>
      <c r="I22" s="52">
        <v>16</v>
      </c>
      <c r="J22" s="44">
        <v>0</v>
      </c>
      <c r="K22" s="44">
        <v>8</v>
      </c>
      <c r="L22" s="51">
        <v>0</v>
      </c>
      <c r="M22" s="51" t="s">
        <v>68</v>
      </c>
      <c r="N22" s="51" t="s">
        <v>68</v>
      </c>
      <c r="O22" s="44"/>
      <c r="P22" s="44"/>
      <c r="Q22" s="51"/>
      <c r="R22" s="51" t="s">
        <v>72</v>
      </c>
      <c r="S22" s="51" t="s">
        <v>68</v>
      </c>
      <c r="T22" s="51" t="s">
        <v>68</v>
      </c>
      <c r="U22" s="51"/>
    </row>
    <row r="23" spans="1:21" ht="24.95" customHeight="1">
      <c r="A23" s="43">
        <v>19</v>
      </c>
      <c r="B23" s="44" t="s">
        <v>406</v>
      </c>
      <c r="C23" s="45" t="s">
        <v>407</v>
      </c>
      <c r="D23" s="46" t="s">
        <v>380</v>
      </c>
      <c r="E23" s="47">
        <v>326</v>
      </c>
      <c r="F23" s="44">
        <f t="shared" si="0"/>
        <v>13</v>
      </c>
      <c r="G23" s="48" t="s">
        <v>170</v>
      </c>
      <c r="H23" s="48">
        <f t="shared" si="1"/>
        <v>4238</v>
      </c>
      <c r="I23" s="52">
        <v>9</v>
      </c>
      <c r="J23" s="44">
        <v>0</v>
      </c>
      <c r="K23" s="44">
        <v>4</v>
      </c>
      <c r="L23" s="51">
        <v>0</v>
      </c>
      <c r="M23" s="51" t="s">
        <v>68</v>
      </c>
      <c r="N23" s="51" t="s">
        <v>68</v>
      </c>
      <c r="O23" s="44"/>
      <c r="P23" s="44"/>
      <c r="Q23" s="51"/>
      <c r="R23" s="51" t="s">
        <v>72</v>
      </c>
      <c r="S23" s="51" t="s">
        <v>68</v>
      </c>
      <c r="T23" s="51" t="s">
        <v>68</v>
      </c>
      <c r="U23" s="51"/>
    </row>
    <row r="24" spans="1:21" ht="24.95" customHeight="1">
      <c r="A24" s="43">
        <v>20</v>
      </c>
      <c r="B24" s="44" t="s">
        <v>408</v>
      </c>
      <c r="C24" s="45" t="s">
        <v>409</v>
      </c>
      <c r="D24" s="46" t="s">
        <v>380</v>
      </c>
      <c r="E24" s="47">
        <v>980</v>
      </c>
      <c r="F24" s="44">
        <f t="shared" si="0"/>
        <v>26</v>
      </c>
      <c r="G24" s="48" t="s">
        <v>170</v>
      </c>
      <c r="H24" s="48">
        <f t="shared" si="1"/>
        <v>25480</v>
      </c>
      <c r="I24" s="44">
        <v>16</v>
      </c>
      <c r="J24" s="44">
        <v>0</v>
      </c>
      <c r="K24" s="44">
        <v>10</v>
      </c>
      <c r="L24" s="51">
        <v>0</v>
      </c>
      <c r="M24" s="51" t="s">
        <v>68</v>
      </c>
      <c r="N24" s="51" t="s">
        <v>68</v>
      </c>
      <c r="O24" s="44"/>
      <c r="P24" s="44"/>
      <c r="Q24" s="51"/>
      <c r="R24" s="51" t="s">
        <v>72</v>
      </c>
      <c r="S24" s="51" t="s">
        <v>68</v>
      </c>
      <c r="T24" s="51" t="s">
        <v>68</v>
      </c>
      <c r="U24" s="51"/>
    </row>
    <row r="25" spans="1:21" ht="24.95" customHeight="1">
      <c r="A25" s="43">
        <v>21</v>
      </c>
      <c r="B25" s="44" t="s">
        <v>410</v>
      </c>
      <c r="C25" s="45" t="s">
        <v>411</v>
      </c>
      <c r="D25" s="46" t="s">
        <v>380</v>
      </c>
      <c r="E25" s="47">
        <v>630</v>
      </c>
      <c r="F25" s="44">
        <f t="shared" si="0"/>
        <v>26</v>
      </c>
      <c r="G25" s="48" t="s">
        <v>170</v>
      </c>
      <c r="H25" s="48">
        <f t="shared" si="1"/>
        <v>16380</v>
      </c>
      <c r="I25" s="44">
        <v>16</v>
      </c>
      <c r="J25" s="44">
        <v>0</v>
      </c>
      <c r="K25" s="44">
        <v>10</v>
      </c>
      <c r="L25" s="51">
        <v>0</v>
      </c>
      <c r="M25" s="51" t="s">
        <v>72</v>
      </c>
      <c r="N25" s="51" t="s">
        <v>68</v>
      </c>
      <c r="O25" s="44"/>
      <c r="P25" s="44"/>
      <c r="Q25" s="51"/>
      <c r="R25" s="51" t="s">
        <v>72</v>
      </c>
      <c r="S25" s="51" t="s">
        <v>68</v>
      </c>
      <c r="T25" s="51" t="s">
        <v>68</v>
      </c>
      <c r="U25" s="51"/>
    </row>
    <row r="26" spans="1:21" ht="24.95" customHeight="1">
      <c r="A26" s="43">
        <v>22</v>
      </c>
      <c r="B26" s="44" t="s">
        <v>412</v>
      </c>
      <c r="C26" s="45" t="s">
        <v>413</v>
      </c>
      <c r="D26" s="46" t="s">
        <v>380</v>
      </c>
      <c r="E26" s="47">
        <v>815</v>
      </c>
      <c r="F26" s="44">
        <f t="shared" si="0"/>
        <v>28</v>
      </c>
      <c r="G26" s="48" t="s">
        <v>170</v>
      </c>
      <c r="H26" s="48">
        <f t="shared" si="1"/>
        <v>22820</v>
      </c>
      <c r="I26" s="52">
        <v>18</v>
      </c>
      <c r="J26" s="44">
        <v>0</v>
      </c>
      <c r="K26" s="44">
        <v>10</v>
      </c>
      <c r="L26" s="51">
        <v>0</v>
      </c>
      <c r="M26" s="51" t="s">
        <v>68</v>
      </c>
      <c r="N26" s="51" t="s">
        <v>68</v>
      </c>
      <c r="O26" s="44"/>
      <c r="P26" s="44"/>
      <c r="Q26" s="51"/>
      <c r="R26" s="51" t="s">
        <v>72</v>
      </c>
      <c r="S26" s="51" t="s">
        <v>68</v>
      </c>
      <c r="T26" s="51" t="s">
        <v>68</v>
      </c>
      <c r="U26" s="51"/>
    </row>
    <row r="27" spans="1:21" ht="24.95" customHeight="1">
      <c r="A27" s="43">
        <v>23</v>
      </c>
      <c r="B27" s="44" t="s">
        <v>414</v>
      </c>
      <c r="C27" s="45" t="s">
        <v>415</v>
      </c>
      <c r="D27" s="46" t="s">
        <v>380</v>
      </c>
      <c r="E27" s="47">
        <v>2314</v>
      </c>
      <c r="F27" s="44">
        <f t="shared" si="0"/>
        <v>31</v>
      </c>
      <c r="G27" s="48" t="s">
        <v>170</v>
      </c>
      <c r="H27" s="48">
        <f t="shared" si="1"/>
        <v>71734</v>
      </c>
      <c r="I27" s="52">
        <v>15</v>
      </c>
      <c r="J27" s="44">
        <v>7</v>
      </c>
      <c r="K27" s="44">
        <v>5</v>
      </c>
      <c r="L27" s="51">
        <v>4</v>
      </c>
      <c r="M27" s="51" t="s">
        <v>68</v>
      </c>
      <c r="N27" s="51" t="s">
        <v>72</v>
      </c>
      <c r="O27" s="44"/>
      <c r="P27" s="44"/>
      <c r="Q27" s="51"/>
      <c r="R27" s="51" t="s">
        <v>72</v>
      </c>
      <c r="S27" s="51" t="s">
        <v>68</v>
      </c>
      <c r="T27" s="51" t="s">
        <v>68</v>
      </c>
      <c r="U27" s="51"/>
    </row>
    <row r="28" spans="1:21" ht="24.95" customHeight="1">
      <c r="A28" s="43">
        <v>24</v>
      </c>
      <c r="B28" s="44" t="s">
        <v>416</v>
      </c>
      <c r="C28" s="45" t="s">
        <v>415</v>
      </c>
      <c r="D28" s="46" t="s">
        <v>380</v>
      </c>
      <c r="E28" s="47">
        <v>2435</v>
      </c>
      <c r="F28" s="44">
        <f t="shared" si="0"/>
        <v>28</v>
      </c>
      <c r="G28" s="48" t="s">
        <v>170</v>
      </c>
      <c r="H28" s="48">
        <f t="shared" si="1"/>
        <v>68180</v>
      </c>
      <c r="I28" s="52">
        <v>18</v>
      </c>
      <c r="J28" s="44">
        <v>0</v>
      </c>
      <c r="K28" s="44">
        <v>10</v>
      </c>
      <c r="L28" s="51">
        <v>0</v>
      </c>
      <c r="M28" s="51" t="s">
        <v>68</v>
      </c>
      <c r="N28" s="51" t="s">
        <v>68</v>
      </c>
      <c r="O28" s="44"/>
      <c r="P28" s="44"/>
      <c r="Q28" s="51"/>
      <c r="R28" s="51" t="s">
        <v>72</v>
      </c>
      <c r="S28" s="51" t="s">
        <v>68</v>
      </c>
      <c r="T28" s="51" t="s">
        <v>72</v>
      </c>
      <c r="U28" s="51"/>
    </row>
    <row r="29" spans="1:21" ht="24.95" customHeight="1">
      <c r="A29" s="43">
        <v>25</v>
      </c>
      <c r="B29" s="44" t="s">
        <v>417</v>
      </c>
      <c r="C29" s="45" t="s">
        <v>409</v>
      </c>
      <c r="D29" s="46" t="s">
        <v>380</v>
      </c>
      <c r="E29" s="47">
        <v>1063</v>
      </c>
      <c r="F29" s="44">
        <f t="shared" si="0"/>
        <v>35</v>
      </c>
      <c r="G29" s="48" t="s">
        <v>170</v>
      </c>
      <c r="H29" s="48">
        <f t="shared" si="1"/>
        <v>37205</v>
      </c>
      <c r="I29" s="44">
        <v>22</v>
      </c>
      <c r="J29" s="44">
        <v>0</v>
      </c>
      <c r="K29" s="44">
        <v>10</v>
      </c>
      <c r="L29" s="51">
        <v>3</v>
      </c>
      <c r="M29" s="51" t="s">
        <v>72</v>
      </c>
      <c r="N29" s="51" t="s">
        <v>68</v>
      </c>
      <c r="O29" s="44"/>
      <c r="P29" s="44"/>
      <c r="Q29" s="51"/>
      <c r="R29" s="51" t="s">
        <v>72</v>
      </c>
      <c r="S29" s="51" t="s">
        <v>68</v>
      </c>
      <c r="T29" s="51" t="s">
        <v>68</v>
      </c>
      <c r="U29" s="51"/>
    </row>
    <row r="30" spans="1:21" ht="24.95" customHeight="1">
      <c r="A30" s="43">
        <v>26</v>
      </c>
      <c r="B30" s="44" t="s">
        <v>418</v>
      </c>
      <c r="C30" s="45" t="s">
        <v>409</v>
      </c>
      <c r="D30" s="46" t="s">
        <v>380</v>
      </c>
      <c r="E30" s="47">
        <v>622</v>
      </c>
      <c r="F30" s="44">
        <f t="shared" si="0"/>
        <v>20</v>
      </c>
      <c r="G30" s="48" t="s">
        <v>170</v>
      </c>
      <c r="H30" s="48">
        <f t="shared" si="1"/>
        <v>12440</v>
      </c>
      <c r="I30" s="52">
        <v>14</v>
      </c>
      <c r="J30" s="44">
        <v>0</v>
      </c>
      <c r="K30" s="44">
        <v>6</v>
      </c>
      <c r="L30" s="51">
        <v>0</v>
      </c>
      <c r="M30" s="51" t="s">
        <v>68</v>
      </c>
      <c r="N30" s="51" t="s">
        <v>68</v>
      </c>
      <c r="O30" s="44"/>
      <c r="P30" s="44"/>
      <c r="Q30" s="51"/>
      <c r="R30" s="51" t="s">
        <v>72</v>
      </c>
      <c r="S30" s="51" t="s">
        <v>68</v>
      </c>
      <c r="T30" s="51" t="s">
        <v>68</v>
      </c>
      <c r="U30" s="51"/>
    </row>
    <row r="31" spans="1:21" ht="24.95" customHeight="1">
      <c r="A31" s="43">
        <v>27</v>
      </c>
      <c r="B31" s="44" t="s">
        <v>419</v>
      </c>
      <c r="C31" s="45" t="s">
        <v>420</v>
      </c>
      <c r="D31" s="46" t="s">
        <v>380</v>
      </c>
      <c r="E31" s="47">
        <v>1860</v>
      </c>
      <c r="F31" s="44">
        <f t="shared" si="0"/>
        <v>18</v>
      </c>
      <c r="G31" s="48" t="s">
        <v>170</v>
      </c>
      <c r="H31" s="48">
        <f t="shared" si="1"/>
        <v>33480</v>
      </c>
      <c r="I31" s="52">
        <v>12</v>
      </c>
      <c r="J31" s="44">
        <v>0</v>
      </c>
      <c r="K31" s="44">
        <v>6</v>
      </c>
      <c r="L31" s="51">
        <v>0</v>
      </c>
      <c r="M31" s="51" t="s">
        <v>68</v>
      </c>
      <c r="N31" s="51" t="s">
        <v>68</v>
      </c>
      <c r="O31" s="44"/>
      <c r="P31" s="44"/>
      <c r="Q31" s="51"/>
      <c r="R31" s="51" t="s">
        <v>72</v>
      </c>
      <c r="S31" s="51" t="s">
        <v>68</v>
      </c>
      <c r="T31" s="51" t="s">
        <v>68</v>
      </c>
      <c r="U31" s="51"/>
    </row>
    <row r="32" spans="1:21" ht="24.95" customHeight="1">
      <c r="A32" s="43">
        <v>28</v>
      </c>
      <c r="B32" s="44" t="s">
        <v>421</v>
      </c>
      <c r="C32" s="45" t="s">
        <v>420</v>
      </c>
      <c r="D32" s="46" t="s">
        <v>380</v>
      </c>
      <c r="E32" s="47">
        <v>1763</v>
      </c>
      <c r="F32" s="44">
        <f t="shared" si="0"/>
        <v>31</v>
      </c>
      <c r="G32" s="48" t="s">
        <v>170</v>
      </c>
      <c r="H32" s="48">
        <f t="shared" si="1"/>
        <v>54653</v>
      </c>
      <c r="I32" s="52">
        <v>15</v>
      </c>
      <c r="J32" s="44">
        <v>7</v>
      </c>
      <c r="K32" s="44">
        <v>6</v>
      </c>
      <c r="L32" s="51">
        <v>3</v>
      </c>
      <c r="M32" s="51" t="s">
        <v>68</v>
      </c>
      <c r="N32" s="51" t="s">
        <v>72</v>
      </c>
      <c r="O32" s="44"/>
      <c r="P32" s="44"/>
      <c r="Q32" s="51"/>
      <c r="R32" s="51" t="s">
        <v>72</v>
      </c>
      <c r="S32" s="51" t="s">
        <v>68</v>
      </c>
      <c r="T32" s="51" t="s">
        <v>68</v>
      </c>
      <c r="U32" s="51"/>
    </row>
    <row r="33" spans="1:21" ht="24.95" customHeight="1">
      <c r="A33" s="43">
        <v>29</v>
      </c>
      <c r="B33" s="44" t="s">
        <v>422</v>
      </c>
      <c r="C33" s="45" t="s">
        <v>423</v>
      </c>
      <c r="D33" s="46" t="s">
        <v>380</v>
      </c>
      <c r="E33" s="47">
        <v>400</v>
      </c>
      <c r="F33" s="44">
        <f t="shared" si="0"/>
        <v>16</v>
      </c>
      <c r="G33" s="48" t="s">
        <v>170</v>
      </c>
      <c r="H33" s="48">
        <f t="shared" si="1"/>
        <v>6400</v>
      </c>
      <c r="I33" s="52">
        <v>12</v>
      </c>
      <c r="J33" s="44">
        <v>0</v>
      </c>
      <c r="K33" s="53">
        <v>4</v>
      </c>
      <c r="L33" s="51">
        <v>0</v>
      </c>
      <c r="M33" s="51" t="s">
        <v>68</v>
      </c>
      <c r="N33" s="51" t="s">
        <v>68</v>
      </c>
      <c r="O33" s="44"/>
      <c r="P33" s="44"/>
      <c r="Q33" s="51"/>
      <c r="R33" s="51" t="s">
        <v>72</v>
      </c>
      <c r="S33" s="51" t="s">
        <v>68</v>
      </c>
      <c r="T33" s="51" t="s">
        <v>68</v>
      </c>
      <c r="U33" s="51"/>
    </row>
    <row r="34" spans="1:21" ht="24.95" customHeight="1">
      <c r="A34" s="43">
        <v>30</v>
      </c>
      <c r="B34" s="44" t="s">
        <v>424</v>
      </c>
      <c r="C34" s="45" t="s">
        <v>420</v>
      </c>
      <c r="D34" s="46" t="s">
        <v>380</v>
      </c>
      <c r="E34" s="47">
        <v>1522</v>
      </c>
      <c r="F34" s="44">
        <f t="shared" si="0"/>
        <v>22</v>
      </c>
      <c r="G34" s="48" t="s">
        <v>170</v>
      </c>
      <c r="H34" s="48">
        <f t="shared" si="1"/>
        <v>33484</v>
      </c>
      <c r="I34" s="52">
        <v>14</v>
      </c>
      <c r="J34" s="44">
        <v>0</v>
      </c>
      <c r="K34" s="53">
        <v>8</v>
      </c>
      <c r="L34" s="51">
        <v>0</v>
      </c>
      <c r="M34" s="51" t="s">
        <v>68</v>
      </c>
      <c r="N34" s="51" t="s">
        <v>68</v>
      </c>
      <c r="O34" s="44"/>
      <c r="P34" s="44">
        <v>1</v>
      </c>
      <c r="Q34" s="51"/>
      <c r="R34" s="51" t="s">
        <v>72</v>
      </c>
      <c r="S34" s="51" t="s">
        <v>68</v>
      </c>
      <c r="T34" s="51" t="s">
        <v>68</v>
      </c>
      <c r="U34" s="51"/>
    </row>
    <row r="35" spans="1:21" ht="24.95" customHeight="1">
      <c r="A35" s="43">
        <v>31</v>
      </c>
      <c r="B35" s="44" t="s">
        <v>425</v>
      </c>
      <c r="C35" s="45" t="s">
        <v>426</v>
      </c>
      <c r="D35" s="46" t="s">
        <v>380</v>
      </c>
      <c r="E35" s="47">
        <v>350</v>
      </c>
      <c r="F35" s="44">
        <f t="shared" si="0"/>
        <v>18</v>
      </c>
      <c r="G35" s="48" t="s">
        <v>170</v>
      </c>
      <c r="H35" s="48">
        <f t="shared" si="1"/>
        <v>6300</v>
      </c>
      <c r="I35" s="52">
        <v>12</v>
      </c>
      <c r="J35" s="44">
        <v>0</v>
      </c>
      <c r="K35" s="53">
        <v>6</v>
      </c>
      <c r="L35" s="51">
        <v>0</v>
      </c>
      <c r="M35" s="51" t="s">
        <v>68</v>
      </c>
      <c r="N35" s="51" t="s">
        <v>68</v>
      </c>
      <c r="O35" s="44"/>
      <c r="P35" s="44"/>
      <c r="Q35" s="51"/>
      <c r="R35" s="51" t="s">
        <v>72</v>
      </c>
      <c r="S35" s="51" t="s">
        <v>68</v>
      </c>
      <c r="T35" s="51" t="s">
        <v>68</v>
      </c>
      <c r="U35" s="51"/>
    </row>
    <row r="36" spans="1:21" ht="24.95" customHeight="1">
      <c r="A36" s="43">
        <v>32</v>
      </c>
      <c r="B36" s="44" t="s">
        <v>427</v>
      </c>
      <c r="C36" s="45" t="s">
        <v>428</v>
      </c>
      <c r="D36" s="46" t="s">
        <v>380</v>
      </c>
      <c r="E36" s="47">
        <v>970</v>
      </c>
      <c r="F36" s="44">
        <f t="shared" si="0"/>
        <v>22</v>
      </c>
      <c r="G36" s="48" t="s">
        <v>170</v>
      </c>
      <c r="H36" s="48">
        <f t="shared" si="1"/>
        <v>21340</v>
      </c>
      <c r="I36" s="52">
        <v>12</v>
      </c>
      <c r="J36" s="44">
        <v>0</v>
      </c>
      <c r="K36" s="53">
        <v>10</v>
      </c>
      <c r="L36" s="51">
        <v>0</v>
      </c>
      <c r="M36" s="51" t="s">
        <v>68</v>
      </c>
      <c r="N36" s="51" t="s">
        <v>68</v>
      </c>
      <c r="O36" s="44"/>
      <c r="P36" s="44"/>
      <c r="Q36" s="51"/>
      <c r="R36" s="51" t="s">
        <v>72</v>
      </c>
      <c r="S36" s="51" t="s">
        <v>68</v>
      </c>
      <c r="T36" s="51" t="s">
        <v>68</v>
      </c>
      <c r="U36" s="51"/>
    </row>
    <row r="37" spans="1:21" ht="24.95" customHeight="1">
      <c r="A37" s="43">
        <v>33</v>
      </c>
      <c r="B37" s="44" t="s">
        <v>429</v>
      </c>
      <c r="C37" s="45" t="s">
        <v>430</v>
      </c>
      <c r="D37" s="46" t="s">
        <v>380</v>
      </c>
      <c r="E37" s="47">
        <v>1551</v>
      </c>
      <c r="F37" s="44">
        <f t="shared" si="0"/>
        <v>24</v>
      </c>
      <c r="G37" s="48" t="s">
        <v>170</v>
      </c>
      <c r="H37" s="48">
        <f t="shared" si="1"/>
        <v>37224</v>
      </c>
      <c r="I37" s="52">
        <v>14</v>
      </c>
      <c r="J37" s="44">
        <v>0</v>
      </c>
      <c r="K37" s="53">
        <v>10</v>
      </c>
      <c r="L37" s="51">
        <v>0</v>
      </c>
      <c r="M37" s="51" t="s">
        <v>68</v>
      </c>
      <c r="N37" s="51" t="s">
        <v>68</v>
      </c>
      <c r="O37" s="44"/>
      <c r="P37" s="44"/>
      <c r="Q37" s="51"/>
      <c r="R37" s="51" t="s">
        <v>72</v>
      </c>
      <c r="S37" s="51" t="s">
        <v>68</v>
      </c>
      <c r="T37" s="51" t="s">
        <v>68</v>
      </c>
      <c r="U37" s="51"/>
    </row>
    <row r="38" spans="1:21" ht="24.95" customHeight="1">
      <c r="A38" s="43">
        <v>34</v>
      </c>
      <c r="B38" s="44" t="s">
        <v>431</v>
      </c>
      <c r="C38" s="45" t="s">
        <v>432</v>
      </c>
      <c r="D38" s="46" t="s">
        <v>380</v>
      </c>
      <c r="E38" s="47">
        <v>796</v>
      </c>
      <c r="F38" s="44">
        <f t="shared" si="0"/>
        <v>18</v>
      </c>
      <c r="G38" s="48" t="s">
        <v>170</v>
      </c>
      <c r="H38" s="48">
        <f t="shared" si="1"/>
        <v>14328</v>
      </c>
      <c r="I38" s="52">
        <v>12</v>
      </c>
      <c r="J38" s="44">
        <v>0</v>
      </c>
      <c r="K38" s="53">
        <v>6</v>
      </c>
      <c r="L38" s="51">
        <v>0</v>
      </c>
      <c r="M38" s="51" t="s">
        <v>68</v>
      </c>
      <c r="N38" s="51" t="s">
        <v>68</v>
      </c>
      <c r="O38" s="44"/>
      <c r="P38" s="44"/>
      <c r="Q38" s="51"/>
      <c r="R38" s="51" t="s">
        <v>72</v>
      </c>
      <c r="S38" s="51" t="s">
        <v>68</v>
      </c>
      <c r="T38" s="51" t="s">
        <v>68</v>
      </c>
      <c r="U38" s="51"/>
    </row>
    <row r="39" spans="1:21" ht="24.95" customHeight="1">
      <c r="A39" s="43">
        <v>35</v>
      </c>
      <c r="B39" s="44" t="s">
        <v>433</v>
      </c>
      <c r="C39" s="45" t="s">
        <v>434</v>
      </c>
      <c r="D39" s="46" t="s">
        <v>380</v>
      </c>
      <c r="E39" s="47">
        <v>895</v>
      </c>
      <c r="F39" s="44">
        <f t="shared" si="0"/>
        <v>24</v>
      </c>
      <c r="G39" s="48" t="s">
        <v>170</v>
      </c>
      <c r="H39" s="48">
        <f t="shared" si="1"/>
        <v>21480</v>
      </c>
      <c r="I39" s="52">
        <v>14</v>
      </c>
      <c r="J39" s="44">
        <v>0</v>
      </c>
      <c r="K39" s="53">
        <v>10</v>
      </c>
      <c r="L39" s="51">
        <v>0</v>
      </c>
      <c r="M39" s="51" t="s">
        <v>68</v>
      </c>
      <c r="N39" s="51" t="s">
        <v>68</v>
      </c>
      <c r="O39" s="44"/>
      <c r="P39" s="44"/>
      <c r="Q39" s="51"/>
      <c r="R39" s="51" t="s">
        <v>72</v>
      </c>
      <c r="S39" s="51" t="s">
        <v>68</v>
      </c>
      <c r="T39" s="51" t="s">
        <v>68</v>
      </c>
      <c r="U39" s="51"/>
    </row>
    <row r="40" spans="1:21" ht="24.95" customHeight="1">
      <c r="A40" s="43">
        <v>36</v>
      </c>
      <c r="B40" s="54" t="s">
        <v>435</v>
      </c>
      <c r="C40" s="55" t="s">
        <v>436</v>
      </c>
      <c r="D40" s="46" t="s">
        <v>380</v>
      </c>
      <c r="E40" s="47">
        <v>360</v>
      </c>
      <c r="F40" s="44">
        <f t="shared" si="0"/>
        <v>5</v>
      </c>
      <c r="G40" s="48" t="s">
        <v>170</v>
      </c>
      <c r="H40" s="48">
        <f t="shared" si="1"/>
        <v>1800</v>
      </c>
      <c r="I40" s="44">
        <v>0</v>
      </c>
      <c r="J40" s="44">
        <v>5</v>
      </c>
      <c r="K40" s="53">
        <v>0</v>
      </c>
      <c r="L40" s="51">
        <v>0</v>
      </c>
      <c r="M40" s="51" t="s">
        <v>68</v>
      </c>
      <c r="N40" s="51" t="s">
        <v>68</v>
      </c>
      <c r="O40" s="44"/>
      <c r="P40" s="44"/>
      <c r="Q40" s="51"/>
      <c r="R40" s="51" t="s">
        <v>68</v>
      </c>
      <c r="S40" s="51" t="s">
        <v>72</v>
      </c>
      <c r="T40" s="51" t="s">
        <v>68</v>
      </c>
      <c r="U40" s="51"/>
    </row>
    <row r="41" spans="1:21" ht="24.95" customHeight="1">
      <c r="A41" s="43">
        <v>37</v>
      </c>
      <c r="B41" s="44" t="s">
        <v>437</v>
      </c>
      <c r="C41" s="44" t="s">
        <v>438</v>
      </c>
      <c r="D41" s="52" t="s">
        <v>380</v>
      </c>
      <c r="E41" s="44">
        <v>1100</v>
      </c>
      <c r="F41" s="44">
        <f t="shared" si="0"/>
        <v>16</v>
      </c>
      <c r="G41" s="48" t="s">
        <v>170</v>
      </c>
      <c r="H41" s="48">
        <f t="shared" si="1"/>
        <v>17600</v>
      </c>
      <c r="I41" s="44">
        <v>16</v>
      </c>
      <c r="J41" s="44">
        <v>0</v>
      </c>
      <c r="K41" s="44">
        <v>0</v>
      </c>
      <c r="L41" s="51">
        <v>0</v>
      </c>
      <c r="M41" s="51" t="s">
        <v>68</v>
      </c>
      <c r="N41" s="51" t="s">
        <v>68</v>
      </c>
      <c r="O41" s="51"/>
      <c r="P41" s="51"/>
      <c r="Q41" s="51"/>
      <c r="R41" s="51" t="s">
        <v>72</v>
      </c>
      <c r="S41" s="51" t="s">
        <v>68</v>
      </c>
      <c r="T41" s="51" t="s">
        <v>68</v>
      </c>
      <c r="U41" s="51"/>
    </row>
    <row r="42" spans="1:21" ht="24.95" customHeight="1">
      <c r="A42" s="43">
        <v>38</v>
      </c>
      <c r="B42" s="44" t="s">
        <v>439</v>
      </c>
      <c r="C42" s="44" t="s">
        <v>440</v>
      </c>
      <c r="D42" s="52" t="s">
        <v>380</v>
      </c>
      <c r="E42" s="44">
        <v>80</v>
      </c>
      <c r="F42" s="44">
        <f t="shared" si="0"/>
        <v>39</v>
      </c>
      <c r="G42" s="48" t="s">
        <v>170</v>
      </c>
      <c r="H42" s="48">
        <f t="shared" si="1"/>
        <v>3120</v>
      </c>
      <c r="I42" s="44">
        <v>22</v>
      </c>
      <c r="J42" s="44">
        <v>6</v>
      </c>
      <c r="K42" s="44">
        <v>5</v>
      </c>
      <c r="L42" s="51">
        <v>6</v>
      </c>
      <c r="M42" s="51" t="s">
        <v>72</v>
      </c>
      <c r="N42" s="51" t="s">
        <v>72</v>
      </c>
      <c r="O42" s="51"/>
      <c r="P42" s="51"/>
      <c r="Q42" s="51"/>
      <c r="R42" s="51" t="s">
        <v>72</v>
      </c>
      <c r="S42" s="51" t="s">
        <v>68</v>
      </c>
      <c r="T42" s="51" t="s">
        <v>68</v>
      </c>
      <c r="U42" s="51"/>
    </row>
    <row r="43" spans="1:21" ht="24.95" customHeight="1">
      <c r="A43" s="43">
        <v>39</v>
      </c>
      <c r="B43" s="44" t="s">
        <v>441</v>
      </c>
      <c r="C43" s="44" t="s">
        <v>442</v>
      </c>
      <c r="D43" s="52" t="s">
        <v>380</v>
      </c>
      <c r="E43" s="44">
        <v>1135</v>
      </c>
      <c r="F43" s="44">
        <f t="shared" si="0"/>
        <v>19</v>
      </c>
      <c r="G43" s="48" t="s">
        <v>170</v>
      </c>
      <c r="H43" s="48">
        <f t="shared" si="1"/>
        <v>21565</v>
      </c>
      <c r="I43" s="44">
        <v>9</v>
      </c>
      <c r="J43" s="44">
        <v>4</v>
      </c>
      <c r="K43" s="44">
        <v>6</v>
      </c>
      <c r="L43" s="51">
        <v>0</v>
      </c>
      <c r="M43" s="51" t="s">
        <v>68</v>
      </c>
      <c r="N43" s="51" t="s">
        <v>72</v>
      </c>
      <c r="O43" s="51">
        <v>1</v>
      </c>
      <c r="P43" s="51"/>
      <c r="Q43" s="51"/>
      <c r="R43" s="51" t="s">
        <v>72</v>
      </c>
      <c r="S43" s="51" t="s">
        <v>68</v>
      </c>
      <c r="T43" s="51" t="s">
        <v>68</v>
      </c>
      <c r="U43" s="51"/>
    </row>
    <row r="44" spans="1:21" ht="24.95" customHeight="1">
      <c r="A44" s="43">
        <v>40</v>
      </c>
      <c r="B44" s="44" t="s">
        <v>443</v>
      </c>
      <c r="C44" s="44" t="s">
        <v>444</v>
      </c>
      <c r="D44" s="52" t="s">
        <v>380</v>
      </c>
      <c r="E44" s="44">
        <v>3260</v>
      </c>
      <c r="F44" s="44">
        <f t="shared" si="0"/>
        <v>57</v>
      </c>
      <c r="G44" s="48" t="s">
        <v>170</v>
      </c>
      <c r="H44" s="48">
        <f t="shared" si="1"/>
        <v>185820</v>
      </c>
      <c r="I44" s="44">
        <v>34</v>
      </c>
      <c r="J44" s="44">
        <v>8</v>
      </c>
      <c r="K44" s="44">
        <v>10</v>
      </c>
      <c r="L44" s="51">
        <v>5</v>
      </c>
      <c r="M44" s="51" t="s">
        <v>72</v>
      </c>
      <c r="N44" s="51" t="s">
        <v>72</v>
      </c>
      <c r="O44" s="51"/>
      <c r="P44" s="51"/>
      <c r="Q44" s="51"/>
      <c r="R44" s="51" t="s">
        <v>72</v>
      </c>
      <c r="S44" s="51" t="s">
        <v>68</v>
      </c>
      <c r="T44" s="51" t="s">
        <v>68</v>
      </c>
      <c r="U44" s="51"/>
    </row>
    <row r="45" spans="1:21" ht="24.95" customHeight="1">
      <c r="A45" s="43">
        <v>41</v>
      </c>
      <c r="B45" s="44" t="s">
        <v>445</v>
      </c>
      <c r="C45" s="44" t="s">
        <v>446</v>
      </c>
      <c r="D45" s="52" t="s">
        <v>380</v>
      </c>
      <c r="E45" s="44">
        <v>400</v>
      </c>
      <c r="F45" s="44">
        <f t="shared" si="0"/>
        <v>18</v>
      </c>
      <c r="G45" s="48" t="s">
        <v>170</v>
      </c>
      <c r="H45" s="48">
        <f t="shared" si="1"/>
        <v>7200</v>
      </c>
      <c r="I45" s="44">
        <v>14</v>
      </c>
      <c r="J45" s="44">
        <v>0</v>
      </c>
      <c r="K45" s="44">
        <v>4</v>
      </c>
      <c r="L45" s="51">
        <v>0</v>
      </c>
      <c r="M45" s="51" t="s">
        <v>68</v>
      </c>
      <c r="N45" s="51" t="s">
        <v>68</v>
      </c>
      <c r="O45" s="51"/>
      <c r="P45" s="51"/>
      <c r="Q45" s="51"/>
      <c r="R45" s="51" t="s">
        <v>72</v>
      </c>
      <c r="S45" s="51" t="s">
        <v>68</v>
      </c>
      <c r="T45" s="51" t="s">
        <v>68</v>
      </c>
      <c r="U45" s="51"/>
    </row>
    <row r="46" spans="1:21" ht="24.95" customHeight="1">
      <c r="A46" s="43">
        <v>42</v>
      </c>
      <c r="B46" s="44" t="s">
        <v>447</v>
      </c>
      <c r="C46" s="44" t="s">
        <v>448</v>
      </c>
      <c r="D46" s="52" t="s">
        <v>380</v>
      </c>
      <c r="E46" s="44">
        <v>1400</v>
      </c>
      <c r="F46" s="44">
        <f t="shared" si="0"/>
        <v>19</v>
      </c>
      <c r="G46" s="48" t="s">
        <v>170</v>
      </c>
      <c r="H46" s="48">
        <f t="shared" si="1"/>
        <v>26600</v>
      </c>
      <c r="I46" s="44">
        <v>12</v>
      </c>
      <c r="J46" s="44">
        <v>0</v>
      </c>
      <c r="K46" s="52" t="s">
        <v>449</v>
      </c>
      <c r="L46" s="51">
        <v>0</v>
      </c>
      <c r="M46" s="51" t="s">
        <v>68</v>
      </c>
      <c r="N46" s="51" t="s">
        <v>68</v>
      </c>
      <c r="O46" s="51"/>
      <c r="P46" s="51">
        <v>1</v>
      </c>
      <c r="Q46" s="51"/>
      <c r="R46" s="51" t="s">
        <v>72</v>
      </c>
      <c r="S46" s="51" t="s">
        <v>68</v>
      </c>
      <c r="T46" s="51" t="s">
        <v>68</v>
      </c>
      <c r="U46" s="51"/>
    </row>
    <row r="47" spans="1:21" ht="24.95" customHeight="1">
      <c r="A47" s="43">
        <v>43</v>
      </c>
      <c r="B47" s="44" t="s">
        <v>450</v>
      </c>
      <c r="C47" s="44" t="s">
        <v>446</v>
      </c>
      <c r="D47" s="52" t="s">
        <v>380</v>
      </c>
      <c r="E47" s="44">
        <v>380</v>
      </c>
      <c r="F47" s="44">
        <f t="shared" si="0"/>
        <v>18</v>
      </c>
      <c r="G47" s="48" t="s">
        <v>170</v>
      </c>
      <c r="H47" s="48">
        <f t="shared" si="1"/>
        <v>6840</v>
      </c>
      <c r="I47" s="44">
        <v>14</v>
      </c>
      <c r="J47" s="44">
        <v>0</v>
      </c>
      <c r="K47" s="44">
        <v>4</v>
      </c>
      <c r="L47" s="51">
        <v>0</v>
      </c>
      <c r="M47" s="51" t="s">
        <v>68</v>
      </c>
      <c r="N47" s="51" t="s">
        <v>68</v>
      </c>
      <c r="O47" s="51"/>
      <c r="P47" s="51"/>
      <c r="Q47" s="51"/>
      <c r="R47" s="51" t="s">
        <v>72</v>
      </c>
      <c r="S47" s="51" t="s">
        <v>68</v>
      </c>
      <c r="T47" s="51" t="s">
        <v>68</v>
      </c>
      <c r="U47" s="51"/>
    </row>
    <row r="48" spans="1:21" ht="24.95" customHeight="1">
      <c r="A48" s="43">
        <v>44</v>
      </c>
      <c r="B48" s="44" t="s">
        <v>451</v>
      </c>
      <c r="C48" s="44" t="s">
        <v>452</v>
      </c>
      <c r="D48" s="52" t="s">
        <v>380</v>
      </c>
      <c r="E48" s="44">
        <v>514</v>
      </c>
      <c r="F48" s="44">
        <f t="shared" si="0"/>
        <v>22</v>
      </c>
      <c r="G48" s="48" t="s">
        <v>170</v>
      </c>
      <c r="H48" s="48">
        <f t="shared" si="1"/>
        <v>11308</v>
      </c>
      <c r="I48" s="44">
        <v>12</v>
      </c>
      <c r="J48" s="44">
        <v>0</v>
      </c>
      <c r="K48" s="44">
        <v>10</v>
      </c>
      <c r="L48" s="51">
        <v>0</v>
      </c>
      <c r="M48" s="51" t="s">
        <v>68</v>
      </c>
      <c r="N48" s="51" t="s">
        <v>68</v>
      </c>
      <c r="O48" s="51"/>
      <c r="P48" s="51"/>
      <c r="Q48" s="51"/>
      <c r="R48" s="51" t="s">
        <v>72</v>
      </c>
      <c r="S48" s="51" t="s">
        <v>68</v>
      </c>
      <c r="T48" s="51" t="s">
        <v>68</v>
      </c>
      <c r="U48" s="51"/>
    </row>
    <row r="49" spans="1:21" ht="24.95" customHeight="1">
      <c r="A49" s="43">
        <v>45</v>
      </c>
      <c r="B49" s="44" t="s">
        <v>453</v>
      </c>
      <c r="C49" s="44" t="s">
        <v>454</v>
      </c>
      <c r="D49" s="52" t="s">
        <v>380</v>
      </c>
      <c r="E49" s="44">
        <v>715</v>
      </c>
      <c r="F49" s="44">
        <f t="shared" si="0"/>
        <v>24</v>
      </c>
      <c r="G49" s="48" t="s">
        <v>170</v>
      </c>
      <c r="H49" s="48">
        <f t="shared" si="1"/>
        <v>17160</v>
      </c>
      <c r="I49" s="44">
        <v>16</v>
      </c>
      <c r="J49" s="44">
        <v>0</v>
      </c>
      <c r="K49" s="44">
        <v>8</v>
      </c>
      <c r="L49" s="51">
        <v>0</v>
      </c>
      <c r="M49" s="51" t="s">
        <v>68</v>
      </c>
      <c r="N49" s="51" t="s">
        <v>68</v>
      </c>
      <c r="O49" s="51"/>
      <c r="P49" s="51"/>
      <c r="Q49" s="51"/>
      <c r="R49" s="51" t="s">
        <v>72</v>
      </c>
      <c r="S49" s="51" t="s">
        <v>68</v>
      </c>
      <c r="T49" s="51" t="s">
        <v>68</v>
      </c>
      <c r="U49" s="51"/>
    </row>
    <row r="50" spans="1:21" ht="24.95" customHeight="1">
      <c r="A50" s="43">
        <v>46</v>
      </c>
      <c r="B50" s="44" t="s">
        <v>287</v>
      </c>
      <c r="C50" s="44" t="s">
        <v>455</v>
      </c>
      <c r="D50" s="52" t="s">
        <v>377</v>
      </c>
      <c r="E50" s="44">
        <v>800</v>
      </c>
      <c r="F50" s="44">
        <f t="shared" si="0"/>
        <v>12</v>
      </c>
      <c r="G50" s="48" t="s">
        <v>170</v>
      </c>
      <c r="H50" s="48">
        <f t="shared" si="1"/>
        <v>9600</v>
      </c>
      <c r="I50" s="44">
        <v>12</v>
      </c>
      <c r="J50" s="44">
        <v>0</v>
      </c>
      <c r="K50" s="44">
        <v>0</v>
      </c>
      <c r="L50" s="51">
        <v>0</v>
      </c>
      <c r="M50" s="51" t="s">
        <v>68</v>
      </c>
      <c r="N50" s="51" t="s">
        <v>68</v>
      </c>
      <c r="O50" s="51"/>
      <c r="P50" s="51"/>
      <c r="Q50" s="51"/>
      <c r="R50" s="51" t="s">
        <v>72</v>
      </c>
      <c r="S50" s="51" t="s">
        <v>68</v>
      </c>
      <c r="T50" s="51" t="s">
        <v>68</v>
      </c>
      <c r="U50" s="51"/>
    </row>
    <row r="51" spans="1:21" ht="24.95" customHeight="1">
      <c r="A51" s="43">
        <v>47</v>
      </c>
      <c r="B51" s="44" t="s">
        <v>456</v>
      </c>
      <c r="C51" s="44" t="s">
        <v>457</v>
      </c>
      <c r="D51" s="52" t="s">
        <v>377</v>
      </c>
      <c r="E51" s="44">
        <v>160</v>
      </c>
      <c r="F51" s="44">
        <f t="shared" si="0"/>
        <v>12</v>
      </c>
      <c r="G51" s="48" t="s">
        <v>170</v>
      </c>
      <c r="H51" s="48">
        <f t="shared" si="1"/>
        <v>1920</v>
      </c>
      <c r="I51" s="44">
        <v>8</v>
      </c>
      <c r="J51" s="44">
        <v>0</v>
      </c>
      <c r="K51" s="44">
        <v>4</v>
      </c>
      <c r="L51" s="51">
        <v>0</v>
      </c>
      <c r="M51" s="51" t="s">
        <v>68</v>
      </c>
      <c r="N51" s="51" t="s">
        <v>68</v>
      </c>
      <c r="O51" s="51"/>
      <c r="P51" s="51"/>
      <c r="Q51" s="51"/>
      <c r="R51" s="51" t="s">
        <v>72</v>
      </c>
      <c r="S51" s="51" t="s">
        <v>68</v>
      </c>
      <c r="T51" s="51" t="s">
        <v>68</v>
      </c>
      <c r="U51" s="51"/>
    </row>
    <row r="52" spans="1:21" ht="24.95" customHeight="1">
      <c r="A52" s="43">
        <v>48</v>
      </c>
      <c r="B52" s="44" t="s">
        <v>458</v>
      </c>
      <c r="C52" s="44" t="s">
        <v>459</v>
      </c>
      <c r="D52" s="52" t="s">
        <v>377</v>
      </c>
      <c r="E52" s="44">
        <v>110</v>
      </c>
      <c r="F52" s="44">
        <f t="shared" si="0"/>
        <v>12</v>
      </c>
      <c r="G52" s="48" t="s">
        <v>170</v>
      </c>
      <c r="H52" s="48">
        <f t="shared" si="1"/>
        <v>1320</v>
      </c>
      <c r="I52" s="44">
        <v>8</v>
      </c>
      <c r="J52" s="44">
        <v>0</v>
      </c>
      <c r="K52" s="44">
        <v>4</v>
      </c>
      <c r="L52" s="51">
        <v>0</v>
      </c>
      <c r="M52" s="51" t="s">
        <v>68</v>
      </c>
      <c r="N52" s="51" t="s">
        <v>68</v>
      </c>
      <c r="O52" s="51"/>
      <c r="P52" s="51"/>
      <c r="Q52" s="51"/>
      <c r="R52" s="51" t="s">
        <v>72</v>
      </c>
      <c r="S52" s="51" t="s">
        <v>68</v>
      </c>
      <c r="T52" s="51" t="s">
        <v>68</v>
      </c>
      <c r="U52" s="51"/>
    </row>
    <row r="53" spans="1:21" ht="24.95" customHeight="1">
      <c r="A53" s="43">
        <v>49</v>
      </c>
      <c r="B53" s="44" t="s">
        <v>460</v>
      </c>
      <c r="C53" s="44" t="s">
        <v>459</v>
      </c>
      <c r="D53" s="52" t="s">
        <v>377</v>
      </c>
      <c r="E53" s="44">
        <v>110</v>
      </c>
      <c r="F53" s="44">
        <f t="shared" si="0"/>
        <v>12</v>
      </c>
      <c r="G53" s="48" t="s">
        <v>170</v>
      </c>
      <c r="H53" s="48">
        <f t="shared" si="1"/>
        <v>1320</v>
      </c>
      <c r="I53" s="44">
        <v>8</v>
      </c>
      <c r="J53" s="44">
        <v>0</v>
      </c>
      <c r="K53" s="44">
        <v>4</v>
      </c>
      <c r="L53" s="51">
        <v>0</v>
      </c>
      <c r="M53" s="51" t="s">
        <v>68</v>
      </c>
      <c r="N53" s="51" t="s">
        <v>68</v>
      </c>
      <c r="O53" s="51"/>
      <c r="P53" s="51"/>
      <c r="Q53" s="51"/>
      <c r="R53" s="51" t="s">
        <v>72</v>
      </c>
      <c r="S53" s="51" t="s">
        <v>68</v>
      </c>
      <c r="T53" s="51" t="s">
        <v>68</v>
      </c>
      <c r="U53" s="51"/>
    </row>
    <row r="54" spans="1:21" ht="24.95" customHeight="1">
      <c r="A54" s="43">
        <v>50</v>
      </c>
      <c r="B54" s="44" t="s">
        <v>461</v>
      </c>
      <c r="C54" s="44" t="s">
        <v>462</v>
      </c>
      <c r="D54" s="52" t="s">
        <v>377</v>
      </c>
      <c r="E54" s="44">
        <v>895</v>
      </c>
      <c r="F54" s="44">
        <f t="shared" si="0"/>
        <v>12</v>
      </c>
      <c r="G54" s="48" t="s">
        <v>170</v>
      </c>
      <c r="H54" s="48">
        <f t="shared" si="1"/>
        <v>10740</v>
      </c>
      <c r="I54" s="44">
        <v>8</v>
      </c>
      <c r="J54" s="44">
        <v>0</v>
      </c>
      <c r="K54" s="44">
        <v>4</v>
      </c>
      <c r="L54" s="51">
        <v>0</v>
      </c>
      <c r="M54" s="51" t="s">
        <v>72</v>
      </c>
      <c r="N54" s="51" t="s">
        <v>68</v>
      </c>
      <c r="O54" s="51"/>
      <c r="P54" s="51"/>
      <c r="Q54" s="51"/>
      <c r="R54" s="51" t="s">
        <v>72</v>
      </c>
      <c r="S54" s="51" t="s">
        <v>68</v>
      </c>
      <c r="T54" s="51" t="s">
        <v>68</v>
      </c>
      <c r="U54" s="51"/>
    </row>
    <row r="55" spans="1:21" ht="24.95" customHeight="1">
      <c r="A55" s="43">
        <v>51</v>
      </c>
      <c r="B55" s="44" t="s">
        <v>463</v>
      </c>
      <c r="C55" s="44" t="s">
        <v>464</v>
      </c>
      <c r="D55" s="52" t="s">
        <v>377</v>
      </c>
      <c r="E55" s="44">
        <v>150</v>
      </c>
      <c r="F55" s="44">
        <f t="shared" si="0"/>
        <v>8</v>
      </c>
      <c r="G55" s="48" t="s">
        <v>170</v>
      </c>
      <c r="H55" s="48">
        <f t="shared" si="1"/>
        <v>1200</v>
      </c>
      <c r="I55" s="44">
        <v>8</v>
      </c>
      <c r="J55" s="44">
        <v>0</v>
      </c>
      <c r="K55" s="44">
        <v>0</v>
      </c>
      <c r="L55" s="51">
        <v>0</v>
      </c>
      <c r="M55" s="51" t="s">
        <v>68</v>
      </c>
      <c r="N55" s="51" t="s">
        <v>68</v>
      </c>
      <c r="O55" s="51"/>
      <c r="P55" s="51"/>
      <c r="Q55" s="51"/>
      <c r="R55" s="51" t="s">
        <v>72</v>
      </c>
      <c r="S55" s="51" t="s">
        <v>68</v>
      </c>
      <c r="T55" s="51" t="s">
        <v>68</v>
      </c>
      <c r="U55" s="51"/>
    </row>
    <row r="56" spans="1:21" ht="24.95" customHeight="1">
      <c r="A56" s="43">
        <v>52</v>
      </c>
      <c r="B56" s="44" t="s">
        <v>465</v>
      </c>
      <c r="C56" s="44" t="s">
        <v>466</v>
      </c>
      <c r="D56" s="52" t="s">
        <v>377</v>
      </c>
      <c r="E56" s="44">
        <v>686</v>
      </c>
      <c r="F56" s="44">
        <f t="shared" si="0"/>
        <v>10</v>
      </c>
      <c r="G56" s="48" t="s">
        <v>170</v>
      </c>
      <c r="H56" s="48">
        <f t="shared" si="1"/>
        <v>6860</v>
      </c>
      <c r="I56" s="44">
        <v>0</v>
      </c>
      <c r="J56" s="44">
        <v>7</v>
      </c>
      <c r="K56" s="44">
        <v>3</v>
      </c>
      <c r="L56" s="51">
        <v>0</v>
      </c>
      <c r="M56" s="51" t="s">
        <v>68</v>
      </c>
      <c r="N56" s="51" t="s">
        <v>68</v>
      </c>
      <c r="O56" s="51"/>
      <c r="P56" s="51"/>
      <c r="Q56" s="51"/>
      <c r="R56" s="51" t="s">
        <v>68</v>
      </c>
      <c r="S56" s="51" t="s">
        <v>72</v>
      </c>
      <c r="T56" s="51" t="s">
        <v>68</v>
      </c>
      <c r="U56" s="51"/>
    </row>
    <row r="57" spans="1:21" ht="24.95" customHeight="1">
      <c r="A57" s="43">
        <v>53</v>
      </c>
      <c r="B57" s="44" t="s">
        <v>467</v>
      </c>
      <c r="C57" s="44" t="s">
        <v>468</v>
      </c>
      <c r="D57" s="52" t="s">
        <v>377</v>
      </c>
      <c r="E57" s="44">
        <v>230</v>
      </c>
      <c r="F57" s="44">
        <f t="shared" si="0"/>
        <v>8</v>
      </c>
      <c r="G57" s="48" t="s">
        <v>170</v>
      </c>
      <c r="H57" s="48">
        <f t="shared" si="1"/>
        <v>1840</v>
      </c>
      <c r="I57" s="44">
        <v>8</v>
      </c>
      <c r="J57" s="44">
        <v>0</v>
      </c>
      <c r="K57" s="44">
        <v>0</v>
      </c>
      <c r="L57" s="51">
        <v>0</v>
      </c>
      <c r="M57" s="51" t="s">
        <v>68</v>
      </c>
      <c r="N57" s="51" t="s">
        <v>68</v>
      </c>
      <c r="O57" s="51"/>
      <c r="P57" s="51"/>
      <c r="Q57" s="51"/>
      <c r="R57" s="51" t="s">
        <v>72</v>
      </c>
      <c r="S57" s="51" t="s">
        <v>68</v>
      </c>
      <c r="T57" s="51" t="s">
        <v>72</v>
      </c>
      <c r="U57" s="51"/>
    </row>
    <row r="58" spans="1:21" ht="24.95" customHeight="1">
      <c r="A58" s="43">
        <v>54</v>
      </c>
      <c r="B58" s="44" t="s">
        <v>469</v>
      </c>
      <c r="C58" s="44" t="s">
        <v>466</v>
      </c>
      <c r="D58" s="52" t="s">
        <v>377</v>
      </c>
      <c r="E58" s="44">
        <v>810</v>
      </c>
      <c r="F58" s="44">
        <f t="shared" si="0"/>
        <v>16</v>
      </c>
      <c r="G58" s="48" t="s">
        <v>170</v>
      </c>
      <c r="H58" s="48">
        <f t="shared" si="1"/>
        <v>12960</v>
      </c>
      <c r="I58" s="44">
        <v>12</v>
      </c>
      <c r="J58" s="44">
        <v>0</v>
      </c>
      <c r="K58" s="44">
        <v>4</v>
      </c>
      <c r="L58" s="51">
        <v>0</v>
      </c>
      <c r="M58" s="51" t="s">
        <v>68</v>
      </c>
      <c r="N58" s="51" t="s">
        <v>68</v>
      </c>
      <c r="O58" s="51">
        <v>1</v>
      </c>
      <c r="P58" s="51"/>
      <c r="Q58" s="51"/>
      <c r="R58" s="51" t="s">
        <v>72</v>
      </c>
      <c r="S58" s="51" t="s">
        <v>68</v>
      </c>
      <c r="T58" s="51" t="s">
        <v>68</v>
      </c>
      <c r="U58" s="51"/>
    </row>
    <row r="59" spans="1:21" ht="24.95" customHeight="1">
      <c r="A59" s="43">
        <v>55</v>
      </c>
      <c r="B59" s="44" t="s">
        <v>470</v>
      </c>
      <c r="C59" s="44" t="s">
        <v>466</v>
      </c>
      <c r="D59" s="52" t="s">
        <v>377</v>
      </c>
      <c r="E59" s="44">
        <v>850</v>
      </c>
      <c r="F59" s="44">
        <f t="shared" si="0"/>
        <v>23</v>
      </c>
      <c r="G59" s="48" t="s">
        <v>170</v>
      </c>
      <c r="H59" s="48">
        <f t="shared" si="1"/>
        <v>19550</v>
      </c>
      <c r="I59" s="44">
        <v>16</v>
      </c>
      <c r="J59" s="44">
        <v>0</v>
      </c>
      <c r="K59" s="44">
        <v>7</v>
      </c>
      <c r="L59" s="51">
        <v>0</v>
      </c>
      <c r="M59" s="51" t="s">
        <v>68</v>
      </c>
      <c r="N59" s="51" t="s">
        <v>68</v>
      </c>
      <c r="O59" s="51"/>
      <c r="P59" s="51"/>
      <c r="Q59" s="51"/>
      <c r="R59" s="51" t="s">
        <v>72</v>
      </c>
      <c r="S59" s="51" t="s">
        <v>68</v>
      </c>
      <c r="T59" s="51" t="s">
        <v>68</v>
      </c>
      <c r="U59" s="51"/>
    </row>
    <row r="60" spans="1:21" ht="24.95" customHeight="1">
      <c r="A60" s="43">
        <v>56</v>
      </c>
      <c r="B60" s="44" t="s">
        <v>471</v>
      </c>
      <c r="C60" s="44" t="s">
        <v>472</v>
      </c>
      <c r="D60" s="52" t="s">
        <v>377</v>
      </c>
      <c r="E60" s="44">
        <v>2290</v>
      </c>
      <c r="F60" s="44">
        <f t="shared" si="0"/>
        <v>25</v>
      </c>
      <c r="G60" s="48" t="s">
        <v>170</v>
      </c>
      <c r="H60" s="48">
        <f t="shared" si="1"/>
        <v>57250</v>
      </c>
      <c r="I60" s="44">
        <v>12</v>
      </c>
      <c r="J60" s="44">
        <v>7</v>
      </c>
      <c r="K60" s="44">
        <v>4</v>
      </c>
      <c r="L60" s="51">
        <v>2</v>
      </c>
      <c r="M60" s="51" t="s">
        <v>68</v>
      </c>
      <c r="N60" s="51" t="s">
        <v>72</v>
      </c>
      <c r="O60" s="51"/>
      <c r="P60" s="51"/>
      <c r="Q60" s="51"/>
      <c r="R60" s="51" t="s">
        <v>72</v>
      </c>
      <c r="S60" s="51" t="s">
        <v>68</v>
      </c>
      <c r="T60" s="51" t="s">
        <v>68</v>
      </c>
      <c r="U60" s="51"/>
    </row>
    <row r="61" spans="1:21" ht="24.95" customHeight="1">
      <c r="A61" s="43">
        <v>57</v>
      </c>
      <c r="B61" s="44" t="s">
        <v>473</v>
      </c>
      <c r="C61" s="44" t="s">
        <v>474</v>
      </c>
      <c r="D61" s="52" t="s">
        <v>377</v>
      </c>
      <c r="E61" s="44">
        <v>690</v>
      </c>
      <c r="F61" s="44">
        <f t="shared" si="0"/>
        <v>10</v>
      </c>
      <c r="G61" s="48" t="s">
        <v>170</v>
      </c>
      <c r="H61" s="48">
        <f t="shared" si="1"/>
        <v>6900</v>
      </c>
      <c r="I61" s="44">
        <v>0</v>
      </c>
      <c r="J61" s="44">
        <v>6</v>
      </c>
      <c r="K61" s="44">
        <v>4</v>
      </c>
      <c r="L61" s="51">
        <v>0</v>
      </c>
      <c r="M61" s="51" t="s">
        <v>68</v>
      </c>
      <c r="N61" s="51" t="s">
        <v>68</v>
      </c>
      <c r="O61" s="51"/>
      <c r="P61" s="51"/>
      <c r="Q61" s="51"/>
      <c r="R61" s="51" t="s">
        <v>68</v>
      </c>
      <c r="S61" s="51" t="s">
        <v>68</v>
      </c>
      <c r="T61" s="51" t="s">
        <v>68</v>
      </c>
      <c r="U61" s="51"/>
    </row>
    <row r="62" spans="1:21" ht="24.95" customHeight="1">
      <c r="A62" s="43">
        <v>58</v>
      </c>
      <c r="B62" s="44" t="s">
        <v>475</v>
      </c>
      <c r="C62" s="44" t="s">
        <v>476</v>
      </c>
      <c r="D62" s="52" t="s">
        <v>377</v>
      </c>
      <c r="E62" s="44">
        <v>225</v>
      </c>
      <c r="F62" s="44">
        <f t="shared" si="0"/>
        <v>11</v>
      </c>
      <c r="G62" s="48" t="s">
        <v>170</v>
      </c>
      <c r="H62" s="48">
        <f t="shared" si="1"/>
        <v>2475</v>
      </c>
      <c r="I62" s="44">
        <v>7</v>
      </c>
      <c r="J62" s="44">
        <v>0</v>
      </c>
      <c r="K62" s="44">
        <v>4</v>
      </c>
      <c r="L62" s="51">
        <v>0</v>
      </c>
      <c r="M62" s="51" t="s">
        <v>68</v>
      </c>
      <c r="N62" s="51" t="s">
        <v>68</v>
      </c>
      <c r="O62" s="51"/>
      <c r="P62" s="51"/>
      <c r="Q62" s="51"/>
      <c r="R62" s="51" t="s">
        <v>68</v>
      </c>
      <c r="S62" s="51" t="s">
        <v>68</v>
      </c>
      <c r="T62" s="51" t="s">
        <v>68</v>
      </c>
      <c r="U62" s="51"/>
    </row>
    <row r="63" spans="1:21" ht="24.95" customHeight="1">
      <c r="A63" s="43">
        <v>59</v>
      </c>
      <c r="B63" s="44" t="s">
        <v>477</v>
      </c>
      <c r="C63" s="44" t="s">
        <v>478</v>
      </c>
      <c r="D63" s="52" t="s">
        <v>377</v>
      </c>
      <c r="E63" s="44">
        <v>396</v>
      </c>
      <c r="F63" s="44">
        <f t="shared" si="0"/>
        <v>13</v>
      </c>
      <c r="G63" s="48" t="s">
        <v>170</v>
      </c>
      <c r="H63" s="48">
        <f t="shared" si="1"/>
        <v>5148</v>
      </c>
      <c r="I63" s="44">
        <v>9</v>
      </c>
      <c r="J63" s="44">
        <v>0</v>
      </c>
      <c r="K63" s="44">
        <v>4</v>
      </c>
      <c r="L63" s="51">
        <v>0</v>
      </c>
      <c r="M63" s="51" t="s">
        <v>68</v>
      </c>
      <c r="N63" s="51" t="s">
        <v>68</v>
      </c>
      <c r="O63" s="51"/>
      <c r="P63" s="51"/>
      <c r="Q63" s="51"/>
      <c r="R63" s="51" t="s">
        <v>72</v>
      </c>
      <c r="S63" s="51" t="s">
        <v>68</v>
      </c>
      <c r="T63" s="51" t="s">
        <v>68</v>
      </c>
      <c r="U63" s="51"/>
    </row>
    <row r="64" spans="1:21" ht="24.95" customHeight="1">
      <c r="A64" s="43">
        <v>60</v>
      </c>
      <c r="B64" s="44" t="s">
        <v>479</v>
      </c>
      <c r="C64" s="44" t="s">
        <v>446</v>
      </c>
      <c r="D64" s="52" t="s">
        <v>377</v>
      </c>
      <c r="E64" s="44">
        <v>660</v>
      </c>
      <c r="F64" s="44">
        <f t="shared" si="0"/>
        <v>8</v>
      </c>
      <c r="G64" s="48" t="s">
        <v>170</v>
      </c>
      <c r="H64" s="48">
        <f t="shared" si="1"/>
        <v>5280</v>
      </c>
      <c r="I64" s="44">
        <v>0</v>
      </c>
      <c r="J64" s="44">
        <v>8</v>
      </c>
      <c r="K64" s="44">
        <v>0</v>
      </c>
      <c r="L64" s="51">
        <v>0</v>
      </c>
      <c r="M64" s="51" t="s">
        <v>68</v>
      </c>
      <c r="N64" s="51" t="s">
        <v>68</v>
      </c>
      <c r="O64" s="51"/>
      <c r="P64" s="51"/>
      <c r="Q64" s="51"/>
      <c r="R64" s="51" t="s">
        <v>68</v>
      </c>
      <c r="S64" s="51" t="s">
        <v>72</v>
      </c>
      <c r="T64" s="51" t="s">
        <v>68</v>
      </c>
      <c r="U64" s="51"/>
    </row>
    <row r="65" spans="1:21" ht="24.95" customHeight="1">
      <c r="A65" s="43">
        <v>61</v>
      </c>
      <c r="B65" s="44" t="s">
        <v>246</v>
      </c>
      <c r="C65" s="44" t="s">
        <v>480</v>
      </c>
      <c r="D65" s="52" t="s">
        <v>377</v>
      </c>
      <c r="E65" s="44">
        <v>4090</v>
      </c>
      <c r="F65" s="44">
        <f t="shared" si="0"/>
        <v>42</v>
      </c>
      <c r="G65" s="48" t="s">
        <v>170</v>
      </c>
      <c r="H65" s="48">
        <f t="shared" si="1"/>
        <v>171780</v>
      </c>
      <c r="I65" s="44">
        <v>25</v>
      </c>
      <c r="J65" s="44">
        <v>7</v>
      </c>
      <c r="K65" s="44">
        <v>6</v>
      </c>
      <c r="L65" s="51">
        <v>4</v>
      </c>
      <c r="M65" s="51" t="s">
        <v>72</v>
      </c>
      <c r="N65" s="51" t="s">
        <v>72</v>
      </c>
      <c r="O65" s="51"/>
      <c r="P65" s="51"/>
      <c r="Q65" s="51"/>
      <c r="R65" s="51" t="s">
        <v>72</v>
      </c>
      <c r="S65" s="51" t="s">
        <v>72</v>
      </c>
      <c r="T65" s="51" t="s">
        <v>72</v>
      </c>
      <c r="U65" s="51"/>
    </row>
    <row r="66" spans="1:21" ht="24.95" customHeight="1">
      <c r="A66" s="43">
        <v>62</v>
      </c>
      <c r="B66" s="44" t="s">
        <v>481</v>
      </c>
      <c r="C66" s="44" t="s">
        <v>436</v>
      </c>
      <c r="D66" s="52" t="s">
        <v>377</v>
      </c>
      <c r="E66" s="44">
        <v>370</v>
      </c>
      <c r="F66" s="44">
        <f t="shared" si="0"/>
        <v>5</v>
      </c>
      <c r="G66" s="48" t="s">
        <v>170</v>
      </c>
      <c r="H66" s="48">
        <f t="shared" si="1"/>
        <v>1850</v>
      </c>
      <c r="I66" s="44">
        <v>0</v>
      </c>
      <c r="J66" s="44">
        <v>5</v>
      </c>
      <c r="K66" s="44">
        <v>0</v>
      </c>
      <c r="L66" s="51">
        <v>0</v>
      </c>
      <c r="M66" s="51" t="s">
        <v>68</v>
      </c>
      <c r="N66" s="51" t="s">
        <v>68</v>
      </c>
      <c r="O66" s="51"/>
      <c r="P66" s="51"/>
      <c r="Q66" s="51"/>
      <c r="R66" s="51" t="s">
        <v>68</v>
      </c>
      <c r="S66" s="51" t="s">
        <v>72</v>
      </c>
      <c r="T66" s="51" t="s">
        <v>68</v>
      </c>
      <c r="U66" s="51"/>
    </row>
    <row r="67" spans="1:21" ht="24.95" customHeight="1">
      <c r="A67" s="43">
        <v>63</v>
      </c>
      <c r="B67" s="44" t="s">
        <v>482</v>
      </c>
      <c r="C67" s="44" t="s">
        <v>483</v>
      </c>
      <c r="D67" s="52" t="s">
        <v>377</v>
      </c>
      <c r="E67" s="44">
        <v>1150</v>
      </c>
      <c r="F67" s="44">
        <f t="shared" si="0"/>
        <v>9</v>
      </c>
      <c r="G67" s="48" t="s">
        <v>170</v>
      </c>
      <c r="H67" s="48">
        <f t="shared" si="1"/>
        <v>10350</v>
      </c>
      <c r="I67" s="44">
        <v>9</v>
      </c>
      <c r="J67" s="44">
        <v>0</v>
      </c>
      <c r="K67" s="44">
        <v>0</v>
      </c>
      <c r="L67" s="51">
        <v>0</v>
      </c>
      <c r="M67" s="51" t="s">
        <v>68</v>
      </c>
      <c r="N67" s="51" t="s">
        <v>68</v>
      </c>
      <c r="O67" s="51"/>
      <c r="P67" s="51"/>
      <c r="Q67" s="51"/>
      <c r="R67" s="51" t="s">
        <v>72</v>
      </c>
      <c r="S67" s="51" t="s">
        <v>68</v>
      </c>
      <c r="T67" s="51" t="s">
        <v>68</v>
      </c>
      <c r="U67" s="51"/>
    </row>
    <row r="68" spans="1:21" ht="24.95" customHeight="1">
      <c r="A68" s="43">
        <v>64</v>
      </c>
      <c r="B68" s="44" t="s">
        <v>484</v>
      </c>
      <c r="C68" s="44" t="s">
        <v>485</v>
      </c>
      <c r="D68" s="52" t="s">
        <v>377</v>
      </c>
      <c r="E68" s="44">
        <v>850</v>
      </c>
      <c r="F68" s="44">
        <f t="shared" si="0"/>
        <v>5</v>
      </c>
      <c r="G68" s="48" t="s">
        <v>170</v>
      </c>
      <c r="H68" s="48">
        <f t="shared" si="1"/>
        <v>4250</v>
      </c>
      <c r="I68" s="44">
        <v>0</v>
      </c>
      <c r="J68" s="44">
        <v>5</v>
      </c>
      <c r="K68" s="44">
        <v>0</v>
      </c>
      <c r="L68" s="51">
        <v>0</v>
      </c>
      <c r="M68" s="51" t="s">
        <v>68</v>
      </c>
      <c r="N68" s="51" t="s">
        <v>68</v>
      </c>
      <c r="O68" s="51"/>
      <c r="P68" s="51"/>
      <c r="Q68" s="51"/>
      <c r="R68" s="51" t="s">
        <v>68</v>
      </c>
      <c r="S68" s="51" t="s">
        <v>68</v>
      </c>
      <c r="T68" s="51" t="s">
        <v>68</v>
      </c>
      <c r="U68" s="51"/>
    </row>
    <row r="69" spans="1:21" ht="24.95" customHeight="1">
      <c r="A69" s="43">
        <v>65</v>
      </c>
      <c r="B69" s="44" t="s">
        <v>486</v>
      </c>
      <c r="C69" s="44" t="s">
        <v>487</v>
      </c>
      <c r="D69" s="52" t="s">
        <v>380</v>
      </c>
      <c r="E69" s="44">
        <v>910</v>
      </c>
      <c r="F69" s="44">
        <f t="shared" ref="F69:F71" si="2">I69+J69+K69+L69</f>
        <v>20</v>
      </c>
      <c r="G69" s="48" t="s">
        <v>170</v>
      </c>
      <c r="H69" s="48">
        <f t="shared" ref="H69:H72" si="3">E69*F69</f>
        <v>18200</v>
      </c>
      <c r="I69" s="44">
        <v>10</v>
      </c>
      <c r="J69" s="44">
        <v>0</v>
      </c>
      <c r="K69" s="44">
        <v>10</v>
      </c>
      <c r="L69" s="51">
        <v>0</v>
      </c>
      <c r="M69" s="51" t="s">
        <v>68</v>
      </c>
      <c r="N69" s="51" t="s">
        <v>68</v>
      </c>
      <c r="O69" s="51"/>
      <c r="P69" s="51"/>
      <c r="Q69" s="51"/>
      <c r="R69" s="51" t="s">
        <v>72</v>
      </c>
      <c r="S69" s="51" t="s">
        <v>68</v>
      </c>
      <c r="T69" s="51" t="s">
        <v>72</v>
      </c>
      <c r="U69" s="51"/>
    </row>
    <row r="70" spans="1:21" ht="24.95" customHeight="1">
      <c r="A70" s="43">
        <v>66</v>
      </c>
      <c r="B70" s="44" t="s">
        <v>488</v>
      </c>
      <c r="C70" s="44" t="s">
        <v>489</v>
      </c>
      <c r="D70" s="52" t="s">
        <v>380</v>
      </c>
      <c r="E70" s="44">
        <v>540</v>
      </c>
      <c r="F70" s="44">
        <f t="shared" si="2"/>
        <v>34</v>
      </c>
      <c r="G70" s="48" t="s">
        <v>170</v>
      </c>
      <c r="H70" s="48">
        <f t="shared" si="3"/>
        <v>18360</v>
      </c>
      <c r="I70" s="44">
        <v>20</v>
      </c>
      <c r="J70" s="44">
        <v>0</v>
      </c>
      <c r="K70" s="44">
        <v>14</v>
      </c>
      <c r="L70" s="51">
        <v>0</v>
      </c>
      <c r="M70" s="51" t="s">
        <v>68</v>
      </c>
      <c r="N70" s="51" t="s">
        <v>68</v>
      </c>
      <c r="O70" s="51"/>
      <c r="P70" s="51"/>
      <c r="Q70" s="51"/>
      <c r="R70" s="51" t="s">
        <v>72</v>
      </c>
      <c r="S70" s="51" t="s">
        <v>68</v>
      </c>
      <c r="T70" s="51" t="s">
        <v>72</v>
      </c>
      <c r="U70" s="51"/>
    </row>
    <row r="71" spans="1:21" ht="24.95" customHeight="1">
      <c r="A71" s="43">
        <v>67</v>
      </c>
      <c r="B71" s="44" t="s">
        <v>490</v>
      </c>
      <c r="C71" s="44" t="s">
        <v>491</v>
      </c>
      <c r="D71" s="52" t="s">
        <v>380</v>
      </c>
      <c r="E71" s="44">
        <v>480</v>
      </c>
      <c r="F71" s="44">
        <f t="shared" si="2"/>
        <v>34</v>
      </c>
      <c r="G71" s="48" t="s">
        <v>170</v>
      </c>
      <c r="H71" s="48">
        <f t="shared" si="3"/>
        <v>16320</v>
      </c>
      <c r="I71" s="44">
        <v>20</v>
      </c>
      <c r="J71" s="44">
        <v>0</v>
      </c>
      <c r="K71" s="44">
        <v>14</v>
      </c>
      <c r="L71" s="51">
        <v>0</v>
      </c>
      <c r="M71" s="51" t="s">
        <v>68</v>
      </c>
      <c r="N71" s="51" t="s">
        <v>68</v>
      </c>
      <c r="O71" s="51"/>
      <c r="P71" s="51"/>
      <c r="Q71" s="51"/>
      <c r="R71" s="51" t="s">
        <v>72</v>
      </c>
      <c r="S71" s="51" t="s">
        <v>68</v>
      </c>
      <c r="T71" s="51" t="s">
        <v>72</v>
      </c>
      <c r="U71" s="51"/>
    </row>
    <row r="72" spans="1:21" s="40" customFormat="1" ht="39" customHeight="1">
      <c r="A72" s="43">
        <v>68</v>
      </c>
      <c r="B72" s="56" t="s">
        <v>492</v>
      </c>
      <c r="C72" s="56" t="s">
        <v>493</v>
      </c>
      <c r="D72" s="57">
        <v>2</v>
      </c>
      <c r="E72" s="56">
        <v>3000</v>
      </c>
      <c r="F72" s="56">
        <f>I72+K72+J72+L72</f>
        <v>50</v>
      </c>
      <c r="G72" s="48" t="s">
        <v>170</v>
      </c>
      <c r="H72" s="56">
        <f t="shared" si="3"/>
        <v>150000</v>
      </c>
      <c r="I72" s="56">
        <v>40</v>
      </c>
      <c r="J72" s="56">
        <v>0</v>
      </c>
      <c r="K72" s="56">
        <v>0</v>
      </c>
      <c r="L72" s="50">
        <v>10</v>
      </c>
      <c r="M72" s="56" t="s">
        <v>72</v>
      </c>
      <c r="N72" s="56" t="s">
        <v>68</v>
      </c>
      <c r="O72" s="58"/>
      <c r="P72" s="58"/>
      <c r="Q72" s="58"/>
      <c r="R72" s="59" t="s">
        <v>193</v>
      </c>
      <c r="S72" s="59" t="s">
        <v>68</v>
      </c>
      <c r="T72" s="59" t="s">
        <v>68</v>
      </c>
      <c r="U72" s="59"/>
    </row>
    <row r="73" spans="1:21" ht="24.95" customHeight="1">
      <c r="A73" s="43">
        <v>69</v>
      </c>
      <c r="B73" s="44" t="s">
        <v>494</v>
      </c>
      <c r="C73" s="44"/>
      <c r="D73" s="46" t="s">
        <v>377</v>
      </c>
      <c r="E73" s="47"/>
      <c r="F73" s="52"/>
      <c r="G73" s="44">
        <v>3900</v>
      </c>
      <c r="H73" s="44">
        <v>3900</v>
      </c>
      <c r="I73" s="44"/>
      <c r="J73" s="44"/>
      <c r="K73" s="53"/>
      <c r="L73" s="51"/>
      <c r="M73" s="51"/>
      <c r="N73" s="51"/>
      <c r="O73" s="44"/>
      <c r="P73" s="44"/>
      <c r="Q73" s="51"/>
      <c r="R73" s="51"/>
      <c r="S73" s="51"/>
      <c r="T73" s="51"/>
      <c r="U73" s="51" t="s">
        <v>345</v>
      </c>
    </row>
    <row r="74" spans="1:21" ht="24.95" customHeight="1">
      <c r="A74" s="43">
        <v>70</v>
      </c>
      <c r="B74" s="44" t="s">
        <v>495</v>
      </c>
      <c r="C74" s="44"/>
      <c r="D74" s="46" t="s">
        <v>380</v>
      </c>
      <c r="E74" s="47"/>
      <c r="F74" s="52"/>
      <c r="G74" s="44">
        <v>3680</v>
      </c>
      <c r="H74" s="44">
        <v>3680</v>
      </c>
      <c r="I74" s="44"/>
      <c r="J74" s="44"/>
      <c r="K74" s="53"/>
      <c r="L74" s="51"/>
      <c r="M74" s="51"/>
      <c r="N74" s="51"/>
      <c r="O74" s="44"/>
      <c r="P74" s="44"/>
      <c r="Q74" s="51"/>
      <c r="R74" s="51"/>
      <c r="S74" s="51"/>
      <c r="T74" s="51"/>
      <c r="U74" s="51" t="s">
        <v>345</v>
      </c>
    </row>
    <row r="75" spans="1:21" ht="24.95" customHeight="1">
      <c r="A75" s="43">
        <v>71</v>
      </c>
      <c r="B75" s="44" t="s">
        <v>496</v>
      </c>
      <c r="C75" s="44"/>
      <c r="D75" s="46" t="s">
        <v>380</v>
      </c>
      <c r="E75" s="47"/>
      <c r="F75" s="52"/>
      <c r="G75" s="44">
        <v>2150</v>
      </c>
      <c r="H75" s="44">
        <v>2150</v>
      </c>
      <c r="I75" s="44"/>
      <c r="J75" s="44"/>
      <c r="K75" s="53"/>
      <c r="L75" s="51"/>
      <c r="M75" s="51"/>
      <c r="N75" s="51"/>
      <c r="O75" s="44"/>
      <c r="P75" s="44"/>
      <c r="Q75" s="51"/>
      <c r="R75" s="51"/>
      <c r="S75" s="51"/>
      <c r="T75" s="51"/>
      <c r="U75" s="51" t="s">
        <v>345</v>
      </c>
    </row>
    <row r="76" spans="1:21" ht="24.95" customHeight="1">
      <c r="A76" s="43">
        <v>72</v>
      </c>
      <c r="B76" s="44" t="s">
        <v>497</v>
      </c>
      <c r="C76" s="44"/>
      <c r="D76" s="46" t="s">
        <v>380</v>
      </c>
      <c r="E76" s="47"/>
      <c r="F76" s="52"/>
      <c r="G76" s="44">
        <v>2050</v>
      </c>
      <c r="H76" s="44">
        <v>2050</v>
      </c>
      <c r="I76" s="44"/>
      <c r="J76" s="44"/>
      <c r="K76" s="53"/>
      <c r="L76" s="51"/>
      <c r="M76" s="51"/>
      <c r="N76" s="51"/>
      <c r="O76" s="44"/>
      <c r="P76" s="44"/>
      <c r="Q76" s="51"/>
      <c r="R76" s="51"/>
      <c r="S76" s="51"/>
      <c r="T76" s="51"/>
      <c r="U76" s="51" t="s">
        <v>345</v>
      </c>
    </row>
    <row r="77" spans="1:21" ht="24.95" customHeight="1">
      <c r="A77" s="43">
        <v>73</v>
      </c>
      <c r="B77" s="44" t="s">
        <v>498</v>
      </c>
      <c r="C77" s="44"/>
      <c r="D77" s="46" t="s">
        <v>380</v>
      </c>
      <c r="E77" s="47"/>
      <c r="F77" s="52"/>
      <c r="G77" s="44">
        <v>1060</v>
      </c>
      <c r="H77" s="44">
        <v>1060</v>
      </c>
      <c r="I77" s="44"/>
      <c r="J77" s="44"/>
      <c r="K77" s="53"/>
      <c r="L77" s="51"/>
      <c r="M77" s="51"/>
      <c r="N77" s="51"/>
      <c r="O77" s="44"/>
      <c r="P77" s="44"/>
      <c r="Q77" s="51"/>
      <c r="R77" s="51"/>
      <c r="S77" s="51"/>
      <c r="T77" s="51"/>
      <c r="U77" s="51" t="s">
        <v>345</v>
      </c>
    </row>
    <row r="78" spans="1:21" ht="24.95" customHeight="1">
      <c r="A78" s="43">
        <v>74</v>
      </c>
      <c r="B78" s="44" t="s">
        <v>499</v>
      </c>
      <c r="C78" s="44"/>
      <c r="D78" s="46" t="s">
        <v>380</v>
      </c>
      <c r="E78" s="47"/>
      <c r="F78" s="52"/>
      <c r="G78" s="44">
        <v>1350</v>
      </c>
      <c r="H78" s="44">
        <v>1350</v>
      </c>
      <c r="I78" s="44"/>
      <c r="J78" s="44"/>
      <c r="K78" s="53"/>
      <c r="L78" s="51"/>
      <c r="M78" s="51"/>
      <c r="N78" s="51"/>
      <c r="O78" s="44"/>
      <c r="P78" s="44"/>
      <c r="Q78" s="51"/>
      <c r="R78" s="51"/>
      <c r="S78" s="51"/>
      <c r="T78" s="51"/>
      <c r="U78" s="51" t="s">
        <v>345</v>
      </c>
    </row>
    <row r="79" spans="1:21" ht="24.95" customHeight="1">
      <c r="A79" s="43">
        <v>75</v>
      </c>
      <c r="B79" s="60" t="s">
        <v>500</v>
      </c>
      <c r="C79" s="44"/>
      <c r="D79" s="46" t="s">
        <v>380</v>
      </c>
      <c r="E79" s="47"/>
      <c r="F79" s="52"/>
      <c r="G79" s="60">
        <v>11061</v>
      </c>
      <c r="H79" s="60">
        <v>36800</v>
      </c>
      <c r="I79" s="44"/>
      <c r="J79" s="44"/>
      <c r="K79" s="53"/>
      <c r="L79" s="51"/>
      <c r="M79" s="51"/>
      <c r="N79" s="51"/>
      <c r="O79" s="44"/>
      <c r="P79" s="44"/>
      <c r="Q79" s="51"/>
      <c r="R79" s="51"/>
      <c r="S79" s="51"/>
      <c r="T79" s="51"/>
      <c r="U79" s="51" t="s">
        <v>345</v>
      </c>
    </row>
    <row r="80" spans="1:21" ht="24.95" customHeight="1">
      <c r="A80" s="43">
        <v>76</v>
      </c>
      <c r="B80" s="44" t="s">
        <v>501</v>
      </c>
      <c r="C80" s="44"/>
      <c r="D80" s="46" t="s">
        <v>380</v>
      </c>
      <c r="E80" s="47"/>
      <c r="F80" s="52"/>
      <c r="G80" s="44">
        <v>2348</v>
      </c>
      <c r="H80" s="44">
        <v>5900</v>
      </c>
      <c r="I80" s="44"/>
      <c r="J80" s="44"/>
      <c r="K80" s="53"/>
      <c r="L80" s="51"/>
      <c r="M80" s="51"/>
      <c r="N80" s="51"/>
      <c r="O80" s="44"/>
      <c r="P80" s="44"/>
      <c r="Q80" s="51"/>
      <c r="R80" s="51"/>
      <c r="S80" s="51"/>
      <c r="T80" s="51"/>
      <c r="U80" s="51" t="s">
        <v>345</v>
      </c>
    </row>
    <row r="81" spans="1:21" ht="24.95" customHeight="1">
      <c r="A81" s="43">
        <v>77</v>
      </c>
      <c r="B81" s="44" t="s">
        <v>502</v>
      </c>
      <c r="C81" s="44"/>
      <c r="D81" s="46" t="s">
        <v>380</v>
      </c>
      <c r="E81" s="47"/>
      <c r="F81" s="52"/>
      <c r="G81" s="44">
        <v>2000</v>
      </c>
      <c r="H81" s="44">
        <v>5500</v>
      </c>
      <c r="I81" s="44"/>
      <c r="J81" s="44"/>
      <c r="K81" s="53"/>
      <c r="L81" s="51"/>
      <c r="M81" s="51"/>
      <c r="N81" s="51"/>
      <c r="O81" s="44"/>
      <c r="P81" s="44"/>
      <c r="Q81" s="51"/>
      <c r="R81" s="51"/>
      <c r="S81" s="51"/>
      <c r="T81" s="51"/>
      <c r="U81" s="51" t="s">
        <v>345</v>
      </c>
    </row>
    <row r="82" spans="1:21" ht="24.95" customHeight="1">
      <c r="A82" s="43">
        <v>78</v>
      </c>
      <c r="B82" s="44" t="s">
        <v>503</v>
      </c>
      <c r="C82" s="44"/>
      <c r="D82" s="46" t="s">
        <v>380</v>
      </c>
      <c r="E82" s="47"/>
      <c r="F82" s="52"/>
      <c r="G82" s="44">
        <v>1937</v>
      </c>
      <c r="H82" s="44">
        <v>8400</v>
      </c>
      <c r="I82" s="44"/>
      <c r="J82" s="44"/>
      <c r="K82" s="53"/>
      <c r="L82" s="51"/>
      <c r="M82" s="51"/>
      <c r="N82" s="51"/>
      <c r="O82" s="44"/>
      <c r="P82" s="44"/>
      <c r="Q82" s="51"/>
      <c r="R82" s="51"/>
      <c r="S82" s="51"/>
      <c r="T82" s="51"/>
      <c r="U82" s="51" t="s">
        <v>345</v>
      </c>
    </row>
    <row r="83" spans="1:21" ht="24.95" customHeight="1">
      <c r="A83" s="43">
        <v>79</v>
      </c>
      <c r="B83" s="44" t="s">
        <v>504</v>
      </c>
      <c r="C83" s="44"/>
      <c r="D83" s="46" t="s">
        <v>380</v>
      </c>
      <c r="E83" s="47"/>
      <c r="F83" s="52"/>
      <c r="G83" s="44">
        <v>11000</v>
      </c>
      <c r="H83" s="44">
        <v>22000</v>
      </c>
      <c r="I83" s="44"/>
      <c r="J83" s="44"/>
      <c r="K83" s="53"/>
      <c r="L83" s="51"/>
      <c r="M83" s="51"/>
      <c r="N83" s="51"/>
      <c r="O83" s="44"/>
      <c r="P83" s="44"/>
      <c r="Q83" s="51"/>
      <c r="R83" s="51"/>
      <c r="S83" s="51"/>
      <c r="T83" s="51"/>
      <c r="U83" s="51" t="s">
        <v>345</v>
      </c>
    </row>
    <row r="84" spans="1:21" ht="24.95" customHeight="1">
      <c r="A84" s="43">
        <v>80</v>
      </c>
      <c r="B84" s="44" t="s">
        <v>505</v>
      </c>
      <c r="C84" s="44"/>
      <c r="D84" s="46" t="s">
        <v>380</v>
      </c>
      <c r="E84" s="47"/>
      <c r="F84" s="52"/>
      <c r="G84" s="44">
        <v>76865</v>
      </c>
      <c r="H84" s="44">
        <v>137000</v>
      </c>
      <c r="I84" s="44"/>
      <c r="J84" s="44"/>
      <c r="K84" s="53"/>
      <c r="L84" s="51"/>
      <c r="M84" s="51"/>
      <c r="N84" s="51"/>
      <c r="O84" s="44">
        <v>4</v>
      </c>
      <c r="P84" s="44"/>
      <c r="Q84" s="51"/>
      <c r="R84" s="51"/>
      <c r="S84" s="51"/>
      <c r="T84" s="51"/>
      <c r="U84" s="51" t="s">
        <v>354</v>
      </c>
    </row>
    <row r="85" spans="1:21" ht="24.95" customHeight="1">
      <c r="A85" s="43">
        <v>81</v>
      </c>
      <c r="B85" s="61" t="s">
        <v>506</v>
      </c>
      <c r="C85" s="44"/>
      <c r="D85" s="52" t="s">
        <v>377</v>
      </c>
      <c r="E85" s="44"/>
      <c r="F85" s="44"/>
      <c r="G85" s="62">
        <v>1600</v>
      </c>
      <c r="H85" s="62">
        <v>1600</v>
      </c>
      <c r="I85" s="44"/>
      <c r="J85" s="44"/>
      <c r="K85" s="44"/>
      <c r="L85" s="51"/>
      <c r="M85" s="51"/>
      <c r="N85" s="51"/>
      <c r="O85" s="51"/>
      <c r="P85" s="51"/>
      <c r="Q85" s="51"/>
      <c r="R85" s="51"/>
      <c r="S85" s="51"/>
      <c r="T85" s="51"/>
      <c r="U85" s="51" t="s">
        <v>345</v>
      </c>
    </row>
    <row r="86" spans="1:21" ht="24.95" customHeight="1">
      <c r="A86" s="43">
        <v>82</v>
      </c>
      <c r="B86" s="61" t="s">
        <v>507</v>
      </c>
      <c r="C86" s="44"/>
      <c r="D86" s="52" t="s">
        <v>377</v>
      </c>
      <c r="E86" s="44"/>
      <c r="F86" s="44"/>
      <c r="G86" s="62">
        <v>20000</v>
      </c>
      <c r="H86" s="62">
        <v>20000</v>
      </c>
      <c r="I86" s="44"/>
      <c r="J86" s="44"/>
      <c r="K86" s="44"/>
      <c r="L86" s="51"/>
      <c r="M86" s="51"/>
      <c r="N86" s="51"/>
      <c r="O86" s="51"/>
      <c r="P86" s="51"/>
      <c r="Q86" s="51"/>
      <c r="R86" s="51"/>
      <c r="S86" s="51"/>
      <c r="T86" s="51"/>
      <c r="U86" s="51" t="s">
        <v>345</v>
      </c>
    </row>
    <row r="87" spans="1:21" ht="24.95" customHeight="1">
      <c r="A87" s="43">
        <v>83</v>
      </c>
      <c r="B87" s="61" t="s">
        <v>508</v>
      </c>
      <c r="C87" s="44"/>
      <c r="D87" s="52" t="s">
        <v>377</v>
      </c>
      <c r="E87" s="44"/>
      <c r="F87" s="44"/>
      <c r="G87" s="62">
        <v>6728</v>
      </c>
      <c r="H87" s="62">
        <v>6728</v>
      </c>
      <c r="I87" s="44"/>
      <c r="J87" s="44"/>
      <c r="K87" s="44"/>
      <c r="L87" s="51"/>
      <c r="M87" s="51"/>
      <c r="N87" s="51"/>
      <c r="O87" s="51"/>
      <c r="P87" s="51"/>
      <c r="Q87" s="51"/>
      <c r="R87" s="51"/>
      <c r="S87" s="51"/>
      <c r="T87" s="51"/>
      <c r="U87" s="51" t="s">
        <v>345</v>
      </c>
    </row>
    <row r="88" spans="1:21" ht="24.95" customHeight="1">
      <c r="A88" s="43">
        <v>84</v>
      </c>
      <c r="B88" s="61" t="s">
        <v>509</v>
      </c>
      <c r="C88" s="44"/>
      <c r="D88" s="52" t="s">
        <v>377</v>
      </c>
      <c r="E88" s="44"/>
      <c r="F88" s="44"/>
      <c r="G88" s="62">
        <v>1400</v>
      </c>
      <c r="H88" s="62">
        <v>1400</v>
      </c>
      <c r="I88" s="44"/>
      <c r="J88" s="44"/>
      <c r="K88" s="44"/>
      <c r="L88" s="51"/>
      <c r="M88" s="51"/>
      <c r="N88" s="51"/>
      <c r="O88" s="51"/>
      <c r="P88" s="51"/>
      <c r="Q88" s="51"/>
      <c r="R88" s="51"/>
      <c r="S88" s="51"/>
      <c r="T88" s="51"/>
      <c r="U88" s="51" t="s">
        <v>345</v>
      </c>
    </row>
    <row r="89" spans="1:21" ht="24.95" customHeight="1">
      <c r="A89" s="43">
        <v>85</v>
      </c>
      <c r="B89" s="61" t="s">
        <v>510</v>
      </c>
      <c r="C89" s="44"/>
      <c r="D89" s="52" t="s">
        <v>377</v>
      </c>
      <c r="E89" s="44"/>
      <c r="F89" s="44"/>
      <c r="G89" s="62">
        <v>9650</v>
      </c>
      <c r="H89" s="62">
        <v>9650</v>
      </c>
      <c r="I89" s="44"/>
      <c r="J89" s="44"/>
      <c r="K89" s="44"/>
      <c r="L89" s="51"/>
      <c r="M89" s="51"/>
      <c r="N89" s="51"/>
      <c r="O89" s="51"/>
      <c r="P89" s="51"/>
      <c r="Q89" s="51"/>
      <c r="R89" s="51"/>
      <c r="S89" s="51"/>
      <c r="T89" s="51"/>
      <c r="U89" s="51" t="s">
        <v>345</v>
      </c>
    </row>
    <row r="90" spans="1:21" ht="24.95" customHeight="1">
      <c r="A90" s="43">
        <v>86</v>
      </c>
      <c r="B90" s="61" t="s">
        <v>511</v>
      </c>
      <c r="C90" s="44"/>
      <c r="D90" s="52" t="s">
        <v>377</v>
      </c>
      <c r="E90" s="44"/>
      <c r="F90" s="44"/>
      <c r="G90" s="62">
        <v>20562</v>
      </c>
      <c r="H90" s="62">
        <v>20562</v>
      </c>
      <c r="I90" s="44"/>
      <c r="J90" s="44"/>
      <c r="K90" s="44"/>
      <c r="L90" s="51"/>
      <c r="M90" s="51"/>
      <c r="N90" s="51"/>
      <c r="O90" s="51"/>
      <c r="P90" s="51"/>
      <c r="Q90" s="51"/>
      <c r="R90" s="51"/>
      <c r="S90" s="51"/>
      <c r="T90" s="51"/>
      <c r="U90" s="51" t="s">
        <v>345</v>
      </c>
    </row>
    <row r="91" spans="1:21" ht="24.95" customHeight="1">
      <c r="A91" s="43">
        <v>87</v>
      </c>
      <c r="B91" s="61" t="s">
        <v>512</v>
      </c>
      <c r="C91" s="44"/>
      <c r="D91" s="52" t="s">
        <v>377</v>
      </c>
      <c r="E91" s="44"/>
      <c r="F91" s="44"/>
      <c r="G91" s="62">
        <v>6409</v>
      </c>
      <c r="H91" s="62">
        <v>16300</v>
      </c>
      <c r="I91" s="44"/>
      <c r="J91" s="44"/>
      <c r="K91" s="44"/>
      <c r="L91" s="51"/>
      <c r="M91" s="51"/>
      <c r="N91" s="51"/>
      <c r="O91" s="51">
        <v>1</v>
      </c>
      <c r="P91" s="51"/>
      <c r="Q91" s="51"/>
      <c r="R91" s="51"/>
      <c r="S91" s="51"/>
      <c r="T91" s="51"/>
      <c r="U91" s="51" t="s">
        <v>354</v>
      </c>
    </row>
    <row r="92" spans="1:21" ht="24.95" customHeight="1">
      <c r="A92" s="43">
        <v>88</v>
      </c>
      <c r="B92" s="61" t="s">
        <v>513</v>
      </c>
      <c r="C92" s="44"/>
      <c r="D92" s="52" t="s">
        <v>377</v>
      </c>
      <c r="E92" s="44"/>
      <c r="F92" s="44"/>
      <c r="G92" s="62">
        <v>5000</v>
      </c>
      <c r="H92" s="62">
        <v>12100</v>
      </c>
      <c r="I92" s="44"/>
      <c r="J92" s="44"/>
      <c r="K92" s="44"/>
      <c r="L92" s="51"/>
      <c r="M92" s="51"/>
      <c r="N92" s="51"/>
      <c r="O92" s="51"/>
      <c r="P92" s="51"/>
      <c r="Q92" s="51"/>
      <c r="R92" s="51"/>
      <c r="S92" s="51"/>
      <c r="T92" s="51"/>
      <c r="U92" s="51" t="s">
        <v>345</v>
      </c>
    </row>
    <row r="93" spans="1:21" ht="24.95" customHeight="1">
      <c r="A93" s="43">
        <v>89</v>
      </c>
      <c r="B93" s="61" t="s">
        <v>514</v>
      </c>
      <c r="C93" s="44"/>
      <c r="D93" s="52" t="s">
        <v>377</v>
      </c>
      <c r="E93" s="44"/>
      <c r="F93" s="44"/>
      <c r="G93" s="62">
        <v>462</v>
      </c>
      <c r="H93" s="62">
        <v>1500</v>
      </c>
      <c r="I93" s="44"/>
      <c r="J93" s="44"/>
      <c r="K93" s="44"/>
      <c r="L93" s="51"/>
      <c r="M93" s="51"/>
      <c r="N93" s="51"/>
      <c r="O93" s="51"/>
      <c r="P93" s="51"/>
      <c r="Q93" s="51"/>
      <c r="R93" s="51"/>
      <c r="S93" s="51"/>
      <c r="T93" s="51"/>
      <c r="U93" s="51" t="s">
        <v>345</v>
      </c>
    </row>
    <row r="94" spans="1:21" ht="24.95" customHeight="1">
      <c r="A94" s="43">
        <v>90</v>
      </c>
      <c r="B94" s="63" t="s">
        <v>515</v>
      </c>
      <c r="C94" s="54"/>
      <c r="D94" s="64" t="s">
        <v>377</v>
      </c>
      <c r="E94" s="54"/>
      <c r="F94" s="54"/>
      <c r="G94" s="65">
        <v>3500</v>
      </c>
      <c r="H94" s="65">
        <v>7200</v>
      </c>
      <c r="I94" s="54"/>
      <c r="J94" s="54"/>
      <c r="K94" s="54"/>
      <c r="L94" s="66"/>
      <c r="M94" s="66"/>
      <c r="N94" s="66"/>
      <c r="O94" s="51"/>
      <c r="P94" s="51"/>
      <c r="Q94" s="51"/>
      <c r="R94" s="51"/>
      <c r="S94" s="51"/>
      <c r="T94" s="51"/>
      <c r="U94" s="51" t="s">
        <v>345</v>
      </c>
    </row>
    <row r="95" spans="1:21" s="39" customFormat="1" ht="39" customHeight="1">
      <c r="A95" s="43">
        <v>91</v>
      </c>
      <c r="B95" s="44" t="s">
        <v>516</v>
      </c>
      <c r="C95" s="44"/>
      <c r="D95" s="46" t="s">
        <v>380</v>
      </c>
      <c r="E95" s="47"/>
      <c r="F95" s="52"/>
      <c r="G95" s="44">
        <v>3000</v>
      </c>
      <c r="H95" s="44">
        <v>3580</v>
      </c>
      <c r="I95" s="67"/>
      <c r="J95" s="67"/>
      <c r="K95" s="67"/>
      <c r="L95" s="68"/>
      <c r="M95" s="68"/>
      <c r="N95" s="68"/>
      <c r="O95" s="69"/>
      <c r="P95" s="70"/>
      <c r="Q95" s="70"/>
      <c r="R95" s="70"/>
      <c r="S95" s="70"/>
      <c r="T95" s="70"/>
      <c r="U95" s="70" t="s">
        <v>345</v>
      </c>
    </row>
    <row r="96" spans="1:21" s="39" customFormat="1" ht="39" customHeight="1">
      <c r="A96" s="43">
        <v>92</v>
      </c>
      <c r="B96" s="44" t="s">
        <v>517</v>
      </c>
      <c r="C96" s="44"/>
      <c r="D96" s="46" t="s">
        <v>380</v>
      </c>
      <c r="E96" s="47"/>
      <c r="F96" s="52"/>
      <c r="G96" s="44">
        <v>2340.1999999999998</v>
      </c>
      <c r="H96" s="44">
        <v>6000</v>
      </c>
      <c r="I96" s="67"/>
      <c r="J96" s="67"/>
      <c r="K96" s="67"/>
      <c r="L96" s="68"/>
      <c r="M96" s="68"/>
      <c r="N96" s="68"/>
      <c r="O96" s="69"/>
      <c r="P96" s="70"/>
      <c r="Q96" s="70"/>
      <c r="R96" s="70"/>
      <c r="S96" s="70"/>
      <c r="T96" s="70"/>
      <c r="U96" s="70" t="s">
        <v>345</v>
      </c>
    </row>
    <row r="97" spans="1:21" s="39" customFormat="1" ht="39" customHeight="1">
      <c r="A97" s="43">
        <v>93</v>
      </c>
      <c r="B97" s="44" t="s">
        <v>518</v>
      </c>
      <c r="C97" s="44"/>
      <c r="D97" s="46" t="s">
        <v>380</v>
      </c>
      <c r="E97" s="47"/>
      <c r="F97" s="52"/>
      <c r="G97" s="44">
        <v>7383.1</v>
      </c>
      <c r="H97" s="44">
        <v>15729</v>
      </c>
      <c r="I97" s="71"/>
      <c r="J97" s="71"/>
      <c r="K97" s="71"/>
      <c r="L97" s="59"/>
      <c r="M97" s="59"/>
      <c r="N97" s="59"/>
      <c r="O97" s="69"/>
      <c r="P97" s="70"/>
      <c r="Q97" s="70"/>
      <c r="R97" s="70"/>
      <c r="S97" s="70"/>
      <c r="T97" s="70"/>
      <c r="U97" s="70" t="s">
        <v>345</v>
      </c>
    </row>
    <row r="98" spans="1:21" s="39" customFormat="1" ht="39" customHeight="1">
      <c r="A98" s="43">
        <v>94</v>
      </c>
      <c r="B98" s="44" t="s">
        <v>519</v>
      </c>
      <c r="C98" s="44" t="s">
        <v>520</v>
      </c>
      <c r="D98" s="52" t="s">
        <v>380</v>
      </c>
      <c r="E98" s="44">
        <v>930</v>
      </c>
      <c r="F98" s="44">
        <f t="shared" ref="F98:F105" si="4">I98+J98+K98+L98</f>
        <v>35</v>
      </c>
      <c r="G98" s="48" t="s">
        <v>170</v>
      </c>
      <c r="H98" s="48">
        <f t="shared" ref="H98:H113" si="5">E98*F98</f>
        <v>32550</v>
      </c>
      <c r="I98" s="44">
        <v>15</v>
      </c>
      <c r="J98" s="44">
        <v>7</v>
      </c>
      <c r="K98" s="44">
        <v>8</v>
      </c>
      <c r="L98" s="51">
        <v>5</v>
      </c>
      <c r="M98" s="51" t="s">
        <v>521</v>
      </c>
      <c r="N98" s="51" t="s">
        <v>521</v>
      </c>
      <c r="O98" s="51"/>
      <c r="P98" s="51"/>
      <c r="Q98" s="51"/>
      <c r="R98" s="51" t="s">
        <v>72</v>
      </c>
      <c r="S98" s="51" t="s">
        <v>72</v>
      </c>
      <c r="T98" s="51" t="s">
        <v>68</v>
      </c>
      <c r="U98" s="51"/>
    </row>
    <row r="99" spans="1:21" s="39" customFormat="1" ht="39" customHeight="1">
      <c r="A99" s="43">
        <v>95</v>
      </c>
      <c r="B99" s="44" t="s">
        <v>522</v>
      </c>
      <c r="C99" s="44" t="s">
        <v>523</v>
      </c>
      <c r="D99" s="52" t="s">
        <v>380</v>
      </c>
      <c r="E99" s="44">
        <v>410</v>
      </c>
      <c r="F99" s="44">
        <f t="shared" si="4"/>
        <v>28</v>
      </c>
      <c r="G99" s="48" t="s">
        <v>170</v>
      </c>
      <c r="H99" s="48">
        <f t="shared" si="5"/>
        <v>11480</v>
      </c>
      <c r="I99" s="44">
        <v>14</v>
      </c>
      <c r="J99" s="44">
        <v>6</v>
      </c>
      <c r="K99" s="44">
        <v>8</v>
      </c>
      <c r="L99" s="51">
        <v>0</v>
      </c>
      <c r="M99" s="51" t="s">
        <v>68</v>
      </c>
      <c r="N99" s="51" t="s">
        <v>68</v>
      </c>
      <c r="O99" s="51"/>
      <c r="P99" s="51"/>
      <c r="Q99" s="51"/>
      <c r="R99" s="51" t="s">
        <v>72</v>
      </c>
      <c r="S99" s="51" t="s">
        <v>72</v>
      </c>
      <c r="T99" s="51" t="s">
        <v>68</v>
      </c>
      <c r="U99" s="51"/>
    </row>
    <row r="100" spans="1:21" s="39" customFormat="1" ht="39" customHeight="1">
      <c r="A100" s="43">
        <v>96</v>
      </c>
      <c r="B100" s="44" t="s">
        <v>488</v>
      </c>
      <c r="C100" s="44" t="s">
        <v>524</v>
      </c>
      <c r="D100" s="52" t="s">
        <v>380</v>
      </c>
      <c r="E100" s="44">
        <v>145</v>
      </c>
      <c r="F100" s="44">
        <f t="shared" si="4"/>
        <v>27</v>
      </c>
      <c r="G100" s="48" t="s">
        <v>170</v>
      </c>
      <c r="H100" s="48">
        <f t="shared" si="5"/>
        <v>3915</v>
      </c>
      <c r="I100" s="44">
        <v>13</v>
      </c>
      <c r="J100" s="44">
        <v>6</v>
      </c>
      <c r="K100" s="44">
        <v>8</v>
      </c>
      <c r="L100" s="51">
        <v>0</v>
      </c>
      <c r="M100" s="51" t="s">
        <v>68</v>
      </c>
      <c r="N100" s="51" t="s">
        <v>68</v>
      </c>
      <c r="O100" s="51"/>
      <c r="P100" s="51"/>
      <c r="Q100" s="51"/>
      <c r="R100" s="51" t="s">
        <v>72</v>
      </c>
      <c r="S100" s="51" t="s">
        <v>72</v>
      </c>
      <c r="T100" s="51" t="s">
        <v>68</v>
      </c>
      <c r="U100" s="51"/>
    </row>
    <row r="101" spans="1:21" s="39" customFormat="1" ht="39" customHeight="1">
      <c r="A101" s="43">
        <v>97</v>
      </c>
      <c r="B101" s="44" t="s">
        <v>525</v>
      </c>
      <c r="C101" s="44" t="s">
        <v>526</v>
      </c>
      <c r="D101" s="52" t="s">
        <v>380</v>
      </c>
      <c r="E101" s="44">
        <v>210</v>
      </c>
      <c r="F101" s="44">
        <f t="shared" si="4"/>
        <v>28</v>
      </c>
      <c r="G101" s="48" t="s">
        <v>170</v>
      </c>
      <c r="H101" s="48">
        <f t="shared" si="5"/>
        <v>5880</v>
      </c>
      <c r="I101" s="44">
        <v>14</v>
      </c>
      <c r="J101" s="44">
        <v>6</v>
      </c>
      <c r="K101" s="44">
        <v>8</v>
      </c>
      <c r="L101" s="51">
        <v>0</v>
      </c>
      <c r="M101" s="51" t="s">
        <v>68</v>
      </c>
      <c r="N101" s="51" t="s">
        <v>68</v>
      </c>
      <c r="O101" s="51"/>
      <c r="P101" s="51"/>
      <c r="Q101" s="51"/>
      <c r="R101" s="51" t="s">
        <v>72</v>
      </c>
      <c r="S101" s="51" t="s">
        <v>72</v>
      </c>
      <c r="T101" s="51" t="s">
        <v>68</v>
      </c>
      <c r="U101" s="51"/>
    </row>
    <row r="102" spans="1:21" s="39" customFormat="1" ht="39" customHeight="1">
      <c r="A102" s="43">
        <v>98</v>
      </c>
      <c r="B102" s="44" t="s">
        <v>527</v>
      </c>
      <c r="C102" s="44" t="s">
        <v>528</v>
      </c>
      <c r="D102" s="52" t="s">
        <v>380</v>
      </c>
      <c r="E102" s="44">
        <v>387</v>
      </c>
      <c r="F102" s="44">
        <f t="shared" si="4"/>
        <v>18</v>
      </c>
      <c r="G102" s="48" t="s">
        <v>170</v>
      </c>
      <c r="H102" s="48">
        <f t="shared" si="5"/>
        <v>6966</v>
      </c>
      <c r="I102" s="44">
        <v>7</v>
      </c>
      <c r="J102" s="44">
        <v>5</v>
      </c>
      <c r="K102" s="44">
        <v>6</v>
      </c>
      <c r="L102" s="51">
        <v>0</v>
      </c>
      <c r="M102" s="51" t="s">
        <v>68</v>
      </c>
      <c r="N102" s="51" t="s">
        <v>68</v>
      </c>
      <c r="O102" s="51"/>
      <c r="P102" s="51"/>
      <c r="Q102" s="51"/>
      <c r="R102" s="51" t="s">
        <v>72</v>
      </c>
      <c r="S102" s="51" t="s">
        <v>72</v>
      </c>
      <c r="T102" s="51" t="s">
        <v>68</v>
      </c>
      <c r="U102" s="51"/>
    </row>
    <row r="103" spans="1:21" s="39" customFormat="1" ht="39" customHeight="1">
      <c r="A103" s="43">
        <v>99</v>
      </c>
      <c r="B103" s="44" t="s">
        <v>529</v>
      </c>
      <c r="C103" s="44" t="s">
        <v>530</v>
      </c>
      <c r="D103" s="52" t="s">
        <v>380</v>
      </c>
      <c r="E103" s="44">
        <v>600</v>
      </c>
      <c r="F103" s="44">
        <f t="shared" si="4"/>
        <v>13</v>
      </c>
      <c r="G103" s="48" t="s">
        <v>170</v>
      </c>
      <c r="H103" s="48">
        <f t="shared" si="5"/>
        <v>7800</v>
      </c>
      <c r="I103" s="44">
        <v>7</v>
      </c>
      <c r="J103" s="44">
        <v>0</v>
      </c>
      <c r="K103" s="44">
        <v>6</v>
      </c>
      <c r="L103" s="51">
        <v>0</v>
      </c>
      <c r="M103" s="51" t="s">
        <v>68</v>
      </c>
      <c r="N103" s="51" t="s">
        <v>68</v>
      </c>
      <c r="O103" s="51"/>
      <c r="P103" s="51"/>
      <c r="Q103" s="51"/>
      <c r="R103" s="51" t="s">
        <v>72</v>
      </c>
      <c r="S103" s="51" t="s">
        <v>72</v>
      </c>
      <c r="T103" s="51" t="s">
        <v>68</v>
      </c>
      <c r="U103" s="51"/>
    </row>
    <row r="104" spans="1:21" s="39" customFormat="1" ht="39" customHeight="1">
      <c r="A104" s="43">
        <v>100</v>
      </c>
      <c r="B104" s="44" t="s">
        <v>531</v>
      </c>
      <c r="C104" s="44" t="s">
        <v>532</v>
      </c>
      <c r="D104" s="52" t="s">
        <v>380</v>
      </c>
      <c r="E104" s="44">
        <v>322</v>
      </c>
      <c r="F104" s="44">
        <f t="shared" si="4"/>
        <v>13</v>
      </c>
      <c r="G104" s="48" t="s">
        <v>170</v>
      </c>
      <c r="H104" s="48">
        <f t="shared" si="5"/>
        <v>4186</v>
      </c>
      <c r="I104" s="44">
        <v>7</v>
      </c>
      <c r="J104" s="44">
        <v>0</v>
      </c>
      <c r="K104" s="44">
        <v>6</v>
      </c>
      <c r="L104" s="51">
        <v>0</v>
      </c>
      <c r="M104" s="51" t="s">
        <v>68</v>
      </c>
      <c r="N104" s="51" t="s">
        <v>68</v>
      </c>
      <c r="O104" s="51"/>
      <c r="P104" s="51"/>
      <c r="Q104" s="51"/>
      <c r="R104" s="51" t="s">
        <v>72</v>
      </c>
      <c r="S104" s="51" t="s">
        <v>72</v>
      </c>
      <c r="T104" s="51" t="s">
        <v>68</v>
      </c>
      <c r="U104" s="51"/>
    </row>
    <row r="105" spans="1:21" s="39" customFormat="1" ht="39" customHeight="1">
      <c r="A105" s="43">
        <v>101</v>
      </c>
      <c r="B105" s="44" t="s">
        <v>447</v>
      </c>
      <c r="C105" s="44" t="s">
        <v>533</v>
      </c>
      <c r="D105" s="52" t="s">
        <v>380</v>
      </c>
      <c r="E105" s="44">
        <v>307</v>
      </c>
      <c r="F105" s="44">
        <f t="shared" si="4"/>
        <v>37</v>
      </c>
      <c r="G105" s="48" t="s">
        <v>170</v>
      </c>
      <c r="H105" s="48">
        <f t="shared" si="5"/>
        <v>11359</v>
      </c>
      <c r="I105" s="44">
        <v>14</v>
      </c>
      <c r="J105" s="44">
        <v>7</v>
      </c>
      <c r="K105" s="44">
        <v>10</v>
      </c>
      <c r="L105" s="51">
        <v>6</v>
      </c>
      <c r="M105" s="51" t="s">
        <v>72</v>
      </c>
      <c r="N105" s="51" t="s">
        <v>72</v>
      </c>
      <c r="O105" s="51"/>
      <c r="P105" s="51"/>
      <c r="Q105" s="51"/>
      <c r="R105" s="51" t="s">
        <v>72</v>
      </c>
      <c r="S105" s="51" t="s">
        <v>72</v>
      </c>
      <c r="T105" s="51" t="s">
        <v>68</v>
      </c>
      <c r="U105" s="51"/>
    </row>
    <row r="106" spans="1:21" s="39" customFormat="1" ht="39" customHeight="1">
      <c r="A106" s="43">
        <v>102</v>
      </c>
      <c r="B106" s="44" t="s">
        <v>488</v>
      </c>
      <c r="C106" s="44" t="s">
        <v>534</v>
      </c>
      <c r="D106" s="52" t="s">
        <v>380</v>
      </c>
      <c r="E106" s="44">
        <v>587.96</v>
      </c>
      <c r="F106" s="44">
        <v>27</v>
      </c>
      <c r="G106" s="48" t="s">
        <v>170</v>
      </c>
      <c r="H106" s="48">
        <f t="shared" si="5"/>
        <v>15874.92</v>
      </c>
      <c r="I106" s="44">
        <v>19</v>
      </c>
      <c r="J106" s="44">
        <v>0</v>
      </c>
      <c r="K106" s="44">
        <v>8</v>
      </c>
      <c r="L106" s="51">
        <v>0</v>
      </c>
      <c r="M106" s="51" t="s">
        <v>68</v>
      </c>
      <c r="N106" s="51" t="s">
        <v>68</v>
      </c>
      <c r="O106" s="51"/>
      <c r="P106" s="51"/>
      <c r="Q106" s="51"/>
      <c r="R106" s="51" t="s">
        <v>72</v>
      </c>
      <c r="S106" s="51" t="s">
        <v>68</v>
      </c>
      <c r="T106" s="51" t="s">
        <v>68</v>
      </c>
      <c r="U106" s="51"/>
    </row>
    <row r="107" spans="1:21" s="39" customFormat="1" ht="39" customHeight="1">
      <c r="A107" s="43">
        <v>103</v>
      </c>
      <c r="B107" s="44" t="s">
        <v>535</v>
      </c>
      <c r="C107" s="44" t="s">
        <v>523</v>
      </c>
      <c r="D107" s="52" t="s">
        <v>380</v>
      </c>
      <c r="E107" s="44">
        <v>364.17</v>
      </c>
      <c r="F107" s="44">
        <v>18</v>
      </c>
      <c r="G107" s="48" t="s">
        <v>170</v>
      </c>
      <c r="H107" s="48">
        <f t="shared" si="5"/>
        <v>6555.06</v>
      </c>
      <c r="I107" s="44">
        <v>10</v>
      </c>
      <c r="J107" s="44">
        <v>0</v>
      </c>
      <c r="K107" s="44">
        <v>8</v>
      </c>
      <c r="L107" s="51">
        <v>0</v>
      </c>
      <c r="M107" s="51" t="s">
        <v>68</v>
      </c>
      <c r="N107" s="51" t="s">
        <v>68</v>
      </c>
      <c r="O107" s="51"/>
      <c r="P107" s="51"/>
      <c r="Q107" s="51"/>
      <c r="R107" s="51" t="s">
        <v>72</v>
      </c>
      <c r="S107" s="51" t="s">
        <v>68</v>
      </c>
      <c r="T107" s="51" t="s">
        <v>68</v>
      </c>
      <c r="U107" s="51"/>
    </row>
    <row r="108" spans="1:21" s="39" customFormat="1" ht="39" customHeight="1">
      <c r="A108" s="43">
        <v>104</v>
      </c>
      <c r="B108" s="44" t="s">
        <v>447</v>
      </c>
      <c r="C108" s="44" t="s">
        <v>536</v>
      </c>
      <c r="D108" s="52" t="s">
        <v>380</v>
      </c>
      <c r="E108" s="44">
        <v>194.9</v>
      </c>
      <c r="F108" s="44">
        <v>37</v>
      </c>
      <c r="G108" s="48" t="s">
        <v>170</v>
      </c>
      <c r="H108" s="48">
        <f t="shared" si="5"/>
        <v>7211.3</v>
      </c>
      <c r="I108" s="44">
        <v>14</v>
      </c>
      <c r="J108" s="44">
        <v>7</v>
      </c>
      <c r="K108" s="44">
        <v>10</v>
      </c>
      <c r="L108" s="51">
        <v>6</v>
      </c>
      <c r="M108" s="51" t="s">
        <v>72</v>
      </c>
      <c r="N108" s="51" t="s">
        <v>72</v>
      </c>
      <c r="O108" s="51"/>
      <c r="P108" s="51"/>
      <c r="Q108" s="51"/>
      <c r="R108" s="51" t="s">
        <v>72</v>
      </c>
      <c r="S108" s="51" t="s">
        <v>72</v>
      </c>
      <c r="T108" s="51" t="s">
        <v>68</v>
      </c>
      <c r="U108" s="51"/>
    </row>
    <row r="109" spans="1:21" s="39" customFormat="1" ht="39" customHeight="1">
      <c r="A109" s="43">
        <v>105</v>
      </c>
      <c r="B109" s="44" t="s">
        <v>537</v>
      </c>
      <c r="C109" s="44" t="s">
        <v>454</v>
      </c>
      <c r="D109" s="52" t="s">
        <v>380</v>
      </c>
      <c r="E109" s="47">
        <v>671.7</v>
      </c>
      <c r="F109" s="52">
        <v>32</v>
      </c>
      <c r="G109" s="48" t="s">
        <v>170</v>
      </c>
      <c r="H109" s="56">
        <f t="shared" si="5"/>
        <v>21494.400000000001</v>
      </c>
      <c r="I109" s="44">
        <v>19</v>
      </c>
      <c r="J109" s="44">
        <v>0</v>
      </c>
      <c r="K109" s="53">
        <v>10</v>
      </c>
      <c r="L109" s="51">
        <v>3</v>
      </c>
      <c r="M109" s="51" t="s">
        <v>68</v>
      </c>
      <c r="N109" s="51" t="s">
        <v>68</v>
      </c>
      <c r="O109" s="44"/>
      <c r="P109" s="44"/>
      <c r="Q109" s="51"/>
      <c r="R109" s="51" t="s">
        <v>72</v>
      </c>
      <c r="S109" s="51" t="s">
        <v>68</v>
      </c>
      <c r="T109" s="51" t="s">
        <v>68</v>
      </c>
      <c r="U109" s="51"/>
    </row>
    <row r="110" spans="1:21" s="39" customFormat="1" ht="39" customHeight="1">
      <c r="A110" s="43">
        <v>106</v>
      </c>
      <c r="B110" s="44" t="s">
        <v>538</v>
      </c>
      <c r="C110" s="44" t="s">
        <v>454</v>
      </c>
      <c r="D110" s="52" t="s">
        <v>380</v>
      </c>
      <c r="E110" s="47">
        <v>578.66999999999996</v>
      </c>
      <c r="F110" s="52">
        <v>23</v>
      </c>
      <c r="G110" s="48" t="s">
        <v>170</v>
      </c>
      <c r="H110" s="56">
        <f t="shared" si="5"/>
        <v>13309.41</v>
      </c>
      <c r="I110" s="44">
        <v>14</v>
      </c>
      <c r="J110" s="44">
        <v>6</v>
      </c>
      <c r="K110" s="53">
        <v>3</v>
      </c>
      <c r="L110" s="51">
        <v>0</v>
      </c>
      <c r="M110" s="51" t="s">
        <v>68</v>
      </c>
      <c r="N110" s="51" t="s">
        <v>68</v>
      </c>
      <c r="O110" s="44"/>
      <c r="P110" s="44"/>
      <c r="Q110" s="51"/>
      <c r="R110" s="51" t="s">
        <v>68</v>
      </c>
      <c r="S110" s="51" t="s">
        <v>68</v>
      </c>
      <c r="T110" s="51" t="s">
        <v>68</v>
      </c>
      <c r="U110" s="51"/>
    </row>
    <row r="111" spans="1:21" s="39" customFormat="1" ht="39" customHeight="1">
      <c r="A111" s="43">
        <v>107</v>
      </c>
      <c r="B111" s="44" t="s">
        <v>539</v>
      </c>
      <c r="C111" s="44" t="s">
        <v>540</v>
      </c>
      <c r="D111" s="52" t="s">
        <v>380</v>
      </c>
      <c r="E111" s="47">
        <v>297.22000000000003</v>
      </c>
      <c r="F111" s="52">
        <v>12</v>
      </c>
      <c r="G111" s="48" t="s">
        <v>170</v>
      </c>
      <c r="H111" s="56">
        <f t="shared" si="5"/>
        <v>3566.64</v>
      </c>
      <c r="I111" s="44">
        <v>8</v>
      </c>
      <c r="J111" s="44">
        <v>0</v>
      </c>
      <c r="K111" s="53">
        <v>4</v>
      </c>
      <c r="L111" s="51">
        <v>0</v>
      </c>
      <c r="M111" s="51" t="s">
        <v>68</v>
      </c>
      <c r="N111" s="51" t="s">
        <v>68</v>
      </c>
      <c r="O111" s="44"/>
      <c r="P111" s="44"/>
      <c r="Q111" s="51"/>
      <c r="R111" s="51" t="s">
        <v>68</v>
      </c>
      <c r="S111" s="51" t="s">
        <v>68</v>
      </c>
      <c r="T111" s="51" t="s">
        <v>68</v>
      </c>
      <c r="U111" s="51"/>
    </row>
    <row r="112" spans="1:21" s="39" customFormat="1" ht="39" customHeight="1">
      <c r="A112" s="43">
        <v>108</v>
      </c>
      <c r="B112" s="44" t="s">
        <v>453</v>
      </c>
      <c r="C112" s="44" t="s">
        <v>541</v>
      </c>
      <c r="D112" s="52" t="s">
        <v>380</v>
      </c>
      <c r="E112" s="47">
        <v>180</v>
      </c>
      <c r="F112" s="52">
        <v>24</v>
      </c>
      <c r="G112" s="48" t="s">
        <v>170</v>
      </c>
      <c r="H112" s="56">
        <f t="shared" si="5"/>
        <v>4320</v>
      </c>
      <c r="I112" s="44">
        <v>16</v>
      </c>
      <c r="J112" s="44">
        <v>0</v>
      </c>
      <c r="K112" s="53">
        <v>8</v>
      </c>
      <c r="L112" s="51">
        <v>0</v>
      </c>
      <c r="M112" s="51" t="s">
        <v>68</v>
      </c>
      <c r="N112" s="51" t="s">
        <v>68</v>
      </c>
      <c r="O112" s="44"/>
      <c r="P112" s="44"/>
      <c r="Q112" s="51"/>
      <c r="R112" s="51" t="s">
        <v>68</v>
      </c>
      <c r="S112" s="51" t="s">
        <v>68</v>
      </c>
      <c r="T112" s="51" t="s">
        <v>68</v>
      </c>
      <c r="U112" s="51"/>
    </row>
    <row r="113" spans="1:21" s="39" customFormat="1" ht="39" customHeight="1">
      <c r="A113" s="43">
        <v>109</v>
      </c>
      <c r="B113" s="57" t="s">
        <v>542</v>
      </c>
      <c r="C113" s="57" t="s">
        <v>543</v>
      </c>
      <c r="D113" s="57">
        <v>3</v>
      </c>
      <c r="E113" s="57">
        <v>1300</v>
      </c>
      <c r="F113" s="56">
        <v>2</v>
      </c>
      <c r="G113" s="56" t="s">
        <v>170</v>
      </c>
      <c r="H113" s="56">
        <f t="shared" si="5"/>
        <v>2600</v>
      </c>
      <c r="I113" s="57">
        <v>0</v>
      </c>
      <c r="J113" s="57">
        <v>2</v>
      </c>
      <c r="K113" s="57">
        <v>0</v>
      </c>
      <c r="L113" s="50">
        <v>0</v>
      </c>
      <c r="M113" s="72" t="s">
        <v>68</v>
      </c>
      <c r="N113" s="72" t="s">
        <v>68</v>
      </c>
      <c r="O113" s="72"/>
      <c r="P113" s="72"/>
      <c r="Q113" s="72"/>
      <c r="R113" s="59" t="s">
        <v>72</v>
      </c>
      <c r="S113" s="59" t="s">
        <v>68</v>
      </c>
      <c r="T113" s="73" t="s">
        <v>68</v>
      </c>
      <c r="U113" s="57"/>
    </row>
    <row r="114" spans="1:21" s="39" customFormat="1" ht="39" customHeight="1">
      <c r="A114" s="43">
        <v>110</v>
      </c>
      <c r="B114" s="44" t="s">
        <v>544</v>
      </c>
      <c r="C114" s="44"/>
      <c r="D114" s="52" t="s">
        <v>380</v>
      </c>
      <c r="E114" s="44"/>
      <c r="F114" s="44"/>
      <c r="G114" s="48">
        <v>8134</v>
      </c>
      <c r="H114" s="48">
        <v>46300</v>
      </c>
      <c r="I114" s="44"/>
      <c r="J114" s="44"/>
      <c r="K114" s="44"/>
      <c r="L114" s="51"/>
      <c r="M114" s="51"/>
      <c r="N114" s="51"/>
      <c r="O114" s="51">
        <v>1</v>
      </c>
      <c r="P114" s="51"/>
      <c r="Q114" s="51"/>
      <c r="R114" s="51"/>
      <c r="S114" s="51"/>
      <c r="T114" s="51"/>
      <c r="U114" s="51" t="s">
        <v>545</v>
      </c>
    </row>
    <row r="115" spans="1:21" s="39" customFormat="1" ht="39" customHeight="1">
      <c r="A115" s="43">
        <v>111</v>
      </c>
      <c r="B115" s="44" t="s">
        <v>546</v>
      </c>
      <c r="C115" s="44"/>
      <c r="D115" s="46" t="s">
        <v>380</v>
      </c>
      <c r="E115" s="47"/>
      <c r="F115" s="52"/>
      <c r="G115" s="44">
        <v>6220</v>
      </c>
      <c r="H115" s="44">
        <v>30000</v>
      </c>
      <c r="I115" s="44"/>
      <c r="J115" s="44"/>
      <c r="K115" s="53"/>
      <c r="L115" s="51"/>
      <c r="M115" s="51"/>
      <c r="N115" s="51"/>
      <c r="O115" s="44">
        <v>1</v>
      </c>
      <c r="P115" s="44"/>
      <c r="Q115" s="51"/>
      <c r="R115" s="51"/>
      <c r="S115" s="51"/>
      <c r="T115" s="51"/>
      <c r="U115" s="51" t="s">
        <v>354</v>
      </c>
    </row>
    <row r="116" spans="1:21" ht="35.1" customHeight="1">
      <c r="A116" s="214" t="s">
        <v>374</v>
      </c>
      <c r="B116" s="215"/>
      <c r="C116" s="216"/>
      <c r="D116" s="74"/>
      <c r="E116" s="75">
        <f>SUM(E5:E115)</f>
        <v>77463.62</v>
      </c>
      <c r="F116" s="75"/>
      <c r="G116" s="76">
        <f>SUM(G5:G115)</f>
        <v>221789.3</v>
      </c>
      <c r="H116" s="76">
        <f>SUM(H5:H115)</f>
        <v>2534753.73</v>
      </c>
      <c r="I116" s="77"/>
      <c r="J116" s="77"/>
      <c r="K116" s="77"/>
      <c r="L116" s="78"/>
      <c r="M116" s="78"/>
      <c r="N116" s="78"/>
      <c r="O116" s="79">
        <f>SUM(O5:O115)</f>
        <v>9</v>
      </c>
      <c r="P116" s="79"/>
      <c r="Q116" s="79"/>
      <c r="R116" s="79"/>
      <c r="S116" s="79"/>
      <c r="T116" s="79"/>
      <c r="U116" s="79"/>
    </row>
  </sheetData>
  <mergeCells count="23">
    <mergeCell ref="T2:T4"/>
    <mergeCell ref="U2:U4"/>
    <mergeCell ref="O2:O4"/>
    <mergeCell ref="P2:P4"/>
    <mergeCell ref="Q2:Q4"/>
    <mergeCell ref="R2:R4"/>
    <mergeCell ref="S2:S4"/>
    <mergeCell ref="A1:U1"/>
    <mergeCell ref="A116:C116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</mergeCells>
  <phoneticPr fontId="21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U63"/>
  <sheetViews>
    <sheetView topLeftCell="A40" workbookViewId="0">
      <selection activeCell="U72" sqref="U71:U72"/>
    </sheetView>
  </sheetViews>
  <sheetFormatPr defaultColWidth="9" defaultRowHeight="13.5"/>
  <cols>
    <col min="1" max="1" width="7.875" style="2" customWidth="1"/>
    <col min="2" max="2" width="12.25" style="2" customWidth="1"/>
    <col min="3" max="3" width="19.125" style="2" customWidth="1"/>
    <col min="4" max="4" width="9.25" style="3" customWidth="1"/>
    <col min="5" max="5" width="9" style="3"/>
    <col min="6" max="6" width="12.75" style="3" customWidth="1"/>
    <col min="7" max="8" width="13.625" style="3" customWidth="1"/>
    <col min="9" max="9" width="9" style="3"/>
    <col min="10" max="10" width="8.375" style="3" customWidth="1"/>
    <col min="11" max="11" width="9" style="3"/>
    <col min="12" max="14" width="9" style="3" customWidth="1"/>
    <col min="15" max="17" width="9" style="4" customWidth="1"/>
    <col min="18" max="20" width="9" style="5" customWidth="1"/>
    <col min="21" max="21" width="11.875" style="6" customWidth="1"/>
    <col min="22" max="16384" width="9" style="4"/>
  </cols>
  <sheetData>
    <row r="1" spans="1:21" ht="45" customHeight="1">
      <c r="A1" s="198" t="s">
        <v>547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23.25" customHeight="1">
      <c r="A2" s="202" t="s">
        <v>1</v>
      </c>
      <c r="B2" s="202" t="s">
        <v>172</v>
      </c>
      <c r="C2" s="202" t="s">
        <v>173</v>
      </c>
      <c r="D2" s="204" t="s">
        <v>548</v>
      </c>
      <c r="E2" s="204" t="s">
        <v>175</v>
      </c>
      <c r="F2" s="204" t="s">
        <v>176</v>
      </c>
      <c r="G2" s="204" t="s">
        <v>177</v>
      </c>
      <c r="H2" s="204" t="s">
        <v>178</v>
      </c>
      <c r="I2" s="204" t="s">
        <v>179</v>
      </c>
      <c r="J2" s="204" t="s">
        <v>180</v>
      </c>
      <c r="K2" s="204" t="s">
        <v>181</v>
      </c>
      <c r="L2" s="204" t="s">
        <v>182</v>
      </c>
      <c r="M2" s="204" t="s">
        <v>183</v>
      </c>
      <c r="N2" s="204" t="s">
        <v>184</v>
      </c>
      <c r="O2" s="210" t="s">
        <v>185</v>
      </c>
      <c r="P2" s="210" t="s">
        <v>186</v>
      </c>
      <c r="Q2" s="210" t="s">
        <v>187</v>
      </c>
      <c r="R2" s="206" t="s">
        <v>188</v>
      </c>
      <c r="S2" s="206" t="s">
        <v>189</v>
      </c>
      <c r="T2" s="206" t="s">
        <v>190</v>
      </c>
      <c r="U2" s="206" t="s">
        <v>13</v>
      </c>
    </row>
    <row r="3" spans="1:21" ht="98.45" customHeight="1">
      <c r="A3" s="203"/>
      <c r="B3" s="203"/>
      <c r="C3" s="203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11"/>
      <c r="P3" s="211"/>
      <c r="Q3" s="211"/>
      <c r="R3" s="207"/>
      <c r="S3" s="207"/>
      <c r="T3" s="207"/>
      <c r="U3" s="207"/>
    </row>
    <row r="4" spans="1:21">
      <c r="A4" s="235"/>
      <c r="B4" s="235"/>
      <c r="C4" s="235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  <c r="P4" s="237"/>
      <c r="Q4" s="237"/>
      <c r="R4" s="238"/>
      <c r="S4" s="238"/>
      <c r="T4" s="238"/>
      <c r="U4" s="238"/>
    </row>
    <row r="5" spans="1:21" ht="39" customHeight="1">
      <c r="A5" s="7">
        <v>1</v>
      </c>
      <c r="B5" s="8" t="s">
        <v>549</v>
      </c>
      <c r="C5" s="8" t="s">
        <v>550</v>
      </c>
      <c r="D5" s="9">
        <v>3</v>
      </c>
      <c r="E5" s="9">
        <v>3181</v>
      </c>
      <c r="F5" s="9">
        <f>I5+J5+K5+L5</f>
        <v>32.200000000000003</v>
      </c>
      <c r="G5" s="9" t="s">
        <v>170</v>
      </c>
      <c r="H5" s="9">
        <f>E5*F5</f>
        <v>102428.2</v>
      </c>
      <c r="I5" s="9">
        <v>15</v>
      </c>
      <c r="J5" s="9">
        <v>6</v>
      </c>
      <c r="K5" s="9">
        <v>8</v>
      </c>
      <c r="L5" s="9">
        <v>3.2</v>
      </c>
      <c r="M5" s="9" t="s">
        <v>72</v>
      </c>
      <c r="N5" s="9" t="s">
        <v>72</v>
      </c>
      <c r="O5" s="10"/>
      <c r="P5" s="11">
        <v>0</v>
      </c>
      <c r="Q5" s="10"/>
      <c r="R5" s="12" t="s">
        <v>72</v>
      </c>
      <c r="S5" s="13" t="str">
        <f t="shared" ref="S5:S60" si="0">IF(J5=0,"否","是")</f>
        <v>是</v>
      </c>
      <c r="T5" s="13" t="str">
        <f t="shared" ref="T5:T60" si="1">IF(K5&lt;=7,"否","是")</f>
        <v>是</v>
      </c>
      <c r="U5" s="14"/>
    </row>
    <row r="6" spans="1:21" ht="39" customHeight="1">
      <c r="A6" s="7">
        <v>2</v>
      </c>
      <c r="B6" s="8" t="s">
        <v>551</v>
      </c>
      <c r="C6" s="8" t="s">
        <v>552</v>
      </c>
      <c r="D6" s="9">
        <v>2</v>
      </c>
      <c r="E6" s="9">
        <v>1600</v>
      </c>
      <c r="F6" s="9">
        <f t="shared" ref="F6:F60" si="2">I6+J6+K6+L6</f>
        <v>45.8</v>
      </c>
      <c r="G6" s="9" t="s">
        <v>170</v>
      </c>
      <c r="H6" s="9">
        <f t="shared" ref="H6:H60" si="3">E6*F6</f>
        <v>73280</v>
      </c>
      <c r="I6" s="9">
        <v>15</v>
      </c>
      <c r="J6" s="9">
        <v>10</v>
      </c>
      <c r="K6" s="9">
        <v>10</v>
      </c>
      <c r="L6" s="9">
        <v>10.8</v>
      </c>
      <c r="M6" s="9" t="s">
        <v>72</v>
      </c>
      <c r="N6" s="9" t="s">
        <v>72</v>
      </c>
      <c r="O6" s="10"/>
      <c r="P6" s="11">
        <v>0</v>
      </c>
      <c r="Q6" s="10"/>
      <c r="R6" s="12" t="s">
        <v>72</v>
      </c>
      <c r="S6" s="13" t="str">
        <f t="shared" si="0"/>
        <v>是</v>
      </c>
      <c r="T6" s="13" t="str">
        <f t="shared" si="1"/>
        <v>是</v>
      </c>
      <c r="U6" s="14"/>
    </row>
    <row r="7" spans="1:21" ht="39" customHeight="1">
      <c r="A7" s="7">
        <v>3</v>
      </c>
      <c r="B7" s="8" t="s">
        <v>553</v>
      </c>
      <c r="C7" s="8" t="s">
        <v>554</v>
      </c>
      <c r="D7" s="9">
        <v>3</v>
      </c>
      <c r="E7" s="9">
        <v>2567</v>
      </c>
      <c r="F7" s="9">
        <f t="shared" si="2"/>
        <v>45.8</v>
      </c>
      <c r="G7" s="9" t="s">
        <v>170</v>
      </c>
      <c r="H7" s="9">
        <f t="shared" si="3"/>
        <v>117568.6</v>
      </c>
      <c r="I7" s="9">
        <v>15</v>
      </c>
      <c r="J7" s="9">
        <v>10</v>
      </c>
      <c r="K7" s="9">
        <v>10</v>
      </c>
      <c r="L7" s="9">
        <v>10.8</v>
      </c>
      <c r="M7" s="9" t="s">
        <v>72</v>
      </c>
      <c r="N7" s="9" t="s">
        <v>72</v>
      </c>
      <c r="O7" s="10"/>
      <c r="P7" s="11">
        <v>0</v>
      </c>
      <c r="Q7" s="10"/>
      <c r="R7" s="12" t="s">
        <v>72</v>
      </c>
      <c r="S7" s="13" t="str">
        <f t="shared" si="0"/>
        <v>是</v>
      </c>
      <c r="T7" s="13" t="str">
        <f t="shared" si="1"/>
        <v>是</v>
      </c>
      <c r="U7" s="14"/>
    </row>
    <row r="8" spans="1:21" ht="39" customHeight="1">
      <c r="A8" s="7">
        <v>4</v>
      </c>
      <c r="B8" s="8" t="s">
        <v>555</v>
      </c>
      <c r="C8" s="8" t="s">
        <v>552</v>
      </c>
      <c r="D8" s="9">
        <v>3</v>
      </c>
      <c r="E8" s="9">
        <v>1300</v>
      </c>
      <c r="F8" s="9">
        <f t="shared" si="2"/>
        <v>32.5</v>
      </c>
      <c r="G8" s="9" t="s">
        <v>170</v>
      </c>
      <c r="H8" s="9">
        <f t="shared" si="3"/>
        <v>42250</v>
      </c>
      <c r="I8" s="9">
        <v>15</v>
      </c>
      <c r="J8" s="9">
        <v>8</v>
      </c>
      <c r="K8" s="9">
        <v>6</v>
      </c>
      <c r="L8" s="9">
        <v>3.5</v>
      </c>
      <c r="M8" s="9" t="s">
        <v>68</v>
      </c>
      <c r="N8" s="9" t="s">
        <v>72</v>
      </c>
      <c r="O8" s="10"/>
      <c r="P8" s="11">
        <v>0</v>
      </c>
      <c r="Q8" s="10"/>
      <c r="R8" s="12" t="s">
        <v>72</v>
      </c>
      <c r="S8" s="13" t="str">
        <f t="shared" si="0"/>
        <v>是</v>
      </c>
      <c r="T8" s="13" t="str">
        <f t="shared" si="1"/>
        <v>否</v>
      </c>
      <c r="U8" s="14"/>
    </row>
    <row r="9" spans="1:21" ht="39" customHeight="1">
      <c r="A9" s="7">
        <v>5</v>
      </c>
      <c r="B9" s="8" t="s">
        <v>556</v>
      </c>
      <c r="C9" s="8" t="s">
        <v>557</v>
      </c>
      <c r="D9" s="9">
        <v>3</v>
      </c>
      <c r="E9" s="9">
        <v>1500</v>
      </c>
      <c r="F9" s="9">
        <f t="shared" si="2"/>
        <v>33</v>
      </c>
      <c r="G9" s="9" t="s">
        <v>170</v>
      </c>
      <c r="H9" s="9">
        <f t="shared" si="3"/>
        <v>49500</v>
      </c>
      <c r="I9" s="9">
        <v>15</v>
      </c>
      <c r="J9" s="9">
        <v>6</v>
      </c>
      <c r="K9" s="9">
        <v>8</v>
      </c>
      <c r="L9" s="9">
        <v>4</v>
      </c>
      <c r="M9" s="9" t="s">
        <v>72</v>
      </c>
      <c r="N9" s="9" t="s">
        <v>72</v>
      </c>
      <c r="O9" s="10"/>
      <c r="P9" s="11">
        <v>0</v>
      </c>
      <c r="Q9" s="10"/>
      <c r="R9" s="12" t="s">
        <v>72</v>
      </c>
      <c r="S9" s="13" t="str">
        <f t="shared" si="0"/>
        <v>是</v>
      </c>
      <c r="T9" s="13" t="str">
        <f t="shared" si="1"/>
        <v>是</v>
      </c>
      <c r="U9" s="14"/>
    </row>
    <row r="10" spans="1:21" ht="39" customHeight="1">
      <c r="A10" s="7">
        <v>6</v>
      </c>
      <c r="B10" s="8" t="s">
        <v>558</v>
      </c>
      <c r="C10" s="8" t="s">
        <v>559</v>
      </c>
      <c r="D10" s="9">
        <v>3</v>
      </c>
      <c r="E10" s="9">
        <v>967</v>
      </c>
      <c r="F10" s="9">
        <f t="shared" si="2"/>
        <v>18</v>
      </c>
      <c r="G10" s="9" t="s">
        <v>170</v>
      </c>
      <c r="H10" s="9">
        <f t="shared" si="3"/>
        <v>17406</v>
      </c>
      <c r="I10" s="9">
        <v>12</v>
      </c>
      <c r="J10" s="9">
        <v>0</v>
      </c>
      <c r="K10" s="9">
        <v>6</v>
      </c>
      <c r="L10" s="9">
        <v>0</v>
      </c>
      <c r="M10" s="9" t="s">
        <v>68</v>
      </c>
      <c r="N10" s="9" t="s">
        <v>68</v>
      </c>
      <c r="O10" s="10"/>
      <c r="P10" s="11">
        <v>0</v>
      </c>
      <c r="Q10" s="10"/>
      <c r="R10" s="12" t="s">
        <v>72</v>
      </c>
      <c r="S10" s="13" t="str">
        <f t="shared" si="0"/>
        <v>否</v>
      </c>
      <c r="T10" s="13" t="str">
        <f t="shared" si="1"/>
        <v>否</v>
      </c>
      <c r="U10" s="14"/>
    </row>
    <row r="11" spans="1:21" ht="39" customHeight="1">
      <c r="A11" s="7">
        <v>7</v>
      </c>
      <c r="B11" s="8" t="s">
        <v>560</v>
      </c>
      <c r="C11" s="8" t="s">
        <v>561</v>
      </c>
      <c r="D11" s="9">
        <v>3</v>
      </c>
      <c r="E11" s="9">
        <v>1700</v>
      </c>
      <c r="F11" s="9">
        <f t="shared" si="2"/>
        <v>18</v>
      </c>
      <c r="G11" s="9" t="s">
        <v>170</v>
      </c>
      <c r="H11" s="9">
        <f t="shared" si="3"/>
        <v>30600</v>
      </c>
      <c r="I11" s="9">
        <v>12</v>
      </c>
      <c r="J11" s="9">
        <v>0</v>
      </c>
      <c r="K11" s="9">
        <v>6</v>
      </c>
      <c r="L11" s="9">
        <v>0</v>
      </c>
      <c r="M11" s="9" t="s">
        <v>68</v>
      </c>
      <c r="N11" s="9" t="s">
        <v>68</v>
      </c>
      <c r="O11" s="10"/>
      <c r="P11" s="11">
        <v>0</v>
      </c>
      <c r="Q11" s="10"/>
      <c r="R11" s="12" t="s">
        <v>72</v>
      </c>
      <c r="S11" s="13" t="str">
        <f t="shared" si="0"/>
        <v>否</v>
      </c>
      <c r="T11" s="13" t="str">
        <f t="shared" si="1"/>
        <v>否</v>
      </c>
      <c r="U11" s="14"/>
    </row>
    <row r="12" spans="1:21" ht="39" customHeight="1">
      <c r="A12" s="7">
        <v>8</v>
      </c>
      <c r="B12" s="8" t="s">
        <v>562</v>
      </c>
      <c r="C12" s="8" t="s">
        <v>563</v>
      </c>
      <c r="D12" s="9">
        <v>3</v>
      </c>
      <c r="E12" s="9">
        <v>1300</v>
      </c>
      <c r="F12" s="9">
        <f t="shared" si="2"/>
        <v>18</v>
      </c>
      <c r="G12" s="9" t="s">
        <v>170</v>
      </c>
      <c r="H12" s="9">
        <f t="shared" si="3"/>
        <v>23400</v>
      </c>
      <c r="I12" s="9">
        <v>12</v>
      </c>
      <c r="J12" s="9">
        <v>0</v>
      </c>
      <c r="K12" s="9">
        <v>6</v>
      </c>
      <c r="L12" s="9">
        <v>0</v>
      </c>
      <c r="M12" s="9" t="s">
        <v>68</v>
      </c>
      <c r="N12" s="9" t="s">
        <v>68</v>
      </c>
      <c r="O12" s="10"/>
      <c r="P12" s="11">
        <v>0</v>
      </c>
      <c r="Q12" s="10"/>
      <c r="R12" s="12" t="s">
        <v>72</v>
      </c>
      <c r="S12" s="13" t="str">
        <f t="shared" si="0"/>
        <v>否</v>
      </c>
      <c r="T12" s="13" t="str">
        <f t="shared" si="1"/>
        <v>否</v>
      </c>
      <c r="U12" s="14"/>
    </row>
    <row r="13" spans="1:21" ht="39" customHeight="1">
      <c r="A13" s="7">
        <v>9</v>
      </c>
      <c r="B13" s="8" t="s">
        <v>564</v>
      </c>
      <c r="C13" s="8" t="s">
        <v>565</v>
      </c>
      <c r="D13" s="9">
        <v>3</v>
      </c>
      <c r="E13" s="9">
        <v>320</v>
      </c>
      <c r="F13" s="9">
        <f t="shared" si="2"/>
        <v>22</v>
      </c>
      <c r="G13" s="9" t="s">
        <v>170</v>
      </c>
      <c r="H13" s="9">
        <f t="shared" si="3"/>
        <v>7040</v>
      </c>
      <c r="I13" s="9">
        <v>14</v>
      </c>
      <c r="J13" s="9">
        <v>0</v>
      </c>
      <c r="K13" s="9">
        <v>8</v>
      </c>
      <c r="L13" s="9">
        <v>0</v>
      </c>
      <c r="M13" s="9" t="s">
        <v>68</v>
      </c>
      <c r="N13" s="9" t="s">
        <v>68</v>
      </c>
      <c r="O13" s="10"/>
      <c r="P13" s="11">
        <v>0</v>
      </c>
      <c r="Q13" s="10"/>
      <c r="R13" s="12" t="s">
        <v>72</v>
      </c>
      <c r="S13" s="13" t="str">
        <f t="shared" si="0"/>
        <v>否</v>
      </c>
      <c r="T13" s="13" t="str">
        <f t="shared" si="1"/>
        <v>是</v>
      </c>
      <c r="U13" s="14"/>
    </row>
    <row r="14" spans="1:21" ht="39" customHeight="1">
      <c r="A14" s="7">
        <v>10</v>
      </c>
      <c r="B14" s="8" t="s">
        <v>566</v>
      </c>
      <c r="C14" s="8" t="s">
        <v>567</v>
      </c>
      <c r="D14" s="9">
        <v>3</v>
      </c>
      <c r="E14" s="9">
        <v>1969</v>
      </c>
      <c r="F14" s="9">
        <f t="shared" si="2"/>
        <v>24</v>
      </c>
      <c r="G14" s="9" t="s">
        <v>170</v>
      </c>
      <c r="H14" s="9">
        <f t="shared" si="3"/>
        <v>47256</v>
      </c>
      <c r="I14" s="9">
        <v>14</v>
      </c>
      <c r="J14" s="9">
        <v>0</v>
      </c>
      <c r="K14" s="9">
        <v>10</v>
      </c>
      <c r="L14" s="9">
        <v>0</v>
      </c>
      <c r="M14" s="9" t="s">
        <v>68</v>
      </c>
      <c r="N14" s="9" t="s">
        <v>68</v>
      </c>
      <c r="O14" s="10"/>
      <c r="P14" s="11">
        <v>1</v>
      </c>
      <c r="Q14" s="10"/>
      <c r="R14" s="12" t="s">
        <v>72</v>
      </c>
      <c r="S14" s="13" t="str">
        <f t="shared" si="0"/>
        <v>否</v>
      </c>
      <c r="T14" s="13" t="str">
        <f t="shared" si="1"/>
        <v>是</v>
      </c>
      <c r="U14" s="14"/>
    </row>
    <row r="15" spans="1:21" ht="39" customHeight="1">
      <c r="A15" s="7">
        <v>11</v>
      </c>
      <c r="B15" s="8" t="s">
        <v>568</v>
      </c>
      <c r="C15" s="8" t="s">
        <v>569</v>
      </c>
      <c r="D15" s="9">
        <v>3</v>
      </c>
      <c r="E15" s="9">
        <v>758</v>
      </c>
      <c r="F15" s="9">
        <f t="shared" si="2"/>
        <v>18</v>
      </c>
      <c r="G15" s="9" t="s">
        <v>170</v>
      </c>
      <c r="H15" s="9">
        <f t="shared" si="3"/>
        <v>13644</v>
      </c>
      <c r="I15" s="9">
        <v>12</v>
      </c>
      <c r="J15" s="9">
        <v>0</v>
      </c>
      <c r="K15" s="9">
        <v>6</v>
      </c>
      <c r="L15" s="9">
        <v>0</v>
      </c>
      <c r="M15" s="9" t="s">
        <v>68</v>
      </c>
      <c r="N15" s="9" t="s">
        <v>68</v>
      </c>
      <c r="O15" s="10"/>
      <c r="P15" s="11">
        <v>0</v>
      </c>
      <c r="Q15" s="10"/>
      <c r="R15" s="12" t="s">
        <v>72</v>
      </c>
      <c r="S15" s="13" t="str">
        <f t="shared" si="0"/>
        <v>否</v>
      </c>
      <c r="T15" s="13" t="str">
        <f t="shared" si="1"/>
        <v>否</v>
      </c>
      <c r="U15" s="14"/>
    </row>
    <row r="16" spans="1:21" ht="39" customHeight="1">
      <c r="A16" s="7">
        <v>12</v>
      </c>
      <c r="B16" s="8" t="s">
        <v>570</v>
      </c>
      <c r="C16" s="8" t="s">
        <v>571</v>
      </c>
      <c r="D16" s="9">
        <v>3</v>
      </c>
      <c r="E16" s="9">
        <v>248</v>
      </c>
      <c r="F16" s="9">
        <f t="shared" si="2"/>
        <v>20</v>
      </c>
      <c r="G16" s="9" t="s">
        <v>170</v>
      </c>
      <c r="H16" s="9">
        <f t="shared" si="3"/>
        <v>4960</v>
      </c>
      <c r="I16" s="9">
        <v>14</v>
      </c>
      <c r="J16" s="9">
        <v>0</v>
      </c>
      <c r="K16" s="9">
        <v>6</v>
      </c>
      <c r="L16" s="9">
        <v>0</v>
      </c>
      <c r="M16" s="9" t="s">
        <v>68</v>
      </c>
      <c r="N16" s="9" t="s">
        <v>68</v>
      </c>
      <c r="O16" s="10"/>
      <c r="P16" s="11">
        <v>0</v>
      </c>
      <c r="Q16" s="10"/>
      <c r="R16" s="12" t="s">
        <v>72</v>
      </c>
      <c r="S16" s="13" t="str">
        <f t="shared" si="0"/>
        <v>否</v>
      </c>
      <c r="T16" s="13" t="str">
        <f t="shared" si="1"/>
        <v>否</v>
      </c>
      <c r="U16" s="14"/>
    </row>
    <row r="17" spans="1:21" ht="39" customHeight="1">
      <c r="A17" s="7">
        <v>13</v>
      </c>
      <c r="B17" s="8" t="s">
        <v>572</v>
      </c>
      <c r="C17" s="8" t="s">
        <v>565</v>
      </c>
      <c r="D17" s="9">
        <v>3</v>
      </c>
      <c r="E17" s="9">
        <v>330</v>
      </c>
      <c r="F17" s="9">
        <f t="shared" si="2"/>
        <v>14</v>
      </c>
      <c r="G17" s="9" t="s">
        <v>170</v>
      </c>
      <c r="H17" s="9">
        <f t="shared" si="3"/>
        <v>4620</v>
      </c>
      <c r="I17" s="9">
        <v>12</v>
      </c>
      <c r="J17" s="9">
        <v>0</v>
      </c>
      <c r="K17" s="9">
        <v>2</v>
      </c>
      <c r="L17" s="9">
        <v>0</v>
      </c>
      <c r="M17" s="9" t="s">
        <v>68</v>
      </c>
      <c r="N17" s="9" t="s">
        <v>68</v>
      </c>
      <c r="O17" s="10"/>
      <c r="P17" s="11">
        <v>0</v>
      </c>
      <c r="Q17" s="10"/>
      <c r="R17" s="12" t="s">
        <v>72</v>
      </c>
      <c r="S17" s="13" t="str">
        <f t="shared" si="0"/>
        <v>否</v>
      </c>
      <c r="T17" s="13" t="str">
        <f t="shared" si="1"/>
        <v>否</v>
      </c>
      <c r="U17" s="14"/>
    </row>
    <row r="18" spans="1:21" ht="39" customHeight="1">
      <c r="A18" s="7">
        <v>14</v>
      </c>
      <c r="B18" s="8" t="s">
        <v>573</v>
      </c>
      <c r="C18" s="8" t="s">
        <v>574</v>
      </c>
      <c r="D18" s="9">
        <v>3</v>
      </c>
      <c r="E18" s="9">
        <v>645</v>
      </c>
      <c r="F18" s="9">
        <f t="shared" si="2"/>
        <v>20</v>
      </c>
      <c r="G18" s="9" t="s">
        <v>170</v>
      </c>
      <c r="H18" s="9">
        <f t="shared" si="3"/>
        <v>12900</v>
      </c>
      <c r="I18" s="9">
        <v>14</v>
      </c>
      <c r="J18" s="9">
        <v>0</v>
      </c>
      <c r="K18" s="9">
        <v>6</v>
      </c>
      <c r="L18" s="9">
        <v>0</v>
      </c>
      <c r="M18" s="9" t="s">
        <v>68</v>
      </c>
      <c r="N18" s="9" t="s">
        <v>68</v>
      </c>
      <c r="O18" s="10"/>
      <c r="P18" s="11">
        <v>0</v>
      </c>
      <c r="Q18" s="10"/>
      <c r="R18" s="12" t="s">
        <v>72</v>
      </c>
      <c r="S18" s="13" t="str">
        <f t="shared" si="0"/>
        <v>否</v>
      </c>
      <c r="T18" s="13" t="str">
        <f t="shared" si="1"/>
        <v>否</v>
      </c>
      <c r="U18" s="14"/>
    </row>
    <row r="19" spans="1:21" ht="39" customHeight="1">
      <c r="A19" s="7">
        <v>15</v>
      </c>
      <c r="B19" s="8" t="s">
        <v>575</v>
      </c>
      <c r="C19" s="8" t="s">
        <v>576</v>
      </c>
      <c r="D19" s="9">
        <v>3</v>
      </c>
      <c r="E19" s="9">
        <v>1870</v>
      </c>
      <c r="F19" s="9">
        <f t="shared" si="2"/>
        <v>35</v>
      </c>
      <c r="G19" s="9" t="s">
        <v>170</v>
      </c>
      <c r="H19" s="9">
        <f t="shared" si="3"/>
        <v>65450</v>
      </c>
      <c r="I19" s="9">
        <v>15</v>
      </c>
      <c r="J19" s="9">
        <v>8</v>
      </c>
      <c r="K19" s="9">
        <v>8</v>
      </c>
      <c r="L19" s="9">
        <v>4</v>
      </c>
      <c r="M19" s="9" t="s">
        <v>72</v>
      </c>
      <c r="N19" s="9" t="s">
        <v>72</v>
      </c>
      <c r="O19" s="10"/>
      <c r="P19" s="11">
        <v>0</v>
      </c>
      <c r="Q19" s="10"/>
      <c r="R19" s="12" t="s">
        <v>72</v>
      </c>
      <c r="S19" s="13" t="str">
        <f t="shared" si="0"/>
        <v>是</v>
      </c>
      <c r="T19" s="13" t="str">
        <f t="shared" si="1"/>
        <v>是</v>
      </c>
      <c r="U19" s="14"/>
    </row>
    <row r="20" spans="1:21" ht="39" customHeight="1">
      <c r="A20" s="7">
        <v>16</v>
      </c>
      <c r="B20" s="8" t="s">
        <v>577</v>
      </c>
      <c r="C20" s="8" t="s">
        <v>578</v>
      </c>
      <c r="D20" s="9">
        <v>3</v>
      </c>
      <c r="E20" s="9">
        <v>740</v>
      </c>
      <c r="F20" s="9">
        <f t="shared" si="2"/>
        <v>18</v>
      </c>
      <c r="G20" s="9" t="s">
        <v>170</v>
      </c>
      <c r="H20" s="9">
        <f t="shared" si="3"/>
        <v>13320</v>
      </c>
      <c r="I20" s="9">
        <v>12</v>
      </c>
      <c r="J20" s="9">
        <v>0</v>
      </c>
      <c r="K20" s="9">
        <v>6</v>
      </c>
      <c r="L20" s="9">
        <v>0</v>
      </c>
      <c r="M20" s="9" t="s">
        <v>68</v>
      </c>
      <c r="N20" s="9" t="s">
        <v>68</v>
      </c>
      <c r="O20" s="10"/>
      <c r="P20" s="11">
        <v>0</v>
      </c>
      <c r="Q20" s="10"/>
      <c r="R20" s="12" t="s">
        <v>72</v>
      </c>
      <c r="S20" s="13" t="str">
        <f t="shared" si="0"/>
        <v>否</v>
      </c>
      <c r="T20" s="13" t="str">
        <f t="shared" si="1"/>
        <v>否</v>
      </c>
      <c r="U20" s="14"/>
    </row>
    <row r="21" spans="1:21" ht="39" customHeight="1">
      <c r="A21" s="7">
        <v>17</v>
      </c>
      <c r="B21" s="8" t="s">
        <v>579</v>
      </c>
      <c r="C21" s="8" t="s">
        <v>578</v>
      </c>
      <c r="D21" s="9">
        <v>3</v>
      </c>
      <c r="E21" s="9">
        <v>800</v>
      </c>
      <c r="F21" s="9">
        <f t="shared" si="2"/>
        <v>21</v>
      </c>
      <c r="G21" s="9" t="s">
        <v>170</v>
      </c>
      <c r="H21" s="9">
        <f t="shared" si="3"/>
        <v>16800</v>
      </c>
      <c r="I21" s="9">
        <v>15</v>
      </c>
      <c r="J21" s="9">
        <v>0</v>
      </c>
      <c r="K21" s="9">
        <v>6</v>
      </c>
      <c r="L21" s="9">
        <v>0</v>
      </c>
      <c r="M21" s="9" t="s">
        <v>72</v>
      </c>
      <c r="N21" s="9" t="s">
        <v>68</v>
      </c>
      <c r="O21" s="10"/>
      <c r="P21" s="11">
        <v>0</v>
      </c>
      <c r="Q21" s="10"/>
      <c r="R21" s="12" t="s">
        <v>72</v>
      </c>
      <c r="S21" s="13" t="str">
        <f t="shared" si="0"/>
        <v>否</v>
      </c>
      <c r="T21" s="13" t="str">
        <f t="shared" si="1"/>
        <v>否</v>
      </c>
      <c r="U21" s="14"/>
    </row>
    <row r="22" spans="1:21" ht="39" customHeight="1">
      <c r="A22" s="7">
        <v>18</v>
      </c>
      <c r="B22" s="8" t="s">
        <v>551</v>
      </c>
      <c r="C22" s="8" t="s">
        <v>580</v>
      </c>
      <c r="D22" s="9">
        <v>2</v>
      </c>
      <c r="E22" s="9">
        <v>1590</v>
      </c>
      <c r="F22" s="9">
        <f t="shared" si="2"/>
        <v>45.8</v>
      </c>
      <c r="G22" s="9" t="s">
        <v>170</v>
      </c>
      <c r="H22" s="9">
        <f t="shared" si="3"/>
        <v>72822</v>
      </c>
      <c r="I22" s="9">
        <v>15</v>
      </c>
      <c r="J22" s="9">
        <v>10</v>
      </c>
      <c r="K22" s="9">
        <v>10</v>
      </c>
      <c r="L22" s="9">
        <v>10.8</v>
      </c>
      <c r="M22" s="9" t="s">
        <v>72</v>
      </c>
      <c r="N22" s="9" t="s">
        <v>72</v>
      </c>
      <c r="O22" s="10"/>
      <c r="P22" s="11">
        <v>0</v>
      </c>
      <c r="Q22" s="10"/>
      <c r="R22" s="12" t="s">
        <v>72</v>
      </c>
      <c r="S22" s="13" t="str">
        <f t="shared" si="0"/>
        <v>是</v>
      </c>
      <c r="T22" s="13" t="str">
        <f t="shared" si="1"/>
        <v>是</v>
      </c>
      <c r="U22" s="14"/>
    </row>
    <row r="23" spans="1:21" ht="39" customHeight="1">
      <c r="A23" s="7">
        <v>19</v>
      </c>
      <c r="B23" s="8" t="s">
        <v>555</v>
      </c>
      <c r="C23" s="8" t="s">
        <v>581</v>
      </c>
      <c r="D23" s="9">
        <v>2</v>
      </c>
      <c r="E23" s="9">
        <v>1622</v>
      </c>
      <c r="F23" s="9">
        <f t="shared" si="2"/>
        <v>32.5</v>
      </c>
      <c r="G23" s="9" t="s">
        <v>170</v>
      </c>
      <c r="H23" s="9">
        <f t="shared" si="3"/>
        <v>52715</v>
      </c>
      <c r="I23" s="9">
        <v>15</v>
      </c>
      <c r="J23" s="9">
        <v>8</v>
      </c>
      <c r="K23" s="9">
        <v>6</v>
      </c>
      <c r="L23" s="9">
        <v>3.5</v>
      </c>
      <c r="M23" s="9" t="s">
        <v>68</v>
      </c>
      <c r="N23" s="9" t="s">
        <v>72</v>
      </c>
      <c r="O23" s="10"/>
      <c r="P23" s="11">
        <v>0</v>
      </c>
      <c r="Q23" s="10"/>
      <c r="R23" s="12" t="s">
        <v>72</v>
      </c>
      <c r="S23" s="13" t="str">
        <f t="shared" si="0"/>
        <v>是</v>
      </c>
      <c r="T23" s="13" t="str">
        <f t="shared" si="1"/>
        <v>否</v>
      </c>
      <c r="U23" s="14"/>
    </row>
    <row r="24" spans="1:21" ht="39" customHeight="1">
      <c r="A24" s="7">
        <v>20</v>
      </c>
      <c r="B24" s="8" t="s">
        <v>555</v>
      </c>
      <c r="C24" s="8" t="s">
        <v>582</v>
      </c>
      <c r="D24" s="9">
        <v>3</v>
      </c>
      <c r="E24" s="9">
        <v>822</v>
      </c>
      <c r="F24" s="9">
        <f t="shared" si="2"/>
        <v>32.5</v>
      </c>
      <c r="G24" s="9" t="s">
        <v>170</v>
      </c>
      <c r="H24" s="9">
        <f t="shared" si="3"/>
        <v>26715</v>
      </c>
      <c r="I24" s="9">
        <v>15</v>
      </c>
      <c r="J24" s="9">
        <v>8</v>
      </c>
      <c r="K24" s="9">
        <v>6</v>
      </c>
      <c r="L24" s="9">
        <v>3.5</v>
      </c>
      <c r="M24" s="9" t="s">
        <v>68</v>
      </c>
      <c r="N24" s="9" t="s">
        <v>72</v>
      </c>
      <c r="O24" s="10"/>
      <c r="P24" s="11">
        <v>1</v>
      </c>
      <c r="Q24" s="10"/>
      <c r="R24" s="12" t="s">
        <v>72</v>
      </c>
      <c r="S24" s="13" t="str">
        <f t="shared" si="0"/>
        <v>是</v>
      </c>
      <c r="T24" s="13" t="str">
        <f t="shared" si="1"/>
        <v>否</v>
      </c>
      <c r="U24" s="14"/>
    </row>
    <row r="25" spans="1:21" ht="39" customHeight="1">
      <c r="A25" s="7">
        <v>21</v>
      </c>
      <c r="B25" s="8" t="s">
        <v>556</v>
      </c>
      <c r="C25" s="8" t="s">
        <v>583</v>
      </c>
      <c r="D25" s="9">
        <v>3</v>
      </c>
      <c r="E25" s="9">
        <v>815</v>
      </c>
      <c r="F25" s="9">
        <f t="shared" si="2"/>
        <v>33</v>
      </c>
      <c r="G25" s="9" t="s">
        <v>170</v>
      </c>
      <c r="H25" s="9">
        <f t="shared" si="3"/>
        <v>26895</v>
      </c>
      <c r="I25" s="9">
        <v>15</v>
      </c>
      <c r="J25" s="9">
        <v>6</v>
      </c>
      <c r="K25" s="9">
        <v>8</v>
      </c>
      <c r="L25" s="9">
        <v>4</v>
      </c>
      <c r="M25" s="9" t="s">
        <v>72</v>
      </c>
      <c r="N25" s="9" t="s">
        <v>72</v>
      </c>
      <c r="O25" s="10"/>
      <c r="P25" s="11">
        <v>0</v>
      </c>
      <c r="Q25" s="10"/>
      <c r="R25" s="12" t="s">
        <v>72</v>
      </c>
      <c r="S25" s="13" t="str">
        <f t="shared" si="0"/>
        <v>是</v>
      </c>
      <c r="T25" s="13" t="str">
        <f t="shared" si="1"/>
        <v>是</v>
      </c>
      <c r="U25" s="14"/>
    </row>
    <row r="26" spans="1:21" ht="39" customHeight="1">
      <c r="A26" s="7">
        <v>22</v>
      </c>
      <c r="B26" s="8" t="s">
        <v>584</v>
      </c>
      <c r="C26" s="8" t="s">
        <v>585</v>
      </c>
      <c r="D26" s="9">
        <v>3</v>
      </c>
      <c r="E26" s="9">
        <v>2390</v>
      </c>
      <c r="F26" s="9">
        <f t="shared" si="2"/>
        <v>45.8</v>
      </c>
      <c r="G26" s="9" t="s">
        <v>170</v>
      </c>
      <c r="H26" s="9">
        <f t="shared" si="3"/>
        <v>109462</v>
      </c>
      <c r="I26" s="9">
        <v>15</v>
      </c>
      <c r="J26" s="9">
        <v>10</v>
      </c>
      <c r="K26" s="9">
        <v>10</v>
      </c>
      <c r="L26" s="9">
        <v>10.8</v>
      </c>
      <c r="M26" s="9" t="s">
        <v>72</v>
      </c>
      <c r="N26" s="9" t="s">
        <v>72</v>
      </c>
      <c r="O26" s="10"/>
      <c r="P26" s="11">
        <v>0</v>
      </c>
      <c r="Q26" s="10"/>
      <c r="R26" s="12" t="s">
        <v>72</v>
      </c>
      <c r="S26" s="13" t="str">
        <f t="shared" si="0"/>
        <v>是</v>
      </c>
      <c r="T26" s="13" t="str">
        <f t="shared" si="1"/>
        <v>是</v>
      </c>
      <c r="U26" s="14"/>
    </row>
    <row r="27" spans="1:21" ht="39" customHeight="1">
      <c r="A27" s="7">
        <v>23</v>
      </c>
      <c r="B27" s="8" t="s">
        <v>584</v>
      </c>
      <c r="C27" s="8" t="s">
        <v>586</v>
      </c>
      <c r="D27" s="9">
        <v>2</v>
      </c>
      <c r="E27" s="9">
        <v>3564</v>
      </c>
      <c r="F27" s="9">
        <f t="shared" si="2"/>
        <v>45.8</v>
      </c>
      <c r="G27" s="9" t="s">
        <v>170</v>
      </c>
      <c r="H27" s="9">
        <f t="shared" si="3"/>
        <v>163231.20000000001</v>
      </c>
      <c r="I27" s="9">
        <v>15</v>
      </c>
      <c r="J27" s="9">
        <v>10</v>
      </c>
      <c r="K27" s="9">
        <v>10</v>
      </c>
      <c r="L27" s="9">
        <v>10.8</v>
      </c>
      <c r="M27" s="9" t="s">
        <v>72</v>
      </c>
      <c r="N27" s="9" t="s">
        <v>72</v>
      </c>
      <c r="O27" s="10"/>
      <c r="P27" s="11">
        <v>1</v>
      </c>
      <c r="Q27" s="10"/>
      <c r="R27" s="12" t="s">
        <v>72</v>
      </c>
      <c r="S27" s="13" t="str">
        <f t="shared" si="0"/>
        <v>是</v>
      </c>
      <c r="T27" s="13" t="str">
        <f t="shared" si="1"/>
        <v>是</v>
      </c>
      <c r="U27" s="14"/>
    </row>
    <row r="28" spans="1:21" ht="39" customHeight="1">
      <c r="A28" s="7">
        <v>24</v>
      </c>
      <c r="B28" s="8" t="s">
        <v>579</v>
      </c>
      <c r="C28" s="8" t="s">
        <v>587</v>
      </c>
      <c r="D28" s="9">
        <v>3</v>
      </c>
      <c r="E28" s="9">
        <v>2341</v>
      </c>
      <c r="F28" s="9">
        <f t="shared" si="2"/>
        <v>21</v>
      </c>
      <c r="G28" s="9" t="s">
        <v>170</v>
      </c>
      <c r="H28" s="9">
        <f t="shared" si="3"/>
        <v>49161</v>
      </c>
      <c r="I28" s="9">
        <v>15</v>
      </c>
      <c r="J28" s="9">
        <v>0</v>
      </c>
      <c r="K28" s="9">
        <v>6</v>
      </c>
      <c r="L28" s="9">
        <v>0</v>
      </c>
      <c r="M28" s="9" t="s">
        <v>72</v>
      </c>
      <c r="N28" s="9" t="s">
        <v>68</v>
      </c>
      <c r="O28" s="10"/>
      <c r="P28" s="11">
        <v>0</v>
      </c>
      <c r="Q28" s="10"/>
      <c r="R28" s="12" t="s">
        <v>72</v>
      </c>
      <c r="S28" s="13" t="str">
        <f t="shared" si="0"/>
        <v>否</v>
      </c>
      <c r="T28" s="13" t="str">
        <f t="shared" si="1"/>
        <v>否</v>
      </c>
      <c r="U28" s="14"/>
    </row>
    <row r="29" spans="1:21" ht="39" customHeight="1">
      <c r="A29" s="7">
        <v>25</v>
      </c>
      <c r="B29" s="8" t="s">
        <v>588</v>
      </c>
      <c r="C29" s="8" t="s">
        <v>589</v>
      </c>
      <c r="D29" s="9">
        <v>3</v>
      </c>
      <c r="E29" s="9">
        <v>1342</v>
      </c>
      <c r="F29" s="9">
        <f t="shared" si="2"/>
        <v>20</v>
      </c>
      <c r="G29" s="9" t="s">
        <v>170</v>
      </c>
      <c r="H29" s="9">
        <f t="shared" si="3"/>
        <v>26840</v>
      </c>
      <c r="I29" s="9">
        <v>14</v>
      </c>
      <c r="J29" s="9">
        <v>0</v>
      </c>
      <c r="K29" s="9">
        <v>6</v>
      </c>
      <c r="L29" s="9">
        <v>0</v>
      </c>
      <c r="M29" s="9" t="s">
        <v>72</v>
      </c>
      <c r="N29" s="9" t="s">
        <v>68</v>
      </c>
      <c r="O29" s="10"/>
      <c r="P29" s="11">
        <v>0</v>
      </c>
      <c r="Q29" s="10"/>
      <c r="R29" s="12" t="s">
        <v>72</v>
      </c>
      <c r="S29" s="13" t="str">
        <f t="shared" si="0"/>
        <v>否</v>
      </c>
      <c r="T29" s="13" t="str">
        <f t="shared" si="1"/>
        <v>否</v>
      </c>
      <c r="U29" s="14"/>
    </row>
    <row r="30" spans="1:21" ht="45.75" customHeight="1">
      <c r="A30" s="7">
        <v>26</v>
      </c>
      <c r="B30" s="8" t="s">
        <v>590</v>
      </c>
      <c r="C30" s="8" t="s">
        <v>591</v>
      </c>
      <c r="D30" s="9">
        <v>3</v>
      </c>
      <c r="E30" s="9">
        <v>502</v>
      </c>
      <c r="F30" s="9">
        <f t="shared" si="2"/>
        <v>18</v>
      </c>
      <c r="G30" s="9" t="s">
        <v>170</v>
      </c>
      <c r="H30" s="9">
        <f t="shared" si="3"/>
        <v>9036</v>
      </c>
      <c r="I30" s="9">
        <v>12</v>
      </c>
      <c r="J30" s="9">
        <v>0</v>
      </c>
      <c r="K30" s="9">
        <v>6</v>
      </c>
      <c r="L30" s="9">
        <v>0</v>
      </c>
      <c r="M30" s="9" t="s">
        <v>68</v>
      </c>
      <c r="N30" s="9" t="s">
        <v>68</v>
      </c>
      <c r="O30" s="10"/>
      <c r="P30" s="11">
        <v>0</v>
      </c>
      <c r="Q30" s="10"/>
      <c r="R30" s="12" t="s">
        <v>72</v>
      </c>
      <c r="S30" s="13" t="str">
        <f t="shared" si="0"/>
        <v>否</v>
      </c>
      <c r="T30" s="13" t="str">
        <f t="shared" si="1"/>
        <v>否</v>
      </c>
      <c r="U30" s="14"/>
    </row>
    <row r="31" spans="1:21" ht="45.75" customHeight="1">
      <c r="A31" s="7">
        <v>27</v>
      </c>
      <c r="B31" s="8" t="s">
        <v>592</v>
      </c>
      <c r="C31" s="8" t="s">
        <v>593</v>
      </c>
      <c r="D31" s="9">
        <v>3</v>
      </c>
      <c r="E31" s="9">
        <v>525</v>
      </c>
      <c r="F31" s="9">
        <f t="shared" si="2"/>
        <v>29</v>
      </c>
      <c r="G31" s="9" t="s">
        <v>170</v>
      </c>
      <c r="H31" s="9">
        <f t="shared" si="3"/>
        <v>15225</v>
      </c>
      <c r="I31" s="9">
        <v>15</v>
      </c>
      <c r="J31" s="9">
        <v>6</v>
      </c>
      <c r="K31" s="9">
        <v>6</v>
      </c>
      <c r="L31" s="9">
        <v>2</v>
      </c>
      <c r="M31" s="9" t="s">
        <v>72</v>
      </c>
      <c r="N31" s="9" t="s">
        <v>72</v>
      </c>
      <c r="O31" s="10"/>
      <c r="P31" s="11">
        <v>0</v>
      </c>
      <c r="Q31" s="10"/>
      <c r="R31" s="12" t="s">
        <v>72</v>
      </c>
      <c r="S31" s="13" t="str">
        <f t="shared" si="0"/>
        <v>是</v>
      </c>
      <c r="T31" s="13" t="str">
        <f t="shared" si="1"/>
        <v>否</v>
      </c>
      <c r="U31" s="14"/>
    </row>
    <row r="32" spans="1:21" ht="45.75" customHeight="1">
      <c r="A32" s="7">
        <v>28</v>
      </c>
      <c r="B32" s="8" t="s">
        <v>592</v>
      </c>
      <c r="C32" s="8" t="s">
        <v>594</v>
      </c>
      <c r="D32" s="9">
        <v>2</v>
      </c>
      <c r="E32" s="9">
        <v>475</v>
      </c>
      <c r="F32" s="9">
        <f t="shared" si="2"/>
        <v>29</v>
      </c>
      <c r="G32" s="9" t="s">
        <v>170</v>
      </c>
      <c r="H32" s="9">
        <f t="shared" si="3"/>
        <v>13775</v>
      </c>
      <c r="I32" s="9">
        <v>15</v>
      </c>
      <c r="J32" s="9">
        <v>6</v>
      </c>
      <c r="K32" s="9">
        <v>6</v>
      </c>
      <c r="L32" s="9">
        <v>2</v>
      </c>
      <c r="M32" s="9" t="s">
        <v>72</v>
      </c>
      <c r="N32" s="9" t="s">
        <v>72</v>
      </c>
      <c r="O32" s="10"/>
      <c r="P32" s="11">
        <v>1</v>
      </c>
      <c r="Q32" s="10"/>
      <c r="R32" s="12" t="s">
        <v>72</v>
      </c>
      <c r="S32" s="13" t="str">
        <f t="shared" si="0"/>
        <v>是</v>
      </c>
      <c r="T32" s="13" t="str">
        <f t="shared" si="1"/>
        <v>否</v>
      </c>
      <c r="U32" s="14"/>
    </row>
    <row r="33" spans="1:21" ht="45.75" customHeight="1">
      <c r="A33" s="7">
        <v>29</v>
      </c>
      <c r="B33" s="8" t="s">
        <v>595</v>
      </c>
      <c r="C33" s="8" t="s">
        <v>596</v>
      </c>
      <c r="D33" s="9">
        <v>2</v>
      </c>
      <c r="E33" s="9">
        <v>1200</v>
      </c>
      <c r="F33" s="9">
        <f t="shared" si="2"/>
        <v>18</v>
      </c>
      <c r="G33" s="9" t="s">
        <v>170</v>
      </c>
      <c r="H33" s="9">
        <f t="shared" si="3"/>
        <v>21600</v>
      </c>
      <c r="I33" s="9">
        <v>12</v>
      </c>
      <c r="J33" s="9">
        <v>0</v>
      </c>
      <c r="K33" s="9">
        <v>6</v>
      </c>
      <c r="L33" s="9">
        <v>0</v>
      </c>
      <c r="M33" s="9" t="s">
        <v>68</v>
      </c>
      <c r="N33" s="9" t="s">
        <v>68</v>
      </c>
      <c r="O33" s="10"/>
      <c r="P33" s="11">
        <v>0</v>
      </c>
      <c r="Q33" s="10"/>
      <c r="R33" s="12" t="s">
        <v>72</v>
      </c>
      <c r="S33" s="13" t="str">
        <f t="shared" si="0"/>
        <v>否</v>
      </c>
      <c r="T33" s="13" t="str">
        <f t="shared" si="1"/>
        <v>否</v>
      </c>
      <c r="U33" s="14"/>
    </row>
    <row r="34" spans="1:21" ht="45.75" customHeight="1">
      <c r="A34" s="7">
        <v>30</v>
      </c>
      <c r="B34" s="8" t="s">
        <v>597</v>
      </c>
      <c r="C34" s="8" t="s">
        <v>598</v>
      </c>
      <c r="D34" s="9">
        <v>3</v>
      </c>
      <c r="E34" s="9">
        <v>2624</v>
      </c>
      <c r="F34" s="9">
        <f t="shared" si="2"/>
        <v>18</v>
      </c>
      <c r="G34" s="9" t="s">
        <v>170</v>
      </c>
      <c r="H34" s="9">
        <f t="shared" si="3"/>
        <v>47232</v>
      </c>
      <c r="I34" s="9">
        <v>12</v>
      </c>
      <c r="J34" s="9">
        <v>0</v>
      </c>
      <c r="K34" s="9">
        <v>6</v>
      </c>
      <c r="L34" s="9">
        <v>0</v>
      </c>
      <c r="M34" s="9" t="s">
        <v>72</v>
      </c>
      <c r="N34" s="9" t="s">
        <v>68</v>
      </c>
      <c r="O34" s="10"/>
      <c r="P34" s="11">
        <v>0</v>
      </c>
      <c r="Q34" s="10"/>
      <c r="R34" s="12" t="s">
        <v>72</v>
      </c>
      <c r="S34" s="13" t="str">
        <f t="shared" si="0"/>
        <v>否</v>
      </c>
      <c r="T34" s="13" t="str">
        <f t="shared" si="1"/>
        <v>否</v>
      </c>
      <c r="U34" s="14"/>
    </row>
    <row r="35" spans="1:21" ht="45.75" customHeight="1">
      <c r="A35" s="7">
        <v>31</v>
      </c>
      <c r="B35" s="8" t="s">
        <v>599</v>
      </c>
      <c r="C35" s="8" t="s">
        <v>600</v>
      </c>
      <c r="D35" s="9">
        <v>3</v>
      </c>
      <c r="E35" s="9">
        <v>210</v>
      </c>
      <c r="F35" s="9">
        <f t="shared" si="2"/>
        <v>22</v>
      </c>
      <c r="G35" s="9" t="s">
        <v>170</v>
      </c>
      <c r="H35" s="9">
        <f t="shared" si="3"/>
        <v>4620</v>
      </c>
      <c r="I35" s="9">
        <v>16</v>
      </c>
      <c r="J35" s="9">
        <v>0</v>
      </c>
      <c r="K35" s="9">
        <v>6</v>
      </c>
      <c r="L35" s="9">
        <v>0</v>
      </c>
      <c r="M35" s="9" t="s">
        <v>68</v>
      </c>
      <c r="N35" s="9" t="s">
        <v>68</v>
      </c>
      <c r="O35" s="10"/>
      <c r="P35" s="11">
        <v>0</v>
      </c>
      <c r="Q35" s="10"/>
      <c r="R35" s="12" t="s">
        <v>72</v>
      </c>
      <c r="S35" s="13" t="str">
        <f t="shared" si="0"/>
        <v>否</v>
      </c>
      <c r="T35" s="13" t="str">
        <f t="shared" si="1"/>
        <v>否</v>
      </c>
      <c r="U35" s="14"/>
    </row>
    <row r="36" spans="1:21" ht="45.75" customHeight="1">
      <c r="A36" s="7">
        <v>32</v>
      </c>
      <c r="B36" s="8" t="s">
        <v>601</v>
      </c>
      <c r="C36" s="15" t="s">
        <v>602</v>
      </c>
      <c r="D36" s="16">
        <v>2</v>
      </c>
      <c r="E36" s="16">
        <v>347</v>
      </c>
      <c r="F36" s="16">
        <f t="shared" si="2"/>
        <v>12</v>
      </c>
      <c r="G36" s="9" t="s">
        <v>170</v>
      </c>
      <c r="H36" s="16">
        <f t="shared" si="3"/>
        <v>4164</v>
      </c>
      <c r="I36" s="16">
        <v>12</v>
      </c>
      <c r="J36" s="16">
        <v>0</v>
      </c>
      <c r="K36" s="16">
        <v>0</v>
      </c>
      <c r="L36" s="16">
        <v>0</v>
      </c>
      <c r="M36" s="16" t="s">
        <v>68</v>
      </c>
      <c r="N36" s="16" t="s">
        <v>68</v>
      </c>
      <c r="O36" s="10"/>
      <c r="P36" s="11">
        <v>0</v>
      </c>
      <c r="Q36" s="10"/>
      <c r="R36" s="12" t="s">
        <v>72</v>
      </c>
      <c r="S36" s="13" t="str">
        <f t="shared" si="0"/>
        <v>否</v>
      </c>
      <c r="T36" s="13" t="str">
        <f t="shared" si="1"/>
        <v>否</v>
      </c>
      <c r="U36" s="14"/>
    </row>
    <row r="37" spans="1:21" ht="45.75" customHeight="1">
      <c r="A37" s="7">
        <v>33</v>
      </c>
      <c r="B37" s="8" t="s">
        <v>603</v>
      </c>
      <c r="C37" s="15" t="s">
        <v>604</v>
      </c>
      <c r="D37" s="16">
        <v>2</v>
      </c>
      <c r="E37" s="16">
        <v>260</v>
      </c>
      <c r="F37" s="16">
        <f t="shared" si="2"/>
        <v>12</v>
      </c>
      <c r="G37" s="9" t="s">
        <v>170</v>
      </c>
      <c r="H37" s="16">
        <f t="shared" si="3"/>
        <v>3120</v>
      </c>
      <c r="I37" s="16">
        <v>12</v>
      </c>
      <c r="J37" s="16">
        <v>0</v>
      </c>
      <c r="K37" s="16">
        <v>0</v>
      </c>
      <c r="L37" s="16">
        <v>0</v>
      </c>
      <c r="M37" s="16" t="s">
        <v>68</v>
      </c>
      <c r="N37" s="16" t="s">
        <v>68</v>
      </c>
      <c r="O37" s="10"/>
      <c r="P37" s="11">
        <v>0</v>
      </c>
      <c r="Q37" s="10"/>
      <c r="R37" s="12" t="s">
        <v>72</v>
      </c>
      <c r="S37" s="13" t="str">
        <f t="shared" si="0"/>
        <v>否</v>
      </c>
      <c r="T37" s="13" t="str">
        <f t="shared" si="1"/>
        <v>否</v>
      </c>
      <c r="U37" s="14"/>
    </row>
    <row r="38" spans="1:21" ht="45.75" customHeight="1">
      <c r="A38" s="7">
        <v>34</v>
      </c>
      <c r="B38" s="17" t="s">
        <v>605</v>
      </c>
      <c r="C38" s="17" t="s">
        <v>606</v>
      </c>
      <c r="D38" s="18">
        <v>3</v>
      </c>
      <c r="E38" s="18">
        <v>428</v>
      </c>
      <c r="F38" s="18">
        <f t="shared" si="2"/>
        <v>18</v>
      </c>
      <c r="G38" s="9" t="s">
        <v>170</v>
      </c>
      <c r="H38" s="18">
        <f t="shared" si="3"/>
        <v>7704</v>
      </c>
      <c r="I38" s="18">
        <v>12</v>
      </c>
      <c r="J38" s="18">
        <v>0</v>
      </c>
      <c r="K38" s="18">
        <v>6</v>
      </c>
      <c r="L38" s="18">
        <v>0</v>
      </c>
      <c r="M38" s="18" t="s">
        <v>68</v>
      </c>
      <c r="N38" s="18" t="s">
        <v>68</v>
      </c>
      <c r="O38" s="10"/>
      <c r="P38" s="11">
        <v>0</v>
      </c>
      <c r="Q38" s="10"/>
      <c r="R38" s="12" t="s">
        <v>72</v>
      </c>
      <c r="S38" s="13" t="str">
        <f t="shared" si="0"/>
        <v>否</v>
      </c>
      <c r="T38" s="13" t="str">
        <f t="shared" si="1"/>
        <v>否</v>
      </c>
      <c r="U38" s="14"/>
    </row>
    <row r="39" spans="1:21" ht="45.75" customHeight="1">
      <c r="A39" s="7">
        <v>35</v>
      </c>
      <c r="B39" s="17" t="s">
        <v>607</v>
      </c>
      <c r="C39" s="17" t="s">
        <v>608</v>
      </c>
      <c r="D39" s="18">
        <v>3</v>
      </c>
      <c r="E39" s="18">
        <v>404</v>
      </c>
      <c r="F39" s="18">
        <f t="shared" si="2"/>
        <v>20</v>
      </c>
      <c r="G39" s="9" t="s">
        <v>170</v>
      </c>
      <c r="H39" s="18">
        <f t="shared" si="3"/>
        <v>8080</v>
      </c>
      <c r="I39" s="18">
        <v>14</v>
      </c>
      <c r="J39" s="18">
        <v>0</v>
      </c>
      <c r="K39" s="18">
        <v>6</v>
      </c>
      <c r="L39" s="18">
        <v>0</v>
      </c>
      <c r="M39" s="18" t="s">
        <v>68</v>
      </c>
      <c r="N39" s="18" t="s">
        <v>68</v>
      </c>
      <c r="O39" s="10"/>
      <c r="P39" s="11">
        <v>0</v>
      </c>
      <c r="Q39" s="10"/>
      <c r="R39" s="12" t="s">
        <v>72</v>
      </c>
      <c r="S39" s="13" t="str">
        <f t="shared" si="0"/>
        <v>否</v>
      </c>
      <c r="T39" s="13" t="str">
        <f t="shared" si="1"/>
        <v>否</v>
      </c>
      <c r="U39" s="14"/>
    </row>
    <row r="40" spans="1:21" ht="45.75" customHeight="1">
      <c r="A40" s="7">
        <v>36</v>
      </c>
      <c r="B40" s="19" t="s">
        <v>609</v>
      </c>
      <c r="C40" s="20" t="s">
        <v>610</v>
      </c>
      <c r="D40" s="21">
        <v>3</v>
      </c>
      <c r="E40" s="21">
        <v>1030</v>
      </c>
      <c r="F40" s="21">
        <f t="shared" si="2"/>
        <v>18</v>
      </c>
      <c r="G40" s="9" t="s">
        <v>170</v>
      </c>
      <c r="H40" s="21">
        <f t="shared" si="3"/>
        <v>18540</v>
      </c>
      <c r="I40" s="21">
        <v>10</v>
      </c>
      <c r="J40" s="21">
        <v>0</v>
      </c>
      <c r="K40" s="21">
        <v>8</v>
      </c>
      <c r="L40" s="21">
        <v>0</v>
      </c>
      <c r="M40" s="21" t="s">
        <v>68</v>
      </c>
      <c r="N40" s="21" t="s">
        <v>68</v>
      </c>
      <c r="O40" s="10"/>
      <c r="P40" s="11">
        <v>0</v>
      </c>
      <c r="Q40" s="10"/>
      <c r="R40" s="22" t="s">
        <v>72</v>
      </c>
      <c r="S40" s="13" t="str">
        <f t="shared" si="0"/>
        <v>否</v>
      </c>
      <c r="T40" s="13" t="str">
        <f t="shared" si="1"/>
        <v>是</v>
      </c>
      <c r="U40" s="14"/>
    </row>
    <row r="41" spans="1:21" ht="45.75" customHeight="1">
      <c r="A41" s="7">
        <v>37</v>
      </c>
      <c r="B41" s="23" t="s">
        <v>611</v>
      </c>
      <c r="C41" s="24" t="s">
        <v>612</v>
      </c>
      <c r="D41" s="21">
        <v>3</v>
      </c>
      <c r="E41" s="21">
        <v>260</v>
      </c>
      <c r="F41" s="21">
        <f t="shared" si="2"/>
        <v>27</v>
      </c>
      <c r="G41" s="9" t="s">
        <v>170</v>
      </c>
      <c r="H41" s="21">
        <f t="shared" si="3"/>
        <v>7020</v>
      </c>
      <c r="I41" s="21">
        <v>14</v>
      </c>
      <c r="J41" s="21">
        <v>6</v>
      </c>
      <c r="K41" s="21">
        <v>7</v>
      </c>
      <c r="L41" s="21">
        <v>0</v>
      </c>
      <c r="M41" s="21" t="s">
        <v>68</v>
      </c>
      <c r="N41" s="21" t="s">
        <v>72</v>
      </c>
      <c r="O41" s="10"/>
      <c r="P41" s="11">
        <v>0</v>
      </c>
      <c r="Q41" s="10"/>
      <c r="R41" s="22" t="s">
        <v>72</v>
      </c>
      <c r="S41" s="13" t="str">
        <f t="shared" si="0"/>
        <v>是</v>
      </c>
      <c r="T41" s="13" t="str">
        <f t="shared" si="1"/>
        <v>否</v>
      </c>
      <c r="U41" s="14"/>
    </row>
    <row r="42" spans="1:21" ht="45.75" customHeight="1">
      <c r="A42" s="7">
        <v>38</v>
      </c>
      <c r="B42" s="25" t="s">
        <v>613</v>
      </c>
      <c r="C42" s="20" t="s">
        <v>612</v>
      </c>
      <c r="D42" s="21">
        <v>3</v>
      </c>
      <c r="E42" s="21">
        <v>248</v>
      </c>
      <c r="F42" s="21">
        <f t="shared" si="2"/>
        <v>23</v>
      </c>
      <c r="G42" s="9" t="s">
        <v>170</v>
      </c>
      <c r="H42" s="21">
        <f t="shared" si="3"/>
        <v>5704</v>
      </c>
      <c r="I42" s="21">
        <v>14</v>
      </c>
      <c r="J42" s="21">
        <v>0</v>
      </c>
      <c r="K42" s="21">
        <v>4</v>
      </c>
      <c r="L42" s="21">
        <v>5</v>
      </c>
      <c r="M42" s="21" t="s">
        <v>68</v>
      </c>
      <c r="N42" s="21" t="s">
        <v>68</v>
      </c>
      <c r="O42" s="10"/>
      <c r="P42" s="11">
        <v>0</v>
      </c>
      <c r="Q42" s="10"/>
      <c r="R42" s="22" t="s">
        <v>72</v>
      </c>
      <c r="S42" s="13" t="str">
        <f t="shared" si="0"/>
        <v>否</v>
      </c>
      <c r="T42" s="13" t="str">
        <f t="shared" si="1"/>
        <v>否</v>
      </c>
      <c r="U42" s="14"/>
    </row>
    <row r="43" spans="1:21" ht="45.75" customHeight="1">
      <c r="A43" s="7">
        <v>39</v>
      </c>
      <c r="B43" s="26" t="s">
        <v>614</v>
      </c>
      <c r="C43" s="20" t="s">
        <v>615</v>
      </c>
      <c r="D43" s="21">
        <v>3</v>
      </c>
      <c r="E43" s="21">
        <v>1608</v>
      </c>
      <c r="F43" s="21">
        <f t="shared" si="2"/>
        <v>29</v>
      </c>
      <c r="G43" s="9" t="s">
        <v>170</v>
      </c>
      <c r="H43" s="21">
        <f t="shared" si="3"/>
        <v>46632</v>
      </c>
      <c r="I43" s="21">
        <v>16</v>
      </c>
      <c r="J43" s="21">
        <v>6</v>
      </c>
      <c r="K43" s="21">
        <v>7</v>
      </c>
      <c r="L43" s="21">
        <v>0</v>
      </c>
      <c r="M43" s="21" t="s">
        <v>68</v>
      </c>
      <c r="N43" s="21" t="s">
        <v>72</v>
      </c>
      <c r="O43" s="10"/>
      <c r="P43" s="11">
        <v>0</v>
      </c>
      <c r="Q43" s="10"/>
      <c r="R43" s="22" t="s">
        <v>72</v>
      </c>
      <c r="S43" s="13" t="str">
        <f t="shared" si="0"/>
        <v>是</v>
      </c>
      <c r="T43" s="13" t="str">
        <f t="shared" si="1"/>
        <v>否</v>
      </c>
      <c r="U43" s="14"/>
    </row>
    <row r="44" spans="1:21" ht="45.75" customHeight="1">
      <c r="A44" s="7">
        <v>40</v>
      </c>
      <c r="B44" s="23" t="s">
        <v>566</v>
      </c>
      <c r="C44" s="20" t="s">
        <v>616</v>
      </c>
      <c r="D44" s="21">
        <v>3</v>
      </c>
      <c r="E44" s="21">
        <v>745</v>
      </c>
      <c r="F44" s="21">
        <f t="shared" si="2"/>
        <v>27</v>
      </c>
      <c r="G44" s="9" t="s">
        <v>170</v>
      </c>
      <c r="H44" s="21">
        <f t="shared" si="3"/>
        <v>20115</v>
      </c>
      <c r="I44" s="21">
        <v>19</v>
      </c>
      <c r="J44" s="21">
        <v>0</v>
      </c>
      <c r="K44" s="21">
        <v>8</v>
      </c>
      <c r="L44" s="21">
        <v>0</v>
      </c>
      <c r="M44" s="21" t="s">
        <v>68</v>
      </c>
      <c r="N44" s="21" t="s">
        <v>68</v>
      </c>
      <c r="O44" s="10"/>
      <c r="P44" s="11">
        <v>0</v>
      </c>
      <c r="Q44" s="10"/>
      <c r="R44" s="22" t="s">
        <v>72</v>
      </c>
      <c r="S44" s="13" t="str">
        <f t="shared" si="0"/>
        <v>否</v>
      </c>
      <c r="T44" s="13" t="str">
        <f t="shared" si="1"/>
        <v>是</v>
      </c>
      <c r="U44" s="14"/>
    </row>
    <row r="45" spans="1:21" ht="45.75" customHeight="1">
      <c r="A45" s="7">
        <v>41</v>
      </c>
      <c r="B45" s="26" t="s">
        <v>617</v>
      </c>
      <c r="C45" s="26" t="s">
        <v>618</v>
      </c>
      <c r="D45" s="21">
        <v>3</v>
      </c>
      <c r="E45" s="21">
        <v>510</v>
      </c>
      <c r="F45" s="21">
        <f t="shared" si="2"/>
        <v>32</v>
      </c>
      <c r="G45" s="9" t="s">
        <v>170</v>
      </c>
      <c r="H45" s="21">
        <f t="shared" si="3"/>
        <v>16320</v>
      </c>
      <c r="I45" s="21">
        <v>14</v>
      </c>
      <c r="J45" s="21">
        <v>6</v>
      </c>
      <c r="K45" s="21">
        <v>7</v>
      </c>
      <c r="L45" s="21">
        <v>5</v>
      </c>
      <c r="M45" s="21" t="s">
        <v>72</v>
      </c>
      <c r="N45" s="21" t="s">
        <v>72</v>
      </c>
      <c r="O45" s="10"/>
      <c r="P45" s="11">
        <v>0</v>
      </c>
      <c r="Q45" s="10"/>
      <c r="R45" s="22" t="s">
        <v>72</v>
      </c>
      <c r="S45" s="13" t="str">
        <f t="shared" si="0"/>
        <v>是</v>
      </c>
      <c r="T45" s="13" t="str">
        <f t="shared" si="1"/>
        <v>否</v>
      </c>
      <c r="U45" s="14"/>
    </row>
    <row r="46" spans="1:21" ht="45.75" customHeight="1">
      <c r="A46" s="7">
        <v>42</v>
      </c>
      <c r="B46" s="26" t="s">
        <v>611</v>
      </c>
      <c r="C46" s="26" t="s">
        <v>619</v>
      </c>
      <c r="D46" s="21">
        <v>3</v>
      </c>
      <c r="E46" s="21">
        <v>400</v>
      </c>
      <c r="F46" s="21">
        <f t="shared" si="2"/>
        <v>27</v>
      </c>
      <c r="G46" s="9" t="s">
        <v>170</v>
      </c>
      <c r="H46" s="21">
        <f t="shared" si="3"/>
        <v>10800</v>
      </c>
      <c r="I46" s="21">
        <v>14</v>
      </c>
      <c r="J46" s="21">
        <v>6</v>
      </c>
      <c r="K46" s="21">
        <v>7</v>
      </c>
      <c r="L46" s="21">
        <v>0</v>
      </c>
      <c r="M46" s="21" t="s">
        <v>68</v>
      </c>
      <c r="N46" s="21" t="s">
        <v>72</v>
      </c>
      <c r="O46" s="10"/>
      <c r="P46" s="11">
        <v>0</v>
      </c>
      <c r="Q46" s="10"/>
      <c r="R46" s="22" t="s">
        <v>72</v>
      </c>
      <c r="S46" s="13" t="str">
        <f t="shared" si="0"/>
        <v>是</v>
      </c>
      <c r="T46" s="13" t="str">
        <f t="shared" si="1"/>
        <v>否</v>
      </c>
      <c r="U46" s="14"/>
    </row>
    <row r="47" spans="1:21" ht="45.75" customHeight="1">
      <c r="A47" s="7">
        <v>43</v>
      </c>
      <c r="B47" s="26" t="s">
        <v>620</v>
      </c>
      <c r="C47" s="26" t="s">
        <v>621</v>
      </c>
      <c r="D47" s="21">
        <v>3</v>
      </c>
      <c r="E47" s="21">
        <v>407</v>
      </c>
      <c r="F47" s="21">
        <f t="shared" si="2"/>
        <v>27</v>
      </c>
      <c r="G47" s="9" t="s">
        <v>170</v>
      </c>
      <c r="H47" s="21">
        <f t="shared" si="3"/>
        <v>10989</v>
      </c>
      <c r="I47" s="21">
        <v>19</v>
      </c>
      <c r="J47" s="21">
        <v>0</v>
      </c>
      <c r="K47" s="21">
        <v>8</v>
      </c>
      <c r="L47" s="21">
        <v>0</v>
      </c>
      <c r="M47" s="21" t="s">
        <v>68</v>
      </c>
      <c r="N47" s="21" t="s">
        <v>68</v>
      </c>
      <c r="O47" s="10"/>
      <c r="P47" s="11">
        <v>0</v>
      </c>
      <c r="Q47" s="10"/>
      <c r="R47" s="22" t="s">
        <v>72</v>
      </c>
      <c r="S47" s="13" t="str">
        <f t="shared" si="0"/>
        <v>否</v>
      </c>
      <c r="T47" s="13" t="str">
        <f t="shared" si="1"/>
        <v>是</v>
      </c>
      <c r="U47" s="14"/>
    </row>
    <row r="48" spans="1:21" ht="45.75" customHeight="1">
      <c r="A48" s="7">
        <v>44</v>
      </c>
      <c r="B48" s="26" t="s">
        <v>614</v>
      </c>
      <c r="C48" s="26" t="s">
        <v>622</v>
      </c>
      <c r="D48" s="21">
        <v>3</v>
      </c>
      <c r="E48" s="21">
        <v>390</v>
      </c>
      <c r="F48" s="21">
        <f t="shared" si="2"/>
        <v>29</v>
      </c>
      <c r="G48" s="9" t="s">
        <v>170</v>
      </c>
      <c r="H48" s="21">
        <f t="shared" si="3"/>
        <v>11310</v>
      </c>
      <c r="I48" s="21">
        <v>16</v>
      </c>
      <c r="J48" s="21">
        <v>6</v>
      </c>
      <c r="K48" s="21">
        <v>7</v>
      </c>
      <c r="L48" s="21">
        <v>0</v>
      </c>
      <c r="M48" s="21" t="s">
        <v>68</v>
      </c>
      <c r="N48" s="21" t="s">
        <v>72</v>
      </c>
      <c r="O48" s="10"/>
      <c r="P48" s="11">
        <v>0</v>
      </c>
      <c r="Q48" s="10"/>
      <c r="R48" s="22" t="s">
        <v>72</v>
      </c>
      <c r="S48" s="13" t="str">
        <f t="shared" si="0"/>
        <v>是</v>
      </c>
      <c r="T48" s="13" t="str">
        <f t="shared" si="1"/>
        <v>否</v>
      </c>
      <c r="U48" s="14"/>
    </row>
    <row r="49" spans="1:21" ht="45.75" customHeight="1">
      <c r="A49" s="7">
        <v>45</v>
      </c>
      <c r="B49" s="26" t="s">
        <v>623</v>
      </c>
      <c r="C49" s="26" t="s">
        <v>624</v>
      </c>
      <c r="D49" s="21">
        <v>3</v>
      </c>
      <c r="E49" s="21">
        <v>443</v>
      </c>
      <c r="F49" s="21">
        <f t="shared" si="2"/>
        <v>32</v>
      </c>
      <c r="G49" s="9" t="s">
        <v>170</v>
      </c>
      <c r="H49" s="21">
        <f t="shared" si="3"/>
        <v>14176</v>
      </c>
      <c r="I49" s="21">
        <v>14</v>
      </c>
      <c r="J49" s="21">
        <v>6</v>
      </c>
      <c r="K49" s="21">
        <v>7</v>
      </c>
      <c r="L49" s="21">
        <v>5</v>
      </c>
      <c r="M49" s="21" t="s">
        <v>72</v>
      </c>
      <c r="N49" s="21" t="s">
        <v>72</v>
      </c>
      <c r="O49" s="10"/>
      <c r="P49" s="11">
        <v>0</v>
      </c>
      <c r="Q49" s="10"/>
      <c r="R49" s="22" t="s">
        <v>72</v>
      </c>
      <c r="S49" s="13" t="str">
        <f t="shared" si="0"/>
        <v>是</v>
      </c>
      <c r="T49" s="13" t="str">
        <f t="shared" si="1"/>
        <v>否</v>
      </c>
      <c r="U49" s="14"/>
    </row>
    <row r="50" spans="1:21" ht="45.75" customHeight="1">
      <c r="A50" s="7">
        <v>46</v>
      </c>
      <c r="B50" s="26" t="s">
        <v>609</v>
      </c>
      <c r="C50" s="26" t="s">
        <v>625</v>
      </c>
      <c r="D50" s="21">
        <v>3</v>
      </c>
      <c r="E50" s="21">
        <v>912</v>
      </c>
      <c r="F50" s="21">
        <f t="shared" si="2"/>
        <v>18</v>
      </c>
      <c r="G50" s="9" t="s">
        <v>170</v>
      </c>
      <c r="H50" s="21">
        <f t="shared" si="3"/>
        <v>16416</v>
      </c>
      <c r="I50" s="21">
        <v>10</v>
      </c>
      <c r="J50" s="21">
        <v>0</v>
      </c>
      <c r="K50" s="21">
        <v>8</v>
      </c>
      <c r="L50" s="21">
        <v>0</v>
      </c>
      <c r="M50" s="21" t="s">
        <v>68</v>
      </c>
      <c r="N50" s="21" t="s">
        <v>68</v>
      </c>
      <c r="O50" s="10"/>
      <c r="P50" s="11">
        <v>0</v>
      </c>
      <c r="Q50" s="10"/>
      <c r="R50" s="22" t="s">
        <v>72</v>
      </c>
      <c r="S50" s="13" t="str">
        <f t="shared" si="0"/>
        <v>否</v>
      </c>
      <c r="T50" s="13" t="str">
        <f t="shared" si="1"/>
        <v>是</v>
      </c>
      <c r="U50" s="14"/>
    </row>
    <row r="51" spans="1:21" ht="45.75" customHeight="1">
      <c r="A51" s="7">
        <v>47</v>
      </c>
      <c r="B51" s="26" t="s">
        <v>620</v>
      </c>
      <c r="C51" s="26" t="s">
        <v>626</v>
      </c>
      <c r="D51" s="21">
        <v>3</v>
      </c>
      <c r="E51" s="21">
        <v>412</v>
      </c>
      <c r="F51" s="21">
        <f t="shared" si="2"/>
        <v>27</v>
      </c>
      <c r="G51" s="9" t="s">
        <v>170</v>
      </c>
      <c r="H51" s="21">
        <f t="shared" si="3"/>
        <v>11124</v>
      </c>
      <c r="I51" s="21">
        <v>19</v>
      </c>
      <c r="J51" s="21">
        <v>0</v>
      </c>
      <c r="K51" s="21">
        <v>8</v>
      </c>
      <c r="L51" s="21">
        <v>0</v>
      </c>
      <c r="M51" s="21" t="s">
        <v>68</v>
      </c>
      <c r="N51" s="21" t="s">
        <v>68</v>
      </c>
      <c r="O51" s="10"/>
      <c r="P51" s="11">
        <v>0</v>
      </c>
      <c r="Q51" s="10"/>
      <c r="R51" s="22" t="s">
        <v>72</v>
      </c>
      <c r="S51" s="13" t="str">
        <f t="shared" si="0"/>
        <v>否</v>
      </c>
      <c r="T51" s="13" t="str">
        <f t="shared" si="1"/>
        <v>是</v>
      </c>
      <c r="U51" s="14"/>
    </row>
    <row r="52" spans="1:21" ht="45.75" customHeight="1">
      <c r="A52" s="7">
        <v>48</v>
      </c>
      <c r="B52" s="26" t="s">
        <v>617</v>
      </c>
      <c r="C52" s="26" t="s">
        <v>627</v>
      </c>
      <c r="D52" s="21">
        <v>3</v>
      </c>
      <c r="E52" s="21">
        <v>859</v>
      </c>
      <c r="F52" s="21">
        <f t="shared" si="2"/>
        <v>32</v>
      </c>
      <c r="G52" s="9" t="s">
        <v>170</v>
      </c>
      <c r="H52" s="21">
        <f t="shared" si="3"/>
        <v>27488</v>
      </c>
      <c r="I52" s="21">
        <v>14</v>
      </c>
      <c r="J52" s="21">
        <v>6</v>
      </c>
      <c r="K52" s="21">
        <v>7</v>
      </c>
      <c r="L52" s="21">
        <v>5</v>
      </c>
      <c r="M52" s="21" t="s">
        <v>72</v>
      </c>
      <c r="N52" s="21" t="s">
        <v>72</v>
      </c>
      <c r="O52" s="10"/>
      <c r="P52" s="11">
        <v>0</v>
      </c>
      <c r="Q52" s="10"/>
      <c r="R52" s="22" t="s">
        <v>72</v>
      </c>
      <c r="S52" s="13" t="str">
        <f t="shared" si="0"/>
        <v>是</v>
      </c>
      <c r="T52" s="13" t="str">
        <f t="shared" si="1"/>
        <v>否</v>
      </c>
      <c r="U52" s="14"/>
    </row>
    <row r="53" spans="1:21" ht="45.75" customHeight="1">
      <c r="A53" s="7">
        <v>49</v>
      </c>
      <c r="B53" s="26" t="s">
        <v>623</v>
      </c>
      <c r="C53" s="26" t="s">
        <v>628</v>
      </c>
      <c r="D53" s="21">
        <v>3</v>
      </c>
      <c r="E53" s="21">
        <v>996</v>
      </c>
      <c r="F53" s="21">
        <f t="shared" si="2"/>
        <v>32</v>
      </c>
      <c r="G53" s="9" t="s">
        <v>170</v>
      </c>
      <c r="H53" s="21">
        <f t="shared" si="3"/>
        <v>31872</v>
      </c>
      <c r="I53" s="21">
        <v>14</v>
      </c>
      <c r="J53" s="21">
        <v>6</v>
      </c>
      <c r="K53" s="21">
        <v>7</v>
      </c>
      <c r="L53" s="21">
        <v>5</v>
      </c>
      <c r="M53" s="21" t="s">
        <v>72</v>
      </c>
      <c r="N53" s="21" t="s">
        <v>72</v>
      </c>
      <c r="O53" s="10"/>
      <c r="P53" s="11">
        <v>0</v>
      </c>
      <c r="Q53" s="10"/>
      <c r="R53" s="22" t="s">
        <v>72</v>
      </c>
      <c r="S53" s="13" t="str">
        <f t="shared" si="0"/>
        <v>是</v>
      </c>
      <c r="T53" s="13" t="str">
        <f t="shared" si="1"/>
        <v>否</v>
      </c>
      <c r="U53" s="14"/>
    </row>
    <row r="54" spans="1:21" ht="45.75" customHeight="1">
      <c r="A54" s="7">
        <v>50</v>
      </c>
      <c r="B54" s="26" t="s">
        <v>629</v>
      </c>
      <c r="C54" s="26" t="s">
        <v>630</v>
      </c>
      <c r="D54" s="21">
        <v>3</v>
      </c>
      <c r="E54" s="21">
        <v>2010</v>
      </c>
      <c r="F54" s="21">
        <f t="shared" si="2"/>
        <v>18</v>
      </c>
      <c r="G54" s="9" t="s">
        <v>170</v>
      </c>
      <c r="H54" s="21">
        <f t="shared" si="3"/>
        <v>36180</v>
      </c>
      <c r="I54" s="21">
        <v>10</v>
      </c>
      <c r="J54" s="21">
        <v>0</v>
      </c>
      <c r="K54" s="21">
        <v>8</v>
      </c>
      <c r="L54" s="21">
        <v>0</v>
      </c>
      <c r="M54" s="21" t="s">
        <v>68</v>
      </c>
      <c r="N54" s="21" t="s">
        <v>68</v>
      </c>
      <c r="O54" s="10"/>
      <c r="P54" s="11">
        <v>0</v>
      </c>
      <c r="Q54" s="10"/>
      <c r="R54" s="22" t="s">
        <v>72</v>
      </c>
      <c r="S54" s="13" t="str">
        <f t="shared" si="0"/>
        <v>否</v>
      </c>
      <c r="T54" s="13" t="str">
        <f t="shared" si="1"/>
        <v>是</v>
      </c>
      <c r="U54" s="14"/>
    </row>
    <row r="55" spans="1:21" ht="45.75" customHeight="1">
      <c r="A55" s="7">
        <v>51</v>
      </c>
      <c r="B55" s="26" t="s">
        <v>631</v>
      </c>
      <c r="C55" s="26" t="s">
        <v>630</v>
      </c>
      <c r="D55" s="21">
        <v>3</v>
      </c>
      <c r="E55" s="21">
        <v>1750</v>
      </c>
      <c r="F55" s="21">
        <f t="shared" si="2"/>
        <v>18</v>
      </c>
      <c r="G55" s="9" t="s">
        <v>170</v>
      </c>
      <c r="H55" s="21">
        <f t="shared" si="3"/>
        <v>31500</v>
      </c>
      <c r="I55" s="21">
        <v>10</v>
      </c>
      <c r="J55" s="21">
        <v>0</v>
      </c>
      <c r="K55" s="21">
        <v>8</v>
      </c>
      <c r="L55" s="21">
        <v>0</v>
      </c>
      <c r="M55" s="21" t="s">
        <v>68</v>
      </c>
      <c r="N55" s="21" t="s">
        <v>68</v>
      </c>
      <c r="O55" s="10"/>
      <c r="P55" s="11">
        <v>0</v>
      </c>
      <c r="Q55" s="10"/>
      <c r="R55" s="22" t="s">
        <v>72</v>
      </c>
      <c r="S55" s="13" t="str">
        <f t="shared" si="0"/>
        <v>否</v>
      </c>
      <c r="T55" s="13" t="str">
        <f t="shared" si="1"/>
        <v>是</v>
      </c>
      <c r="U55" s="14"/>
    </row>
    <row r="56" spans="1:21" ht="45.75" customHeight="1">
      <c r="A56" s="7">
        <v>52</v>
      </c>
      <c r="B56" s="26" t="s">
        <v>632</v>
      </c>
      <c r="C56" s="26" t="s">
        <v>633</v>
      </c>
      <c r="D56" s="21">
        <v>3</v>
      </c>
      <c r="E56" s="21">
        <v>1080</v>
      </c>
      <c r="F56" s="21">
        <f t="shared" si="2"/>
        <v>18</v>
      </c>
      <c r="G56" s="9" t="s">
        <v>170</v>
      </c>
      <c r="H56" s="21">
        <f t="shared" si="3"/>
        <v>19440</v>
      </c>
      <c r="I56" s="21">
        <v>10</v>
      </c>
      <c r="J56" s="21">
        <v>0</v>
      </c>
      <c r="K56" s="21">
        <v>8</v>
      </c>
      <c r="L56" s="21">
        <v>0</v>
      </c>
      <c r="M56" s="21" t="s">
        <v>68</v>
      </c>
      <c r="N56" s="21" t="s">
        <v>68</v>
      </c>
      <c r="O56" s="10"/>
      <c r="P56" s="11">
        <v>0</v>
      </c>
      <c r="Q56" s="10"/>
      <c r="R56" s="22" t="s">
        <v>72</v>
      </c>
      <c r="S56" s="13" t="str">
        <f t="shared" si="0"/>
        <v>否</v>
      </c>
      <c r="T56" s="13" t="str">
        <f t="shared" si="1"/>
        <v>是</v>
      </c>
      <c r="U56" s="14"/>
    </row>
    <row r="57" spans="1:21" ht="45.75" customHeight="1">
      <c r="A57" s="7">
        <v>53</v>
      </c>
      <c r="B57" s="26" t="s">
        <v>611</v>
      </c>
      <c r="C57" s="26" t="s">
        <v>634</v>
      </c>
      <c r="D57" s="21">
        <v>3</v>
      </c>
      <c r="E57" s="21">
        <v>852</v>
      </c>
      <c r="F57" s="21">
        <f t="shared" si="2"/>
        <v>30</v>
      </c>
      <c r="G57" s="9" t="s">
        <v>170</v>
      </c>
      <c r="H57" s="21">
        <f t="shared" si="3"/>
        <v>25560</v>
      </c>
      <c r="I57" s="21">
        <v>14</v>
      </c>
      <c r="J57" s="21">
        <v>6</v>
      </c>
      <c r="K57" s="21">
        <v>7</v>
      </c>
      <c r="L57" s="21">
        <v>3</v>
      </c>
      <c r="M57" s="21" t="s">
        <v>68</v>
      </c>
      <c r="N57" s="21" t="s">
        <v>72</v>
      </c>
      <c r="O57" s="10"/>
      <c r="P57" s="11">
        <v>0</v>
      </c>
      <c r="Q57" s="10"/>
      <c r="R57" s="22" t="s">
        <v>72</v>
      </c>
      <c r="S57" s="13" t="str">
        <f t="shared" si="0"/>
        <v>是</v>
      </c>
      <c r="T57" s="13" t="str">
        <f t="shared" si="1"/>
        <v>否</v>
      </c>
      <c r="U57" s="14"/>
    </row>
    <row r="58" spans="1:21" ht="45.75" customHeight="1">
      <c r="A58" s="7">
        <v>54</v>
      </c>
      <c r="B58" s="26" t="s">
        <v>613</v>
      </c>
      <c r="C58" s="26" t="s">
        <v>635</v>
      </c>
      <c r="D58" s="21">
        <v>3</v>
      </c>
      <c r="E58" s="21">
        <v>1045</v>
      </c>
      <c r="F58" s="21">
        <f t="shared" si="2"/>
        <v>18</v>
      </c>
      <c r="G58" s="9" t="s">
        <v>170</v>
      </c>
      <c r="H58" s="21">
        <f t="shared" si="3"/>
        <v>18810</v>
      </c>
      <c r="I58" s="21">
        <v>10</v>
      </c>
      <c r="J58" s="21">
        <v>0</v>
      </c>
      <c r="K58" s="21">
        <v>8</v>
      </c>
      <c r="L58" s="21">
        <v>0</v>
      </c>
      <c r="M58" s="21" t="s">
        <v>68</v>
      </c>
      <c r="N58" s="21" t="s">
        <v>68</v>
      </c>
      <c r="O58" s="10"/>
      <c r="P58" s="11">
        <v>0</v>
      </c>
      <c r="Q58" s="10"/>
      <c r="R58" s="22" t="s">
        <v>72</v>
      </c>
      <c r="S58" s="13" t="str">
        <f t="shared" si="0"/>
        <v>否</v>
      </c>
      <c r="T58" s="13" t="str">
        <f t="shared" si="1"/>
        <v>是</v>
      </c>
      <c r="U58" s="14"/>
    </row>
    <row r="59" spans="1:21" ht="45.75" customHeight="1">
      <c r="A59" s="7">
        <v>55</v>
      </c>
      <c r="B59" s="26" t="s">
        <v>623</v>
      </c>
      <c r="C59" s="26" t="s">
        <v>636</v>
      </c>
      <c r="D59" s="21">
        <v>3</v>
      </c>
      <c r="E59" s="21">
        <v>804</v>
      </c>
      <c r="F59" s="21">
        <f t="shared" si="2"/>
        <v>32</v>
      </c>
      <c r="G59" s="9" t="s">
        <v>170</v>
      </c>
      <c r="H59" s="21">
        <f t="shared" si="3"/>
        <v>25728</v>
      </c>
      <c r="I59" s="21">
        <v>14</v>
      </c>
      <c r="J59" s="21">
        <v>6</v>
      </c>
      <c r="K59" s="21">
        <v>7</v>
      </c>
      <c r="L59" s="21">
        <v>5</v>
      </c>
      <c r="M59" s="21" t="s">
        <v>72</v>
      </c>
      <c r="N59" s="21" t="s">
        <v>72</v>
      </c>
      <c r="O59" s="10"/>
      <c r="P59" s="11">
        <v>0</v>
      </c>
      <c r="Q59" s="10"/>
      <c r="R59" s="22" t="s">
        <v>72</v>
      </c>
      <c r="S59" s="13" t="str">
        <f t="shared" si="0"/>
        <v>是</v>
      </c>
      <c r="T59" s="13" t="str">
        <f t="shared" si="1"/>
        <v>否</v>
      </c>
      <c r="U59" s="14"/>
    </row>
    <row r="60" spans="1:21" ht="45.75" customHeight="1">
      <c r="A60" s="7">
        <v>56</v>
      </c>
      <c r="B60" s="27" t="s">
        <v>637</v>
      </c>
      <c r="C60" s="27" t="s">
        <v>638</v>
      </c>
      <c r="D60" s="21">
        <v>3</v>
      </c>
      <c r="E60" s="21">
        <v>417</v>
      </c>
      <c r="F60" s="21">
        <f t="shared" si="2"/>
        <v>15.2</v>
      </c>
      <c r="G60" s="9" t="s">
        <v>170</v>
      </c>
      <c r="H60" s="21">
        <f t="shared" si="3"/>
        <v>6338.4</v>
      </c>
      <c r="I60" s="21">
        <v>12.2</v>
      </c>
      <c r="J60" s="21">
        <v>0</v>
      </c>
      <c r="K60" s="21">
        <v>3</v>
      </c>
      <c r="L60" s="21">
        <v>0</v>
      </c>
      <c r="M60" s="21" t="s">
        <v>68</v>
      </c>
      <c r="N60" s="21" t="s">
        <v>68</v>
      </c>
      <c r="O60" s="10"/>
      <c r="P60" s="11">
        <v>0</v>
      </c>
      <c r="Q60" s="10"/>
      <c r="R60" s="22" t="s">
        <v>72</v>
      </c>
      <c r="S60" s="13" t="str">
        <f t="shared" si="0"/>
        <v>否</v>
      </c>
      <c r="T60" s="13" t="str">
        <f t="shared" si="1"/>
        <v>否</v>
      </c>
      <c r="U60" s="28" t="s">
        <v>639</v>
      </c>
    </row>
    <row r="61" spans="1:21" ht="45.75" customHeight="1">
      <c r="A61" s="7">
        <v>57</v>
      </c>
      <c r="B61" s="29" t="s">
        <v>640</v>
      </c>
      <c r="C61" s="27"/>
      <c r="D61" s="19">
        <v>3</v>
      </c>
      <c r="E61" s="19"/>
      <c r="F61" s="19"/>
      <c r="G61" s="22">
        <v>22251</v>
      </c>
      <c r="H61" s="19">
        <f>G61</f>
        <v>22251</v>
      </c>
      <c r="I61" s="21"/>
      <c r="J61" s="21"/>
      <c r="K61" s="21"/>
      <c r="L61" s="21"/>
      <c r="M61" s="21"/>
      <c r="N61" s="21"/>
      <c r="O61" s="10">
        <v>1</v>
      </c>
      <c r="P61" s="11"/>
      <c r="Q61" s="10"/>
      <c r="R61" s="22" t="s">
        <v>68</v>
      </c>
      <c r="S61" s="22" t="s">
        <v>68</v>
      </c>
      <c r="T61" s="22" t="s">
        <v>68</v>
      </c>
      <c r="U61" s="28" t="s">
        <v>641</v>
      </c>
    </row>
    <row r="62" spans="1:21" ht="39" customHeight="1">
      <c r="A62" s="7">
        <v>58</v>
      </c>
      <c r="B62" s="27" t="s">
        <v>642</v>
      </c>
      <c r="C62" s="27" t="s">
        <v>643</v>
      </c>
      <c r="D62" s="18">
        <v>3</v>
      </c>
      <c r="E62" s="18"/>
      <c r="F62" s="18"/>
      <c r="G62" s="18">
        <v>2730</v>
      </c>
      <c r="H62" s="18">
        <v>20000</v>
      </c>
      <c r="I62" s="18"/>
      <c r="J62" s="18"/>
      <c r="K62" s="18"/>
      <c r="L62" s="18"/>
      <c r="M62" s="18" t="s">
        <v>170</v>
      </c>
      <c r="N62" s="18"/>
      <c r="O62" s="30"/>
      <c r="P62" s="11">
        <v>0</v>
      </c>
      <c r="Q62" s="30"/>
      <c r="R62" s="31" t="s">
        <v>68</v>
      </c>
      <c r="S62" s="13" t="str">
        <f>IF(J62=0,"否","是")</f>
        <v>否</v>
      </c>
      <c r="T62" s="13" t="str">
        <f>IF(K62&lt;=7,"否","是")</f>
        <v>否</v>
      </c>
      <c r="U62" s="28" t="s">
        <v>644</v>
      </c>
    </row>
    <row r="63" spans="1:21" s="1" customFormat="1" ht="33" customHeight="1">
      <c r="A63" s="7"/>
      <c r="B63" s="32"/>
      <c r="C63" s="33"/>
      <c r="D63" s="34"/>
      <c r="E63" s="35">
        <f>SUM(E5:E62)</f>
        <v>60434</v>
      </c>
      <c r="F63" s="35"/>
      <c r="G63" s="35">
        <f>SUM(G5:G62)</f>
        <v>24981</v>
      </c>
      <c r="H63" s="35">
        <f>SUM(H5:H62)</f>
        <v>1759133.4</v>
      </c>
      <c r="I63" s="34"/>
      <c r="J63" s="34"/>
      <c r="K63" s="34"/>
      <c r="L63" s="34"/>
      <c r="M63" s="34"/>
      <c r="N63" s="34"/>
      <c r="O63" s="36">
        <f>SUM(O5:O62)</f>
        <v>1</v>
      </c>
      <c r="P63" s="36">
        <f>SUM(P5:P62)</f>
        <v>4</v>
      </c>
      <c r="Q63" s="36">
        <f>SUM(Q5:Q62)</f>
        <v>0</v>
      </c>
      <c r="R63" s="37"/>
      <c r="S63" s="37"/>
      <c r="T63" s="37"/>
      <c r="U63" s="38"/>
    </row>
  </sheetData>
  <mergeCells count="22">
    <mergeCell ref="U2:U4"/>
    <mergeCell ref="P2:P4"/>
    <mergeCell ref="Q2:Q4"/>
    <mergeCell ref="R2:R4"/>
    <mergeCell ref="S2:S4"/>
    <mergeCell ref="T2:T4"/>
    <mergeCell ref="A1:U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</mergeCells>
  <phoneticPr fontId="21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人员一览表</vt:lpstr>
      <vt:lpstr>唯亭A标设备一览表</vt:lpstr>
      <vt:lpstr>唯亭B标设备一览表</vt:lpstr>
      <vt:lpstr>胜浦A标设备一览表</vt:lpstr>
      <vt:lpstr>唯亭A标段信息</vt:lpstr>
      <vt:lpstr>唯亭B标段信息</vt:lpstr>
      <vt:lpstr>胜浦A标段信息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2025-09-09T05:46:00Z</cp:lastPrinted>
  <dcterms:created xsi:type="dcterms:W3CDTF">2022-03-29T08:50:00Z</dcterms:created>
  <dcterms:modified xsi:type="dcterms:W3CDTF">2025-11-07T03:10:06Z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3C3CE7A2D36843E79F80DA54E38CCC80</vt:lpwstr>
  </property>
  <property fmtid="{D5CDD505-2E9C-101B-9397-08002B2CF9AE}" pid="3" name="KSOProductBuildVer">
    <vt:lpwstr>2052-12.1.0.23542</vt:lpwstr>
  </property>
</Properties>
</file>