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15"/>
  </bookViews>
  <sheets>
    <sheet name="报价汇总表" sheetId="19" r:id="rId1"/>
    <sheet name="花坛葬" sheetId="1" r:id="rId2"/>
    <sheet name="传统葬" sheetId="2" r:id="rId3"/>
    <sheet name="土建工程" sheetId="18" r:id="rId4"/>
  </sheets>
  <definedNames>
    <definedName name="_xlnm.Print_Titles" localSheetId="3">土建工程!$1:$2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<sst xmlns="http://schemas.openxmlformats.org/spreadsheetml/2006/main" count="332" uniqueCount="191">
  <si>
    <t>栗子山公墓贤观苑一期墓材采购安装项目
投标报价汇总表</t>
  </si>
  <si>
    <t>序号</t>
  </si>
  <si>
    <t>单项工程名称</t>
  </si>
  <si>
    <t>造价（元）</t>
  </si>
  <si>
    <t>备注</t>
  </si>
  <si>
    <t>花坛葬墓材采购安装</t>
  </si>
  <si>
    <t>传统葬墓材采购安装</t>
  </si>
  <si>
    <t>土建工程</t>
  </si>
  <si>
    <t>暂列金额</t>
  </si>
  <si>
    <t>合计</t>
  </si>
  <si>
    <t>花坛葬墓碑工程量清单报价表</t>
  </si>
  <si>
    <t>材料名称</t>
  </si>
  <si>
    <t>材料品种</t>
  </si>
  <si>
    <t>材料规格</t>
  </si>
  <si>
    <t>单位</t>
  </si>
  <si>
    <t>数量</t>
  </si>
  <si>
    <t>单价（元）</t>
  </si>
  <si>
    <t>合价（元）</t>
  </si>
  <si>
    <t>花坛葬1（保护箱）</t>
  </si>
  <si>
    <t>印度红</t>
  </si>
  <si>
    <t>535*290*420</t>
  </si>
  <si>
    <t>个</t>
  </si>
  <si>
    <t>1、具体样式及数据详见设计图纸；2、此报价含材料及加工费、安装费、管理费、利润、措施费、规费及税金等（土建基础费用另计）</t>
  </si>
  <si>
    <t>花坛葬1（内盖板）</t>
  </si>
  <si>
    <t>φ185*15</t>
  </si>
  <si>
    <t>花坛葬1（盖板）</t>
  </si>
  <si>
    <t>530*290*120</t>
  </si>
  <si>
    <t>花坛葬2（保护箱）</t>
  </si>
  <si>
    <t>花坛葬2（内盖板）</t>
  </si>
  <si>
    <t>花坛葬2（盖板）</t>
  </si>
  <si>
    <t>花坛葬2（小碑）</t>
  </si>
  <si>
    <t>220*110*190</t>
  </si>
  <si>
    <t>花坛葬3（保护箱）</t>
  </si>
  <si>
    <t>花坛葬3（内盖板）</t>
  </si>
  <si>
    <t>花坛葬3（盖板）</t>
  </si>
  <si>
    <t>花坛葬3（小碑）</t>
  </si>
  <si>
    <t>花坛葬4（保护箱）</t>
  </si>
  <si>
    <t>花坛葬4（内盖板）</t>
  </si>
  <si>
    <t>花坛葬4（盖板）</t>
  </si>
  <si>
    <t>传统墓墓碑工程量清单报价表</t>
  </si>
  <si>
    <t>款号</t>
  </si>
  <si>
    <t>骨灰盒朝向</t>
  </si>
  <si>
    <t>石材种类</t>
  </si>
  <si>
    <t>保护箱尺寸</t>
  </si>
  <si>
    <t>面对面</t>
  </si>
  <si>
    <t>印度SR</t>
  </si>
  <si>
    <t>670*475*370H</t>
  </si>
  <si>
    <t>印度黑</t>
  </si>
  <si>
    <t>黑山琦</t>
  </si>
  <si>
    <t>猫眼石</t>
  </si>
  <si>
    <t>墓型一地块合计</t>
  </si>
  <si>
    <t>660*445*370H</t>
  </si>
  <si>
    <t>印度桃木芯</t>
  </si>
  <si>
    <t>英国棕</t>
  </si>
  <si>
    <t>印度兰彩</t>
  </si>
  <si>
    <t>墓型二地块合计</t>
  </si>
  <si>
    <t>朝南</t>
  </si>
  <si>
    <t>Y1</t>
  </si>
  <si>
    <t>830*360*370H</t>
  </si>
  <si>
    <t>墓型三地块合计</t>
  </si>
  <si>
    <t>总计</t>
  </si>
  <si>
    <t>土建工程工程量清单报价表</t>
  </si>
  <si>
    <t>项目名称</t>
  </si>
  <si>
    <t>项目特征</t>
  </si>
  <si>
    <t>工程量</t>
  </si>
  <si>
    <t>一</t>
  </si>
  <si>
    <t>土方工程</t>
  </si>
  <si>
    <t>清表</t>
  </si>
  <si>
    <t>1、土壤类别：一二类土
2、挖土深度：20cm
3、弃土运距：场内运输用于绿化填土</t>
  </si>
  <si>
    <t>m3</t>
  </si>
  <si>
    <t>回填方</t>
  </si>
  <si>
    <t>1、密实度要求：详见设计图纸要求
2、填方材料品种：素土压实
3、填方来源、运距：外购土方（土源由投标人自行考虑，运距结算不作调整）</t>
  </si>
  <si>
    <t>大型机械进退场费</t>
  </si>
  <si>
    <t>投标人自行考虑，结算不作调整</t>
  </si>
  <si>
    <t>项</t>
  </si>
  <si>
    <t>二</t>
  </si>
  <si>
    <t>车库拆除</t>
  </si>
  <si>
    <t>1、拆除名称：车库建筑物（砖砌体、钢筋砼体结构）（拆除至原地面标高并整平）
2、拆除构件的厚度或规格尺寸：投标人需要踏勘现场，以现场实际情况为准。
3、构件表面的附着物种类：投标人需要踏勘现场，以现场实际情况为准。
4、拆除废弃物运输：拆除废弃物用作回填材料考虑，场内运转次数由投标人自行考虑，结算不作调整。
5、现有楼房的楼梯间保留，车库与楼梯间之间做保护性拆除，拆除后外露面做粉刷处理，二楼走廊缺口处采用原有铝合金窗材质样式封堵。
6、拆除物规格大小应符合建筑垃圾回填的要求，投标人应考虑此产生的费用。
7、本清单工程量固化，结算不作调整。</t>
  </si>
  <si>
    <t>临时厕所拆除</t>
  </si>
  <si>
    <t>1、拆除名称：现有临时厕所（砖砌体、钢筋砼体结构）
2、拆除物破碎（符合建筑垃圾回填条件）及场内运输
3、本清单工程量固化，结算不作调整。</t>
  </si>
  <si>
    <t>石栏杆拆除</t>
  </si>
  <si>
    <t>1、拆除名称：石栏杆
2、拆除物破碎（符合建筑垃圾回填条件）及场内运输
3、本清单工程量固化，结算不作调整。</t>
  </si>
  <si>
    <t>零星砖砌体拆除</t>
  </si>
  <si>
    <t>1、砌体名称：零星砖砌体拆除（除了卫生间及车库建筑物以外的零星砖砌体）
2、拆除物场内运输</t>
  </si>
  <si>
    <t>混凝土地坪拆除</t>
  </si>
  <si>
    <t>1、构件名称：混凝土地坪
2、拆除构件的厚度或规格尺寸：综合考虑
3、拆除物场内运输</t>
  </si>
  <si>
    <t>挡土墙1</t>
  </si>
  <si>
    <r>
      <rPr>
        <sz val="11"/>
        <color theme="1"/>
        <rFont val="宋体"/>
        <charset val="134"/>
        <scheme val="minor"/>
      </rPr>
      <t xml:space="preserve">1、挖沟槽土方：三类土、挖土深度2M内、弃土场内运输
2、基础回填：素土回填，利用现场土方
3、反滤层回填：反滤层（砂砾石）、反滤层与墙体之间铺设土工布
4、砼基础垫层：100mm厚C15商品砼
5、挡土墙：C35商品砼（含上部的排水沟体积砼）
6、现浇构件钢筋：详见设计图纸（含上部的排水沟钢筋）
7、泄水孔：φ110PVC管、200*200砾石滤砂反滤层
8、排水沟盖板：600*350*30沙漠红排水沟打孔盖板
9、清单工程量为垫层、基础和挡土墙墙身的砼体积量（含上部的排水沟体积砼量），结算时按照实际垫层、基础和挡土墙墙身的砼体积量作为结算工程量（含上部的排水沟体积砼量）
</t>
    </r>
    <r>
      <rPr>
        <sz val="11"/>
        <rFont val="宋体"/>
        <charset val="134"/>
        <scheme val="minor"/>
      </rPr>
      <t>10、具体作品详见施工图纸</t>
    </r>
  </si>
  <si>
    <t>挡土墙2</t>
  </si>
  <si>
    <r>
      <rPr>
        <sz val="11"/>
        <color theme="1"/>
        <rFont val="宋体"/>
        <charset val="134"/>
        <scheme val="minor"/>
      </rPr>
      <t>1、挖沟槽土方：三类土、挖土深度2M内、弃土场内运输
2、基础回填：素土回填，利用现场土方
3、反滤层回填：反滤层（砂砾石）、反滤层与墙体之间铺设土工布
4、砼基础垫层： 100mm厚C15商品砼
5、挡土墙：C35商品砼
6、现浇构件钢筋：详见设计图纸
7、泄水孔：φ110PVC管、200*200砾石滤砂反滤层
8、压顶：200*50mm北大青压顶
9、清单工程量为垫层、基础和挡土墙墙身的砼体积量，结算时按照实际垫层、基础和挡土墙墙身的砼体积量作为结算工程量</t>
    </r>
    <r>
      <rPr>
        <sz val="11"/>
        <rFont val="宋体"/>
        <charset val="134"/>
        <scheme val="minor"/>
      </rPr>
      <t xml:space="preserve">
10、具体作品详见施工图纸</t>
    </r>
  </si>
  <si>
    <t>1.5m宽混凝土道路（道路两侧路牙在花池中另计）</t>
  </si>
  <si>
    <t>1、路床整形
2、垫层：150mm厚碎石
3、水泥混凝土基础：150mm厚C30商品砼
4、钢筋设置：参数详见设计图纸
5、清单工程量为砼道路顶面面积量，结算时按照实际砼道路顶面面积量作为结算工程量
6、具体作品详见施工图纸</t>
  </si>
  <si>
    <t>m2</t>
  </si>
  <si>
    <t>花坛路牙及现场道路侧路牙</t>
  </si>
  <si>
    <t>1、材料品种、规格：120宽130高654#道牙石
2、基础、垫层：材料品种、厚度：30厚1:2.5水泥砂浆
3、具体作品详见施工图纸</t>
  </si>
  <si>
    <t>m</t>
  </si>
  <si>
    <t>新旧建筑衔接处路牙</t>
  </si>
  <si>
    <t>1、材料品种、规格：120宽150高603#道牙石
2、基础、垫层：材料品种、厚度：30厚1:2.5水泥砂浆
3、具体作品详见施工图纸</t>
  </si>
  <si>
    <t>园区道路-1.2m宽道路</t>
  </si>
  <si>
    <t>1、路床整形
2、垫层：150mm厚碎石
3、水泥混凝土基础：100mm厚C30商品砼
4、钢筋设置：参数详见设计图纸
5、面层铺装种类：300*300*30厚603#拉丝、300*300*30厚沙漠红拉丝面、600*100*30厚北大青哑光收边（30厚1:2.5干硬性水泥砂浆）
6、路牙：60宽150北大青道牙石
7、清单工程量为路面铺装面积量，结算时按照实际路面铺装面积量作为结算工程量
8、具体作品详见施工图纸</t>
  </si>
  <si>
    <t>园区道路-1.2m宽道路（带排水沟段）</t>
  </si>
  <si>
    <t>1、路床整形
2、垫层：150mm厚碎石
3、水泥混凝土基础：100mm厚C30商品砼
4、钢筋设置：参数详见设计图纸
5、面层铺装种类：300*150*30厚603#拉丝、600*75*30厚北大青哑光收边（30厚1:2.5干硬性水泥砂浆）
6、清单工程量为路面铺装面积量（不含排水沟盖板宽度），结算时按照实际路面铺装面积量（不含排水沟盖板宽度）作为结算工程量
7、具体作品详见施工图纸</t>
  </si>
  <si>
    <t>园区道路-0.75m宽道路</t>
  </si>
  <si>
    <t>1、路床整形
2、垫层：100mm厚碎石
3、水泥混凝土基础：100mm厚C30商品砼
4、钢筋设置：参数详见设计图纸
5、面层铺装种类：300*150*30厚603#拉丝、150*150*30厚603#拉丝面、600*75*30厚北大青哑光收边（30厚1:2.5干硬性水泥砂浆）
6、清单工程量为路面铺装面积量，结算时按照实际路面铺装面积量作为结算工程量
7、具体作品详见施工图纸</t>
  </si>
  <si>
    <t>花坛葬（一~四）基础</t>
  </si>
  <si>
    <t>1、原土打底夯
2、垫层：100mm厚C15商品砼
3、基础：100mm厚C35商品砼
4、钢筋设置：参数详见设计图纸
5、清单工程量为垫层和基础的砼体积量，结算时按照实际垫层和基础的砼体积量作为结算工程量
6、具体作品详见施工图纸</t>
  </si>
  <si>
    <t>墓型一基础</t>
  </si>
  <si>
    <t>1、挖沟槽土方：三类土、挖土深度2M内、弃土场内运输
2、基础回填：素土回填，利用现场土方
3、垫层：100mm厚C15商品砼
4、基础：C35商品砼（尺寸详见图纸）
5、钢筋设置：参数详见设计图纸
6、清单工程量为垫层和基础的砼体积量，结算时按照实际垫层和基础的砼体积量作为结算工程量
7、具体作品详见施工图纸</t>
  </si>
  <si>
    <t>墓型二基础</t>
  </si>
  <si>
    <t>墓型三基础</t>
  </si>
  <si>
    <t>墓型三+X挡墙</t>
  </si>
  <si>
    <t>1、挖沟槽土方：三类土、挖土深度2M内、弃土场内运输
2、基础回填：素土回填，利用现场土方
3、垫层：100mm厚C15商品砼
4、基础：C35商品砼（尺寸详见图纸）
5、钢筋设置：参数详见设计图纸
6、零星砌砖：MU10实心黏土砖、DM7.5水泥混合砂浆（2cm1：2水泥砂浆粉刷）
7、清单工程量为垫层和基础的砼体积量，结算时按照实际垫层和基础的砼体积量作为结算工程量
8、具体作品详见施工图纸</t>
  </si>
  <si>
    <t>护栏</t>
  </si>
  <si>
    <t>1、挖沟槽土方：三类土、挖土深度2M内、弃土场内运输
2、基础回填：素土回填，利用现场土方
3、垫层：100mm厚C15商品砼
4、基础：250mm厚C35商品砼
5、独立基础：400*400mmC35商品砼
6、钢筋设置：参数详见设计图纸
7、零星砌砖：MU10实心黏土砖、DM7.5水泥混合砂浆
8、栏杆：两侧为150*180整石柱，底部为120*150整石，不锈钢仿木纹漆
9、具体作品详见施工图纸</t>
  </si>
  <si>
    <t>组</t>
  </si>
  <si>
    <t>圆形树池座椅</t>
  </si>
  <si>
    <t>1、挖沟槽土方：三类土、挖土深度2M内、弃土场内运输
2、基础回填：素土回填，利用现场土方
3、垫层：100mm厚C15商品砼
4、基础：200mm厚C35商品砼
5、独立基础：400*400mmC35商品砼
6、钢筋设置：参数详见设计图纸
7、石柱：300*200*490h座椅整石柱619#
8、坐凳面：30*30*3厚方钢龙骨，仿菠萝格木纹漆（30*30*2角钢与龙骨焊接，M8膨胀螺栓固定）、30厚菠萝格防腐木密拼（异形加工）不锈钢自攻螺丝固定
9、黑色卵石园路：40厚1：2水泥砂浆粘贴、φ20~30黑色卵石立铺（嵌入1/2)、卵石缝隙灌3mm厚素水泥浆、草酸清洗卵石
10、园路：766*137*30厚（525*89*30厚）北大青收边（30厚1:2.5干硬性水泥砂浆）
11、具体作品详见施工图纸</t>
  </si>
  <si>
    <t>石材坐凳</t>
  </si>
  <si>
    <t>1、挖沟槽土方：三类土、挖土深度2M内、弃土场内运输
2、基础回填：素土回填，利用现场土方
3、垫层：100mm厚C15商品砼
4、基础：200mm厚C35商品砼
5、钢筋设置：参数详见设计图纸
6、石材坐凳面：300*100*470坐凳腿619#光面（顶部留2cm榫槽）、80厚坐凳面619#光面（四角磨1/4圆）
7、具体作品详见施工图纸</t>
  </si>
  <si>
    <t>铺装A</t>
  </si>
  <si>
    <t>1、垫层：150mm厚碎石
2、基础：100mm厚C30商品砼
3、钢筋设置：参数详见设计图纸
4、园路：612*135*30厚北大青荔枝面、551*332*30厚沙漠红荔枝面、594*264*30厚北大青荔枝面、φ440*30厚橄榄绿哑光
5、清单工程量为路面铺装面积量，结算时按照实际路面铺装面积量作为结算工程量
6、具体作品详见施工图纸</t>
  </si>
  <si>
    <t>铺装B</t>
  </si>
  <si>
    <t>1、垫层：150mm厚碎石
2、基础：100mm厚C30商品砼
3、钢筋设置：参数详见设计图纸
4、园路：536*238*30厚北大青荔枝面、707*203*30厚603#荔枝面、594*264*30厚北大青荔枝面、φ440*30厚灯彩兰哑光
5、清单工程量为路面铺装面积量，结算时按照实际路面铺装面积量作为结算工程量
6、具体作品详见施工图纸</t>
  </si>
  <si>
    <t>铺装C</t>
  </si>
  <si>
    <t>1、垫层：150mm厚碎石
2、基础：100mm厚C30商品砼
3、钢筋设置：参数详见设计图纸
4、园路：612*135*30厚北大青荔枝面、551*332*30厚小花拉丝面、φ840*30厚603#荔枝面、φ450*30厚奥罗拉哑光
5、清单工程量为路面铺装面积量，结算时按照实际路面铺装面积量作为结算工程量
6、具体作品详见施工图纸</t>
  </si>
  <si>
    <t>西北角铺装</t>
  </si>
  <si>
    <t>1、垫层：150mm厚碎石
2、基础：100mm厚C30商品砼
3、钢筋设置：参数详见设计图纸
4、园路：200宽*30厚北大青哑光收边、600*200*30厚北大青拉丝面、600*200*30厚603#拉丝面
5、清单工程量为路面铺装面积量（不含铺装ABC及树池坐凳面积），结算时按照实际路面铺装面积量作为结算工程量（不含铺装ABC及树池坐凳面积）
6、具体作品详见施工图纸</t>
  </si>
  <si>
    <t>台阶一</t>
  </si>
  <si>
    <t>1、挖基坑土方：三类土、挖土深度2M内、弃土场内运输
2、基础回填：素土回填，利用现场土方
3、砖墙垫层：100mm厚C15商品砼
4、砖墙基础：300mm厚C35商品砼
5、钢筋设置：参数详见设计图纸
6、砖基础：MU10实心黏土砖、DM7.5水泥混合砂浆
7、梯梁：详见设计图纸G-04（Tl截面）
8、台阶：150mm碎石垫层、150mmC30砼、30厚603#台阶踏面、20厚603#台阶踢面
9、清单工程量为台阶投影面积量，结算时按照实际台阶投影面积作为结算工程量
10、具体作品详见施工图纸</t>
  </si>
  <si>
    <t>台阶二</t>
  </si>
  <si>
    <t>台阶三</t>
  </si>
  <si>
    <t>1、挖基坑土方：三类土、挖土深度2M内、弃土场内运输
2、基础回填：素土回填，利用现场土方
3、钢筋设置：参数详见设计图纸
4、台阶：150mm碎石垫层、150mmC30砼、30厚603#台阶踏面、20厚603#台阶踢面
5、清单工程量为台阶投影面积量，结算时按照实际台阶投影面积作为结算工程量
6、具体作品详见施工图纸</t>
  </si>
  <si>
    <t>踏步</t>
  </si>
  <si>
    <t>点风景石</t>
  </si>
  <si>
    <t>1、自然石采用三峡石，形态自然美观，底部埋入土中3~5cm，周边搭配种植。
2、具体作品详见施工图纸</t>
  </si>
  <si>
    <t>三</t>
  </si>
  <si>
    <t>绿化工程</t>
  </si>
  <si>
    <t>整理绿化用地</t>
  </si>
  <si>
    <t>1、整理绿化用地，整理方式由投标人自行考虑，结算不作调整。
2、整理绿化用地产生的废弃物外运由投标人自行考虑，结算不作调整。</t>
  </si>
  <si>
    <t>桂花</t>
  </si>
  <si>
    <t>1、种类：桂花（高度250~350cm，冠幅200~230，分支高60~100cm）
2、养护期：2年，二级养护标准</t>
  </si>
  <si>
    <t>株</t>
  </si>
  <si>
    <t>日本红枫</t>
  </si>
  <si>
    <t>1、种类：日本红枫（高度120~150cm，冠幅70~100，布袋苗，树型优美，有飘枝）
2、养护期：2年，二级养护标准</t>
  </si>
  <si>
    <t>红枫</t>
  </si>
  <si>
    <t>1、种类：红枫（高度120~150cm，地径3~4cm，冠幅70~100，层次分明，树型好）
2、养护期：2年，二级养护标准</t>
  </si>
  <si>
    <t>紫薇</t>
  </si>
  <si>
    <t>1、种类：紫薇（高度180~250cm，地径5~6cm，冠幅100~120，分枝点100~120cm）
2、养护期：2年，二级养护标准</t>
  </si>
  <si>
    <t>亮晶女贞球</t>
  </si>
  <si>
    <t>1、种类：亮晶女贞球（高度30~40cm，冠幅30~40，球形饱满 不脱脚）
2、养护期：2年，二级养护标准</t>
  </si>
  <si>
    <t>红叶石楠</t>
  </si>
  <si>
    <t>1、种类：红叶石楠（高度100~120cm，冠幅30~40，篱笆苗，2~4个主枝）
2、养护期：2年，二级养护标准</t>
  </si>
  <si>
    <t>亮晶女贞塔型</t>
  </si>
  <si>
    <t>1、种类：亮晶女贞塔型（高度70~100cm，冠幅30~40，叶密实不脱脚）
2、养护期：2年，二级养护标准</t>
  </si>
  <si>
    <t>红宝石南天竺</t>
  </si>
  <si>
    <t>1、种类：红宝石南天竺（高度30~35cm，冠幅25~35，3加仑苗）
2、养护期：2年，二级养护标准</t>
  </si>
  <si>
    <t>蓝叶山菅兰</t>
  </si>
  <si>
    <t>1、种类：蓝叶山菅兰（高度40~45cm，冠幅40~45，2加仑苗）
2、养护期：2年，二级养护标准</t>
  </si>
  <si>
    <t>皮球柏</t>
  </si>
  <si>
    <t>1、种类：皮球柏（高度30~35cm，冠幅30~40，5加仑苗）
2、养护期：2年，二级养护标准</t>
  </si>
  <si>
    <t>北海道黄杨</t>
  </si>
  <si>
    <t>1、苗木、花卉种类：北海道黄杨（高度120~150cm，8株/m，2~3杆每棵）
2、养护期：2年，二级养护标准</t>
  </si>
  <si>
    <t>四季桂绿篱</t>
  </si>
  <si>
    <t>1、苗木、花卉种类：四季桂绿篱（高度70~80cm，冠幅30~40cm，4株/m，230号大桶苗）
2、养护期：2年，二级养护标准</t>
  </si>
  <si>
    <t>藤本月季</t>
  </si>
  <si>
    <t>1、苗木、花卉种类：藤本月季（高度100~150cm，4株/m，230号大桶苗）
2、养护期：2年，二级养护标准</t>
  </si>
  <si>
    <t>红叶石楠中篱</t>
  </si>
  <si>
    <t>1、苗木、花卉种类：红叶石楠中篱（高度80~100cm，冠幅30~50cm，4株/m，球形篱笆苗，叶密实）
2、养护期：2年，二级养护标准</t>
  </si>
  <si>
    <t>红花继木</t>
  </si>
  <si>
    <t>1、苗木、花卉种类：红花继木（高度20~25cm，蓬径20~25cm，50株/m2，120号杯苗）
2、养护期：2年，二级养护标准</t>
  </si>
  <si>
    <t>毛娟</t>
  </si>
  <si>
    <t>1、苗木、花卉种类：毛娟（高度20~25cm，蓬径20~25cm，50株/m2，120号杯苗）
2、养护期：2年，二级养护标准</t>
  </si>
  <si>
    <t>金森女贞</t>
  </si>
  <si>
    <t>1、苗木、花卉种类：金森女贞（高度20~25cm，蓬径20~25cm，50株/m2，120号杯苗）
2、养护期：2年，二级养护标准</t>
  </si>
  <si>
    <t>金丝苔草</t>
  </si>
  <si>
    <t>1、苗木、花卉种类：金丝苔草（高度20~25cm，蓬径20~25cm，40株/m2，1加仑盆苗）
2、养护期：2年，二级养护标准</t>
  </si>
  <si>
    <t>水果篮</t>
  </si>
  <si>
    <t>1、苗木、花卉种类：水果篮（高度20~25cm，蓬径20~25cm，40株/m2，1加仑盆苗）
2、养护期：2年，二级养护标准</t>
  </si>
  <si>
    <t>花叶络石</t>
  </si>
  <si>
    <t>1、苗木、花卉种类：花叶络石（高度5~10cm，蓬径18~20cm，40株/m2，190号盆）
2、养护期：2年，二级养护标准</t>
  </si>
  <si>
    <t>六道木</t>
  </si>
  <si>
    <t>1、苗木、花卉种类：六道木（高度10~15cm，蓬径18~20cm，40株/m2，150号盆）
2、养护期：2年，二级养护标准</t>
  </si>
  <si>
    <t>金叶石菖蒲</t>
  </si>
  <si>
    <t>1、苗木、花卉种类：金叶石菖蒲（高度20~25cm，蓬径15~20cm，40株/m2，1加仑盆苗）
2、养护期：2年，二级养护标准</t>
  </si>
  <si>
    <t>马尼拉草坪</t>
  </si>
  <si>
    <t>1、草皮种类：马尼拉草坪（满铺）
2、养护期：2年，二级养护标准</t>
  </si>
  <si>
    <t>移栽桂花</t>
  </si>
  <si>
    <t>1、种类：丛生桂花
2、移栽至建设单位指定位置，养护期：2年，二级养护标准</t>
  </si>
  <si>
    <t>移栽银杏</t>
  </si>
  <si>
    <t>1、种类：银杏（胸径20cm）
2、移栽至建设单位指定位置，养护期：2年，二级养护标准</t>
  </si>
  <si>
    <t>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</si>
</sst>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等线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18" sqref="D18"/>
    </sheetView>
  </sheetViews>
  <sheetFormatPr defaultColWidth="9" defaultRowHeight="13.5" outlineLevelRow="6" outlineLevelCol="3"/>
  <cols>
    <col min="1" max="1" width="10.375" style="1" customWidth="1"/>
    <col min="2" max="2" width="30.875" style="1" customWidth="1"/>
    <col min="3" max="3" width="21.75" style="2" customWidth="1"/>
    <col min="4" max="4" width="13.375" style="1" customWidth="1"/>
  </cols>
  <sheetData>
    <row r="1" ht="77" customHeight="1" spans="1:4">
      <c r="A1" s="38" t="s">
        <v>0</v>
      </c>
      <c r="B1" s="39"/>
      <c r="C1" s="40"/>
      <c r="D1" s="39"/>
    </row>
    <row r="2" ht="25" customHeight="1" spans="1:4">
      <c r="A2" s="22" t="s">
        <v>1</v>
      </c>
      <c r="B2" s="22" t="s">
        <v>2</v>
      </c>
      <c r="C2" s="23" t="s">
        <v>3</v>
      </c>
      <c r="D2" s="22" t="s">
        <v>4</v>
      </c>
    </row>
    <row r="3" ht="25" customHeight="1" spans="1:4">
      <c r="A3" s="10">
        <v>1</v>
      </c>
      <c r="B3" s="13" t="s">
        <v>5</v>
      </c>
      <c r="C3" s="12">
        <f>花坛葬!H17</f>
        <v>0</v>
      </c>
      <c r="D3" s="10"/>
    </row>
    <row r="4" ht="25" customHeight="1" spans="1:4">
      <c r="A4" s="10">
        <v>2</v>
      </c>
      <c r="B4" s="13" t="s">
        <v>6</v>
      </c>
      <c r="C4" s="12">
        <f>传统葬!H21</f>
        <v>0</v>
      </c>
      <c r="D4" s="10"/>
    </row>
    <row r="5" ht="25" customHeight="1" spans="1:4">
      <c r="A5" s="10">
        <v>3</v>
      </c>
      <c r="B5" s="13" t="s">
        <v>7</v>
      </c>
      <c r="C5" s="12">
        <f>土建工程!G65</f>
        <v>0</v>
      </c>
      <c r="D5" s="10"/>
    </row>
    <row r="6" ht="25" customHeight="1" spans="1:4">
      <c r="A6" s="10">
        <v>4</v>
      </c>
      <c r="B6" s="13" t="s">
        <v>8</v>
      </c>
      <c r="C6" s="12">
        <v>600000</v>
      </c>
      <c r="D6" s="10"/>
    </row>
    <row r="7" ht="25" customHeight="1" spans="1:4">
      <c r="A7" s="10">
        <v>5</v>
      </c>
      <c r="B7" s="13" t="s">
        <v>9</v>
      </c>
      <c r="C7" s="12">
        <f>SUM(C3:C5)</f>
        <v>0</v>
      </c>
      <c r="D7" s="10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20" sqref="L20"/>
    </sheetView>
  </sheetViews>
  <sheetFormatPr defaultColWidth="9" defaultRowHeight="13.5"/>
  <cols>
    <col min="1" max="1" width="7.125" style="1" customWidth="1"/>
    <col min="2" max="2" width="19.75" style="1" customWidth="1"/>
    <col min="3" max="3" width="12.25" style="1" customWidth="1"/>
    <col min="4" max="4" width="15.25" style="1" customWidth="1"/>
    <col min="5" max="5" width="9.125" style="1" customWidth="1"/>
    <col min="6" max="6" width="13" style="1" customWidth="1"/>
    <col min="7" max="7" width="13" style="2" customWidth="1"/>
    <col min="8" max="8" width="12.125" style="2" customWidth="1"/>
    <col min="9" max="9" width="14.875" customWidth="1"/>
  </cols>
  <sheetData>
    <row r="1" ht="61" customHeight="1" spans="1:9">
      <c r="A1" s="3" t="s">
        <v>10</v>
      </c>
      <c r="B1" s="3"/>
      <c r="C1" s="3"/>
      <c r="D1" s="3"/>
      <c r="E1" s="3"/>
      <c r="F1" s="3"/>
      <c r="G1" s="4"/>
      <c r="H1" s="4"/>
      <c r="I1" s="3"/>
    </row>
    <row r="2" ht="27" customHeight="1" spans="1:9">
      <c r="A2" s="22" t="s">
        <v>1</v>
      </c>
      <c r="B2" s="22" t="s">
        <v>11</v>
      </c>
      <c r="C2" s="22" t="s">
        <v>12</v>
      </c>
      <c r="D2" s="22" t="s">
        <v>13</v>
      </c>
      <c r="E2" s="22" t="s">
        <v>14</v>
      </c>
      <c r="F2" s="22" t="s">
        <v>15</v>
      </c>
      <c r="G2" s="23" t="s">
        <v>16</v>
      </c>
      <c r="H2" s="23" t="s">
        <v>17</v>
      </c>
      <c r="I2" s="22" t="s">
        <v>4</v>
      </c>
    </row>
    <row r="3" ht="20" customHeight="1" spans="1:9">
      <c r="A3" s="30">
        <v>1</v>
      </c>
      <c r="B3" s="31" t="s">
        <v>18</v>
      </c>
      <c r="C3" s="24" t="s">
        <v>19</v>
      </c>
      <c r="D3" s="24" t="s">
        <v>20</v>
      </c>
      <c r="E3" s="24" t="s">
        <v>21</v>
      </c>
      <c r="F3" s="24">
        <v>49</v>
      </c>
      <c r="G3" s="25"/>
      <c r="H3" s="25">
        <f>F3*G3</f>
        <v>0</v>
      </c>
      <c r="I3" s="34" t="s">
        <v>22</v>
      </c>
    </row>
    <row r="4" ht="20" customHeight="1" spans="1:9">
      <c r="A4" s="32"/>
      <c r="B4" s="31" t="s">
        <v>23</v>
      </c>
      <c r="C4" s="24" t="s">
        <v>19</v>
      </c>
      <c r="D4" s="24" t="s">
        <v>24</v>
      </c>
      <c r="E4" s="24" t="s">
        <v>21</v>
      </c>
      <c r="F4" s="24">
        <f>49*2</f>
        <v>98</v>
      </c>
      <c r="G4" s="25"/>
      <c r="H4" s="25">
        <f t="shared" ref="H4:H16" si="0">F4*G4</f>
        <v>0</v>
      </c>
      <c r="I4" s="35"/>
    </row>
    <row r="5" ht="20" customHeight="1" spans="1:9">
      <c r="A5" s="33"/>
      <c r="B5" s="31" t="s">
        <v>25</v>
      </c>
      <c r="C5" s="24" t="s">
        <v>19</v>
      </c>
      <c r="D5" s="24" t="s">
        <v>26</v>
      </c>
      <c r="E5" s="24" t="s">
        <v>21</v>
      </c>
      <c r="F5" s="24">
        <v>49</v>
      </c>
      <c r="G5" s="25"/>
      <c r="H5" s="25">
        <f t="shared" si="0"/>
        <v>0</v>
      </c>
      <c r="I5" s="35"/>
    </row>
    <row r="6" ht="20" customHeight="1" spans="1:9">
      <c r="A6" s="30">
        <v>2</v>
      </c>
      <c r="B6" s="31" t="s">
        <v>27</v>
      </c>
      <c r="C6" s="24" t="s">
        <v>19</v>
      </c>
      <c r="D6" s="24" t="s">
        <v>20</v>
      </c>
      <c r="E6" s="24" t="s">
        <v>21</v>
      </c>
      <c r="F6" s="24">
        <v>11</v>
      </c>
      <c r="G6" s="25"/>
      <c r="H6" s="25">
        <f t="shared" si="0"/>
        <v>0</v>
      </c>
      <c r="I6" s="35"/>
    </row>
    <row r="7" ht="20" customHeight="1" spans="1:9">
      <c r="A7" s="32"/>
      <c r="B7" s="31" t="s">
        <v>28</v>
      </c>
      <c r="C7" s="24" t="s">
        <v>19</v>
      </c>
      <c r="D7" s="24" t="s">
        <v>24</v>
      </c>
      <c r="E7" s="24" t="s">
        <v>21</v>
      </c>
      <c r="F7" s="24">
        <v>22</v>
      </c>
      <c r="G7" s="25"/>
      <c r="H7" s="25">
        <f t="shared" si="0"/>
        <v>0</v>
      </c>
      <c r="I7" s="35"/>
    </row>
    <row r="8" ht="20" customHeight="1" spans="1:9">
      <c r="A8" s="32"/>
      <c r="B8" s="31" t="s">
        <v>29</v>
      </c>
      <c r="C8" s="24" t="s">
        <v>19</v>
      </c>
      <c r="D8" s="24" t="s">
        <v>26</v>
      </c>
      <c r="E8" s="24" t="s">
        <v>21</v>
      </c>
      <c r="F8" s="24">
        <v>11</v>
      </c>
      <c r="G8" s="25"/>
      <c r="H8" s="25">
        <f t="shared" si="0"/>
        <v>0</v>
      </c>
      <c r="I8" s="35"/>
    </row>
    <row r="9" ht="20" customHeight="1" spans="1:9">
      <c r="A9" s="33"/>
      <c r="B9" s="31" t="s">
        <v>30</v>
      </c>
      <c r="C9" s="24" t="s">
        <v>19</v>
      </c>
      <c r="D9" s="24" t="s">
        <v>31</v>
      </c>
      <c r="E9" s="24" t="s">
        <v>21</v>
      </c>
      <c r="F9" s="24">
        <v>11</v>
      </c>
      <c r="G9" s="25"/>
      <c r="H9" s="25">
        <f t="shared" si="0"/>
        <v>0</v>
      </c>
      <c r="I9" s="35"/>
    </row>
    <row r="10" ht="20" customHeight="1" spans="1:9">
      <c r="A10" s="30">
        <v>3</v>
      </c>
      <c r="B10" s="31" t="s">
        <v>32</v>
      </c>
      <c r="C10" s="24" t="s">
        <v>19</v>
      </c>
      <c r="D10" s="24" t="s">
        <v>20</v>
      </c>
      <c r="E10" s="24" t="s">
        <v>21</v>
      </c>
      <c r="F10" s="24">
        <v>23</v>
      </c>
      <c r="G10" s="25"/>
      <c r="H10" s="25">
        <f t="shared" si="0"/>
        <v>0</v>
      </c>
      <c r="I10" s="35"/>
    </row>
    <row r="11" ht="20" customHeight="1" spans="1:9">
      <c r="A11" s="32"/>
      <c r="B11" s="31" t="s">
        <v>33</v>
      </c>
      <c r="C11" s="24" t="s">
        <v>19</v>
      </c>
      <c r="D11" s="24" t="s">
        <v>24</v>
      </c>
      <c r="E11" s="24" t="s">
        <v>21</v>
      </c>
      <c r="F11" s="24">
        <v>46</v>
      </c>
      <c r="G11" s="25"/>
      <c r="H11" s="25">
        <f t="shared" si="0"/>
        <v>0</v>
      </c>
      <c r="I11" s="35"/>
    </row>
    <row r="12" ht="20" customHeight="1" spans="1:9">
      <c r="A12" s="32"/>
      <c r="B12" s="31" t="s">
        <v>34</v>
      </c>
      <c r="C12" s="24" t="s">
        <v>19</v>
      </c>
      <c r="D12" s="24" t="s">
        <v>26</v>
      </c>
      <c r="E12" s="24" t="s">
        <v>21</v>
      </c>
      <c r="F12" s="24">
        <v>23</v>
      </c>
      <c r="G12" s="25"/>
      <c r="H12" s="25">
        <f t="shared" si="0"/>
        <v>0</v>
      </c>
      <c r="I12" s="35"/>
    </row>
    <row r="13" ht="20" customHeight="1" spans="1:9">
      <c r="A13" s="33"/>
      <c r="B13" s="31" t="s">
        <v>35</v>
      </c>
      <c r="C13" s="24" t="s">
        <v>19</v>
      </c>
      <c r="D13" s="24" t="s">
        <v>31</v>
      </c>
      <c r="E13" s="24" t="s">
        <v>21</v>
      </c>
      <c r="F13" s="24">
        <v>23</v>
      </c>
      <c r="G13" s="25"/>
      <c r="H13" s="25">
        <f t="shared" si="0"/>
        <v>0</v>
      </c>
      <c r="I13" s="35"/>
    </row>
    <row r="14" ht="20" customHeight="1" spans="1:9">
      <c r="A14" s="30">
        <v>4</v>
      </c>
      <c r="B14" s="31" t="s">
        <v>36</v>
      </c>
      <c r="C14" s="24" t="s">
        <v>19</v>
      </c>
      <c r="D14" s="24" t="s">
        <v>20</v>
      </c>
      <c r="E14" s="24" t="s">
        <v>21</v>
      </c>
      <c r="F14" s="24">
        <v>40</v>
      </c>
      <c r="G14" s="25"/>
      <c r="H14" s="25">
        <f t="shared" si="0"/>
        <v>0</v>
      </c>
      <c r="I14" s="35"/>
    </row>
    <row r="15" ht="20" customHeight="1" spans="1:9">
      <c r="A15" s="32"/>
      <c r="B15" s="31" t="s">
        <v>37</v>
      </c>
      <c r="C15" s="24" t="s">
        <v>19</v>
      </c>
      <c r="D15" s="24" t="s">
        <v>24</v>
      </c>
      <c r="E15" s="24" t="s">
        <v>21</v>
      </c>
      <c r="F15" s="24">
        <v>80</v>
      </c>
      <c r="G15" s="25"/>
      <c r="H15" s="25">
        <f t="shared" si="0"/>
        <v>0</v>
      </c>
      <c r="I15" s="35"/>
    </row>
    <row r="16" ht="20" customHeight="1" spans="1:9">
      <c r="A16" s="33"/>
      <c r="B16" s="31" t="s">
        <v>38</v>
      </c>
      <c r="C16" s="24" t="s">
        <v>19</v>
      </c>
      <c r="D16" s="24" t="s">
        <v>26</v>
      </c>
      <c r="E16" s="24" t="s">
        <v>21</v>
      </c>
      <c r="F16" s="24">
        <v>40</v>
      </c>
      <c r="G16" s="25"/>
      <c r="H16" s="25">
        <f t="shared" si="0"/>
        <v>0</v>
      </c>
      <c r="I16" s="36"/>
    </row>
    <row r="17" ht="21" customHeight="1" spans="1:9">
      <c r="A17" s="24">
        <v>5</v>
      </c>
      <c r="B17" s="31" t="s">
        <v>9</v>
      </c>
      <c r="C17" s="24"/>
      <c r="D17" s="24"/>
      <c r="E17" s="24"/>
      <c r="F17" s="24"/>
      <c r="G17" s="25"/>
      <c r="H17" s="25">
        <f>SUM(H3:H16)</f>
        <v>0</v>
      </c>
      <c r="I17" s="37"/>
    </row>
  </sheetData>
  <mergeCells count="6">
    <mergeCell ref="A1:I1"/>
    <mergeCell ref="A3:A5"/>
    <mergeCell ref="A6:A9"/>
    <mergeCell ref="A10:A13"/>
    <mergeCell ref="A14:A16"/>
    <mergeCell ref="I3:I1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O24" sqref="O24"/>
    </sheetView>
  </sheetViews>
  <sheetFormatPr defaultColWidth="9" defaultRowHeight="13.5"/>
  <cols>
    <col min="1" max="1" width="7.875" customWidth="1"/>
    <col min="3" max="3" width="11.875" customWidth="1"/>
    <col min="4" max="4" width="16" customWidth="1"/>
    <col min="5" max="5" width="14.375" customWidth="1"/>
    <col min="6" max="6" width="9.25" customWidth="1"/>
    <col min="7" max="7" width="12.125" style="21" customWidth="1"/>
    <col min="8" max="8" width="13.25" style="21" customWidth="1"/>
    <col min="9" max="9" width="13.625" customWidth="1"/>
  </cols>
  <sheetData>
    <row r="1" ht="36" customHeight="1" spans="1:9">
      <c r="A1" s="3" t="s">
        <v>39</v>
      </c>
      <c r="B1" s="3"/>
      <c r="C1" s="3"/>
      <c r="D1" s="3"/>
      <c r="E1" s="3"/>
      <c r="F1" s="3"/>
      <c r="G1" s="4"/>
      <c r="H1" s="4"/>
      <c r="I1" s="3"/>
    </row>
    <row r="2" ht="25" customHeight="1" spans="1:9">
      <c r="A2" s="22" t="s">
        <v>1</v>
      </c>
      <c r="B2" s="22" t="s">
        <v>40</v>
      </c>
      <c r="C2" s="22" t="s">
        <v>41</v>
      </c>
      <c r="D2" s="22" t="s">
        <v>42</v>
      </c>
      <c r="E2" s="22" t="s">
        <v>43</v>
      </c>
      <c r="F2" s="22" t="s">
        <v>15</v>
      </c>
      <c r="G2" s="23" t="s">
        <v>16</v>
      </c>
      <c r="H2" s="23" t="s">
        <v>17</v>
      </c>
      <c r="I2" s="22" t="s">
        <v>4</v>
      </c>
    </row>
    <row r="3" ht="20" customHeight="1" spans="1:9">
      <c r="A3" s="24">
        <v>1</v>
      </c>
      <c r="B3" s="24">
        <v>250501</v>
      </c>
      <c r="C3" s="24" t="s">
        <v>44</v>
      </c>
      <c r="D3" s="24" t="s">
        <v>45</v>
      </c>
      <c r="E3" s="24" t="s">
        <v>46</v>
      </c>
      <c r="F3" s="24">
        <v>36</v>
      </c>
      <c r="G3" s="25"/>
      <c r="H3" s="25">
        <f>F3*G3</f>
        <v>0</v>
      </c>
      <c r="I3" s="29" t="s">
        <v>22</v>
      </c>
    </row>
    <row r="4" ht="20" customHeight="1" spans="1:9">
      <c r="A4" s="24">
        <v>2</v>
      </c>
      <c r="B4" s="24">
        <v>250502</v>
      </c>
      <c r="C4" s="24" t="s">
        <v>44</v>
      </c>
      <c r="D4" s="24" t="s">
        <v>19</v>
      </c>
      <c r="E4" s="24" t="s">
        <v>46</v>
      </c>
      <c r="F4" s="24">
        <v>37</v>
      </c>
      <c r="G4" s="25"/>
      <c r="H4" s="25">
        <f t="shared" ref="H4:H13" si="0">F4*G4</f>
        <v>0</v>
      </c>
      <c r="I4" s="29"/>
    </row>
    <row r="5" ht="20" customHeight="1" spans="1:9">
      <c r="A5" s="24">
        <v>3</v>
      </c>
      <c r="B5" s="24">
        <v>250503</v>
      </c>
      <c r="C5" s="24" t="s">
        <v>44</v>
      </c>
      <c r="D5" s="24" t="s">
        <v>47</v>
      </c>
      <c r="E5" s="24" t="s">
        <v>46</v>
      </c>
      <c r="F5" s="24">
        <v>36</v>
      </c>
      <c r="G5" s="25"/>
      <c r="H5" s="25">
        <f t="shared" si="0"/>
        <v>0</v>
      </c>
      <c r="I5" s="29"/>
    </row>
    <row r="6" ht="20" customHeight="1" spans="1:9">
      <c r="A6" s="24">
        <v>4</v>
      </c>
      <c r="B6" s="24">
        <v>250504</v>
      </c>
      <c r="C6" s="24" t="s">
        <v>44</v>
      </c>
      <c r="D6" s="24" t="s">
        <v>48</v>
      </c>
      <c r="E6" s="24" t="s">
        <v>46</v>
      </c>
      <c r="F6" s="24">
        <v>37</v>
      </c>
      <c r="G6" s="25"/>
      <c r="H6" s="25">
        <f t="shared" si="0"/>
        <v>0</v>
      </c>
      <c r="I6" s="29"/>
    </row>
    <row r="7" ht="20" customHeight="1" spans="1:9">
      <c r="A7" s="24">
        <v>5</v>
      </c>
      <c r="B7" s="24">
        <v>250505</v>
      </c>
      <c r="C7" s="24" t="s">
        <v>44</v>
      </c>
      <c r="D7" s="24" t="s">
        <v>49</v>
      </c>
      <c r="E7" s="24" t="s">
        <v>46</v>
      </c>
      <c r="F7" s="24">
        <v>36</v>
      </c>
      <c r="G7" s="25"/>
      <c r="H7" s="25">
        <f t="shared" si="0"/>
        <v>0</v>
      </c>
      <c r="I7" s="29"/>
    </row>
    <row r="8" ht="20" customHeight="1" spans="1:9">
      <c r="A8" s="26" t="s">
        <v>50</v>
      </c>
      <c r="B8" s="27"/>
      <c r="C8" s="27"/>
      <c r="D8" s="27"/>
      <c r="E8" s="28"/>
      <c r="F8" s="22">
        <f>SUM(F3:F7)</f>
        <v>182</v>
      </c>
      <c r="G8" s="23"/>
      <c r="H8" s="23">
        <f>SUM(H3:H7)</f>
        <v>0</v>
      </c>
      <c r="I8" s="29"/>
    </row>
    <row r="9" ht="20" customHeight="1" spans="1:9">
      <c r="A9" s="24">
        <v>6</v>
      </c>
      <c r="B9" s="24">
        <v>250506</v>
      </c>
      <c r="C9" s="24" t="s">
        <v>44</v>
      </c>
      <c r="D9" s="24" t="s">
        <v>47</v>
      </c>
      <c r="E9" s="24" t="s">
        <v>51</v>
      </c>
      <c r="F9" s="24">
        <v>51</v>
      </c>
      <c r="G9" s="25"/>
      <c r="H9" s="25">
        <f t="shared" si="0"/>
        <v>0</v>
      </c>
      <c r="I9" s="29"/>
    </row>
    <row r="10" ht="20" customHeight="1" spans="1:9">
      <c r="A10" s="24">
        <v>7</v>
      </c>
      <c r="B10" s="24">
        <v>250507</v>
      </c>
      <c r="C10" s="24" t="s">
        <v>44</v>
      </c>
      <c r="D10" s="24" t="s">
        <v>52</v>
      </c>
      <c r="E10" s="24" t="s">
        <v>51</v>
      </c>
      <c r="F10" s="24">
        <v>51</v>
      </c>
      <c r="G10" s="25"/>
      <c r="H10" s="25">
        <f t="shared" si="0"/>
        <v>0</v>
      </c>
      <c r="I10" s="29"/>
    </row>
    <row r="11" ht="20" customHeight="1" spans="1:9">
      <c r="A11" s="24">
        <v>8</v>
      </c>
      <c r="B11" s="24">
        <v>250508</v>
      </c>
      <c r="C11" s="24" t="s">
        <v>44</v>
      </c>
      <c r="D11" s="24" t="s">
        <v>48</v>
      </c>
      <c r="E11" s="24" t="s">
        <v>51</v>
      </c>
      <c r="F11" s="24">
        <v>51</v>
      </c>
      <c r="G11" s="25"/>
      <c r="H11" s="25">
        <f t="shared" si="0"/>
        <v>0</v>
      </c>
      <c r="I11" s="29"/>
    </row>
    <row r="12" ht="20" customHeight="1" spans="1:9">
      <c r="A12" s="24">
        <v>9</v>
      </c>
      <c r="B12" s="24">
        <v>250509</v>
      </c>
      <c r="C12" s="24" t="s">
        <v>44</v>
      </c>
      <c r="D12" s="24" t="s">
        <v>53</v>
      </c>
      <c r="E12" s="24" t="s">
        <v>51</v>
      </c>
      <c r="F12" s="24">
        <v>51</v>
      </c>
      <c r="G12" s="25"/>
      <c r="H12" s="25">
        <f t="shared" si="0"/>
        <v>0</v>
      </c>
      <c r="I12" s="29"/>
    </row>
    <row r="13" ht="20" customHeight="1" spans="1:9">
      <c r="A13" s="24">
        <v>10</v>
      </c>
      <c r="B13" s="24">
        <v>250510</v>
      </c>
      <c r="C13" s="24" t="s">
        <v>44</v>
      </c>
      <c r="D13" s="24" t="s">
        <v>54</v>
      </c>
      <c r="E13" s="24" t="s">
        <v>51</v>
      </c>
      <c r="F13" s="24">
        <v>51</v>
      </c>
      <c r="G13" s="25"/>
      <c r="H13" s="25">
        <f t="shared" si="0"/>
        <v>0</v>
      </c>
      <c r="I13" s="29"/>
    </row>
    <row r="14" ht="20" customHeight="1" spans="1:9">
      <c r="A14" s="26" t="s">
        <v>55</v>
      </c>
      <c r="B14" s="27"/>
      <c r="C14" s="27"/>
      <c r="D14" s="27"/>
      <c r="E14" s="28"/>
      <c r="F14" s="22">
        <f>SUM(F9:F13)</f>
        <v>255</v>
      </c>
      <c r="G14" s="23"/>
      <c r="H14" s="23">
        <f>SUM(H9:H13)</f>
        <v>0</v>
      </c>
      <c r="I14" s="29"/>
    </row>
    <row r="15" ht="20" customHeight="1" spans="1:9">
      <c r="A15" s="24">
        <v>11</v>
      </c>
      <c r="B15" s="24">
        <v>250511</v>
      </c>
      <c r="C15" s="24" t="s">
        <v>56</v>
      </c>
      <c r="D15" s="24" t="s">
        <v>57</v>
      </c>
      <c r="E15" s="24" t="s">
        <v>58</v>
      </c>
      <c r="F15" s="24">
        <v>36</v>
      </c>
      <c r="G15" s="25"/>
      <c r="H15" s="25">
        <f>F15*G15</f>
        <v>0</v>
      </c>
      <c r="I15" s="29"/>
    </row>
    <row r="16" ht="20" customHeight="1" spans="1:9">
      <c r="A16" s="24">
        <v>12</v>
      </c>
      <c r="B16" s="24">
        <v>250512</v>
      </c>
      <c r="C16" s="24" t="s">
        <v>56</v>
      </c>
      <c r="D16" s="24" t="s">
        <v>19</v>
      </c>
      <c r="E16" s="24" t="s">
        <v>58</v>
      </c>
      <c r="F16" s="24">
        <v>36</v>
      </c>
      <c r="G16" s="25"/>
      <c r="H16" s="25">
        <f>F16*G16</f>
        <v>0</v>
      </c>
      <c r="I16" s="29"/>
    </row>
    <row r="17" ht="20" customHeight="1" spans="1:9">
      <c r="A17" s="24">
        <v>13</v>
      </c>
      <c r="B17" s="24">
        <v>250513</v>
      </c>
      <c r="C17" s="24" t="s">
        <v>56</v>
      </c>
      <c r="D17" s="24" t="s">
        <v>45</v>
      </c>
      <c r="E17" s="24" t="s">
        <v>58</v>
      </c>
      <c r="F17" s="24">
        <v>36</v>
      </c>
      <c r="G17" s="25"/>
      <c r="H17" s="25">
        <f>F17*G17</f>
        <v>0</v>
      </c>
      <c r="I17" s="29"/>
    </row>
    <row r="18" ht="20" customHeight="1" spans="1:9">
      <c r="A18" s="24">
        <v>14</v>
      </c>
      <c r="B18" s="24">
        <v>250514</v>
      </c>
      <c r="C18" s="24" t="s">
        <v>56</v>
      </c>
      <c r="D18" s="24" t="s">
        <v>53</v>
      </c>
      <c r="E18" s="24" t="s">
        <v>58</v>
      </c>
      <c r="F18" s="24">
        <v>36</v>
      </c>
      <c r="G18" s="25"/>
      <c r="H18" s="25">
        <f>F18*G18</f>
        <v>0</v>
      </c>
      <c r="I18" s="29"/>
    </row>
    <row r="19" ht="20" customHeight="1" spans="1:9">
      <c r="A19" s="24">
        <v>15</v>
      </c>
      <c r="B19" s="24">
        <v>250515</v>
      </c>
      <c r="C19" s="24" t="s">
        <v>56</v>
      </c>
      <c r="D19" s="24" t="s">
        <v>47</v>
      </c>
      <c r="E19" s="24" t="s">
        <v>58</v>
      </c>
      <c r="F19" s="24">
        <v>36</v>
      </c>
      <c r="G19" s="25"/>
      <c r="H19" s="25">
        <f>F19*G19</f>
        <v>0</v>
      </c>
      <c r="I19" s="29"/>
    </row>
    <row r="20" ht="20" customHeight="1" spans="1:9">
      <c r="A20" s="26" t="s">
        <v>59</v>
      </c>
      <c r="B20" s="27"/>
      <c r="C20" s="27"/>
      <c r="D20" s="27"/>
      <c r="E20" s="28"/>
      <c r="F20" s="22">
        <f>SUM(F15:F19)</f>
        <v>180</v>
      </c>
      <c r="G20" s="23"/>
      <c r="H20" s="23">
        <f>SUM(H15:H19)</f>
        <v>0</v>
      </c>
      <c r="I20" s="29"/>
    </row>
    <row r="21" ht="20" customHeight="1" spans="1:9">
      <c r="A21" s="26" t="s">
        <v>60</v>
      </c>
      <c r="B21" s="27"/>
      <c r="C21" s="27"/>
      <c r="D21" s="27"/>
      <c r="E21" s="28"/>
      <c r="F21" s="22">
        <f>F8+F14+F20</f>
        <v>617</v>
      </c>
      <c r="G21" s="23"/>
      <c r="H21" s="23">
        <f>H8+H14+H20</f>
        <v>0</v>
      </c>
      <c r="I21" s="29"/>
    </row>
  </sheetData>
  <mergeCells count="6">
    <mergeCell ref="A1:I1"/>
    <mergeCell ref="A8:E8"/>
    <mergeCell ref="A14:E14"/>
    <mergeCell ref="A20:E20"/>
    <mergeCell ref="A21:E21"/>
    <mergeCell ref="I3:I2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view="pageBreakPreview" zoomScaleNormal="100" workbookViewId="0">
      <pane xSplit="8" ySplit="2" topLeftCell="I55" activePane="bottomRight" state="frozen"/>
      <selection/>
      <selection pane="topRight"/>
      <selection pane="bottomLeft"/>
      <selection pane="bottomRight" activeCell="G66" sqref="G66"/>
    </sheetView>
  </sheetViews>
  <sheetFormatPr defaultColWidth="9" defaultRowHeight="13.5" outlineLevelCol="7"/>
  <cols>
    <col min="1" max="1" width="7.625" style="1" customWidth="1"/>
    <col min="2" max="2" width="20.25" style="1" customWidth="1"/>
    <col min="3" max="3" width="48.875" style="1" customWidth="1"/>
    <col min="4" max="5" width="9" style="1"/>
    <col min="6" max="6" width="12.125" style="1" customWidth="1"/>
    <col min="7" max="7" width="13.75" style="2" customWidth="1"/>
    <col min="8" max="8" width="9.625" style="1" customWidth="1"/>
  </cols>
  <sheetData>
    <row r="1" ht="61" customHeight="1" spans="1:8">
      <c r="A1" s="3" t="s">
        <v>61</v>
      </c>
      <c r="B1" s="3"/>
      <c r="C1" s="3"/>
      <c r="D1" s="3"/>
      <c r="E1" s="3"/>
      <c r="F1" s="3"/>
      <c r="G1" s="4"/>
      <c r="H1" s="3"/>
    </row>
    <row r="2" ht="20" customHeight="1" spans="1:8">
      <c r="A2" s="5" t="s">
        <v>1</v>
      </c>
      <c r="B2" s="5" t="s">
        <v>62</v>
      </c>
      <c r="C2" s="5" t="s">
        <v>63</v>
      </c>
      <c r="D2" s="5" t="s">
        <v>14</v>
      </c>
      <c r="E2" s="5" t="s">
        <v>64</v>
      </c>
      <c r="F2" s="5" t="s">
        <v>16</v>
      </c>
      <c r="G2" s="6" t="s">
        <v>17</v>
      </c>
      <c r="H2" s="5" t="s">
        <v>4</v>
      </c>
    </row>
    <row r="3" ht="20" customHeight="1" spans="1:8">
      <c r="A3" s="7" t="s">
        <v>65</v>
      </c>
      <c r="B3" s="7" t="s">
        <v>66</v>
      </c>
      <c r="C3" s="8"/>
      <c r="D3" s="7"/>
      <c r="E3" s="7"/>
      <c r="F3" s="7"/>
      <c r="G3" s="9">
        <f>G4+G5+G6</f>
        <v>0</v>
      </c>
      <c r="H3" s="7"/>
    </row>
    <row r="4" ht="48" customHeight="1" spans="1:8">
      <c r="A4" s="10">
        <v>1</v>
      </c>
      <c r="B4" s="10" t="s">
        <v>67</v>
      </c>
      <c r="C4" s="11" t="s">
        <v>68</v>
      </c>
      <c r="D4" s="10" t="s">
        <v>69</v>
      </c>
      <c r="E4" s="10">
        <v>128.78</v>
      </c>
      <c r="F4" s="10"/>
      <c r="G4" s="12">
        <f>E4*F4</f>
        <v>0</v>
      </c>
      <c r="H4" s="10"/>
    </row>
    <row r="5" ht="60" customHeight="1" spans="1:8">
      <c r="A5" s="10">
        <v>2</v>
      </c>
      <c r="B5" s="10" t="s">
        <v>70</v>
      </c>
      <c r="C5" s="11" t="s">
        <v>71</v>
      </c>
      <c r="D5" s="10" t="s">
        <v>69</v>
      </c>
      <c r="E5" s="10">
        <v>5606.16</v>
      </c>
      <c r="F5" s="10"/>
      <c r="G5" s="12">
        <f>E5*F5</f>
        <v>0</v>
      </c>
      <c r="H5" s="10"/>
    </row>
    <row r="6" ht="20" customHeight="1" spans="1:8">
      <c r="A6" s="10">
        <v>3</v>
      </c>
      <c r="B6" s="10" t="s">
        <v>72</v>
      </c>
      <c r="C6" s="13" t="s">
        <v>73</v>
      </c>
      <c r="D6" s="10" t="s">
        <v>74</v>
      </c>
      <c r="E6" s="10">
        <v>1</v>
      </c>
      <c r="F6" s="10"/>
      <c r="G6" s="12">
        <f>E6*F6</f>
        <v>0</v>
      </c>
      <c r="H6" s="10"/>
    </row>
    <row r="7" ht="20" customHeight="1" spans="1:8">
      <c r="A7" s="7" t="s">
        <v>75</v>
      </c>
      <c r="B7" s="7" t="s">
        <v>7</v>
      </c>
      <c r="C7" s="7"/>
      <c r="D7" s="7"/>
      <c r="E7" s="7"/>
      <c r="F7" s="7"/>
      <c r="G7" s="9">
        <f>SUM(G8:G37)</f>
        <v>0</v>
      </c>
      <c r="H7" s="7"/>
    </row>
    <row r="8" ht="197" customHeight="1" spans="1:8">
      <c r="A8" s="10">
        <v>1</v>
      </c>
      <c r="B8" s="10" t="s">
        <v>76</v>
      </c>
      <c r="C8" s="11" t="s">
        <v>77</v>
      </c>
      <c r="D8" s="10" t="s">
        <v>74</v>
      </c>
      <c r="E8" s="10">
        <v>1</v>
      </c>
      <c r="F8" s="10"/>
      <c r="G8" s="12">
        <f>E8*F8</f>
        <v>0</v>
      </c>
      <c r="H8" s="10"/>
    </row>
    <row r="9" ht="48" customHeight="1" spans="1:8">
      <c r="A9" s="10">
        <v>2</v>
      </c>
      <c r="B9" s="10" t="s">
        <v>78</v>
      </c>
      <c r="C9" s="11" t="s">
        <v>79</v>
      </c>
      <c r="D9" s="10" t="s">
        <v>74</v>
      </c>
      <c r="E9" s="10">
        <v>1</v>
      </c>
      <c r="F9" s="10"/>
      <c r="G9" s="12">
        <f t="shared" ref="G9:G37" si="0">E9*F9</f>
        <v>0</v>
      </c>
      <c r="H9" s="10"/>
    </row>
    <row r="10" ht="42" customHeight="1" spans="1:8">
      <c r="A10" s="10">
        <v>3</v>
      </c>
      <c r="B10" s="10" t="s">
        <v>80</v>
      </c>
      <c r="C10" s="11" t="s">
        <v>81</v>
      </c>
      <c r="D10" s="10" t="s">
        <v>74</v>
      </c>
      <c r="E10" s="10">
        <v>1</v>
      </c>
      <c r="F10" s="10"/>
      <c r="G10" s="12">
        <f t="shared" si="0"/>
        <v>0</v>
      </c>
      <c r="H10" s="10"/>
    </row>
    <row r="11" ht="45" customHeight="1" spans="1:8">
      <c r="A11" s="10">
        <v>4</v>
      </c>
      <c r="B11" s="10" t="s">
        <v>82</v>
      </c>
      <c r="C11" s="11" t="s">
        <v>83</v>
      </c>
      <c r="D11" s="10" t="s">
        <v>69</v>
      </c>
      <c r="E11" s="10">
        <v>50</v>
      </c>
      <c r="F11" s="10"/>
      <c r="G11" s="12">
        <f t="shared" si="0"/>
        <v>0</v>
      </c>
      <c r="H11" s="10"/>
    </row>
    <row r="12" ht="46" customHeight="1" spans="1:8">
      <c r="A12" s="10">
        <v>5</v>
      </c>
      <c r="B12" s="10" t="s">
        <v>84</v>
      </c>
      <c r="C12" s="11" t="s">
        <v>85</v>
      </c>
      <c r="D12" s="10" t="s">
        <v>69</v>
      </c>
      <c r="E12" s="10">
        <v>20</v>
      </c>
      <c r="F12" s="10"/>
      <c r="G12" s="12">
        <f t="shared" si="0"/>
        <v>0</v>
      </c>
      <c r="H12" s="10"/>
    </row>
    <row r="13" ht="203" customHeight="1" spans="1:8">
      <c r="A13" s="10">
        <v>6</v>
      </c>
      <c r="B13" s="10" t="s">
        <v>86</v>
      </c>
      <c r="C13" s="14" t="s">
        <v>87</v>
      </c>
      <c r="D13" s="10" t="s">
        <v>69</v>
      </c>
      <c r="E13" s="10">
        <f>9.21+33.35+29.88</f>
        <v>72.44</v>
      </c>
      <c r="F13" s="10"/>
      <c r="G13" s="12">
        <f t="shared" si="0"/>
        <v>0</v>
      </c>
      <c r="H13" s="15"/>
    </row>
    <row r="14" ht="195" customHeight="1" spans="1:8">
      <c r="A14" s="10">
        <v>7</v>
      </c>
      <c r="B14" s="10" t="s">
        <v>88</v>
      </c>
      <c r="C14" s="14" t="s">
        <v>89</v>
      </c>
      <c r="D14" s="10" t="s">
        <v>69</v>
      </c>
      <c r="E14" s="10">
        <f>2.96+7.61+6.34</f>
        <v>16.91</v>
      </c>
      <c r="F14" s="10"/>
      <c r="G14" s="12">
        <f t="shared" si="0"/>
        <v>0</v>
      </c>
      <c r="H14" s="10"/>
    </row>
    <row r="15" ht="107" customHeight="1" spans="1:8">
      <c r="A15" s="10">
        <v>8</v>
      </c>
      <c r="B15" s="16" t="s">
        <v>90</v>
      </c>
      <c r="C15" s="11" t="s">
        <v>91</v>
      </c>
      <c r="D15" s="10" t="s">
        <v>92</v>
      </c>
      <c r="E15" s="10">
        <v>48.77</v>
      </c>
      <c r="F15" s="10"/>
      <c r="G15" s="12">
        <f t="shared" si="0"/>
        <v>0</v>
      </c>
      <c r="H15" s="10"/>
    </row>
    <row r="16" ht="48" customHeight="1" spans="1:8">
      <c r="A16" s="10">
        <v>9</v>
      </c>
      <c r="B16" s="16" t="s">
        <v>93</v>
      </c>
      <c r="C16" s="11" t="s">
        <v>94</v>
      </c>
      <c r="D16" s="10" t="s">
        <v>95</v>
      </c>
      <c r="E16" s="10">
        <v>173.95</v>
      </c>
      <c r="F16" s="10"/>
      <c r="G16" s="12">
        <f t="shared" si="0"/>
        <v>0</v>
      </c>
      <c r="H16" s="10"/>
    </row>
    <row r="17" ht="41" customHeight="1" spans="1:8">
      <c r="A17" s="10">
        <v>10</v>
      </c>
      <c r="B17" s="17" t="s">
        <v>96</v>
      </c>
      <c r="C17" s="11" t="s">
        <v>97</v>
      </c>
      <c r="D17" s="10" t="s">
        <v>95</v>
      </c>
      <c r="E17" s="10">
        <v>46.47</v>
      </c>
      <c r="F17" s="10"/>
      <c r="G17" s="12">
        <f t="shared" si="0"/>
        <v>0</v>
      </c>
      <c r="H17" s="10"/>
    </row>
    <row r="18" ht="156" customHeight="1" spans="1:8">
      <c r="A18" s="10">
        <v>11</v>
      </c>
      <c r="B18" s="10" t="s">
        <v>98</v>
      </c>
      <c r="C18" s="11" t="s">
        <v>99</v>
      </c>
      <c r="D18" s="10" t="s">
        <v>92</v>
      </c>
      <c r="E18" s="10">
        <v>121.18</v>
      </c>
      <c r="F18" s="10"/>
      <c r="G18" s="12">
        <f t="shared" si="0"/>
        <v>0</v>
      </c>
      <c r="H18" s="10"/>
    </row>
    <row r="19" ht="143" customHeight="1" spans="1:8">
      <c r="A19" s="10">
        <v>12</v>
      </c>
      <c r="B19" s="16" t="s">
        <v>100</v>
      </c>
      <c r="C19" s="11" t="s">
        <v>101</v>
      </c>
      <c r="D19" s="10" t="s">
        <v>92</v>
      </c>
      <c r="E19" s="10">
        <v>40.95</v>
      </c>
      <c r="F19" s="10"/>
      <c r="G19" s="12">
        <f t="shared" si="0"/>
        <v>0</v>
      </c>
      <c r="H19" s="10"/>
    </row>
    <row r="20" ht="142" customHeight="1" spans="1:8">
      <c r="A20" s="10">
        <v>13</v>
      </c>
      <c r="B20" s="10" t="s">
        <v>102</v>
      </c>
      <c r="C20" s="11" t="s">
        <v>103</v>
      </c>
      <c r="D20" s="10" t="s">
        <v>92</v>
      </c>
      <c r="E20" s="10">
        <v>459.88</v>
      </c>
      <c r="F20" s="10"/>
      <c r="G20" s="12">
        <f t="shared" si="0"/>
        <v>0</v>
      </c>
      <c r="H20" s="10"/>
    </row>
    <row r="21" ht="98" customHeight="1" spans="1:8">
      <c r="A21" s="10">
        <v>14</v>
      </c>
      <c r="B21" s="10" t="s">
        <v>104</v>
      </c>
      <c r="C21" s="11" t="s">
        <v>105</v>
      </c>
      <c r="D21" s="10" t="s">
        <v>69</v>
      </c>
      <c r="E21" s="10">
        <f>3.98+2.63</f>
        <v>6.61</v>
      </c>
      <c r="F21" s="10"/>
      <c r="G21" s="12">
        <f t="shared" si="0"/>
        <v>0</v>
      </c>
      <c r="H21" s="10"/>
    </row>
    <row r="22" ht="121" customHeight="1" spans="1:8">
      <c r="A22" s="10">
        <v>15</v>
      </c>
      <c r="B22" s="10" t="s">
        <v>106</v>
      </c>
      <c r="C22" s="11" t="s">
        <v>107</v>
      </c>
      <c r="D22" s="10" t="s">
        <v>69</v>
      </c>
      <c r="E22" s="10">
        <f>15.91+12.98</f>
        <v>28.89</v>
      </c>
      <c r="F22" s="10"/>
      <c r="G22" s="12">
        <f t="shared" si="0"/>
        <v>0</v>
      </c>
      <c r="H22" s="10"/>
    </row>
    <row r="23" ht="114" customHeight="1" spans="1:8">
      <c r="A23" s="10">
        <v>16</v>
      </c>
      <c r="B23" s="10" t="s">
        <v>108</v>
      </c>
      <c r="C23" s="11" t="s">
        <v>107</v>
      </c>
      <c r="D23" s="10" t="s">
        <v>69</v>
      </c>
      <c r="E23" s="10">
        <f>24.76+34.55</f>
        <v>59.31</v>
      </c>
      <c r="F23" s="10"/>
      <c r="G23" s="12">
        <f t="shared" si="0"/>
        <v>0</v>
      </c>
      <c r="H23" s="10"/>
    </row>
    <row r="24" ht="117" customHeight="1" spans="1:8">
      <c r="A24" s="10">
        <v>17</v>
      </c>
      <c r="B24" s="10" t="s">
        <v>109</v>
      </c>
      <c r="C24" s="11" t="s">
        <v>107</v>
      </c>
      <c r="D24" s="10" t="s">
        <v>69</v>
      </c>
      <c r="E24" s="10">
        <f>17.78+26.19</f>
        <v>43.97</v>
      </c>
      <c r="F24" s="10"/>
      <c r="G24" s="12">
        <f t="shared" si="0"/>
        <v>0</v>
      </c>
      <c r="H24" s="10"/>
    </row>
    <row r="25" ht="140" customHeight="1" spans="1:8">
      <c r="A25" s="10">
        <v>18</v>
      </c>
      <c r="B25" s="10" t="s">
        <v>110</v>
      </c>
      <c r="C25" s="11" t="s">
        <v>111</v>
      </c>
      <c r="D25" s="10" t="s">
        <v>69</v>
      </c>
      <c r="E25" s="10">
        <f>1.41+5.63</f>
        <v>7.04</v>
      </c>
      <c r="F25" s="10"/>
      <c r="G25" s="12">
        <f t="shared" si="0"/>
        <v>0</v>
      </c>
      <c r="H25" s="10"/>
    </row>
    <row r="26" ht="168" customHeight="1" spans="1:8">
      <c r="A26" s="10">
        <v>19</v>
      </c>
      <c r="B26" s="10" t="s">
        <v>112</v>
      </c>
      <c r="C26" s="11" t="s">
        <v>113</v>
      </c>
      <c r="D26" s="10" t="s">
        <v>114</v>
      </c>
      <c r="E26" s="10">
        <v>7</v>
      </c>
      <c r="F26" s="10"/>
      <c r="G26" s="12">
        <f t="shared" si="0"/>
        <v>0</v>
      </c>
      <c r="H26" s="10"/>
    </row>
    <row r="27" ht="223" customHeight="1" spans="1:8">
      <c r="A27" s="10">
        <v>20</v>
      </c>
      <c r="B27" s="10" t="s">
        <v>115</v>
      </c>
      <c r="C27" s="11" t="s">
        <v>116</v>
      </c>
      <c r="D27" s="10" t="s">
        <v>114</v>
      </c>
      <c r="E27" s="10">
        <v>2</v>
      </c>
      <c r="F27" s="10"/>
      <c r="G27" s="12">
        <f t="shared" si="0"/>
        <v>0</v>
      </c>
      <c r="H27" s="10"/>
    </row>
    <row r="28" ht="119" customHeight="1" spans="1:8">
      <c r="A28" s="10">
        <v>21</v>
      </c>
      <c r="B28" s="10" t="s">
        <v>117</v>
      </c>
      <c r="C28" s="11" t="s">
        <v>118</v>
      </c>
      <c r="D28" s="10" t="s">
        <v>114</v>
      </c>
      <c r="E28" s="10">
        <v>2</v>
      </c>
      <c r="F28" s="10"/>
      <c r="G28" s="12">
        <f t="shared" si="0"/>
        <v>0</v>
      </c>
      <c r="H28" s="10"/>
    </row>
    <row r="29" ht="125" customHeight="1" spans="1:8">
      <c r="A29" s="10">
        <v>22</v>
      </c>
      <c r="B29" s="10" t="s">
        <v>119</v>
      </c>
      <c r="C29" s="11" t="s">
        <v>120</v>
      </c>
      <c r="D29" s="10" t="s">
        <v>92</v>
      </c>
      <c r="E29" s="10">
        <v>2.01</v>
      </c>
      <c r="F29" s="10"/>
      <c r="G29" s="12">
        <f t="shared" si="0"/>
        <v>0</v>
      </c>
      <c r="H29" s="10"/>
    </row>
    <row r="30" ht="126" customHeight="1" spans="1:8">
      <c r="A30" s="10">
        <v>23</v>
      </c>
      <c r="B30" s="10" t="s">
        <v>121</v>
      </c>
      <c r="C30" s="11" t="s">
        <v>122</v>
      </c>
      <c r="D30" s="10" t="s">
        <v>92</v>
      </c>
      <c r="E30" s="10">
        <v>1.49</v>
      </c>
      <c r="F30" s="10"/>
      <c r="G30" s="12">
        <f t="shared" si="0"/>
        <v>0</v>
      </c>
      <c r="H30" s="10"/>
    </row>
    <row r="31" ht="129" customHeight="1" spans="1:8">
      <c r="A31" s="10">
        <v>24</v>
      </c>
      <c r="B31" s="10" t="s">
        <v>123</v>
      </c>
      <c r="C31" s="11" t="s">
        <v>124</v>
      </c>
      <c r="D31" s="10" t="s">
        <v>92</v>
      </c>
      <c r="E31" s="10">
        <v>1.87</v>
      </c>
      <c r="F31" s="12"/>
      <c r="G31" s="12">
        <f t="shared" si="0"/>
        <v>0</v>
      </c>
      <c r="H31" s="10"/>
    </row>
    <row r="32" ht="129" customHeight="1" spans="1:8">
      <c r="A32" s="10">
        <v>25</v>
      </c>
      <c r="B32" s="10" t="s">
        <v>125</v>
      </c>
      <c r="C32" s="11" t="s">
        <v>126</v>
      </c>
      <c r="D32" s="10" t="s">
        <v>92</v>
      </c>
      <c r="E32" s="10">
        <v>36.89</v>
      </c>
      <c r="F32" s="10"/>
      <c r="G32" s="12">
        <f t="shared" si="0"/>
        <v>0</v>
      </c>
      <c r="H32" s="10"/>
    </row>
    <row r="33" ht="172" customHeight="1" spans="1:8">
      <c r="A33" s="10">
        <v>26</v>
      </c>
      <c r="B33" s="10" t="s">
        <v>127</v>
      </c>
      <c r="C33" s="11" t="s">
        <v>128</v>
      </c>
      <c r="D33" s="10" t="s">
        <v>92</v>
      </c>
      <c r="E33" s="10">
        <v>4.68</v>
      </c>
      <c r="F33" s="10"/>
      <c r="G33" s="12">
        <f t="shared" si="0"/>
        <v>0</v>
      </c>
      <c r="H33" s="10"/>
    </row>
    <row r="34" ht="171" customHeight="1" spans="1:8">
      <c r="A34" s="10">
        <v>27</v>
      </c>
      <c r="B34" s="10" t="s">
        <v>129</v>
      </c>
      <c r="C34" s="11" t="s">
        <v>128</v>
      </c>
      <c r="D34" s="10" t="s">
        <v>92</v>
      </c>
      <c r="E34" s="10">
        <v>7.43</v>
      </c>
      <c r="F34" s="10"/>
      <c r="G34" s="12">
        <f t="shared" si="0"/>
        <v>0</v>
      </c>
      <c r="H34" s="10"/>
    </row>
    <row r="35" ht="117" customHeight="1" spans="1:8">
      <c r="A35" s="10">
        <v>28</v>
      </c>
      <c r="B35" s="10" t="s">
        <v>130</v>
      </c>
      <c r="C35" s="11" t="s">
        <v>131</v>
      </c>
      <c r="D35" s="10" t="s">
        <v>92</v>
      </c>
      <c r="E35" s="10">
        <v>4.86</v>
      </c>
      <c r="F35" s="10"/>
      <c r="G35" s="12">
        <f t="shared" si="0"/>
        <v>0</v>
      </c>
      <c r="H35" s="10"/>
    </row>
    <row r="36" ht="118" customHeight="1" spans="1:8">
      <c r="A36" s="10">
        <v>29</v>
      </c>
      <c r="B36" s="10" t="s">
        <v>132</v>
      </c>
      <c r="C36" s="11" t="s">
        <v>131</v>
      </c>
      <c r="D36" s="10" t="s">
        <v>92</v>
      </c>
      <c r="E36" s="10">
        <v>3.24</v>
      </c>
      <c r="F36" s="10"/>
      <c r="G36" s="12">
        <f t="shared" si="0"/>
        <v>0</v>
      </c>
      <c r="H36" s="10"/>
    </row>
    <row r="37" ht="54" customHeight="1" spans="1:8">
      <c r="A37" s="10">
        <v>30</v>
      </c>
      <c r="B37" s="10" t="s">
        <v>133</v>
      </c>
      <c r="C37" s="11" t="s">
        <v>134</v>
      </c>
      <c r="D37" s="10" t="s">
        <v>74</v>
      </c>
      <c r="E37" s="10">
        <v>1</v>
      </c>
      <c r="F37" s="10"/>
      <c r="G37" s="12">
        <f t="shared" si="0"/>
        <v>0</v>
      </c>
      <c r="H37" s="10"/>
    </row>
    <row r="38" ht="20" customHeight="1" spans="1:8">
      <c r="A38" s="18" t="s">
        <v>135</v>
      </c>
      <c r="B38" s="18" t="s">
        <v>136</v>
      </c>
      <c r="C38" s="18"/>
      <c r="D38" s="18"/>
      <c r="E38" s="18"/>
      <c r="F38" s="18"/>
      <c r="G38" s="9">
        <f>SUM(G39:G64)</f>
        <v>0</v>
      </c>
      <c r="H38" s="18"/>
    </row>
    <row r="39" ht="59" customHeight="1" spans="1:8">
      <c r="A39" s="10">
        <v>1</v>
      </c>
      <c r="B39" s="10" t="s">
        <v>137</v>
      </c>
      <c r="C39" s="11" t="s">
        <v>138</v>
      </c>
      <c r="D39" s="10" t="s">
        <v>92</v>
      </c>
      <c r="E39" s="10">
        <v>181.2</v>
      </c>
      <c r="F39" s="10"/>
      <c r="G39" s="12">
        <f>E39*F39</f>
        <v>0</v>
      </c>
      <c r="H39" s="10"/>
    </row>
    <row r="40" ht="43" customHeight="1" spans="1:8">
      <c r="A40" s="10">
        <v>2</v>
      </c>
      <c r="B40" s="10" t="s">
        <v>139</v>
      </c>
      <c r="C40" s="11" t="s">
        <v>140</v>
      </c>
      <c r="D40" s="10" t="s">
        <v>141</v>
      </c>
      <c r="E40" s="10">
        <v>8</v>
      </c>
      <c r="F40" s="10"/>
      <c r="G40" s="12">
        <f t="shared" ref="G40:G65" si="1">E40*F40</f>
        <v>0</v>
      </c>
      <c r="H40" s="10"/>
    </row>
    <row r="41" ht="40.5" spans="1:8">
      <c r="A41" s="10">
        <v>3</v>
      </c>
      <c r="B41" s="10" t="s">
        <v>142</v>
      </c>
      <c r="C41" s="11" t="s">
        <v>143</v>
      </c>
      <c r="D41" s="10" t="s">
        <v>141</v>
      </c>
      <c r="E41" s="10">
        <v>1</v>
      </c>
      <c r="F41" s="10"/>
      <c r="G41" s="12">
        <f t="shared" si="1"/>
        <v>0</v>
      </c>
      <c r="H41" s="10"/>
    </row>
    <row r="42" ht="40.5" spans="1:8">
      <c r="A42" s="10">
        <v>4</v>
      </c>
      <c r="B42" s="10" t="s">
        <v>144</v>
      </c>
      <c r="C42" s="11" t="s">
        <v>145</v>
      </c>
      <c r="D42" s="10" t="s">
        <v>141</v>
      </c>
      <c r="E42" s="10">
        <v>6</v>
      </c>
      <c r="F42" s="10"/>
      <c r="G42" s="12">
        <f t="shared" si="1"/>
        <v>0</v>
      </c>
      <c r="H42" s="10"/>
    </row>
    <row r="43" ht="40.5" spans="1:8">
      <c r="A43" s="10">
        <v>5</v>
      </c>
      <c r="B43" s="10" t="s">
        <v>146</v>
      </c>
      <c r="C43" s="11" t="s">
        <v>147</v>
      </c>
      <c r="D43" s="10" t="s">
        <v>141</v>
      </c>
      <c r="E43" s="10">
        <v>6</v>
      </c>
      <c r="F43" s="10"/>
      <c r="G43" s="12">
        <f t="shared" si="1"/>
        <v>0</v>
      </c>
      <c r="H43" s="10"/>
    </row>
    <row r="44" ht="40.5" spans="1:8">
      <c r="A44" s="10">
        <v>6</v>
      </c>
      <c r="B44" s="10" t="s">
        <v>148</v>
      </c>
      <c r="C44" s="11" t="s">
        <v>149</v>
      </c>
      <c r="D44" s="10" t="s">
        <v>141</v>
      </c>
      <c r="E44" s="10">
        <v>335</v>
      </c>
      <c r="F44" s="10"/>
      <c r="G44" s="12">
        <f t="shared" si="1"/>
        <v>0</v>
      </c>
      <c r="H44" s="10"/>
    </row>
    <row r="45" ht="40.5" spans="1:8">
      <c r="A45" s="10">
        <v>7</v>
      </c>
      <c r="B45" s="10" t="s">
        <v>150</v>
      </c>
      <c r="C45" s="11" t="s">
        <v>151</v>
      </c>
      <c r="D45" s="10" t="s">
        <v>141</v>
      </c>
      <c r="E45" s="10">
        <v>335</v>
      </c>
      <c r="F45" s="10"/>
      <c r="G45" s="12">
        <f t="shared" si="1"/>
        <v>0</v>
      </c>
      <c r="H45" s="10"/>
    </row>
    <row r="46" ht="40.5" spans="1:8">
      <c r="A46" s="10">
        <v>8</v>
      </c>
      <c r="B46" s="10" t="s">
        <v>152</v>
      </c>
      <c r="C46" s="11" t="s">
        <v>153</v>
      </c>
      <c r="D46" s="10" t="s">
        <v>141</v>
      </c>
      <c r="E46" s="10">
        <v>1</v>
      </c>
      <c r="F46" s="10"/>
      <c r="G46" s="12">
        <f t="shared" si="1"/>
        <v>0</v>
      </c>
      <c r="H46" s="10"/>
    </row>
    <row r="47" ht="40.5" spans="1:8">
      <c r="A47" s="10">
        <v>9</v>
      </c>
      <c r="B47" s="10" t="s">
        <v>154</v>
      </c>
      <c r="C47" s="11" t="s">
        <v>155</v>
      </c>
      <c r="D47" s="10" t="s">
        <v>141</v>
      </c>
      <c r="E47" s="10">
        <v>1</v>
      </c>
      <c r="F47" s="10"/>
      <c r="G47" s="12">
        <f t="shared" si="1"/>
        <v>0</v>
      </c>
      <c r="H47" s="10"/>
    </row>
    <row r="48" ht="40.5" spans="1:8">
      <c r="A48" s="10">
        <v>10</v>
      </c>
      <c r="B48" s="10" t="s">
        <v>156</v>
      </c>
      <c r="C48" s="11" t="s">
        <v>157</v>
      </c>
      <c r="D48" s="10" t="s">
        <v>141</v>
      </c>
      <c r="E48" s="10">
        <v>1</v>
      </c>
      <c r="F48" s="10"/>
      <c r="G48" s="12">
        <f t="shared" si="1"/>
        <v>0</v>
      </c>
      <c r="H48" s="10"/>
    </row>
    <row r="49" ht="27" spans="1:8">
      <c r="A49" s="10">
        <v>11</v>
      </c>
      <c r="B49" s="10" t="s">
        <v>158</v>
      </c>
      <c r="C49" s="11" t="s">
        <v>159</v>
      </c>
      <c r="D49" s="10" t="s">
        <v>141</v>
      </c>
      <c r="E49" s="10">
        <v>1</v>
      </c>
      <c r="F49" s="10"/>
      <c r="G49" s="12">
        <f t="shared" si="1"/>
        <v>0</v>
      </c>
      <c r="H49" s="10"/>
    </row>
    <row r="50" ht="40.5" spans="1:8">
      <c r="A50" s="10">
        <v>12</v>
      </c>
      <c r="B50" s="10" t="s">
        <v>160</v>
      </c>
      <c r="C50" s="11" t="s">
        <v>161</v>
      </c>
      <c r="D50" s="10" t="s">
        <v>95</v>
      </c>
      <c r="E50" s="10">
        <v>25.5</v>
      </c>
      <c r="F50" s="10"/>
      <c r="G50" s="12">
        <f t="shared" si="1"/>
        <v>0</v>
      </c>
      <c r="H50" s="10"/>
    </row>
    <row r="51" ht="40.5" spans="1:8">
      <c r="A51" s="10">
        <v>13</v>
      </c>
      <c r="B51" s="10" t="s">
        <v>162</v>
      </c>
      <c r="C51" s="11" t="s">
        <v>163</v>
      </c>
      <c r="D51" s="10" t="s">
        <v>95</v>
      </c>
      <c r="E51" s="10">
        <v>22</v>
      </c>
      <c r="F51" s="10"/>
      <c r="G51" s="12">
        <f t="shared" si="1"/>
        <v>0</v>
      </c>
      <c r="H51" s="10"/>
    </row>
    <row r="52" ht="40.5" spans="1:8">
      <c r="A52" s="10">
        <v>14</v>
      </c>
      <c r="B52" s="10" t="s">
        <v>164</v>
      </c>
      <c r="C52" s="11" t="s">
        <v>165</v>
      </c>
      <c r="D52" s="10" t="s">
        <v>95</v>
      </c>
      <c r="E52" s="10">
        <v>14</v>
      </c>
      <c r="F52" s="10"/>
      <c r="G52" s="12">
        <f t="shared" si="1"/>
        <v>0</v>
      </c>
      <c r="H52" s="10"/>
    </row>
    <row r="53" ht="40.5" spans="1:8">
      <c r="A53" s="10">
        <v>15</v>
      </c>
      <c r="B53" s="10" t="s">
        <v>166</v>
      </c>
      <c r="C53" s="11" t="s">
        <v>167</v>
      </c>
      <c r="D53" s="10" t="s">
        <v>95</v>
      </c>
      <c r="E53" s="10">
        <v>57</v>
      </c>
      <c r="F53" s="10"/>
      <c r="G53" s="12">
        <f t="shared" si="1"/>
        <v>0</v>
      </c>
      <c r="H53" s="10"/>
    </row>
    <row r="54" ht="40.5" spans="1:8">
      <c r="A54" s="10">
        <v>16</v>
      </c>
      <c r="B54" s="10" t="s">
        <v>168</v>
      </c>
      <c r="C54" s="11" t="s">
        <v>169</v>
      </c>
      <c r="D54" s="10" t="s">
        <v>92</v>
      </c>
      <c r="E54" s="10">
        <v>103.2</v>
      </c>
      <c r="F54" s="10"/>
      <c r="G54" s="12">
        <f t="shared" si="1"/>
        <v>0</v>
      </c>
      <c r="H54" s="10"/>
    </row>
    <row r="55" ht="40.5" spans="1:8">
      <c r="A55" s="10">
        <v>17</v>
      </c>
      <c r="B55" s="10" t="s">
        <v>170</v>
      </c>
      <c r="C55" s="11" t="s">
        <v>171</v>
      </c>
      <c r="D55" s="10" t="s">
        <v>92</v>
      </c>
      <c r="E55" s="10">
        <v>18</v>
      </c>
      <c r="F55" s="10"/>
      <c r="G55" s="12">
        <f t="shared" si="1"/>
        <v>0</v>
      </c>
      <c r="H55" s="10"/>
    </row>
    <row r="56" ht="40.5" spans="1:8">
      <c r="A56" s="10">
        <v>18</v>
      </c>
      <c r="B56" s="10" t="s">
        <v>172</v>
      </c>
      <c r="C56" s="11" t="s">
        <v>173</v>
      </c>
      <c r="D56" s="10" t="s">
        <v>92</v>
      </c>
      <c r="E56" s="10">
        <v>58.5</v>
      </c>
      <c r="F56" s="10"/>
      <c r="G56" s="12">
        <f t="shared" si="1"/>
        <v>0</v>
      </c>
      <c r="H56" s="10"/>
    </row>
    <row r="57" ht="40.5" spans="1:8">
      <c r="A57" s="10">
        <v>19</v>
      </c>
      <c r="B57" s="10" t="s">
        <v>174</v>
      </c>
      <c r="C57" s="11" t="s">
        <v>175</v>
      </c>
      <c r="D57" s="10" t="s">
        <v>92</v>
      </c>
      <c r="E57" s="10">
        <v>0.4</v>
      </c>
      <c r="F57" s="10"/>
      <c r="G57" s="12">
        <f t="shared" si="1"/>
        <v>0</v>
      </c>
      <c r="H57" s="10"/>
    </row>
    <row r="58" ht="40.5" spans="1:8">
      <c r="A58" s="10">
        <v>20</v>
      </c>
      <c r="B58" s="10" t="s">
        <v>176</v>
      </c>
      <c r="C58" s="11" t="s">
        <v>177</v>
      </c>
      <c r="D58" s="10" t="s">
        <v>92</v>
      </c>
      <c r="E58" s="10">
        <v>0.3</v>
      </c>
      <c r="F58" s="10"/>
      <c r="G58" s="12">
        <f t="shared" si="1"/>
        <v>0</v>
      </c>
      <c r="H58" s="10"/>
    </row>
    <row r="59" ht="40.5" spans="1:8">
      <c r="A59" s="10">
        <v>21</v>
      </c>
      <c r="B59" s="10" t="s">
        <v>178</v>
      </c>
      <c r="C59" s="11" t="s">
        <v>179</v>
      </c>
      <c r="D59" s="10" t="s">
        <v>92</v>
      </c>
      <c r="E59" s="10">
        <v>0.6</v>
      </c>
      <c r="F59" s="10"/>
      <c r="G59" s="12">
        <f t="shared" si="1"/>
        <v>0</v>
      </c>
      <c r="H59" s="10"/>
    </row>
    <row r="60" ht="40.5" spans="1:8">
      <c r="A60" s="10">
        <v>22</v>
      </c>
      <c r="B60" s="10" t="s">
        <v>180</v>
      </c>
      <c r="C60" s="11" t="s">
        <v>181</v>
      </c>
      <c r="D60" s="10" t="s">
        <v>92</v>
      </c>
      <c r="E60" s="10">
        <v>0.2</v>
      </c>
      <c r="F60" s="10"/>
      <c r="G60" s="12">
        <f t="shared" si="1"/>
        <v>0</v>
      </c>
      <c r="H60" s="10"/>
    </row>
    <row r="61" ht="40.5" spans="1:8">
      <c r="A61" s="10">
        <v>23</v>
      </c>
      <c r="B61" s="10" t="s">
        <v>182</v>
      </c>
      <c r="C61" s="11" t="s">
        <v>183</v>
      </c>
      <c r="D61" s="10" t="s">
        <v>92</v>
      </c>
      <c r="E61" s="10">
        <v>0.3</v>
      </c>
      <c r="F61" s="10"/>
      <c r="G61" s="12">
        <f t="shared" si="1"/>
        <v>0</v>
      </c>
      <c r="H61" s="10"/>
    </row>
    <row r="62" ht="27" spans="1:8">
      <c r="A62" s="10">
        <v>24</v>
      </c>
      <c r="B62" s="10" t="s">
        <v>184</v>
      </c>
      <c r="C62" s="11" t="s">
        <v>185</v>
      </c>
      <c r="D62" s="10" t="s">
        <v>92</v>
      </c>
      <c r="E62" s="10">
        <v>130</v>
      </c>
      <c r="F62" s="10"/>
      <c r="G62" s="12">
        <f t="shared" si="1"/>
        <v>0</v>
      </c>
      <c r="H62" s="10"/>
    </row>
    <row r="63" ht="40.5" spans="1:8">
      <c r="A63" s="10">
        <v>25</v>
      </c>
      <c r="B63" s="10" t="s">
        <v>186</v>
      </c>
      <c r="C63" s="11" t="s">
        <v>187</v>
      </c>
      <c r="D63" s="10" t="s">
        <v>141</v>
      </c>
      <c r="E63" s="10">
        <v>1</v>
      </c>
      <c r="F63" s="10"/>
      <c r="G63" s="12">
        <f t="shared" si="1"/>
        <v>0</v>
      </c>
      <c r="H63" s="10"/>
    </row>
    <row r="64" ht="40.5" spans="1:8">
      <c r="A64" s="10">
        <v>26</v>
      </c>
      <c r="B64" s="10" t="s">
        <v>188</v>
      </c>
      <c r="C64" s="11" t="s">
        <v>189</v>
      </c>
      <c r="D64" s="10" t="s">
        <v>141</v>
      </c>
      <c r="E64" s="10">
        <v>1</v>
      </c>
      <c r="F64" s="10"/>
      <c r="G64" s="12">
        <f t="shared" si="1"/>
        <v>0</v>
      </c>
      <c r="H64" s="10"/>
    </row>
    <row r="65" ht="20" customHeight="1" spans="1:8">
      <c r="A65" s="18" t="s">
        <v>190</v>
      </c>
      <c r="B65" s="19" t="s">
        <v>9</v>
      </c>
      <c r="C65" s="20"/>
      <c r="D65" s="18"/>
      <c r="E65" s="18"/>
      <c r="F65" s="18"/>
      <c r="G65" s="9">
        <f>G3+G7+G38</f>
        <v>0</v>
      </c>
      <c r="H65" s="18"/>
    </row>
  </sheetData>
  <mergeCells count="2">
    <mergeCell ref="A1:H1"/>
    <mergeCell ref="B65:C65"/>
  </mergeCells>
  <printOptions horizontalCentered="1"/>
  <pageMargins left="0.751388888888889" right="0.751388888888889" top="1" bottom="1" header="0.5" footer="0.5"/>
  <pageSetup paperSize="9" scale="81" orientation="landscape" horizontalDpi="600"/>
  <headerFooter/>
  <rowBreaks count="3" manualBreakCount="3">
    <brk id="8" max="16383" man="1"/>
    <brk id="13" max="16383" man="1"/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报价汇总表</vt:lpstr>
      <vt:lpstr>花坛葬</vt:lpstr>
      <vt:lpstr>传统葬</vt:lpstr>
      <vt:lpstr>土建工程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赵水龙</cp:lastModifiedBy>
  <dcterms:created xsi:type="dcterms:W3CDTF">2025-07-21T13:17:00Z</dcterms:created>
  <dcterms:modified xsi:type="dcterms:W3CDTF">2025-08-11T02:58:19Z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13E7E8FE349E47F4823FCCCB95FAFF96_11</vt:lpwstr>
  </property>
  <property fmtid="{D5CDD505-2E9C-101B-9397-08002B2CF9AE}" pid="3" name="KSOProductBuildVer">
    <vt:lpwstr>2052-12.1.0.21915</vt:lpwstr>
  </property>
</Properties>
</file>