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firstSheet="1" activeTab="1"/>
  </bookViews>
  <sheets>
    <sheet name="封面" sheetId="2" r:id="rId1"/>
    <sheet name="清单明细" sheetId="1" r:id="rId2"/>
  </sheets>
  <externalReferences>
    <externalReference r:id="rId3"/>
  </externalReferences>
  <definedNames>
    <definedName name="_DataRepeator">[1]江阴物资平台!$A$3:$I$399</definedName>
    <definedName name="_编制单位">#REF!</definedName>
    <definedName name="_编制人">#REF!</definedName>
    <definedName name="_编制日期">#REF!</definedName>
    <definedName name="_标准层高度【米】">#REF!</definedName>
    <definedName name="_单位工程">#REF!</definedName>
    <definedName name="_单位工程编号">#REF!</definedName>
    <definedName name="_单位工程名称">#REF!</definedName>
    <definedName name="_地下室层数【0.00以下】">#REF!</definedName>
    <definedName name="_地下室总高度【米】">#REF!</definedName>
    <definedName name="_复核人">#REF!</definedName>
    <definedName name="_复核日期">#REF!</definedName>
    <definedName name="_工程编号">#REF!</definedName>
    <definedName name="_工程地址">#REF!</definedName>
    <definedName name="_工程类别">#REF!</definedName>
    <definedName name="_工程造价【大写】">#REF!</definedName>
    <definedName name="_工程造价【小写】">#REF!</definedName>
    <definedName name="_核减">#REF!</definedName>
    <definedName name="_基础类型">#REF!</definedName>
    <definedName name="_加密锁号码">#REF!</definedName>
    <definedName name="_建设单位">#REF!</definedName>
    <definedName name="_建设规模">#REF!</definedName>
    <definedName name="_建筑层数【0.00以上】">#REF!</definedName>
    <definedName name="_建筑面积【平方米】">#REF!</definedName>
    <definedName name="_建筑特征">#REF!</definedName>
    <definedName name="_建筑物总高度【米】">#REF!</definedName>
    <definedName name="_结构类型">#REF!</definedName>
    <definedName name="_经济指标">#REF!</definedName>
    <definedName name="_其中主体高度【米】">#REF!</definedName>
    <definedName name="_裙楼高度【米】">#REF!</definedName>
    <definedName name="_软件公司名称">#REF!</definedName>
    <definedName name="_软件公司识别码">#REF!</definedName>
    <definedName name="_审定造价">#REF!</definedName>
    <definedName name="_审核单位">#REF!</definedName>
    <definedName name="_审核复核人">#REF!</definedName>
    <definedName name="_审核人">#REF!</definedName>
    <definedName name="_审核日期">#REF!</definedName>
    <definedName name="_施工单位">#REF!</definedName>
    <definedName name="_首层高度【米】">#REF!</definedName>
    <definedName name="_送审造价">#REF!</definedName>
    <definedName name="_投标人">#REF!</definedName>
    <definedName name="_投标人法定代表人或其授权人">#REF!</definedName>
    <definedName name="_网卡Mac地址">#REF!</definedName>
    <definedName name="_项目编号">#REF!</definedName>
    <definedName name="_造价咨询人">#REF!</definedName>
    <definedName name="_造价咨询人法定代表人或其授权人">#REF!</definedName>
    <definedName name="_招标人">#REF!</definedName>
    <definedName name="_招标人法定代表人或其授权人">#REF!</definedName>
    <definedName name="_中标价【大写】">#REF!</definedName>
    <definedName name="_中标价【小写】">#REF!</definedName>
    <definedName name="_专业类别">#REF!</definedName>
    <definedName name="_装饰要求">#REF!</definedName>
    <definedName name="_总层数">#REF!</definedName>
    <definedName name="_最大跨度【米】">#REF!</definedName>
    <definedName nam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<sst xmlns="http://schemas.openxmlformats.org/spreadsheetml/2006/main" count="291" uniqueCount="210">
  <si>
    <t>金坛国家现代农业产业园农副产品仓储交易市场设施设备采购与安装项目</t>
  </si>
  <si>
    <t>最高限价</t>
  </si>
  <si>
    <t>控制价(小写):</t>
  </si>
  <si>
    <t>(大写):</t>
  </si>
  <si>
    <t>招　标　人:</t>
  </si>
  <si>
    <t>工 程 造 价咨  询  人:</t>
  </si>
  <si>
    <t>江苏信达建设工程咨询有限公司</t>
  </si>
  <si>
    <t>(单位盖章)</t>
  </si>
  <si>
    <t>(单位资质专用章)</t>
  </si>
  <si>
    <t>法定代表人
或其授权人:</t>
  </si>
  <si>
    <t>(签字或盖章)</t>
  </si>
  <si>
    <t>编制人:</t>
  </si>
  <si>
    <t>复 核 人:</t>
  </si>
  <si>
    <t>(造价人员签字盖专用章)</t>
  </si>
  <si>
    <t>(造价工程师签字盖专用章)</t>
  </si>
  <si>
    <t>编制时间：</t>
  </si>
  <si>
    <t>复核时间:</t>
  </si>
  <si>
    <t>编号</t>
  </si>
  <si>
    <t>项目名称</t>
  </si>
  <si>
    <t>特征内容</t>
  </si>
  <si>
    <t>单位</t>
  </si>
  <si>
    <t>数量</t>
  </si>
  <si>
    <t>单价（元）</t>
  </si>
  <si>
    <t>总价（元）</t>
  </si>
  <si>
    <t>备注</t>
  </si>
  <si>
    <r>
      <rPr>
        <b/>
        <sz val="11"/>
        <rFont val="仿宋"/>
        <charset val="134"/>
      </rPr>
      <t>（一）冷冻库：</t>
    </r>
    <r>
      <rPr>
        <b/>
        <sz val="11"/>
        <rFont val="Times New Roman"/>
        <charset val="134"/>
      </rPr>
      <t>60×15×5.2m</t>
    </r>
    <r>
      <rPr>
        <b/>
        <sz val="11"/>
        <rFont val="仿宋"/>
        <charset val="134"/>
      </rPr>
      <t>（长</t>
    </r>
    <r>
      <rPr>
        <b/>
        <sz val="11"/>
        <rFont val="Times New Roman"/>
        <charset val="134"/>
      </rPr>
      <t>×</t>
    </r>
    <r>
      <rPr>
        <b/>
        <sz val="11"/>
        <rFont val="仿宋"/>
        <charset val="134"/>
      </rPr>
      <t>宽</t>
    </r>
    <r>
      <rPr>
        <b/>
        <sz val="11"/>
        <rFont val="Times New Roman"/>
        <charset val="134"/>
      </rPr>
      <t>×</t>
    </r>
    <r>
      <rPr>
        <b/>
        <sz val="11"/>
        <rFont val="仿宋"/>
        <charset val="134"/>
      </rPr>
      <t>高）</t>
    </r>
  </si>
  <si>
    <t>1.1</t>
  </si>
  <si>
    <t>库板双面彩钢夹心板（墙板）</t>
  </si>
  <si>
    <t>15cm厚聚氨酯B1级复合发泡双面彩钢夹心板，彩钢板厚0.476mm，具体参数见采购需求，含板材制作安装、相关辅材及配件（含阴阳角彩钢板包边）、相关措施费等完成该项工作的全部内容。</t>
  </si>
  <si>
    <r>
      <rPr>
        <sz val="11"/>
        <rFont val="宋体"/>
        <charset val="134"/>
      </rPr>
      <t>m</t>
    </r>
    <r>
      <rPr>
        <vertAlign val="superscript"/>
        <sz val="11"/>
        <rFont val="宋体"/>
        <charset val="134"/>
      </rPr>
      <t>2</t>
    </r>
  </si>
  <si>
    <t>1.2</t>
  </si>
  <si>
    <t>库板双面彩钢夹心板（顶板）</t>
  </si>
  <si>
    <t>15cm厚聚氨酯B1级复合发泡双面彩钢夹心板，彩钢板厚0.476mm，具体参数见采购需求，含吊筋制作安装、顶部反向支撑及加固、吊顶板材制作安装、相关辅材及配件（含阴阳角彩钢板包边）、相关措施费等完成吊顶工作全部内容。</t>
  </si>
  <si>
    <t>1.3</t>
  </si>
  <si>
    <t>金刚砂固化保温地面</t>
  </si>
  <si>
    <t>10cmC20混凝土垫层；0.12mm厚塑料膜或油毡防潮隔气层；15cm厚挤塑板保温；15cmC30配筋砼地坪（直径 8mm 钢筋单层双向摆放），金刚砂固化地坪面层。（取土厚度根据标高），含土方、砼浇筑、地面保温板、表面固化处理、相关措施费等完成地面施工的全部工作。</t>
  </si>
  <si>
    <t>1.4</t>
  </si>
  <si>
    <t>电动平移门</t>
  </si>
  <si>
    <t>宽2.5m，高3m，具体要求见采购需求，含门制作安装、配套电机、相关辅材及配件、相关措施费完成该项工作全部内容。</t>
  </si>
  <si>
    <t>樘</t>
  </si>
  <si>
    <t>1.5</t>
  </si>
  <si>
    <t>自动回归门</t>
  </si>
  <si>
    <t>宽2.5m，高3m，具体要求见采购需求，含门制作安装、相关辅材及配件、相关措施费完成该项工作全部内容。</t>
  </si>
  <si>
    <t>1.6</t>
  </si>
  <si>
    <t>制冷机组外机</t>
  </si>
  <si>
    <t>50P双并联螺杆机 转速≥2950RPM，排气量180m³/h ,额定380V、50Hz，压缩机质量≥330kg，启动电流465A，运行电流≤80A，并配套控制箱。</t>
  </si>
  <si>
    <t>套</t>
  </si>
  <si>
    <t>1.7</t>
  </si>
  <si>
    <t>制冷机组散热器</t>
  </si>
  <si>
    <t>蒸发冷风机 换热量：500KW，设计压力2.0 MPa，制冷剂：R507/22，设计温度：75°C，水泵功率：1.1KW，风机功率：4.4KW，风机风量：5000m³，并配套控制箱。</t>
  </si>
  <si>
    <t>只</t>
  </si>
  <si>
    <t>1.8</t>
  </si>
  <si>
    <t>蒸发器</t>
  </si>
  <si>
    <t>铝顶排 DN32 二次片排管壁厚度为2.2mm</t>
  </si>
  <si>
    <t>m</t>
  </si>
  <si>
    <t>1.9</t>
  </si>
  <si>
    <t>铝排化霜</t>
  </si>
  <si>
    <t>热敷化霜阀门配件：阀门1型号KM-3/8 0DF HFC/HCFC、阀门2型号KM-1/2 SAE HFC/HCFC、膨胀阀型号T2 R22/R407C、化霜四通阀 DSF-200-3101C1TK77A1010、CV-12T-2311296、12号螺帽、10号螺帽等</t>
  </si>
  <si>
    <t>1.10</t>
  </si>
  <si>
    <t>冷库控制箱（带热氟化霜）</t>
  </si>
  <si>
    <t>50路化霜控制箱、2个冻库恒温分控制箱（40CM*50CM)、主控制箱1个（1M*1.2M）等</t>
  </si>
  <si>
    <t>1.11</t>
  </si>
  <si>
    <t>连接管道</t>
  </si>
  <si>
    <t>无缝钢管1口径：48mm、260米长、无缝钢管2口径：32mm，65米长、铜管1口径：22mm，520米长、管2口径：10mm,50米长、全部管道增加保温层等其他配件 铜管厚度2.6mm、管道配套保温-B1级橡塑保温管厚度4mm 等。</t>
  </si>
  <si>
    <t>1.12</t>
  </si>
  <si>
    <t>制冷工质</t>
  </si>
  <si>
    <t>制冷剂R22（22.7kg）</t>
  </si>
  <si>
    <t>瓶</t>
  </si>
  <si>
    <t>小计：</t>
  </si>
  <si>
    <t>（二）保鲜库：20×15×3m（长×宽×高）</t>
  </si>
  <si>
    <t>2.1</t>
  </si>
  <si>
    <t>10cm厚聚氨酯B1级复合发泡双面彩钢夹心板，彩钢板厚0.476mm，具体参数见采购需求，含板材制作安装、相关辅材及配件（含阴阳角彩钢板包边）、相关措施费等完成该项工作的全部内容。</t>
  </si>
  <si>
    <t>2.2</t>
  </si>
  <si>
    <t>10cm厚聚氨酯B1级复合发泡双面彩钢夹心板，彩钢板厚0.476mm，具体参数见采购需求，含吊筋制作安装、顶部反向支撑及加固、吊顶板材制作安装、相关辅材及配件（含阴阳角彩钢板包边）、相关措施费等完成吊顶工作全部内容。</t>
  </si>
  <si>
    <t>2.3</t>
  </si>
  <si>
    <t>10cmC20混凝土垫层；0.12mm厚塑料膜或油毡防潮隔气层；10cm厚挤塑板保温；15cmC30配筋砼地坪（直径 8mm 钢筋单层双向摆放），金刚砂固化地坪面层。取土厚度根据标高确定，含土方、砼浇筑、地面保温板、表面固化处理、相关措施费等完成地面施工的全部工作。</t>
  </si>
  <si>
    <t>2.4</t>
  </si>
  <si>
    <t>平移门</t>
  </si>
  <si>
    <t>宽2m，高2.5m，具体要求见采购需求，含门制作安装、相关辅材及配件、相关措施费完成该项工作全部内容。</t>
  </si>
  <si>
    <t>2.5</t>
  </si>
  <si>
    <t>制冷机组</t>
  </si>
  <si>
    <t>15.2P风冷机组：额定电压：380-420V、频率50-60Hz，最大工作电流：31、启动、堵转电流：81-132、排气量（制冷量）：48.5-58.5、转速：1450-1750 、防火等级：IP85、重量：≥147Kg。</t>
  </si>
  <si>
    <t>台</t>
  </si>
  <si>
    <t>2.6</t>
  </si>
  <si>
    <t>铝顶排  DN32 二次片、铝排管壁厚度为2.2mm</t>
  </si>
  <si>
    <t>2.7</t>
  </si>
  <si>
    <t>冷库控制箱</t>
  </si>
  <si>
    <t>2个冻库恒温主控制箱（40CM*60CM)、2个冻库恒温分控制箱（10CM*25CM)等</t>
  </si>
  <si>
    <t>2.8</t>
  </si>
  <si>
    <t>铜管1口径：22mm，120米长，所有管道增加保温层、铜管2口径：10mm，20米长等其他配件 铜管厚度2.6mm、管道配套保温-B1级橡塑保温管厚度4mm 等。</t>
  </si>
  <si>
    <t>2.9</t>
  </si>
  <si>
    <t>制冷剂R22  (22.7kg)</t>
  </si>
  <si>
    <t>2.10</t>
  </si>
  <si>
    <t>热氟化霜机组</t>
  </si>
  <si>
    <t>热氟化霜 型号：CZW07MSK-XGC-ER,制冷剂：R22，额定电压：380V，输入功率：6.8KW，制冷量：36.1KW(-7.2/54.4°C）等</t>
  </si>
  <si>
    <t>（三）恒温车间</t>
  </si>
  <si>
    <t>3.1</t>
  </si>
  <si>
    <t>10cm厚聚氨酯B1级复合发泡双面彩钢夹心板，双面彩钢板0.476mm，含板材制作安装、相关辅材及配件（含阴阳角彩钢板包边）、相关措施费完成该项工作的全部内容，结算时不另外增加费用</t>
  </si>
  <si>
    <r>
      <rPr>
        <sz val="10"/>
        <rFont val="宋体"/>
        <charset val="134"/>
      </rPr>
      <t>m</t>
    </r>
    <r>
      <rPr>
        <vertAlign val="superscript"/>
        <sz val="10"/>
        <rFont val="宋体"/>
        <charset val="134"/>
      </rPr>
      <t>2</t>
    </r>
  </si>
  <si>
    <t>3.2</t>
  </si>
  <si>
    <t>10cm厚聚氨酯B1级复合发泡双面彩钢夹心板，双面彩钢板0.476mm，含吊筋制作安装、吊顶板材制作安装、相关辅材及配件（含阴阳角彩钢板包边）、相关措施费完成吊顶工作全部内容。</t>
  </si>
  <si>
    <t>3.3</t>
  </si>
  <si>
    <t>金刚砂固化地坪</t>
  </si>
  <si>
    <t>15cmC30混凝土地坪，金刚砂固化地坪，含土方、砼浇筑、表面固化处理、相关措施费等完成地面施工的全部工作。</t>
  </si>
  <si>
    <t>3.4</t>
  </si>
  <si>
    <t>车间排水沟</t>
  </si>
  <si>
    <t>砖砌排水沟：长174m，宽0.6m，高0.4m，砖砌厚度：12cm，底板5cmC15现浇非泵送砼含模板，排水沟内侧、底面水泥砂浆粉刷，排水沟盖板采用4*6热镀锌方管焊接，喷涂防腐漆二遍（挖出土方外弃，弃置点自行考虑）排水沟砌筑、底板浇筑、粉刷、相关措施费等完成排水沟施工的全部内容。</t>
  </si>
  <si>
    <t>3.5</t>
  </si>
  <si>
    <t>室外冷却水池</t>
  </si>
  <si>
    <r>
      <rPr>
        <sz val="10"/>
        <rFont val="宋体"/>
        <charset val="134"/>
      </rPr>
      <t>总长87m，宽度12m，高度1.5m，冷却池的长度25米，宽度12米，高度1.5米，共三个冷却池，冷却池开挖放坡，土方外运，弃置点自行考虑，冷却池内满铺黑色薄膜防止坍塌，冷却池之间的土埂宽度为</t>
    </r>
    <r>
      <rPr>
        <sz val="10"/>
        <color rgb="FFFF0000"/>
        <rFont val="宋体"/>
        <charset val="134"/>
      </rPr>
      <t>2米、4米</t>
    </r>
    <r>
      <rPr>
        <sz val="10"/>
        <rFont val="宋体"/>
        <charset val="134"/>
      </rPr>
      <t>，共有4条埂，相关措施费等完成冷却池施工的全部内容。</t>
    </r>
  </si>
  <si>
    <t>3.6</t>
  </si>
  <si>
    <t>冷却池挡水墙</t>
  </si>
  <si>
    <t>C30钢筋混凝土现浇挡土墙，墙长88m，墙底板1.5m(宽)*0.6m（高），配Φ18@200双层双向钢筋；墙高1.8m，墙下口宽0.6m,上口宽0.2m，配Φ12@200双层双向钢筋。，含浇筑、模板制作、相关辅材及配件、相关措施费等完成混凝土挡墙的全部内容。</t>
  </si>
  <si>
    <t>3.7</t>
  </si>
  <si>
    <t>制冷机组（一）</t>
  </si>
  <si>
    <t>10.2P顶出风机组 额定电压：380-420V、频率：50Hz、最大工作电流：21A、启动电流：59-99A、排气量：34.7m³/h、转速：1450RPM。单机在-10℃/+45℃工况下，制冷量为40kW，轴功率为11kW，满足使用要求。</t>
  </si>
  <si>
    <t>3.8</t>
  </si>
  <si>
    <t>制冷机组冷风机</t>
  </si>
  <si>
    <t>DL125m2双侧出风机组：化霜电压：220V、电机电压：380V、冷却面积：125㎡、制冷量：26.3KW、风机风量：3*7000m³/h、含冷风机配套配件等</t>
  </si>
  <si>
    <t>3.9</t>
  </si>
  <si>
    <t>制冷机组（二）</t>
  </si>
  <si>
    <r>
      <rPr>
        <sz val="10"/>
        <color rgb="FFFF0000"/>
        <rFont val="宋体"/>
        <charset val="134"/>
      </rPr>
      <t>20.2P</t>
    </r>
    <r>
      <rPr>
        <sz val="10"/>
        <rFont val="宋体"/>
        <charset val="134"/>
      </rPr>
      <t>水冷机组（单机在10℃/+45℃工况下，制冷量为40kw，轴功率为11kw）</t>
    </r>
  </si>
  <si>
    <t>3.10</t>
  </si>
  <si>
    <t>30T冷却塔 规格：Φ1650*H2100 型号：DBNL-30T</t>
  </si>
  <si>
    <t>3.11</t>
  </si>
  <si>
    <t>灯具</t>
  </si>
  <si>
    <t>30W-LED冷库专用防水灯 规格：360mm*120mm</t>
  </si>
  <si>
    <t>3.12</t>
  </si>
  <si>
    <t>铝合金管32mm口径，长200米、铜管28mm口径，长35米，铜管10mm口径，长230米，所有管道全部增加保温层 铜管厚度2.6mm、管道配套保温-B1级橡塑保温管厚度4mm 等。</t>
  </si>
  <si>
    <t>3.13</t>
  </si>
  <si>
    <t>全自动控制箱</t>
  </si>
  <si>
    <t>10P电柜：JDS-503缺项保护器、DZ47-63断路器、CJX2-2510接触器、线圈电压220V、温度显示器、2个信号灯等</t>
  </si>
  <si>
    <t>3.14</t>
  </si>
  <si>
    <t>20P电柜：JDS-503缺项保护器、DZ47-100断路器、CJX2-4011接触器、线圈电压220V、温度显示器、2个信号灯等</t>
  </si>
  <si>
    <t>3.15</t>
  </si>
  <si>
    <t>制冷剂R22(22.7kg)</t>
  </si>
  <si>
    <t>（四）暂养车间 24×24.5×3.3m（长×宽×高）</t>
  </si>
  <si>
    <t>4.1</t>
  </si>
  <si>
    <t>旧车间拆除</t>
  </si>
  <si>
    <t>拆除车间原顶、托运，清理拆除垃圾</t>
  </si>
  <si>
    <t>项</t>
  </si>
  <si>
    <t>4.2</t>
  </si>
  <si>
    <t>旧车间线路改造</t>
  </si>
  <si>
    <t>整理旧电线，重新排置线路</t>
  </si>
  <si>
    <t>4.3</t>
  </si>
  <si>
    <t>5cm厚聚氨酯B1级复合发泡双面彩钢夹心板，彩钢板厚0.476mm，具体参数见采购需求，含板材制作安装、相关辅材及配件（含阴阳角彩钢板包边）、相关措施费等完成该项工作的全部内容。</t>
  </si>
  <si>
    <t>4.4</t>
  </si>
  <si>
    <t>5cm厚聚氨酯B1级复合发泡双面彩钢夹心板，彩钢板厚0.476mm，具体参数见采购需求，含吊筋制作安装、顶部反向支撑及加固、吊顶板材制作安装、相关辅材及配件（含阴阳角彩钢板包边）、相关措施费等完成吊顶工作全部内容。</t>
  </si>
  <si>
    <t>4.5</t>
  </si>
  <si>
    <t>4.6</t>
  </si>
  <si>
    <t>DL125m2双侧出风机组：化霜电压：220V、电机电压：380V、冷却面积：125㎡、制冷量：26.3KW、风机风量：3*7000m³/h</t>
  </si>
  <si>
    <t>4.7</t>
  </si>
  <si>
    <t>4.8</t>
  </si>
  <si>
    <t>电柜:JDS-503缺项保护器、DZ47-63断路器、CJX2-2510接触器、线圈电压220V、温度显示器、2个信号灯等</t>
  </si>
  <si>
    <t>4.9</t>
  </si>
  <si>
    <t>制冷设备</t>
  </si>
  <si>
    <t>一拖二嵌入式、室内机1050×750×245mm、室外机1120×1558×400mm；室内机0.146+1.8kW、室外机8.2kW。含遥控器、6m长铜管等配件</t>
  </si>
  <si>
    <t>4.10</t>
  </si>
  <si>
    <t>吸顶式室内机840×840×300mm，室外机950×840×360mm；室内机
1.6kW、室外机5.0kW。含遥控器、6m长铜管等配件。</t>
  </si>
  <si>
    <t>4.11</t>
  </si>
  <si>
    <t>过滤水池</t>
  </si>
  <si>
    <t>砖砌过滤水池：240*115*53mm砼砖，墙厚：240mm，长24m，宽4m，高2.8m，底板15cmC30现浇钢筋混凝土含模板，含墙体拉结筋，墙体内侧水泥砂浆粉面，水池盖板为10cmC30现浇钢筋混凝土盖板含模板、钢筋，盖板预留检修口，相关辅材及配件、相关措施费等完成过滤水池的全部内容。</t>
  </si>
  <si>
    <t>座</t>
  </si>
  <si>
    <t>4.12</t>
  </si>
  <si>
    <t>过滤材料</t>
  </si>
  <si>
    <t>火山石平铺过滤</t>
  </si>
  <si>
    <t>4.13</t>
  </si>
  <si>
    <t>暂养池恒温冷水机</t>
  </si>
  <si>
    <t>15.2P风冷机组：CA-1500-TWM-200、50Hz、380-400V、24.3A（MRA)、排气量：54m³/h、制片式风冷凝器：型号：FNV-50/180电机风量2*10500m³/h、制冷量：50KW、制冷面积：180㎡、电机功率：2*650W、电压：380V、测试压力：3.0MPa.</t>
  </si>
  <si>
    <t>4.14</t>
  </si>
  <si>
    <t>冷凝水泵</t>
  </si>
  <si>
    <t>3kW冷凝水泵 功率：1.5KW、电压：380V、转速：2840r/min、重量：21Kg</t>
  </si>
  <si>
    <t>4.15</t>
  </si>
  <si>
    <t>暂养池中下部位置开口，开口口径为45mm，用PVC管道连接，达到水循环效果。</t>
  </si>
  <si>
    <t>（五）智能设备</t>
  </si>
  <si>
    <t>5.1</t>
  </si>
  <si>
    <t>大闸蟹自动捆扎机</t>
  </si>
  <si>
    <t>设备尺寸（长×宽×高）：1.4×0.85×1.4m；设备材质：方通白色烤漆；设备显示屏：10英寸彩色触摸屏；捆扎速度：8~10S/只；适用规格：2两~6两；输送带离地高度：700mm±50mm； 重量约：300kg；气源要求约：300kg；功率约：2kW；电源：220V±10% 50Hz。</t>
  </si>
  <si>
    <t>5.2</t>
  </si>
  <si>
    <t>两机芯侧封机</t>
  </si>
  <si>
    <t>供给电源：220V/50HZ、约长0.86m、宽0.93m、高1.25m；包装尺寸（长×宽×高）：不限×150~400×120~400mm；消耗功能：240kW；采用即贴胶带封口，经济快速、容易调整，可一次性完成整圈封箱，封箱效果更牢固；选用侧面封箱，便于填装产品</t>
  </si>
  <si>
    <t>5.3</t>
  </si>
  <si>
    <t>斜滚筒</t>
  </si>
  <si>
    <t>规格约长1m、宽0.8m、高0.7m；用于链接前后设备作用，箱体从封边机出来后，经过斜滚筒直接滑入贴单机中，无需连接接电源</t>
  </si>
  <si>
    <t>5.4</t>
  </si>
  <si>
    <t>触摸屏贴单机</t>
  </si>
  <si>
    <t>外形尺寸 ：约L1200×W600×H1200 ( mm)，贴单速度 ： 20-50件/分以上，贴单精度 ：±3mm，出标速度  ：约31米/分钟，输送带速度：31米/分钟，输送带长度：1200（mm） 面单贴完时机器会自动报警停机，以提示操作人员添加面单；独特的卷单装置，面单底纸不易断裂；操作简单，实现傻瓜式操作；不锈钢和铝合金机身；漏贴单报警停机，防出两张单</t>
  </si>
  <si>
    <t>5.5</t>
  </si>
  <si>
    <t>套膜机（含热收缩机）</t>
  </si>
  <si>
    <t>外形尺寸（长×宽×高）：1658×1020×2064mm；最大包装尺寸（长×宽×高）：L≥120，W≤600，H≤420，W+2/3H≤680mm；最小包装尺寸（长×宽×高）：120×120×80mm；电源电压：AC220V，50Hz；功率：1.6 kW；压缩气压力：0.5~0.8MPa；包装形式：袖口式；切刀：喷涂特氟龙；刀宽750mm；包装速度：0~12次/min；封口温度：140~180℃；薄膜规格：PE等收缩膜，厚度0.03~0.12mm；膜横向收缩比：30~40%；膜纵向收缩比：60~70%；工作台面高度：803mm。</t>
  </si>
  <si>
    <t>5.6</t>
  </si>
  <si>
    <t>3D智能播种墙</t>
  </si>
  <si>
    <t>存放盒：13组存放盒，每组20个盒子（长200cm宽32cm高170cm），承重≥30kg/盒；食品级耐腐蚀材料，防水设计（支持冲洗）；可控制开合定位，支持自动化存取；内置温湿度/漏水监控，报警联动。
输送带：10组活动性输送带（长50cm宽36cm），防水伺服电机驱动，速度/启停/转向可控；防滑防侧翻设计。
输送口：80个，口径32cm，带缓冲层和防水帘；视觉识别（条码/包装）+ 重量/体积检测；按规则自动分落入位，支持混箱分拣。
智能控制：处理效率≥800件/小时，库存准确率≥99.99%。自动订单波次，支持“即到即分”；实时状态监控与报警，故障自处理。对接企业系统及底层硬件；支持7×24小时运行，内置散热系统。</t>
  </si>
  <si>
    <t>5.7</t>
  </si>
  <si>
    <t>热收缩机</t>
  </si>
  <si>
    <t>机器尺寸（长×宽×高）：1500×920×2000mm；机器技术参数：YS-ZB-2；机器重量：300kg；工作台高度：850mm；输送速度：0~23m/min，可调；包装速度：15~20包/min；气 压：0.5~0.7MPa；安装功率：3kW；封刀材料：不锈钢，喷特氟珑；刀宽：750/850mm；加热体：2根，1000W/根；切膜及封口时间：＜1.5秒/道；封口温度：150~280℃；使用薄膜种类：PE收缩膜；膜厚度范围：60~100μm；膜横向收缩比：30~40%；膜纵向收缩比：60~70%；包装物体：箱体型或柱型瓶；噪音：≤75DB；环境条件：湿度≤98%，温度 0~40℃；供电：3P，380V，50Hz，16A。</t>
  </si>
  <si>
    <t>5.8</t>
  </si>
  <si>
    <t>封箱贴单一体机</t>
  </si>
  <si>
    <t>外形尺寸（长×宽×高）：2380×1170×1450mm；电源电压：AC220V/50Hz；传动方式：上下皮带传动；功率：240W；适用封箱尺寸（长×宽×高）：最小150×90×70mm 最大L∞×500×500mm 输送速度：20m/min； 
机器重量：约230kg。</t>
  </si>
  <si>
    <t>5.9</t>
  </si>
  <si>
    <t>重型货架</t>
  </si>
  <si>
    <t>货架规格：2300/1200×1000×4350mm /2层；横梁、立柱：90×70×2.0mm；横梁：120×50×1.5mm； 立柱片（高）：4350×1000mm；横梁1和2（长）：2300/1200mm；防撞护角（高）：300mm；防撞护栏（长×高）：1000×500mm。</t>
  </si>
  <si>
    <t>5.10</t>
  </si>
  <si>
    <t>定制流水线</t>
  </si>
  <si>
    <t>定制流水线：约6000mm*800mm*800mm，运行速度：25m/min-120m/min,载重量≤50Kg/m。含（DWS、信息处理段、皮带快手、伸缩机等）详细参数见采购需求</t>
  </si>
  <si>
    <t>5.11</t>
  </si>
  <si>
    <t>托盘</t>
  </si>
  <si>
    <t>塑料托盘 规格：1200*1000*140mm、重量约：18KG</t>
  </si>
  <si>
    <t>个</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</si>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</sst>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s>
  <fonts count="44">
    <font>
      <sz val="11"/>
      <color theme="1"/>
      <name val="宋体"/>
      <charset val="134"/>
      <scheme val="minor"/>
    </font>
    <font>
      <sz val="11"/>
      <color theme="1"/>
      <name val="Times New Roman"/>
      <charset val="134"/>
    </font>
    <font>
      <b/>
      <sz val="14"/>
      <name val="仿宋"/>
      <charset val="134"/>
    </font>
    <font>
      <b/>
      <sz val="14"/>
      <name val="Times New Roman"/>
      <charset val="134"/>
    </font>
    <font>
      <b/>
      <sz val="11"/>
      <name val="宋体"/>
      <charset val="134"/>
    </font>
    <font>
      <b/>
      <sz val="11"/>
      <name val="仿宋"/>
      <charset val="134"/>
    </font>
    <font>
      <b/>
      <sz val="11"/>
      <name val="Times New Roman"/>
      <charset val="134"/>
    </font>
    <font>
      <sz val="11"/>
      <name val="宋体"/>
      <charset val="134"/>
    </font>
    <font>
      <sz val="10"/>
      <name val="宋体"/>
      <charset val="134"/>
    </font>
    <font>
      <b/>
      <sz val="10"/>
      <name val="宋体"/>
      <charset val="134"/>
    </font>
    <font>
      <b/>
      <u/>
      <sz val="10.5"/>
      <color theme="1"/>
      <name val="宋体"/>
      <charset val="134"/>
    </font>
    <font>
      <sz val="10.5"/>
      <color rgb="FF0D1E0F"/>
      <name val="宋体"/>
      <charset val="134"/>
    </font>
    <font>
      <sz val="11"/>
      <name val="Times New Roman"/>
      <charset val="134"/>
    </font>
    <font>
      <sz val="20"/>
      <name val="宋体"/>
      <charset val="134"/>
    </font>
    <font>
      <u/>
      <sz val="18"/>
      <name val="宋体"/>
      <charset val="134"/>
    </font>
    <font>
      <b/>
      <sz val="18"/>
      <name val="宋体"/>
      <charset val="134"/>
    </font>
    <font>
      <b/>
      <sz val="24"/>
      <name val="宋体"/>
      <charset val="134"/>
    </font>
    <font>
      <sz val="11"/>
      <name val="黑体"/>
      <charset val="134"/>
    </font>
    <font>
      <sz val="16"/>
      <name val="宋体"/>
      <charset val="134"/>
    </font>
    <font>
      <sz val="1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vertAlign val="superscript"/>
      <sz val="11"/>
      <name val="宋体"/>
      <charset val="134"/>
    </font>
    <font>
      <vertAlign val="superscript"/>
      <sz val="10"/>
      <name val="宋体"/>
      <charset val="134"/>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3" borderId="12" applyNumberFormat="0" applyAlignment="0" applyProtection="0">
      <alignment vertical="center"/>
    </xf>
    <xf numFmtId="0" fontId="29" fillId="4" borderId="13" applyNumberFormat="0" applyAlignment="0" applyProtection="0">
      <alignment vertical="center"/>
    </xf>
    <xf numFmtId="0" fontId="30" fillId="4" borderId="12" applyNumberFormat="0" applyAlignment="0" applyProtection="0">
      <alignment vertical="center"/>
    </xf>
    <xf numFmtId="0" fontId="31" fillId="5"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176" fontId="39" fillId="0" borderId="0"/>
    <xf numFmtId="176" fontId="40" fillId="0" borderId="0"/>
  </cellStyleXfs>
  <cellXfs count="65">
    <xf numFmtId="176" fontId="0" fillId="0" borderId="0" xfId="0">
      <alignment vertical="center"/>
    </xf>
    <xf numFmtId="49" fontId="1" fillId="0" borderId="0" xfId="0" applyNumberFormat="1" applyFont="1" applyAlignment="1">
      <alignment horizontal="center" vertical="center" wrapText="1"/>
    </xf>
    <xf numFmtId="176"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Alignment="1">
      <alignment horizontal="center" vertical="center"/>
    </xf>
    <xf numFmtId="176" fontId="1" fillId="0" borderId="0" xfId="0" applyFont="1" applyAlignment="1">
      <alignment horizontal="center" vertical="center"/>
    </xf>
    <xf numFmtId="176" fontId="2" fillId="0" borderId="1" xfId="0" applyFont="1" applyFill="1" applyBorder="1" applyAlignment="1">
      <alignment horizontal="center" vertical="center" wrapText="1"/>
    </xf>
    <xf numFmtId="176"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Font="1" applyFill="1" applyBorder="1" applyAlignment="1">
      <alignment horizontal="center" vertical="center" wrapText="1"/>
    </xf>
    <xf numFmtId="176"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Font="1" applyFill="1" applyBorder="1" applyAlignment="1">
      <alignment horizontal="center" vertical="center" wrapText="1"/>
    </xf>
    <xf numFmtId="176"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176" fontId="7" fillId="0" borderId="1" xfId="0" applyFont="1" applyFill="1" applyBorder="1" applyAlignment="1">
      <alignment horizontal="left" vertical="center" wrapText="1"/>
    </xf>
    <xf numFmtId="176" fontId="4" fillId="0" borderId="2" xfId="0" applyFont="1" applyFill="1" applyBorder="1" applyAlignment="1">
      <alignment horizontal="center" vertical="center" wrapText="1"/>
    </xf>
    <xf numFmtId="176" fontId="4" fillId="0" borderId="3" xfId="0" applyFont="1" applyFill="1" applyBorder="1" applyAlignment="1">
      <alignment horizontal="center" vertical="center" wrapText="1"/>
    </xf>
    <xf numFmtId="176" fontId="4" fillId="0" borderId="4" xfId="0" applyFont="1" applyFill="1" applyBorder="1" applyAlignment="1">
      <alignment horizontal="center" vertical="center" wrapText="1"/>
    </xf>
    <xf numFmtId="176" fontId="8"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76"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9" fillId="0" borderId="2" xfId="0" applyFont="1" applyFill="1" applyBorder="1" applyAlignment="1">
      <alignment horizontal="center" vertical="center" wrapText="1"/>
    </xf>
    <xf numFmtId="176" fontId="9" fillId="0" borderId="3" xfId="0" applyFont="1" applyFill="1" applyBorder="1" applyAlignment="1">
      <alignment horizontal="center" vertical="center" wrapText="1"/>
    </xf>
    <xf numFmtId="176" fontId="9" fillId="0" borderId="4"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176" fontId="10" fillId="0" borderId="0" xfId="0" applyFont="1" applyAlignment="1">
      <alignment horizontal="center" vertical="center"/>
    </xf>
    <xf numFmtId="176" fontId="11" fillId="0" borderId="0" xfId="0" applyFont="1" applyAlignment="1">
      <alignment horizontal="justify" vertical="center"/>
    </xf>
    <xf numFmtId="176" fontId="8" fillId="0" borderId="2"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3" fillId="0" borderId="0" xfId="50" applyFont="1" applyAlignment="1">
      <alignment horizontal="center" vertical="center" wrapText="1"/>
    </xf>
    <xf numFmtId="176" fontId="14" fillId="0" borderId="0" xfId="50" applyFont="1" applyAlignment="1">
      <alignment horizontal="center" wrapText="1"/>
    </xf>
    <xf numFmtId="49" fontId="15" fillId="0" borderId="0" xfId="50" applyNumberFormat="1" applyFont="1" applyAlignment="1">
      <alignment horizontal="left" wrapText="1"/>
    </xf>
    <xf numFmtId="176" fontId="16" fillId="0" borderId="0" xfId="50" applyFont="1" applyAlignment="1">
      <alignment horizontal="center" vertical="center" wrapText="1"/>
    </xf>
    <xf numFmtId="176" fontId="17" fillId="0" borderId="0" xfId="50" applyFont="1" applyAlignment="1">
      <alignment vertical="center" wrapText="1"/>
    </xf>
    <xf numFmtId="176" fontId="18" fillId="0" borderId="0" xfId="50" applyFont="1" applyAlignment="1">
      <alignment horizontal="center" wrapText="1"/>
    </xf>
    <xf numFmtId="177" fontId="18" fillId="0" borderId="7" xfId="50" applyNumberFormat="1" applyFont="1" applyBorder="1" applyAlignment="1">
      <alignment horizontal="left" wrapText="1"/>
    </xf>
    <xf numFmtId="176" fontId="19" fillId="0" borderId="3" xfId="49" applyFont="1" applyBorder="1" applyAlignment="1">
      <alignment horizontal="left" vertical="center"/>
    </xf>
    <xf numFmtId="49" fontId="18" fillId="0" borderId="0" xfId="50" applyNumberFormat="1" applyFont="1" applyAlignment="1">
      <alignment horizontal="center" wrapText="1"/>
    </xf>
    <xf numFmtId="176" fontId="18" fillId="0" borderId="7" xfId="50" applyFont="1" applyBorder="1" applyAlignment="1">
      <alignment wrapText="1"/>
    </xf>
    <xf numFmtId="176" fontId="18" fillId="0" borderId="0" xfId="50" applyFont="1" applyAlignment="1">
      <alignment wrapText="1"/>
    </xf>
    <xf numFmtId="176" fontId="18" fillId="0" borderId="7" xfId="50" applyFont="1" applyBorder="1" applyAlignment="1">
      <alignment horizontal="center" wrapText="1"/>
    </xf>
    <xf numFmtId="49" fontId="18" fillId="0" borderId="0" xfId="50" applyNumberFormat="1" applyFont="1" applyAlignment="1">
      <alignment horizontal="center"/>
    </xf>
    <xf numFmtId="176" fontId="18" fillId="0" borderId="8" xfId="50" applyFont="1" applyBorder="1" applyAlignment="1">
      <alignment horizontal="center" wrapText="1"/>
    </xf>
    <xf numFmtId="49" fontId="18" fillId="0" borderId="0" xfId="50" applyNumberFormat="1" applyFont="1" applyAlignment="1">
      <alignment horizontal="center" vertical="center" wrapText="1"/>
    </xf>
    <xf numFmtId="49" fontId="18" fillId="0" borderId="0" xfId="50" applyNumberFormat="1" applyFont="1" applyAlignment="1">
      <alignment wrapText="1"/>
    </xf>
    <xf numFmtId="176" fontId="18" fillId="0" borderId="0" xfId="50" applyFont="1" applyAlignment="1">
      <alignment horizontal="left" wrapText="1"/>
    </xf>
    <xf numFmtId="31" fontId="18" fillId="0" borderId="0" xfId="50" applyNumberFormat="1" applyFont="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定稿) 金坛殷雪梅小学及新城实验幼儿园信息化工程投资预算" xfId="49"/>
    <cellStyle name="常规_招标控制价扉页扉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EFF2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27010;&#31639;&#27169;&#26495;&#65288;2017-5-3&#65289;\2018&#24180;&#37197;&#32447;&#21508;&#22320;&#27010;&#31639;&#27169;&#26495;\02-&#20892;&#32593;\&#24120;&#24030;&#20892;&#32593;\01-&#37197;&#20892;&#32593;&#20449;&#24687;&#21270;&#36741;&#21161;&#24179;&#21488;\&#37197;&#20892;&#32593;&#20449;&#24687;&#21270;&#36741;&#21161;&#24179;&#21488;-&#22522;&#30784;&#25968;&#25454;&#34920;&#65288;2015.1.8&#25913;&#65289;&#26118;&#236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农网基础数据表"/>
      <sheetName val="单位管理"/>
      <sheetName val="部门管理（1）"/>
      <sheetName val="部门管理 (2)"/>
      <sheetName val="中压线路现状"/>
      <sheetName val="台片管理"/>
      <sheetName val="物资类别"/>
      <sheetName val="设备材汇总表"/>
      <sheetName val="拆除材料汇总表"/>
      <sheetName val="江阴物资平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H8" sqref="H8"/>
    </sheetView>
  </sheetViews>
  <sheetFormatPr defaultColWidth="8.88333333333333" defaultRowHeight="13.5" outlineLevelCol="3"/>
  <cols>
    <col min="1" max="1" width="22" customWidth="1"/>
    <col min="2" max="2" width="20.8833333333333" customWidth="1"/>
    <col min="3" max="3" width="19.75" customWidth="1"/>
    <col min="4" max="4" width="24.6333333333333" customWidth="1"/>
  </cols>
  <sheetData>
    <row r="1" ht="51" customHeight="1" spans="1:4">
      <c r="A1" s="47" t="s">
        <v>0</v>
      </c>
      <c r="B1" s="47"/>
      <c r="C1" s="47"/>
      <c r="D1" s="47"/>
    </row>
    <row r="2" ht="22.5" spans="1:4">
      <c r="A2" s="48"/>
      <c r="B2" s="48"/>
      <c r="C2" s="48"/>
      <c r="D2" s="49"/>
    </row>
    <row r="3" ht="39.95" customHeight="1" spans="1:4">
      <c r="A3" s="50" t="s">
        <v>1</v>
      </c>
      <c r="B3" s="50"/>
      <c r="C3" s="50"/>
      <c r="D3" s="50"/>
    </row>
    <row r="4" ht="18" customHeight="1" spans="1:4">
      <c r="A4" s="51"/>
      <c r="B4" s="51"/>
      <c r="C4" s="51"/>
      <c r="D4" s="51"/>
    </row>
    <row r="5" ht="42.95" customHeight="1" spans="1:4">
      <c r="A5" s="52" t="s">
        <v>2</v>
      </c>
      <c r="B5" s="53">
        <f>清单明细!G76</f>
        <v>5860940</v>
      </c>
      <c r="C5" s="53"/>
      <c r="D5" s="53"/>
    </row>
    <row r="6" ht="69.95" customHeight="1" spans="1:4">
      <c r="A6" s="52" t="s">
        <v>3</v>
      </c>
      <c r="B6" s="54">
        <f>B5</f>
        <v>5860940</v>
      </c>
      <c r="C6" s="54"/>
      <c r="D6" s="54"/>
    </row>
    <row r="7" ht="63" customHeight="1" spans="1:4">
      <c r="A7" s="55" t="s">
        <v>4</v>
      </c>
      <c r="B7" s="56"/>
      <c r="C7" s="57" t="s">
        <v>5</v>
      </c>
      <c r="D7" s="58" t="s">
        <v>6</v>
      </c>
    </row>
    <row r="8" ht="51.95" customHeight="1" spans="1:4">
      <c r="A8" s="59"/>
      <c r="B8" s="52" t="s">
        <v>7</v>
      </c>
      <c r="C8" s="52"/>
      <c r="D8" s="60" t="s">
        <v>8</v>
      </c>
    </row>
    <row r="9" ht="9" customHeight="1" spans="1:4">
      <c r="A9" s="59"/>
      <c r="B9" s="52"/>
      <c r="C9" s="52"/>
      <c r="D9" s="52"/>
    </row>
    <row r="10" ht="87.95" customHeight="1" spans="1:4">
      <c r="A10" s="61" t="s">
        <v>9</v>
      </c>
      <c r="B10" s="56"/>
      <c r="C10" s="61" t="s">
        <v>9</v>
      </c>
      <c r="D10" s="58"/>
    </row>
    <row r="11" ht="36.95" customHeight="1" spans="1:4">
      <c r="A11" s="59"/>
      <c r="B11" s="52" t="s">
        <v>10</v>
      </c>
      <c r="C11" s="52"/>
      <c r="D11" s="52" t="s">
        <v>10</v>
      </c>
    </row>
    <row r="12" ht="9.95" customHeight="1" spans="1:4">
      <c r="A12" s="59"/>
      <c r="B12" s="52"/>
      <c r="C12" s="52"/>
      <c r="D12" s="52"/>
    </row>
    <row r="13" ht="41.1" customHeight="1" spans="1:4">
      <c r="A13" s="62" t="s">
        <v>11</v>
      </c>
      <c r="B13" s="56"/>
      <c r="C13" s="63" t="s">
        <v>12</v>
      </c>
      <c r="D13" s="58"/>
    </row>
    <row r="14" ht="77.1" customHeight="1" spans="1:4">
      <c r="A14" s="55"/>
      <c r="B14" s="55" t="s">
        <v>13</v>
      </c>
      <c r="C14" s="55"/>
      <c r="D14" s="55" t="s">
        <v>14</v>
      </c>
    </row>
    <row r="15" ht="9.95" customHeight="1" spans="1:4">
      <c r="A15" s="62"/>
      <c r="B15" s="62"/>
      <c r="C15" s="62"/>
      <c r="D15" s="62"/>
    </row>
    <row r="16" ht="54" customHeight="1" spans="1:4">
      <c r="A16" s="55" t="s">
        <v>15</v>
      </c>
      <c r="B16" s="64"/>
      <c r="C16" s="57" t="s">
        <v>16</v>
      </c>
      <c r="D16" s="64"/>
    </row>
  </sheetData>
  <mergeCells count="4">
    <mergeCell ref="A1:D1"/>
    <mergeCell ref="A3:D3"/>
    <mergeCell ref="B5:D5"/>
    <mergeCell ref="B6:D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tabSelected="1" zoomScale="130" zoomScaleNormal="130" workbookViewId="0">
      <pane ySplit="2" topLeftCell="A41" activePane="bottomLeft" state="frozen"/>
      <selection/>
      <selection pane="bottomLeft" activeCell="C78" sqref="C78"/>
    </sheetView>
  </sheetViews>
  <sheetFormatPr defaultColWidth="9" defaultRowHeight="15"/>
  <cols>
    <col min="1" max="1" width="6.38333333333333" style="1" customWidth="1"/>
    <col min="2" max="2" width="15.3833333333333" style="2" customWidth="1"/>
    <col min="3" max="3" width="65.8833333333333" style="2" customWidth="1"/>
    <col min="4" max="4" width="7.88333333333333" style="2" customWidth="1"/>
    <col min="5" max="5" width="10" style="3" customWidth="1"/>
    <col min="6" max="6" width="7.5" style="3" customWidth="1"/>
    <col min="7" max="7" width="11.8833333333333" style="3" customWidth="1"/>
    <col min="8" max="8" width="7" style="3" customWidth="1"/>
    <col min="9" max="9" width="11.8916666666667" style="4"/>
    <col min="10" max="10" width="16.6333333333333" style="5" customWidth="1"/>
    <col min="11" max="16384" width="9" style="5"/>
  </cols>
  <sheetData>
    <row r="1" ht="48.95" customHeight="1" spans="1:8">
      <c r="A1" s="6" t="s">
        <v>0</v>
      </c>
      <c r="B1" s="7"/>
      <c r="C1" s="7"/>
      <c r="D1" s="7"/>
      <c r="E1" s="7"/>
      <c r="F1" s="7"/>
      <c r="G1" s="7"/>
      <c r="H1" s="8"/>
    </row>
    <row r="2" ht="35.1" customHeight="1" spans="1:8">
      <c r="A2" s="9" t="s">
        <v>17</v>
      </c>
      <c r="B2" s="10" t="s">
        <v>18</v>
      </c>
      <c r="C2" s="10" t="s">
        <v>19</v>
      </c>
      <c r="D2" s="10" t="s">
        <v>20</v>
      </c>
      <c r="E2" s="11" t="s">
        <v>21</v>
      </c>
      <c r="F2" s="11" t="s">
        <v>22</v>
      </c>
      <c r="G2" s="11" t="s">
        <v>23</v>
      </c>
      <c r="H2" s="11" t="s">
        <v>24</v>
      </c>
    </row>
    <row r="3" ht="26.1" customHeight="1" spans="1:8">
      <c r="A3" s="12" t="s">
        <v>25</v>
      </c>
      <c r="B3" s="13"/>
      <c r="C3" s="13"/>
      <c r="D3" s="13"/>
      <c r="E3" s="13"/>
      <c r="F3" s="13"/>
      <c r="G3" s="13"/>
      <c r="H3" s="14"/>
    </row>
    <row r="4" ht="42" customHeight="1" spans="1:8">
      <c r="A4" s="15" t="s">
        <v>26</v>
      </c>
      <c r="B4" s="16" t="s">
        <v>27</v>
      </c>
      <c r="C4" s="17" t="s">
        <v>28</v>
      </c>
      <c r="D4" s="16" t="s">
        <v>29</v>
      </c>
      <c r="E4" s="18">
        <v>970</v>
      </c>
      <c r="F4" s="18">
        <v>250</v>
      </c>
      <c r="G4" s="18">
        <f>E4*F4</f>
        <v>242500</v>
      </c>
      <c r="H4" s="18"/>
    </row>
    <row r="5" ht="41.1" customHeight="1" spans="1:8">
      <c r="A5" s="15" t="s">
        <v>30</v>
      </c>
      <c r="B5" s="16" t="s">
        <v>31</v>
      </c>
      <c r="C5" s="17" t="s">
        <v>32</v>
      </c>
      <c r="D5" s="16" t="s">
        <v>29</v>
      </c>
      <c r="E5" s="18">
        <f>60*15</f>
        <v>900</v>
      </c>
      <c r="F5" s="18">
        <f>240+20</f>
        <v>260</v>
      </c>
      <c r="G5" s="18">
        <f>E5*F5</f>
        <v>234000</v>
      </c>
      <c r="H5" s="18"/>
    </row>
    <row r="6" ht="66" customHeight="1" spans="1:8">
      <c r="A6" s="15" t="s">
        <v>33</v>
      </c>
      <c r="B6" s="16" t="s">
        <v>34</v>
      </c>
      <c r="C6" s="17" t="s">
        <v>35</v>
      </c>
      <c r="D6" s="16" t="s">
        <v>29</v>
      </c>
      <c r="E6" s="18">
        <f>60*15</f>
        <v>900</v>
      </c>
      <c r="F6" s="18">
        <v>255</v>
      </c>
      <c r="G6" s="18">
        <f>E6*F6</f>
        <v>229500</v>
      </c>
      <c r="H6" s="18"/>
    </row>
    <row r="7" ht="32.1" customHeight="1" spans="1:8">
      <c r="A7" s="15" t="s">
        <v>36</v>
      </c>
      <c r="B7" s="16" t="s">
        <v>37</v>
      </c>
      <c r="C7" s="17" t="s">
        <v>38</v>
      </c>
      <c r="D7" s="16" t="s">
        <v>39</v>
      </c>
      <c r="E7" s="18">
        <v>5</v>
      </c>
      <c r="F7" s="18">
        <v>13500</v>
      </c>
      <c r="G7" s="18">
        <f t="shared" ref="G7:G15" si="0">E7*F7</f>
        <v>67500</v>
      </c>
      <c r="H7" s="18"/>
    </row>
    <row r="8" ht="30.95" customHeight="1" spans="1:8">
      <c r="A8" s="15" t="s">
        <v>40</v>
      </c>
      <c r="B8" s="16" t="s">
        <v>41</v>
      </c>
      <c r="C8" s="17" t="s">
        <v>42</v>
      </c>
      <c r="D8" s="16" t="s">
        <v>39</v>
      </c>
      <c r="E8" s="18">
        <v>5</v>
      </c>
      <c r="F8" s="18">
        <v>10200</v>
      </c>
      <c r="G8" s="18">
        <f t="shared" si="0"/>
        <v>51000</v>
      </c>
      <c r="H8" s="18"/>
    </row>
    <row r="9" ht="35.1" customHeight="1" spans="1:8">
      <c r="A9" s="15" t="s">
        <v>43</v>
      </c>
      <c r="B9" s="16" t="s">
        <v>44</v>
      </c>
      <c r="C9" s="19" t="s">
        <v>45</v>
      </c>
      <c r="D9" s="16" t="s">
        <v>46</v>
      </c>
      <c r="E9" s="18">
        <v>1</v>
      </c>
      <c r="F9" s="18">
        <v>138500</v>
      </c>
      <c r="G9" s="18">
        <f t="shared" si="0"/>
        <v>138500</v>
      </c>
      <c r="H9" s="18"/>
    </row>
    <row r="10" ht="50.1" customHeight="1" spans="1:8">
      <c r="A10" s="15" t="s">
        <v>47</v>
      </c>
      <c r="B10" s="16" t="s">
        <v>48</v>
      </c>
      <c r="C10" s="19" t="s">
        <v>49</v>
      </c>
      <c r="D10" s="16" t="s">
        <v>50</v>
      </c>
      <c r="E10" s="18">
        <v>1</v>
      </c>
      <c r="F10" s="18">
        <v>48500</v>
      </c>
      <c r="G10" s="18">
        <f t="shared" si="0"/>
        <v>48500</v>
      </c>
      <c r="H10" s="18"/>
    </row>
    <row r="11" ht="26.1" customHeight="1" spans="1:8">
      <c r="A11" s="15" t="s">
        <v>51</v>
      </c>
      <c r="B11" s="16" t="s">
        <v>52</v>
      </c>
      <c r="C11" s="19" t="s">
        <v>53</v>
      </c>
      <c r="D11" s="16" t="s">
        <v>54</v>
      </c>
      <c r="E11" s="18">
        <v>6750</v>
      </c>
      <c r="F11" s="18">
        <v>20</v>
      </c>
      <c r="G11" s="18">
        <f t="shared" si="0"/>
        <v>135000</v>
      </c>
      <c r="H11" s="18"/>
    </row>
    <row r="12" ht="57" customHeight="1" spans="1:8">
      <c r="A12" s="15" t="s">
        <v>55</v>
      </c>
      <c r="B12" s="16" t="s">
        <v>56</v>
      </c>
      <c r="C12" s="19" t="s">
        <v>57</v>
      </c>
      <c r="D12" s="16" t="s">
        <v>46</v>
      </c>
      <c r="E12" s="18">
        <v>2</v>
      </c>
      <c r="F12" s="18">
        <v>32000</v>
      </c>
      <c r="G12" s="18">
        <f t="shared" si="0"/>
        <v>64000</v>
      </c>
      <c r="H12" s="18"/>
    </row>
    <row r="13" ht="45" customHeight="1" spans="1:8">
      <c r="A13" s="15" t="s">
        <v>58</v>
      </c>
      <c r="B13" s="16" t="s">
        <v>59</v>
      </c>
      <c r="C13" s="17" t="s">
        <v>60</v>
      </c>
      <c r="D13" s="16" t="s">
        <v>46</v>
      </c>
      <c r="E13" s="18">
        <v>1</v>
      </c>
      <c r="F13" s="18">
        <v>34500</v>
      </c>
      <c r="G13" s="18">
        <f t="shared" si="0"/>
        <v>34500</v>
      </c>
      <c r="H13" s="18"/>
    </row>
    <row r="14" ht="57.95" customHeight="1" spans="1:8">
      <c r="A14" s="15" t="s">
        <v>61</v>
      </c>
      <c r="B14" s="16" t="s">
        <v>62</v>
      </c>
      <c r="C14" s="19" t="s">
        <v>63</v>
      </c>
      <c r="D14" s="16" t="s">
        <v>46</v>
      </c>
      <c r="E14" s="18">
        <v>1</v>
      </c>
      <c r="F14" s="18">
        <v>88500</v>
      </c>
      <c r="G14" s="18">
        <f t="shared" si="0"/>
        <v>88500</v>
      </c>
      <c r="H14" s="18"/>
    </row>
    <row r="15" ht="26.1" customHeight="1" spans="1:8">
      <c r="A15" s="15" t="s">
        <v>64</v>
      </c>
      <c r="B15" s="16" t="s">
        <v>65</v>
      </c>
      <c r="C15" s="16" t="s">
        <v>66</v>
      </c>
      <c r="D15" s="16" t="s">
        <v>67</v>
      </c>
      <c r="E15" s="18">
        <v>100</v>
      </c>
      <c r="F15" s="18">
        <v>850</v>
      </c>
      <c r="G15" s="18">
        <f t="shared" si="0"/>
        <v>85000</v>
      </c>
      <c r="H15" s="18"/>
    </row>
    <row r="16" ht="26.1" customHeight="1" spans="1:8">
      <c r="A16" s="20" t="s">
        <v>68</v>
      </c>
      <c r="B16" s="21"/>
      <c r="C16" s="21"/>
      <c r="D16" s="21"/>
      <c r="E16" s="21"/>
      <c r="F16" s="22"/>
      <c r="G16" s="11">
        <f>SUM(G4:G15)</f>
        <v>1418500</v>
      </c>
      <c r="H16" s="11"/>
    </row>
    <row r="17" ht="26.1" customHeight="1" spans="1:8">
      <c r="A17" s="10" t="s">
        <v>69</v>
      </c>
      <c r="B17" s="10"/>
      <c r="C17" s="10"/>
      <c r="D17" s="10"/>
      <c r="E17" s="10"/>
      <c r="F17" s="10"/>
      <c r="G17" s="10"/>
      <c r="H17" s="11"/>
    </row>
    <row r="18" ht="45.95" customHeight="1" spans="1:8">
      <c r="A18" s="15" t="s">
        <v>70</v>
      </c>
      <c r="B18" s="16" t="s">
        <v>27</v>
      </c>
      <c r="C18" s="17" t="s">
        <v>71</v>
      </c>
      <c r="D18" s="16" t="s">
        <v>29</v>
      </c>
      <c r="E18" s="18">
        <v>270</v>
      </c>
      <c r="F18" s="18">
        <v>220</v>
      </c>
      <c r="G18" s="18">
        <f>E18*F18</f>
        <v>59400</v>
      </c>
      <c r="H18" s="18"/>
    </row>
    <row r="19" ht="42.95" customHeight="1" spans="1:8">
      <c r="A19" s="15" t="s">
        <v>72</v>
      </c>
      <c r="B19" s="16" t="s">
        <v>31</v>
      </c>
      <c r="C19" s="17" t="s">
        <v>73</v>
      </c>
      <c r="D19" s="16" t="s">
        <v>29</v>
      </c>
      <c r="E19" s="18">
        <f>20*15</f>
        <v>300</v>
      </c>
      <c r="F19" s="18">
        <f>210+20</f>
        <v>230</v>
      </c>
      <c r="G19" s="18">
        <f t="shared" ref="G19:G27" si="1">E19*F19</f>
        <v>69000</v>
      </c>
      <c r="H19" s="18"/>
    </row>
    <row r="20" ht="64.5" customHeight="1" spans="1:8">
      <c r="A20" s="15" t="s">
        <v>74</v>
      </c>
      <c r="B20" s="16" t="s">
        <v>34</v>
      </c>
      <c r="C20" s="17" t="s">
        <v>75</v>
      </c>
      <c r="D20" s="16" t="s">
        <v>29</v>
      </c>
      <c r="E20" s="18">
        <v>300</v>
      </c>
      <c r="F20" s="18">
        <v>235</v>
      </c>
      <c r="G20" s="18">
        <f t="shared" si="1"/>
        <v>70500</v>
      </c>
      <c r="H20" s="18"/>
    </row>
    <row r="21" ht="33.95" customHeight="1" spans="1:10">
      <c r="A21" s="15" t="s">
        <v>76</v>
      </c>
      <c r="B21" s="16" t="s">
        <v>77</v>
      </c>
      <c r="C21" s="23" t="s">
        <v>78</v>
      </c>
      <c r="D21" s="16" t="s">
        <v>39</v>
      </c>
      <c r="E21" s="18">
        <v>2</v>
      </c>
      <c r="F21" s="18">
        <v>4000</v>
      </c>
      <c r="G21" s="18">
        <f t="shared" si="1"/>
        <v>8000</v>
      </c>
      <c r="H21" s="18"/>
      <c r="J21" s="4"/>
    </row>
    <row r="22" ht="54.95" customHeight="1" spans="1:10">
      <c r="A22" s="15" t="s">
        <v>79</v>
      </c>
      <c r="B22" s="16" t="s">
        <v>80</v>
      </c>
      <c r="C22" s="19" t="s">
        <v>81</v>
      </c>
      <c r="D22" s="16" t="s">
        <v>82</v>
      </c>
      <c r="E22" s="18">
        <v>2</v>
      </c>
      <c r="F22" s="18">
        <v>9800</v>
      </c>
      <c r="G22" s="18">
        <f t="shared" si="1"/>
        <v>19600</v>
      </c>
      <c r="H22" s="18"/>
      <c r="J22" s="4"/>
    </row>
    <row r="23" ht="26.1" customHeight="1" spans="1:10">
      <c r="A23" s="15" t="s">
        <v>83</v>
      </c>
      <c r="B23" s="16" t="s">
        <v>52</v>
      </c>
      <c r="C23" s="19" t="s">
        <v>84</v>
      </c>
      <c r="D23" s="16" t="s">
        <v>54</v>
      </c>
      <c r="E23" s="18">
        <v>720</v>
      </c>
      <c r="F23" s="18">
        <v>20</v>
      </c>
      <c r="G23" s="18">
        <f t="shared" si="1"/>
        <v>14400</v>
      </c>
      <c r="H23" s="18"/>
      <c r="J23" s="36"/>
    </row>
    <row r="24" ht="35.1" customHeight="1" spans="1:8">
      <c r="A24" s="15" t="s">
        <v>85</v>
      </c>
      <c r="B24" s="16" t="s">
        <v>86</v>
      </c>
      <c r="C24" s="19" t="s">
        <v>87</v>
      </c>
      <c r="D24" s="16" t="s">
        <v>46</v>
      </c>
      <c r="E24" s="18">
        <v>2</v>
      </c>
      <c r="F24" s="18">
        <v>1500</v>
      </c>
      <c r="G24" s="18">
        <f t="shared" si="1"/>
        <v>3000</v>
      </c>
      <c r="H24" s="18"/>
    </row>
    <row r="25" ht="47.1" customHeight="1" spans="1:8">
      <c r="A25" s="15" t="s">
        <v>88</v>
      </c>
      <c r="B25" s="16" t="s">
        <v>62</v>
      </c>
      <c r="C25" s="19" t="s">
        <v>89</v>
      </c>
      <c r="D25" s="16" t="s">
        <v>46</v>
      </c>
      <c r="E25" s="18">
        <v>1</v>
      </c>
      <c r="F25" s="18">
        <v>17920</v>
      </c>
      <c r="G25" s="18">
        <f t="shared" si="1"/>
        <v>17920</v>
      </c>
      <c r="H25" s="18"/>
    </row>
    <row r="26" ht="21.95" customHeight="1" spans="1:8">
      <c r="A26" s="15" t="s">
        <v>90</v>
      </c>
      <c r="B26" s="16" t="s">
        <v>65</v>
      </c>
      <c r="C26" s="16" t="s">
        <v>91</v>
      </c>
      <c r="D26" s="16" t="s">
        <v>67</v>
      </c>
      <c r="E26" s="18">
        <v>4</v>
      </c>
      <c r="F26" s="18">
        <v>850</v>
      </c>
      <c r="G26" s="18">
        <f t="shared" si="1"/>
        <v>3400</v>
      </c>
      <c r="H26" s="18"/>
    </row>
    <row r="27" ht="30" customHeight="1" spans="1:8">
      <c r="A27" s="15" t="s">
        <v>92</v>
      </c>
      <c r="B27" s="16" t="s">
        <v>93</v>
      </c>
      <c r="C27" s="16" t="s">
        <v>94</v>
      </c>
      <c r="D27" s="16" t="s">
        <v>46</v>
      </c>
      <c r="E27" s="18">
        <v>2</v>
      </c>
      <c r="F27" s="18">
        <v>33200</v>
      </c>
      <c r="G27" s="18">
        <f t="shared" si="1"/>
        <v>66400</v>
      </c>
      <c r="H27" s="18"/>
    </row>
    <row r="28" ht="26.1" customHeight="1" spans="1:8">
      <c r="A28" s="24" t="s">
        <v>68</v>
      </c>
      <c r="B28" s="25"/>
      <c r="C28" s="25"/>
      <c r="D28" s="25"/>
      <c r="E28" s="25"/>
      <c r="F28" s="26"/>
      <c r="G28" s="18">
        <f>SUM(G18:G27)</f>
        <v>331620</v>
      </c>
      <c r="H28" s="18"/>
    </row>
    <row r="29" ht="26.1" customHeight="1" spans="1:8">
      <c r="A29" s="27" t="s">
        <v>95</v>
      </c>
      <c r="B29" s="27"/>
      <c r="C29" s="27"/>
      <c r="D29" s="27"/>
      <c r="E29" s="27"/>
      <c r="F29" s="27"/>
      <c r="G29" s="27"/>
      <c r="H29" s="28"/>
    </row>
    <row r="30" ht="42.95" customHeight="1" spans="1:8">
      <c r="A30" s="29" t="s">
        <v>96</v>
      </c>
      <c r="B30" s="16" t="s">
        <v>27</v>
      </c>
      <c r="C30" s="17" t="s">
        <v>97</v>
      </c>
      <c r="D30" s="30" t="s">
        <v>98</v>
      </c>
      <c r="E30" s="31">
        <v>1383</v>
      </c>
      <c r="F30" s="31">
        <v>220</v>
      </c>
      <c r="G30" s="31">
        <f>E30*F30</f>
        <v>304260</v>
      </c>
      <c r="H30" s="31"/>
    </row>
    <row r="31" ht="42" customHeight="1" spans="1:8">
      <c r="A31" s="29" t="s">
        <v>99</v>
      </c>
      <c r="B31" s="16" t="s">
        <v>31</v>
      </c>
      <c r="C31" s="17" t="s">
        <v>100</v>
      </c>
      <c r="D31" s="30" t="s">
        <v>98</v>
      </c>
      <c r="E31" s="31">
        <v>2810</v>
      </c>
      <c r="F31" s="31">
        <f>210+20</f>
        <v>230</v>
      </c>
      <c r="G31" s="31">
        <f>E31*F31</f>
        <v>646300</v>
      </c>
      <c r="H31" s="31"/>
    </row>
    <row r="32" ht="42.95" customHeight="1" spans="1:8">
      <c r="A32" s="29" t="s">
        <v>101</v>
      </c>
      <c r="B32" s="30" t="s">
        <v>102</v>
      </c>
      <c r="C32" s="17" t="s">
        <v>103</v>
      </c>
      <c r="D32" s="30" t="s">
        <v>98</v>
      </c>
      <c r="E32" s="31">
        <v>2770</v>
      </c>
      <c r="F32" s="31">
        <v>110</v>
      </c>
      <c r="G32" s="31">
        <f>E32*F32</f>
        <v>304700</v>
      </c>
      <c r="H32" s="31"/>
    </row>
    <row r="33" ht="71.1" customHeight="1" spans="1:8">
      <c r="A33" s="29" t="s">
        <v>104</v>
      </c>
      <c r="B33" s="30" t="s">
        <v>105</v>
      </c>
      <c r="C33" s="17" t="s">
        <v>106</v>
      </c>
      <c r="D33" s="30" t="s">
        <v>54</v>
      </c>
      <c r="E33" s="31">
        <v>174</v>
      </c>
      <c r="F33" s="31">
        <v>315</v>
      </c>
      <c r="G33" s="31">
        <f t="shared" ref="G33:G44" si="2">E33*F33</f>
        <v>54810</v>
      </c>
      <c r="H33" s="31"/>
    </row>
    <row r="34" ht="57" customHeight="1" spans="1:8">
      <c r="A34" s="29" t="s">
        <v>107</v>
      </c>
      <c r="B34" s="30" t="s">
        <v>108</v>
      </c>
      <c r="C34" s="17" t="s">
        <v>109</v>
      </c>
      <c r="D34" s="30" t="s">
        <v>98</v>
      </c>
      <c r="E34" s="31">
        <f>87*12</f>
        <v>1044</v>
      </c>
      <c r="F34" s="31">
        <v>20</v>
      </c>
      <c r="G34" s="31">
        <f t="shared" si="2"/>
        <v>20880</v>
      </c>
      <c r="H34" s="31"/>
    </row>
    <row r="35" ht="57" customHeight="1" spans="1:8">
      <c r="A35" s="29" t="s">
        <v>110</v>
      </c>
      <c r="B35" s="30" t="s">
        <v>111</v>
      </c>
      <c r="C35" s="17" t="s">
        <v>112</v>
      </c>
      <c r="D35" s="30" t="s">
        <v>54</v>
      </c>
      <c r="E35" s="31">
        <v>88</v>
      </c>
      <c r="F35" s="31">
        <v>1450</v>
      </c>
      <c r="G35" s="31">
        <f t="shared" si="2"/>
        <v>127600</v>
      </c>
      <c r="H35" s="31"/>
    </row>
    <row r="36" ht="42.95" customHeight="1" spans="1:8">
      <c r="A36" s="29" t="s">
        <v>113</v>
      </c>
      <c r="B36" s="30" t="s">
        <v>114</v>
      </c>
      <c r="C36" s="17" t="s">
        <v>115</v>
      </c>
      <c r="D36" s="30" t="s">
        <v>46</v>
      </c>
      <c r="E36" s="31">
        <v>9</v>
      </c>
      <c r="F36" s="31">
        <v>9450</v>
      </c>
      <c r="G36" s="31">
        <f t="shared" si="2"/>
        <v>85050</v>
      </c>
      <c r="H36" s="31"/>
    </row>
    <row r="37" ht="27.95" customHeight="1" spans="1:8">
      <c r="A37" s="29" t="s">
        <v>116</v>
      </c>
      <c r="B37" s="30" t="s">
        <v>117</v>
      </c>
      <c r="C37" s="17" t="s">
        <v>118</v>
      </c>
      <c r="D37" s="30" t="s">
        <v>46</v>
      </c>
      <c r="E37" s="31">
        <v>13</v>
      </c>
      <c r="F37" s="31">
        <v>9070</v>
      </c>
      <c r="G37" s="31">
        <f t="shared" si="2"/>
        <v>117910</v>
      </c>
      <c r="H37" s="31"/>
    </row>
    <row r="38" ht="27" customHeight="1" spans="1:8">
      <c r="A38" s="29" t="s">
        <v>119</v>
      </c>
      <c r="B38" s="30" t="s">
        <v>120</v>
      </c>
      <c r="C38" s="17" t="s">
        <v>121</v>
      </c>
      <c r="D38" s="30" t="s">
        <v>46</v>
      </c>
      <c r="E38" s="31">
        <v>2</v>
      </c>
      <c r="F38" s="31">
        <v>12000</v>
      </c>
      <c r="G38" s="31">
        <f t="shared" si="2"/>
        <v>24000</v>
      </c>
      <c r="H38" s="31"/>
    </row>
    <row r="39" ht="27.95" customHeight="1" spans="1:8">
      <c r="A39" s="29" t="s">
        <v>122</v>
      </c>
      <c r="B39" s="30" t="s">
        <v>48</v>
      </c>
      <c r="C39" s="17" t="s">
        <v>123</v>
      </c>
      <c r="D39" s="30" t="s">
        <v>50</v>
      </c>
      <c r="E39" s="31">
        <v>1</v>
      </c>
      <c r="F39" s="31">
        <v>6000</v>
      </c>
      <c r="G39" s="31">
        <f t="shared" si="2"/>
        <v>6000</v>
      </c>
      <c r="H39" s="31"/>
    </row>
    <row r="40" ht="24.95" customHeight="1" spans="1:8">
      <c r="A40" s="29" t="s">
        <v>124</v>
      </c>
      <c r="B40" s="30" t="s">
        <v>125</v>
      </c>
      <c r="C40" s="17" t="s">
        <v>126</v>
      </c>
      <c r="D40" s="30" t="s">
        <v>46</v>
      </c>
      <c r="E40" s="31">
        <v>200</v>
      </c>
      <c r="F40" s="31">
        <v>65</v>
      </c>
      <c r="G40" s="31">
        <f t="shared" si="2"/>
        <v>13000</v>
      </c>
      <c r="H40" s="31"/>
    </row>
    <row r="41" ht="42" customHeight="1" spans="1:8">
      <c r="A41" s="29" t="s">
        <v>127</v>
      </c>
      <c r="B41" s="30" t="s">
        <v>62</v>
      </c>
      <c r="C41" s="17" t="s">
        <v>128</v>
      </c>
      <c r="D41" s="30" t="s">
        <v>46</v>
      </c>
      <c r="E41" s="31">
        <v>1</v>
      </c>
      <c r="F41" s="31">
        <v>35800</v>
      </c>
      <c r="G41" s="31">
        <f t="shared" si="2"/>
        <v>35800</v>
      </c>
      <c r="H41" s="31"/>
    </row>
    <row r="42" ht="26.1" customHeight="1" spans="1:8">
      <c r="A42" s="29" t="s">
        <v>129</v>
      </c>
      <c r="B42" s="30" t="s">
        <v>130</v>
      </c>
      <c r="C42" s="17" t="s">
        <v>131</v>
      </c>
      <c r="D42" s="30" t="s">
        <v>46</v>
      </c>
      <c r="E42" s="31">
        <v>9</v>
      </c>
      <c r="F42" s="31">
        <v>460</v>
      </c>
      <c r="G42" s="31">
        <f t="shared" si="2"/>
        <v>4140</v>
      </c>
      <c r="H42" s="31"/>
    </row>
    <row r="43" ht="26.1" customHeight="1" spans="1:8">
      <c r="A43" s="29" t="s">
        <v>132</v>
      </c>
      <c r="B43" s="30" t="s">
        <v>130</v>
      </c>
      <c r="C43" s="17" t="s">
        <v>133</v>
      </c>
      <c r="D43" s="30" t="s">
        <v>46</v>
      </c>
      <c r="E43" s="31">
        <v>2</v>
      </c>
      <c r="F43" s="31">
        <v>1200</v>
      </c>
      <c r="G43" s="31">
        <f t="shared" si="2"/>
        <v>2400</v>
      </c>
      <c r="H43" s="31"/>
    </row>
    <row r="44" ht="26.1" customHeight="1" spans="1:8">
      <c r="A44" s="29" t="s">
        <v>134</v>
      </c>
      <c r="B44" s="30" t="s">
        <v>65</v>
      </c>
      <c r="C44" s="30" t="s">
        <v>135</v>
      </c>
      <c r="D44" s="30" t="s">
        <v>67</v>
      </c>
      <c r="E44" s="31">
        <v>80</v>
      </c>
      <c r="F44" s="31">
        <v>850</v>
      </c>
      <c r="G44" s="31">
        <f t="shared" si="2"/>
        <v>68000</v>
      </c>
      <c r="H44" s="31"/>
    </row>
    <row r="45" ht="26.1" customHeight="1" spans="1:8">
      <c r="A45" s="32" t="s">
        <v>68</v>
      </c>
      <c r="B45" s="33"/>
      <c r="C45" s="33"/>
      <c r="D45" s="33"/>
      <c r="E45" s="33"/>
      <c r="F45" s="34"/>
      <c r="G45" s="28">
        <f>SUM(G30:G44)</f>
        <v>1814850</v>
      </c>
      <c r="H45" s="28"/>
    </row>
    <row r="46" ht="26.1" customHeight="1" spans="1:10">
      <c r="A46" s="27" t="s">
        <v>136</v>
      </c>
      <c r="B46" s="27"/>
      <c r="C46" s="27"/>
      <c r="D46" s="27"/>
      <c r="E46" s="27"/>
      <c r="F46" s="27"/>
      <c r="G46" s="27"/>
      <c r="H46" s="28"/>
      <c r="J46" s="37"/>
    </row>
    <row r="47" ht="23.1" customHeight="1" spans="1:8">
      <c r="A47" s="29" t="s">
        <v>137</v>
      </c>
      <c r="B47" s="30" t="s">
        <v>138</v>
      </c>
      <c r="C47" s="30" t="s">
        <v>139</v>
      </c>
      <c r="D47" s="30" t="s">
        <v>140</v>
      </c>
      <c r="E47" s="31">
        <v>1</v>
      </c>
      <c r="F47" s="31">
        <v>10300</v>
      </c>
      <c r="G47" s="31">
        <f>E47*F47</f>
        <v>10300</v>
      </c>
      <c r="H47" s="28"/>
    </row>
    <row r="48" ht="27" customHeight="1" spans="1:8">
      <c r="A48" s="29" t="s">
        <v>141</v>
      </c>
      <c r="B48" s="30" t="s">
        <v>142</v>
      </c>
      <c r="C48" s="30" t="s">
        <v>143</v>
      </c>
      <c r="D48" s="30" t="s">
        <v>140</v>
      </c>
      <c r="E48" s="31">
        <v>1</v>
      </c>
      <c r="F48" s="31">
        <v>7850</v>
      </c>
      <c r="G48" s="31">
        <f>E48*F48</f>
        <v>7850</v>
      </c>
      <c r="H48" s="28"/>
    </row>
    <row r="49" ht="41.1" customHeight="1" spans="1:8">
      <c r="A49" s="29" t="s">
        <v>144</v>
      </c>
      <c r="B49" s="30" t="s">
        <v>27</v>
      </c>
      <c r="C49" s="17" t="s">
        <v>145</v>
      </c>
      <c r="D49" s="30" t="s">
        <v>98</v>
      </c>
      <c r="E49" s="31">
        <v>353</v>
      </c>
      <c r="F49" s="31">
        <v>190</v>
      </c>
      <c r="G49" s="31">
        <f>E49*F49</f>
        <v>67070</v>
      </c>
      <c r="H49" s="31"/>
    </row>
    <row r="50" ht="38.1" customHeight="1" spans="1:8">
      <c r="A50" s="29" t="s">
        <v>146</v>
      </c>
      <c r="B50" s="30" t="s">
        <v>31</v>
      </c>
      <c r="C50" s="17" t="s">
        <v>147</v>
      </c>
      <c r="D50" s="30" t="s">
        <v>98</v>
      </c>
      <c r="E50" s="31">
        <f>24*24.5</f>
        <v>588</v>
      </c>
      <c r="F50" s="31">
        <v>200</v>
      </c>
      <c r="G50" s="31">
        <f>E50*F50</f>
        <v>117600</v>
      </c>
      <c r="H50" s="31"/>
    </row>
    <row r="51" ht="48" customHeight="1" spans="1:8">
      <c r="A51" s="29" t="s">
        <v>148</v>
      </c>
      <c r="B51" s="30" t="s">
        <v>80</v>
      </c>
      <c r="C51" s="17" t="s">
        <v>115</v>
      </c>
      <c r="D51" s="30" t="s">
        <v>46</v>
      </c>
      <c r="E51" s="31">
        <v>4</v>
      </c>
      <c r="F51" s="31">
        <v>9450</v>
      </c>
      <c r="G51" s="31">
        <f t="shared" ref="G51:G61" si="3">E51*F51</f>
        <v>37800</v>
      </c>
      <c r="H51" s="31"/>
    </row>
    <row r="52" ht="26.1" customHeight="1" spans="1:8">
      <c r="A52" s="29" t="s">
        <v>149</v>
      </c>
      <c r="B52" s="30" t="s">
        <v>117</v>
      </c>
      <c r="C52" s="17" t="s">
        <v>150</v>
      </c>
      <c r="D52" s="30" t="s">
        <v>46</v>
      </c>
      <c r="E52" s="31">
        <v>4</v>
      </c>
      <c r="F52" s="31">
        <v>8250</v>
      </c>
      <c r="G52" s="31">
        <f t="shared" si="3"/>
        <v>33000</v>
      </c>
      <c r="H52" s="31"/>
    </row>
    <row r="53" ht="23.1" customHeight="1" spans="1:8">
      <c r="A53" s="29" t="s">
        <v>151</v>
      </c>
      <c r="B53" s="30" t="s">
        <v>125</v>
      </c>
      <c r="C53" s="17" t="s">
        <v>126</v>
      </c>
      <c r="D53" s="30" t="s">
        <v>46</v>
      </c>
      <c r="E53" s="31">
        <v>30</v>
      </c>
      <c r="F53" s="31">
        <v>65</v>
      </c>
      <c r="G53" s="31">
        <f t="shared" si="3"/>
        <v>1950</v>
      </c>
      <c r="H53" s="31"/>
    </row>
    <row r="54" ht="27.95" customHeight="1" spans="1:8">
      <c r="A54" s="29" t="s">
        <v>152</v>
      </c>
      <c r="B54" s="30" t="s">
        <v>130</v>
      </c>
      <c r="C54" s="17" t="s">
        <v>153</v>
      </c>
      <c r="D54" s="30" t="s">
        <v>46</v>
      </c>
      <c r="E54" s="31">
        <v>4</v>
      </c>
      <c r="F54" s="31">
        <v>460</v>
      </c>
      <c r="G54" s="31">
        <f t="shared" si="3"/>
        <v>1840</v>
      </c>
      <c r="H54" s="31"/>
    </row>
    <row r="55" ht="36" customHeight="1" spans="1:8">
      <c r="A55" s="29" t="s">
        <v>154</v>
      </c>
      <c r="B55" s="30" t="s">
        <v>155</v>
      </c>
      <c r="C55" s="17" t="s">
        <v>156</v>
      </c>
      <c r="D55" s="30" t="s">
        <v>82</v>
      </c>
      <c r="E55" s="31">
        <v>10</v>
      </c>
      <c r="F55" s="31">
        <v>15500</v>
      </c>
      <c r="G55" s="31">
        <f t="shared" si="3"/>
        <v>155000</v>
      </c>
      <c r="H55" s="31"/>
    </row>
    <row r="56" ht="36.95" customHeight="1" spans="1:8">
      <c r="A56" s="29" t="s">
        <v>157</v>
      </c>
      <c r="B56" s="30" t="s">
        <v>155</v>
      </c>
      <c r="C56" s="17" t="s">
        <v>158</v>
      </c>
      <c r="D56" s="30" t="s">
        <v>82</v>
      </c>
      <c r="E56" s="31">
        <f>10+10</f>
        <v>20</v>
      </c>
      <c r="F56" s="31">
        <v>8900</v>
      </c>
      <c r="G56" s="31">
        <f t="shared" si="3"/>
        <v>178000</v>
      </c>
      <c r="H56" s="31"/>
    </row>
    <row r="57" ht="60" customHeight="1" spans="1:8">
      <c r="A57" s="29" t="s">
        <v>159</v>
      </c>
      <c r="B57" s="30" t="s">
        <v>160</v>
      </c>
      <c r="C57" s="17" t="s">
        <v>161</v>
      </c>
      <c r="D57" s="30" t="s">
        <v>162</v>
      </c>
      <c r="E57" s="31">
        <v>1</v>
      </c>
      <c r="F57" s="31">
        <v>52000</v>
      </c>
      <c r="G57" s="31">
        <f t="shared" si="3"/>
        <v>52000</v>
      </c>
      <c r="H57" s="31"/>
    </row>
    <row r="58" ht="21" customHeight="1" spans="1:8">
      <c r="A58" s="29" t="s">
        <v>163</v>
      </c>
      <c r="B58" s="30" t="s">
        <v>164</v>
      </c>
      <c r="C58" s="30" t="s">
        <v>165</v>
      </c>
      <c r="D58" s="30" t="s">
        <v>140</v>
      </c>
      <c r="E58" s="31">
        <v>1</v>
      </c>
      <c r="F58" s="31">
        <v>2475</v>
      </c>
      <c r="G58" s="31">
        <f t="shared" si="3"/>
        <v>2475</v>
      </c>
      <c r="H58" s="31"/>
    </row>
    <row r="59" ht="57.95" customHeight="1" spans="1:8">
      <c r="A59" s="29" t="s">
        <v>166</v>
      </c>
      <c r="B59" s="30" t="s">
        <v>167</v>
      </c>
      <c r="C59" s="17" t="s">
        <v>168</v>
      </c>
      <c r="D59" s="30" t="s">
        <v>46</v>
      </c>
      <c r="E59" s="31">
        <v>3</v>
      </c>
      <c r="F59" s="31">
        <v>48000</v>
      </c>
      <c r="G59" s="31">
        <f t="shared" si="3"/>
        <v>144000</v>
      </c>
      <c r="H59" s="31"/>
    </row>
    <row r="60" ht="27.95" customHeight="1" spans="1:8">
      <c r="A60" s="29" t="s">
        <v>169</v>
      </c>
      <c r="B60" s="30" t="s">
        <v>170</v>
      </c>
      <c r="C60" s="17" t="s">
        <v>171</v>
      </c>
      <c r="D60" s="30" t="s">
        <v>82</v>
      </c>
      <c r="E60" s="31">
        <v>3</v>
      </c>
      <c r="F60" s="31">
        <v>1020</v>
      </c>
      <c r="G60" s="31">
        <f t="shared" si="3"/>
        <v>3060</v>
      </c>
      <c r="H60" s="31"/>
    </row>
    <row r="61" ht="24" customHeight="1" spans="1:8">
      <c r="A61" s="29" t="s">
        <v>172</v>
      </c>
      <c r="B61" s="30" t="s">
        <v>62</v>
      </c>
      <c r="C61" s="17" t="s">
        <v>173</v>
      </c>
      <c r="D61" s="30" t="s">
        <v>54</v>
      </c>
      <c r="E61" s="31">
        <v>25</v>
      </c>
      <c r="F61" s="31">
        <v>65</v>
      </c>
      <c r="G61" s="31">
        <f t="shared" si="3"/>
        <v>1625</v>
      </c>
      <c r="H61" s="31"/>
    </row>
    <row r="62" ht="20.1" customHeight="1" spans="1:8">
      <c r="A62" s="32" t="s">
        <v>68</v>
      </c>
      <c r="B62" s="33"/>
      <c r="C62" s="33"/>
      <c r="D62" s="33"/>
      <c r="E62" s="33"/>
      <c r="F62" s="34"/>
      <c r="G62" s="28">
        <f>SUM(G47:G61)</f>
        <v>813570</v>
      </c>
      <c r="H62" s="28"/>
    </row>
    <row r="63" ht="26.1" customHeight="1" spans="1:8">
      <c r="A63" s="27" t="s">
        <v>174</v>
      </c>
      <c r="B63" s="27"/>
      <c r="C63" s="27"/>
      <c r="D63" s="27"/>
      <c r="E63" s="27"/>
      <c r="F63" s="27"/>
      <c r="G63" s="27"/>
      <c r="H63" s="28"/>
    </row>
    <row r="64" ht="66.95" customHeight="1" spans="1:8">
      <c r="A64" s="29" t="s">
        <v>175</v>
      </c>
      <c r="B64" s="30" t="s">
        <v>176</v>
      </c>
      <c r="C64" s="17" t="s">
        <v>177</v>
      </c>
      <c r="D64" s="30" t="s">
        <v>46</v>
      </c>
      <c r="E64" s="31">
        <v>10</v>
      </c>
      <c r="F64" s="35">
        <v>52400</v>
      </c>
      <c r="G64" s="35">
        <f>E64*F64</f>
        <v>524000</v>
      </c>
      <c r="H64" s="31"/>
    </row>
    <row r="65" ht="48.95" customHeight="1" spans="1:8">
      <c r="A65" s="29" t="s">
        <v>178</v>
      </c>
      <c r="B65" s="30" t="s">
        <v>179</v>
      </c>
      <c r="C65" s="17" t="s">
        <v>180</v>
      </c>
      <c r="D65" s="38" t="s">
        <v>46</v>
      </c>
      <c r="E65" s="31">
        <v>2</v>
      </c>
      <c r="F65" s="31">
        <v>10200</v>
      </c>
      <c r="G65" s="35">
        <f t="shared" ref="G65:G74" si="4">E65*F65</f>
        <v>20400</v>
      </c>
      <c r="H65" s="39"/>
    </row>
    <row r="66" ht="33" customHeight="1" spans="1:8">
      <c r="A66" s="29" t="s">
        <v>181</v>
      </c>
      <c r="B66" s="30" t="s">
        <v>182</v>
      </c>
      <c r="C66" s="17" t="s">
        <v>183</v>
      </c>
      <c r="D66" s="38" t="s">
        <v>46</v>
      </c>
      <c r="E66" s="31">
        <v>1</v>
      </c>
      <c r="F66" s="31">
        <v>6500</v>
      </c>
      <c r="G66" s="35">
        <f t="shared" si="4"/>
        <v>6500</v>
      </c>
      <c r="H66" s="39"/>
    </row>
    <row r="67" ht="63" customHeight="1" spans="1:8">
      <c r="A67" s="29" t="s">
        <v>184</v>
      </c>
      <c r="B67" s="30" t="s">
        <v>185</v>
      </c>
      <c r="C67" s="17" t="s">
        <v>186</v>
      </c>
      <c r="D67" s="38" t="s">
        <v>46</v>
      </c>
      <c r="E67" s="31">
        <v>1</v>
      </c>
      <c r="F67" s="31">
        <v>18500</v>
      </c>
      <c r="G67" s="35">
        <f t="shared" si="4"/>
        <v>18500</v>
      </c>
      <c r="H67" s="39"/>
    </row>
    <row r="68" ht="84" customHeight="1" spans="1:8">
      <c r="A68" s="29" t="s">
        <v>187</v>
      </c>
      <c r="B68" s="30" t="s">
        <v>188</v>
      </c>
      <c r="C68" s="17" t="s">
        <v>189</v>
      </c>
      <c r="D68" s="38" t="s">
        <v>46</v>
      </c>
      <c r="E68" s="31">
        <v>1</v>
      </c>
      <c r="F68" s="31">
        <v>55000</v>
      </c>
      <c r="G68" s="35">
        <f t="shared" si="4"/>
        <v>55000</v>
      </c>
      <c r="H68" s="39"/>
    </row>
    <row r="69" ht="129" customHeight="1" spans="1:8">
      <c r="A69" s="29" t="s">
        <v>190</v>
      </c>
      <c r="B69" s="30" t="s">
        <v>191</v>
      </c>
      <c r="C69" s="17" t="s">
        <v>192</v>
      </c>
      <c r="D69" s="30" t="s">
        <v>46</v>
      </c>
      <c r="E69" s="31">
        <v>1</v>
      </c>
      <c r="F69" s="40">
        <v>210000</v>
      </c>
      <c r="G69" s="35">
        <f t="shared" si="4"/>
        <v>210000</v>
      </c>
      <c r="H69" s="31"/>
    </row>
    <row r="70" ht="107.1" customHeight="1" spans="1:8">
      <c r="A70" s="29" t="s">
        <v>193</v>
      </c>
      <c r="B70" s="30" t="s">
        <v>194</v>
      </c>
      <c r="C70" s="17" t="s">
        <v>195</v>
      </c>
      <c r="D70" s="30" t="s">
        <v>46</v>
      </c>
      <c r="E70" s="31">
        <v>1</v>
      </c>
      <c r="F70" s="31">
        <v>75000</v>
      </c>
      <c r="G70" s="35">
        <f t="shared" si="4"/>
        <v>75000</v>
      </c>
      <c r="H70" s="31"/>
    </row>
    <row r="71" ht="74.1" customHeight="1" spans="1:8">
      <c r="A71" s="29" t="s">
        <v>196</v>
      </c>
      <c r="B71" s="30" t="s">
        <v>197</v>
      </c>
      <c r="C71" s="17" t="s">
        <v>198</v>
      </c>
      <c r="D71" s="30" t="s">
        <v>46</v>
      </c>
      <c r="E71" s="31">
        <v>4</v>
      </c>
      <c r="F71" s="31">
        <v>15500</v>
      </c>
      <c r="G71" s="35">
        <f t="shared" si="4"/>
        <v>62000</v>
      </c>
      <c r="H71" s="31"/>
    </row>
    <row r="72" ht="39.95" customHeight="1" spans="1:8">
      <c r="A72" s="29" t="s">
        <v>199</v>
      </c>
      <c r="B72" s="30" t="s">
        <v>200</v>
      </c>
      <c r="C72" s="17" t="s">
        <v>201</v>
      </c>
      <c r="D72" s="30" t="s">
        <v>46</v>
      </c>
      <c r="E72" s="31">
        <v>100</v>
      </c>
      <c r="F72" s="31">
        <v>1400</v>
      </c>
      <c r="G72" s="35">
        <f t="shared" si="4"/>
        <v>140000</v>
      </c>
      <c r="H72" s="31"/>
    </row>
    <row r="73" ht="33.95" customHeight="1" spans="1:8">
      <c r="A73" s="29" t="s">
        <v>202</v>
      </c>
      <c r="B73" s="30" t="s">
        <v>203</v>
      </c>
      <c r="C73" s="17" t="s">
        <v>204</v>
      </c>
      <c r="D73" s="30" t="s">
        <v>46</v>
      </c>
      <c r="E73" s="31">
        <v>1</v>
      </c>
      <c r="F73" s="31">
        <v>287000</v>
      </c>
      <c r="G73" s="35">
        <f t="shared" si="4"/>
        <v>287000</v>
      </c>
      <c r="H73" s="31"/>
    </row>
    <row r="74" ht="26.1" customHeight="1" spans="1:8">
      <c r="A74" s="29" t="s">
        <v>205</v>
      </c>
      <c r="B74" s="30" t="s">
        <v>206</v>
      </c>
      <c r="C74" s="17" t="s">
        <v>207</v>
      </c>
      <c r="D74" s="30" t="s">
        <v>208</v>
      </c>
      <c r="E74" s="31">
        <v>500</v>
      </c>
      <c r="F74" s="31">
        <v>168</v>
      </c>
      <c r="G74" s="35">
        <f t="shared" si="4"/>
        <v>84000</v>
      </c>
      <c r="H74" s="31"/>
    </row>
    <row r="75" ht="26.1" customHeight="1" spans="1:8">
      <c r="A75" s="41" t="s">
        <v>68</v>
      </c>
      <c r="B75" s="42"/>
      <c r="C75" s="42"/>
      <c r="D75" s="42"/>
      <c r="E75" s="42"/>
      <c r="F75" s="43"/>
      <c r="G75" s="31">
        <f>SUM(G64:G74)</f>
        <v>1482400</v>
      </c>
      <c r="H75" s="31"/>
    </row>
    <row r="76" ht="35.1" customHeight="1" spans="1:8">
      <c r="A76" s="24" t="s">
        <v>209</v>
      </c>
      <c r="B76" s="44"/>
      <c r="C76" s="44"/>
      <c r="D76" s="44"/>
      <c r="E76" s="44"/>
      <c r="F76" s="45"/>
      <c r="G76" s="46">
        <f>G16+G28+G45+G62+G75</f>
        <v>5860940</v>
      </c>
      <c r="H76" s="46"/>
    </row>
  </sheetData>
  <mergeCells count="12">
    <mergeCell ref="A1:H1"/>
    <mergeCell ref="A3:H3"/>
    <mergeCell ref="A16:F16"/>
    <mergeCell ref="A17:H17"/>
    <mergeCell ref="A28:F28"/>
    <mergeCell ref="A29:H29"/>
    <mergeCell ref="A45:F45"/>
    <mergeCell ref="A46:H46"/>
    <mergeCell ref="A62:F62"/>
    <mergeCell ref="A63:H63"/>
    <mergeCell ref="A75:F75"/>
    <mergeCell ref="A76:F7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封面</vt:lpstr>
      <vt:lpstr>清单明细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cp:lastModifiedBy>
  <dcterms:created xsi:type="dcterms:W3CDTF">2025-04-09T02:37:00Z</dcterms:created>
  <dcterms:modified xsi:type="dcterms:W3CDTF">2025-06-17T02:09:21Z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E591D0FF8ECD49BD995E7E4F2135796A_13</vt:lpwstr>
  </property>
  <property fmtid="{D5CDD505-2E9C-101B-9397-08002B2CF9AE}" pid="3" name="KSOProductBuildVer">
    <vt:lpwstr>2052-12.1.0.21541</vt:lpwstr>
  </property>
</Properties>
</file>