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tabRatio="952" firstSheet="5" activeTab="9"/>
  </bookViews>
  <sheets>
    <sheet name="教学楼汇总（20240203）" sheetId="10" state="hidden" r:id="rId1"/>
    <sheet name="合并20240205" sheetId="87" state="hidden" r:id="rId2"/>
    <sheet name="标段及各功能室划分" sheetId="89" r:id="rId3"/>
    <sheet name="B-1音乐" sheetId="22" r:id="rId4"/>
    <sheet name="B-2学生活动、排、体室（下）古筝" sheetId="77" r:id="rId5"/>
    <sheet name="B-3学生活动、排、体室（下）民乐" sheetId="76" r:id="rId6"/>
    <sheet name="B-4书法教室" sheetId="38" r:id="rId7"/>
    <sheet name="B-5智能书法教室" sheetId="110" r:id="rId8"/>
    <sheet name="B-6美术教室" sheetId="37" r:id="rId9"/>
    <sheet name="B-7体育器材室" sheetId="52" r:id="rId10"/>
    <sheet name="B-8舞蹈教室" sheetId="50" r:id="rId11"/>
    <sheet name="B-10学生活动、排、体室（上）" sheetId="75" state="hidden" r:id="rId12"/>
    <sheet name="B-9小学音乐教室" sheetId="97" r:id="rId13"/>
    <sheet name="B-10小学舞蹈教室" sheetId="98" r:id="rId14"/>
    <sheet name="B-11小学美术教室" sheetId="94" r:id="rId15"/>
    <sheet name="B-12小学书法教室" sheetId="93" r:id="rId16"/>
    <sheet name="B-13小学体育器材" sheetId="90" r:id="rId17"/>
    <sheet name="B-14学生活动室" sheetId="57" r:id="rId18"/>
    <sheet name="B-15体质测试室" sheetId="56" r:id="rId19"/>
    <sheet name="C-5小学医务室" sheetId="95" state="hidden" r:id="rId20"/>
    <sheet name="C-6小学心理咨询室" sheetId="96" state="hidden" r:id="rId21"/>
  </sheets>
  <definedNames>
    <definedName name="_xlnm._FilterDatabase" localSheetId="1" hidden="1">合并20240205!$A$1:$J$444</definedName>
    <definedName name="_xlnm._FilterDatabase" localSheetId="0" hidden="1">'教学楼汇总（20240203）'!$A$2:$E$67</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57" name="ID_BA3A5265716844C68F47726ABF28675E" descr="https://img2.baidu.com/it/u=783130779,3654568962&amp;fm=253&amp;fmt=auto&amp;app=138&amp;f=JPEG?w=520&amp;h=390"/>
        <xdr:cNvPicPr>
          <a:picLocks noChangeAspect="1" noChangeArrowheads="1"/>
        </xdr:cNvPicPr>
      </xdr:nvPicPr>
      <xdr:blipFill>
        <a:blip r:embed="rId1" cstate="print"/>
        <a:srcRect/>
        <a:stretch>
          <a:fillRect/>
        </a:stretch>
      </xdr:blipFill>
      <xdr:spPr>
        <a:xfrm>
          <a:off x="1802130" y="22842220"/>
          <a:ext cx="995680" cy="671830"/>
        </a:xfrm>
        <a:prstGeom prst="rect">
          <a:avLst/>
        </a:prstGeom>
        <a:noFill/>
      </xdr:spPr>
    </xdr:pic>
  </etc:cellImage>
  <etc:cellImage>
    <xdr:pic>
      <xdr:nvPicPr>
        <xdr:cNvPr id="243" name="ID_85B66E51777F4437849C02E26E8320E4" descr="https://gimg2.baidu.com/image_search/src=http%3A%2F%2Fimg.alicdn.com%2Fi1%2F2456507088%2FO1CN01nvvM5f22ELqsvMhKm_%21%212456507088.jpg&amp;refer=http%3A%2F%2Fimg.alicdn.com&amp;app=2002&amp;size=f9999,10000&amp;q=a80&amp;n=0&amp;g=0n&amp;fmt=auto?sec=1676340677&amp;t=e027da5691f63a9db03de2c6f62e71f3"/>
        <xdr:cNvPicPr>
          <a:picLocks noChangeAspect="1" noChangeArrowheads="1"/>
        </xdr:cNvPicPr>
      </xdr:nvPicPr>
      <xdr:blipFill>
        <a:blip r:embed="rId2" cstate="print"/>
        <a:srcRect/>
        <a:stretch>
          <a:fillRect/>
        </a:stretch>
      </xdr:blipFill>
      <xdr:spPr>
        <a:xfrm>
          <a:off x="1814195" y="1884045"/>
          <a:ext cx="1518920" cy="1143000"/>
        </a:xfrm>
        <a:prstGeom prst="rect">
          <a:avLst/>
        </a:prstGeom>
        <a:noFill/>
      </xdr:spPr>
    </xdr:pic>
  </etc:cellImage>
  <etc:cellImage>
    <xdr:pic>
      <xdr:nvPicPr>
        <xdr:cNvPr id="242" name="ID_09002E201F8F49AF9A0DC68FA6EC8CBA" descr="https://img2.baidu.com/it/u=1003681388,4087165597&amp;fm=253&amp;fmt=auto&amp;app=138&amp;f=JPEG?w=733&amp;h=500"/>
        <xdr:cNvPicPr>
          <a:picLocks noChangeAspect="1" noChangeArrowheads="1"/>
        </xdr:cNvPicPr>
      </xdr:nvPicPr>
      <xdr:blipFill>
        <a:blip r:embed="rId3" cstate="print"/>
        <a:srcRect/>
        <a:stretch>
          <a:fillRect/>
        </a:stretch>
      </xdr:blipFill>
      <xdr:spPr>
        <a:xfrm>
          <a:off x="1628775" y="537845"/>
          <a:ext cx="1674495" cy="981075"/>
        </a:xfrm>
        <a:prstGeom prst="rect">
          <a:avLst/>
        </a:prstGeom>
        <a:noFill/>
      </xdr:spPr>
    </xdr:pic>
  </etc:cellImage>
  <etc:cellImage>
    <xdr:pic>
      <xdr:nvPicPr>
        <xdr:cNvPr id="258" name="ID_89F585CA693B4620B304EA201B012499" descr="46054123f5cd99645891f3f7a1a2f08"/>
        <xdr:cNvPicPr>
          <a:picLocks noChangeAspect="1"/>
        </xdr:cNvPicPr>
      </xdr:nvPicPr>
      <xdr:blipFill>
        <a:blip r:embed="rId4"/>
        <a:stretch>
          <a:fillRect/>
        </a:stretch>
      </xdr:blipFill>
      <xdr:spPr>
        <a:xfrm>
          <a:off x="1819275" y="24079200"/>
          <a:ext cx="1070610" cy="793115"/>
        </a:xfrm>
        <a:prstGeom prst="rect">
          <a:avLst/>
        </a:prstGeom>
        <a:noFill/>
        <a:ln w="9525">
          <a:noFill/>
        </a:ln>
      </xdr:spPr>
    </xdr:pic>
  </etc:cellImage>
  <etc:cellImage>
    <xdr:pic>
      <xdr:nvPicPr>
        <xdr:cNvPr id="246" name="ID_C2407B249C434153A7AB3F01972DADC1"/>
        <xdr:cNvPicPr>
          <a:picLocks noChangeAspect="1"/>
        </xdr:cNvPicPr>
      </xdr:nvPicPr>
      <xdr:blipFill>
        <a:blip r:embed="rId5"/>
        <a:stretch>
          <a:fillRect/>
        </a:stretch>
      </xdr:blipFill>
      <xdr:spPr>
        <a:xfrm>
          <a:off x="1876425" y="6056630"/>
          <a:ext cx="913130" cy="970280"/>
        </a:xfrm>
        <a:prstGeom prst="rect">
          <a:avLst/>
        </a:prstGeom>
        <a:noFill/>
        <a:ln w="9525">
          <a:noFill/>
        </a:ln>
      </xdr:spPr>
    </xdr:pic>
  </etc:cellImage>
  <etc:cellImage>
    <xdr:pic>
      <xdr:nvPicPr>
        <xdr:cNvPr id="245" name="ID_62A9D89F6BCE4853949ACDA048281D58" descr="1617853416(1)"/>
        <xdr:cNvPicPr>
          <a:picLocks noChangeAspect="1"/>
        </xdr:cNvPicPr>
      </xdr:nvPicPr>
      <xdr:blipFill>
        <a:blip r:embed="rId6"/>
        <a:stretch>
          <a:fillRect/>
        </a:stretch>
      </xdr:blipFill>
      <xdr:spPr>
        <a:xfrm>
          <a:off x="2000250" y="4678045"/>
          <a:ext cx="1009015" cy="1216025"/>
        </a:xfrm>
        <a:prstGeom prst="rect">
          <a:avLst/>
        </a:prstGeom>
        <a:noFill/>
        <a:ln w="9525">
          <a:noFill/>
        </a:ln>
      </xdr:spPr>
    </xdr:pic>
  </etc:cellImage>
  <etc:cellImage>
    <xdr:pic>
      <xdr:nvPicPr>
        <xdr:cNvPr id="248" name="ID_985E74AA4126480A840EE19D6267636E" descr="a86c2ec7c67c715934a218010e90ac9"/>
        <xdr:cNvPicPr>
          <a:picLocks noChangeAspect="1"/>
        </xdr:cNvPicPr>
      </xdr:nvPicPr>
      <xdr:blipFill>
        <a:blip r:embed="rId7"/>
        <a:stretch>
          <a:fillRect/>
        </a:stretch>
      </xdr:blipFill>
      <xdr:spPr>
        <a:xfrm>
          <a:off x="2038350" y="8820150"/>
          <a:ext cx="1078865" cy="813435"/>
        </a:xfrm>
        <a:prstGeom prst="rect">
          <a:avLst/>
        </a:prstGeom>
        <a:noFill/>
        <a:ln w="9525">
          <a:noFill/>
        </a:ln>
      </xdr:spPr>
    </xdr:pic>
  </etc:cellImage>
  <etc:cellImage>
    <xdr:pic>
      <xdr:nvPicPr>
        <xdr:cNvPr id="261" name="ID_699FFA128BDB4E00B9EC1E0140F76755" descr="https://gimg2.baidu.com/image_search/src=http%3A%2F%2Fg-search1.alicdn.com%2Fimg%2Fbao%2Fuploaded%2Fi3%2F1798870478%2FTB2TPIiib8kpuFjy0FcXXaUhpXa_%21%211798870478.jpg_300x300.jpg&amp;refer=http%3A%2F%2Fg-search1.alicdn.com&amp;app=2002&amp;size=f9999,10000&amp;q=a80&amp;n=0&amp;g=0n&amp;fmt=auto?sec=1676341970&amp;t=4d492865bf63f1913159a6bb032acf99"/>
        <xdr:cNvPicPr>
          <a:picLocks noChangeAspect="1" noChangeArrowheads="1"/>
        </xdr:cNvPicPr>
      </xdr:nvPicPr>
      <xdr:blipFill>
        <a:blip r:embed="rId8" cstate="print"/>
        <a:srcRect/>
        <a:stretch>
          <a:fillRect/>
        </a:stretch>
      </xdr:blipFill>
      <xdr:spPr>
        <a:xfrm>
          <a:off x="1743075" y="30892750"/>
          <a:ext cx="1419225" cy="772795"/>
        </a:xfrm>
        <a:prstGeom prst="rect">
          <a:avLst/>
        </a:prstGeom>
        <a:noFill/>
      </xdr:spPr>
    </xdr:pic>
  </etc:cellImage>
  <etc:cellImage>
    <xdr:pic>
      <xdr:nvPicPr>
        <xdr:cNvPr id="247" name="ID_CEE641A49E0844ED9D4EC72B5B3016E7" descr="1649318948(1)"/>
        <xdr:cNvPicPr>
          <a:picLocks noChangeAspect="1"/>
        </xdr:cNvPicPr>
      </xdr:nvPicPr>
      <xdr:blipFill>
        <a:blip r:embed="rId9"/>
        <a:stretch>
          <a:fillRect/>
        </a:stretch>
      </xdr:blipFill>
      <xdr:spPr>
        <a:xfrm>
          <a:off x="2190750" y="7435850"/>
          <a:ext cx="878205" cy="887095"/>
        </a:xfrm>
        <a:prstGeom prst="rect">
          <a:avLst/>
        </a:prstGeom>
      </xdr:spPr>
    </xdr:pic>
  </etc:cellImage>
  <etc:cellImage>
    <xdr:pic>
      <xdr:nvPicPr>
        <xdr:cNvPr id="263" name="ID_E63BD6E8E8084A14876A535C9CB149CE" descr="e200436e3b0ccbdded9c328121fd8e4"/>
        <xdr:cNvPicPr>
          <a:picLocks noChangeAspect="1"/>
        </xdr:cNvPicPr>
      </xdr:nvPicPr>
      <xdr:blipFill>
        <a:blip r:embed="rId10"/>
        <a:stretch>
          <a:fillRect/>
        </a:stretch>
      </xdr:blipFill>
      <xdr:spPr>
        <a:xfrm>
          <a:off x="1962150" y="33610550"/>
          <a:ext cx="903605" cy="775970"/>
        </a:xfrm>
        <a:prstGeom prst="rect">
          <a:avLst/>
        </a:prstGeom>
        <a:noFill/>
        <a:ln w="9525">
          <a:noFill/>
        </a:ln>
      </xdr:spPr>
    </xdr:pic>
  </etc:cellImage>
  <etc:cellImage>
    <xdr:pic>
      <xdr:nvPicPr>
        <xdr:cNvPr id="249" name="ID_976F1C55B5484FB9AFD9DADFA98BAF50"/>
        <xdr:cNvPicPr>
          <a:picLocks noChangeAspect="1"/>
        </xdr:cNvPicPr>
      </xdr:nvPicPr>
      <xdr:blipFill>
        <a:blip r:embed="rId11"/>
        <a:stretch>
          <a:fillRect/>
        </a:stretch>
      </xdr:blipFill>
      <xdr:spPr>
        <a:xfrm>
          <a:off x="1981200" y="10328275"/>
          <a:ext cx="711835" cy="746125"/>
        </a:xfrm>
        <a:prstGeom prst="rect">
          <a:avLst/>
        </a:prstGeom>
        <a:noFill/>
        <a:ln w="9525">
          <a:noFill/>
        </a:ln>
      </xdr:spPr>
    </xdr:pic>
  </etc:cellImage>
  <etc:cellImage>
    <xdr:pic>
      <xdr:nvPicPr>
        <xdr:cNvPr id="250" name="ID_BE542D7A9D144BADB226242783DE1ED2"/>
        <xdr:cNvPicPr>
          <a:picLocks noChangeAspect="1"/>
        </xdr:cNvPicPr>
      </xdr:nvPicPr>
      <xdr:blipFill>
        <a:blip r:embed="rId12"/>
        <a:stretch>
          <a:fillRect/>
        </a:stretch>
      </xdr:blipFill>
      <xdr:spPr>
        <a:xfrm>
          <a:off x="2019300" y="11614150"/>
          <a:ext cx="960120" cy="1037590"/>
        </a:xfrm>
        <a:prstGeom prst="rect">
          <a:avLst/>
        </a:prstGeom>
        <a:noFill/>
        <a:ln w="9525">
          <a:noFill/>
        </a:ln>
      </xdr:spPr>
    </xdr:pic>
  </etc:cellImage>
  <etc:cellImage>
    <xdr:pic>
      <xdr:nvPicPr>
        <xdr:cNvPr id="251" name="ID_D0787C01DFB44BFF9BA754BC3BC05B7D" descr="1649223976(1)"/>
        <xdr:cNvPicPr>
          <a:picLocks noChangeAspect="1"/>
        </xdr:cNvPicPr>
      </xdr:nvPicPr>
      <xdr:blipFill>
        <a:blip r:embed="rId13"/>
        <a:stretch>
          <a:fillRect/>
        </a:stretch>
      </xdr:blipFill>
      <xdr:spPr>
        <a:xfrm>
          <a:off x="1790700" y="13223875"/>
          <a:ext cx="838835" cy="843280"/>
        </a:xfrm>
        <a:prstGeom prst="rect">
          <a:avLst/>
        </a:prstGeom>
      </xdr:spPr>
    </xdr:pic>
  </etc:cellImage>
  <etc:cellImage>
    <xdr:pic>
      <xdr:nvPicPr>
        <xdr:cNvPr id="252" name="ID_598D79C5E9F54F5281FC2D741568E0E2" descr="5cdb96bbaa1695c054a360531eb8970"/>
        <xdr:cNvPicPr>
          <a:picLocks noChangeAspect="1"/>
        </xdr:cNvPicPr>
      </xdr:nvPicPr>
      <xdr:blipFill>
        <a:blip r:embed="rId14"/>
        <a:stretch>
          <a:fillRect/>
        </a:stretch>
      </xdr:blipFill>
      <xdr:spPr>
        <a:xfrm>
          <a:off x="2066925" y="14316075"/>
          <a:ext cx="1025525" cy="818515"/>
        </a:xfrm>
        <a:prstGeom prst="rect">
          <a:avLst/>
        </a:prstGeom>
      </xdr:spPr>
    </xdr:pic>
  </etc:cellImage>
  <etc:cellImage>
    <xdr:pic>
      <xdr:nvPicPr>
        <xdr:cNvPr id="253" name="ID_432BFBC262CA4BAB8014AFA48460DA25" descr="b3121f08f8b0df3c45dc9588b8117be"/>
        <xdr:cNvPicPr>
          <a:picLocks noChangeAspect="1"/>
        </xdr:cNvPicPr>
      </xdr:nvPicPr>
      <xdr:blipFill>
        <a:blip r:embed="rId15"/>
        <a:stretch>
          <a:fillRect/>
        </a:stretch>
      </xdr:blipFill>
      <xdr:spPr>
        <a:xfrm>
          <a:off x="1933575" y="15890875"/>
          <a:ext cx="1024255" cy="836930"/>
        </a:xfrm>
        <a:prstGeom prst="rect">
          <a:avLst/>
        </a:prstGeom>
        <a:noFill/>
        <a:ln w="9525">
          <a:noFill/>
        </a:ln>
      </xdr:spPr>
    </xdr:pic>
  </etc:cellImage>
  <etc:cellImage>
    <xdr:pic>
      <xdr:nvPicPr>
        <xdr:cNvPr id="254" name="ID_BD66869E51F54ADD85A65937B1EE4CA7" descr="da13c795d481bbc0fe57de32e3268f6"/>
        <xdr:cNvPicPr>
          <a:picLocks noChangeAspect="1"/>
        </xdr:cNvPicPr>
      </xdr:nvPicPr>
      <xdr:blipFill>
        <a:blip r:embed="rId16"/>
        <a:stretch>
          <a:fillRect/>
        </a:stretch>
      </xdr:blipFill>
      <xdr:spPr>
        <a:xfrm>
          <a:off x="1819275" y="17233900"/>
          <a:ext cx="1183640" cy="848995"/>
        </a:xfrm>
        <a:prstGeom prst="rect">
          <a:avLst/>
        </a:prstGeom>
        <a:noFill/>
        <a:ln w="9525">
          <a:noFill/>
        </a:ln>
      </xdr:spPr>
    </xdr:pic>
  </etc:cellImage>
  <etc:cellImage>
    <xdr:pic>
      <xdr:nvPicPr>
        <xdr:cNvPr id="255" name="ID_76B959CE822C424D808F4DE301D58B3B" descr="c98a877ff74c535f077af89e53e8893"/>
        <xdr:cNvPicPr>
          <a:picLocks noChangeAspect="1"/>
        </xdr:cNvPicPr>
      </xdr:nvPicPr>
      <xdr:blipFill>
        <a:blip r:embed="rId17"/>
        <a:stretch>
          <a:fillRect/>
        </a:stretch>
      </xdr:blipFill>
      <xdr:spPr>
        <a:xfrm>
          <a:off x="1847850" y="18649950"/>
          <a:ext cx="1363345" cy="805815"/>
        </a:xfrm>
        <a:prstGeom prst="rect">
          <a:avLst/>
        </a:prstGeom>
        <a:noFill/>
        <a:ln w="9525">
          <a:noFill/>
        </a:ln>
      </xdr:spPr>
    </xdr:pic>
  </etc:cellImage>
  <etc:cellImage>
    <xdr:pic>
      <xdr:nvPicPr>
        <xdr:cNvPr id="256" name="ID_605BE21912CA4EDB97D0285A82D051E5" descr="https://gimg2.baidu.com/image_search/src=http%3A%2F%2Fimg.alicdn.com%2Fbao%2Fuploaded%2Fi1%2F609665460%2FO1CN010kCzKu1qCj9B7rnI4_%21%21609665460.jpg&amp;refer=http%3A%2F%2Fimg.alicdn.com&amp;app=2002&amp;size=f9999,10000&amp;q=a80&amp;n=0&amp;g=0n&amp;fmt=auto?sec=1676342268&amp;t=f7dd99d7f12eb8fae501f277abd092de"/>
        <xdr:cNvPicPr>
          <a:picLocks noChangeAspect="1" noChangeArrowheads="1"/>
        </xdr:cNvPicPr>
      </xdr:nvPicPr>
      <xdr:blipFill>
        <a:blip r:embed="rId18" cstate="print"/>
        <a:srcRect/>
        <a:stretch>
          <a:fillRect/>
        </a:stretch>
      </xdr:blipFill>
      <xdr:spPr>
        <a:xfrm>
          <a:off x="1781175" y="19980275"/>
          <a:ext cx="1400175" cy="783590"/>
        </a:xfrm>
        <a:prstGeom prst="rect">
          <a:avLst/>
        </a:prstGeom>
        <a:noFill/>
      </xdr:spPr>
    </xdr:pic>
  </etc:cellImage>
  <etc:cellImage>
    <xdr:pic>
      <xdr:nvPicPr>
        <xdr:cNvPr id="259" name="ID_7EBF1196ECB04E029148506FA3CCCA75" descr="1222d106dfdf26cdf3d039eb23a95d1"/>
        <xdr:cNvPicPr>
          <a:picLocks noChangeAspect="1"/>
        </xdr:cNvPicPr>
      </xdr:nvPicPr>
      <xdr:blipFill>
        <a:blip r:embed="rId19"/>
        <a:stretch>
          <a:fillRect/>
        </a:stretch>
      </xdr:blipFill>
      <xdr:spPr>
        <a:xfrm>
          <a:off x="2228850" y="26797000"/>
          <a:ext cx="662305" cy="1057275"/>
        </a:xfrm>
        <a:prstGeom prst="rect">
          <a:avLst/>
        </a:prstGeom>
        <a:noFill/>
        <a:ln w="9525">
          <a:noFill/>
        </a:ln>
      </xdr:spPr>
    </xdr:pic>
  </etc:cellImage>
  <etc:cellImage>
    <xdr:pic>
      <xdr:nvPicPr>
        <xdr:cNvPr id="265" name="ID_C23679DB0CDB45F5B0F70A6654FCA5F2"/>
        <xdr:cNvPicPr>
          <a:picLocks noChangeAspect="1"/>
        </xdr:cNvPicPr>
      </xdr:nvPicPr>
      <xdr:blipFill>
        <a:blip r:embed="rId20"/>
        <a:stretch>
          <a:fillRect/>
        </a:stretch>
      </xdr:blipFill>
      <xdr:spPr>
        <a:xfrm>
          <a:off x="2542540" y="36261040"/>
          <a:ext cx="386715" cy="716915"/>
        </a:xfrm>
        <a:prstGeom prst="rect">
          <a:avLst/>
        </a:prstGeom>
        <a:noFill/>
        <a:ln w="9525">
          <a:noFill/>
        </a:ln>
      </xdr:spPr>
    </xdr:pic>
  </etc:cellImage>
  <etc:cellImage>
    <xdr:pic>
      <xdr:nvPicPr>
        <xdr:cNvPr id="266" name="ID_6CF1610043B34042B0A9C0684FCC5D06" descr="652319a4488a80a6de00e136b9315fd"/>
        <xdr:cNvPicPr>
          <a:picLocks noChangeAspect="1"/>
        </xdr:cNvPicPr>
      </xdr:nvPicPr>
      <xdr:blipFill>
        <a:blip r:embed="rId21"/>
        <a:stretch>
          <a:fillRect/>
        </a:stretch>
      </xdr:blipFill>
      <xdr:spPr>
        <a:xfrm>
          <a:off x="2124075" y="37601525"/>
          <a:ext cx="1057275" cy="841375"/>
        </a:xfrm>
        <a:prstGeom prst="rect">
          <a:avLst/>
        </a:prstGeom>
        <a:noFill/>
        <a:ln w="9525">
          <a:noFill/>
        </a:ln>
      </xdr:spPr>
    </xdr:pic>
  </etc:cellImage>
  <etc:cellImage>
    <xdr:pic>
      <xdr:nvPicPr>
        <xdr:cNvPr id="267" name="ID_C7441204329548A7A02A01A08D432A46" descr="6845e5486617c4a753f12377ed2cf0e"/>
        <xdr:cNvPicPr>
          <a:picLocks noChangeAspect="1"/>
        </xdr:cNvPicPr>
      </xdr:nvPicPr>
      <xdr:blipFill>
        <a:blip r:embed="rId22"/>
        <a:stretch>
          <a:fillRect/>
        </a:stretch>
      </xdr:blipFill>
      <xdr:spPr>
        <a:xfrm>
          <a:off x="1981200" y="39013765"/>
          <a:ext cx="1192530" cy="833120"/>
        </a:xfrm>
        <a:prstGeom prst="rect">
          <a:avLst/>
        </a:prstGeom>
        <a:noFill/>
        <a:ln w="9525">
          <a:noFill/>
        </a:ln>
      </xdr:spPr>
    </xdr:pic>
  </etc:cellImage>
  <etc:cellImage>
    <xdr:pic>
      <xdr:nvPicPr>
        <xdr:cNvPr id="268" name="ID_5CEAE342A81F4B89843783D601DA35D8" descr="1656492316087"/>
        <xdr:cNvPicPr>
          <a:picLocks noChangeAspect="1"/>
        </xdr:cNvPicPr>
      </xdr:nvPicPr>
      <xdr:blipFill>
        <a:blip r:embed="rId23"/>
        <a:stretch>
          <a:fillRect/>
        </a:stretch>
      </xdr:blipFill>
      <xdr:spPr>
        <a:xfrm>
          <a:off x="1253490" y="666750"/>
          <a:ext cx="1564640" cy="785495"/>
        </a:xfrm>
        <a:prstGeom prst="rect">
          <a:avLst/>
        </a:prstGeom>
        <a:noFill/>
        <a:ln w="9525">
          <a:noFill/>
        </a:ln>
      </xdr:spPr>
    </xdr:pic>
  </etc:cellImage>
  <etc:cellImage>
    <xdr:pic>
      <xdr:nvPicPr>
        <xdr:cNvPr id="271" name="ID_E857CF1A5D144D5290F2BE838E801C6A"/>
        <xdr:cNvPicPr>
          <a:picLocks noChangeAspect="1" noChangeArrowheads="1"/>
        </xdr:cNvPicPr>
      </xdr:nvPicPr>
      <xdr:blipFill>
        <a:blip r:embed="rId24" cstate="print"/>
        <a:srcRect/>
        <a:stretch>
          <a:fillRect/>
        </a:stretch>
      </xdr:blipFill>
      <xdr:spPr>
        <a:xfrm>
          <a:off x="1343025" y="7595235"/>
          <a:ext cx="1337310" cy="838200"/>
        </a:xfrm>
        <a:prstGeom prst="rect">
          <a:avLst/>
        </a:prstGeom>
        <a:noFill/>
        <a:ln w="1">
          <a:noFill/>
          <a:miter lim="800000"/>
          <a:headEnd/>
          <a:tailEnd type="none" w="med" len="med"/>
        </a:ln>
        <a:effectLst/>
      </xdr:spPr>
    </xdr:pic>
  </etc:cellImage>
  <etc:cellImage>
    <xdr:pic>
      <xdr:nvPicPr>
        <xdr:cNvPr id="270" name="ID_6E494B1D04334C2E9FA722D25E03FE55" descr="f58ee30d3adf91e8c41d215357a80b8"/>
        <xdr:cNvPicPr>
          <a:picLocks noChangeAspect="1"/>
        </xdr:cNvPicPr>
      </xdr:nvPicPr>
      <xdr:blipFill>
        <a:blip r:embed="rId25"/>
        <a:stretch>
          <a:fillRect/>
        </a:stretch>
      </xdr:blipFill>
      <xdr:spPr>
        <a:xfrm>
          <a:off x="1295400" y="5768975"/>
          <a:ext cx="1444625" cy="530225"/>
        </a:xfrm>
        <a:prstGeom prst="rect">
          <a:avLst/>
        </a:prstGeom>
      </xdr:spPr>
    </xdr:pic>
  </etc:cellImage>
  <etc:cellImage>
    <xdr:pic>
      <xdr:nvPicPr>
        <xdr:cNvPr id="272" name="ID_2CE16C33849E406FA67BEB8F1C2D92C4"/>
        <xdr:cNvPicPr>
          <a:picLocks noChangeAspect="1"/>
        </xdr:cNvPicPr>
      </xdr:nvPicPr>
      <xdr:blipFill>
        <a:blip r:embed="rId11"/>
        <a:stretch>
          <a:fillRect/>
        </a:stretch>
      </xdr:blipFill>
      <xdr:spPr>
        <a:xfrm>
          <a:off x="1477010" y="9427845"/>
          <a:ext cx="960755" cy="933450"/>
        </a:xfrm>
        <a:prstGeom prst="rect">
          <a:avLst/>
        </a:prstGeom>
        <a:noFill/>
        <a:ln w="9525">
          <a:noFill/>
        </a:ln>
      </xdr:spPr>
    </xdr:pic>
  </etc:cellImage>
  <etc:cellImage>
    <xdr:pic>
      <xdr:nvPicPr>
        <xdr:cNvPr id="274" name="ID_C7373B4DB7524661B29B9782E1C3F98B"/>
        <xdr:cNvPicPr>
          <a:picLocks noChangeAspect="1"/>
        </xdr:cNvPicPr>
      </xdr:nvPicPr>
      <xdr:blipFill>
        <a:blip r:embed="rId26"/>
        <a:stretch>
          <a:fillRect/>
        </a:stretch>
      </xdr:blipFill>
      <xdr:spPr>
        <a:xfrm>
          <a:off x="1638935" y="13077825"/>
          <a:ext cx="985520" cy="1173480"/>
        </a:xfrm>
        <a:prstGeom prst="rect">
          <a:avLst/>
        </a:prstGeom>
        <a:noFill/>
        <a:ln w="9525">
          <a:noFill/>
        </a:ln>
      </xdr:spPr>
    </xdr:pic>
  </etc:cellImage>
  <etc:cellImage>
    <xdr:pic>
      <xdr:nvPicPr>
        <xdr:cNvPr id="273" name="ID_0B2D0D3442014492BF1E3DCDE7C1710E"/>
        <xdr:cNvPicPr>
          <a:picLocks noChangeAspect="1"/>
        </xdr:cNvPicPr>
      </xdr:nvPicPr>
      <xdr:blipFill>
        <a:blip r:embed="rId27"/>
        <a:stretch>
          <a:fillRect/>
        </a:stretch>
      </xdr:blipFill>
      <xdr:spPr>
        <a:xfrm>
          <a:off x="1553210" y="11169650"/>
          <a:ext cx="805815" cy="1050925"/>
        </a:xfrm>
        <a:prstGeom prst="rect">
          <a:avLst/>
        </a:prstGeom>
        <a:noFill/>
        <a:ln w="9525">
          <a:noFill/>
        </a:ln>
      </xdr:spPr>
    </xdr:pic>
  </etc:cellImage>
  <etc:cellImage>
    <xdr:pic>
      <xdr:nvPicPr>
        <xdr:cNvPr id="276" name="ID_77EACF7645C542AC91532921AC8BBBF6"/>
        <xdr:cNvPicPr>
          <a:picLocks noChangeAspect="1" noChangeArrowheads="1"/>
        </xdr:cNvPicPr>
      </xdr:nvPicPr>
      <xdr:blipFill>
        <a:blip r:embed="rId28" cstate="print"/>
        <a:srcRect/>
        <a:stretch>
          <a:fillRect/>
        </a:stretch>
      </xdr:blipFill>
      <xdr:spPr>
        <a:xfrm>
          <a:off x="1628775" y="14779625"/>
          <a:ext cx="809625" cy="760730"/>
        </a:xfrm>
        <a:prstGeom prst="rect">
          <a:avLst/>
        </a:prstGeom>
        <a:noFill/>
        <a:ln w="1">
          <a:noFill/>
          <a:miter lim="800000"/>
          <a:headEnd/>
          <a:tailEnd type="none" w="med" len="med"/>
        </a:ln>
        <a:effectLst/>
      </xdr:spPr>
    </xdr:pic>
  </etc:cellImage>
  <etc:cellImage>
    <xdr:pic>
      <xdr:nvPicPr>
        <xdr:cNvPr id="277" name="ID_0CDCEAF91E93431AB92A863AEC4A29BA"/>
        <xdr:cNvPicPr>
          <a:picLocks noChangeAspect="1"/>
        </xdr:cNvPicPr>
      </xdr:nvPicPr>
      <xdr:blipFill>
        <a:blip r:embed="rId29"/>
        <a:stretch>
          <a:fillRect/>
        </a:stretch>
      </xdr:blipFill>
      <xdr:spPr>
        <a:xfrm>
          <a:off x="1315085" y="15643225"/>
          <a:ext cx="1241425" cy="514350"/>
        </a:xfrm>
        <a:prstGeom prst="rect">
          <a:avLst/>
        </a:prstGeom>
        <a:noFill/>
        <a:ln w="9525">
          <a:noFill/>
        </a:ln>
      </xdr:spPr>
    </xdr:pic>
  </etc:cellImage>
  <etc:cellImage>
    <xdr:pic>
      <xdr:nvPicPr>
        <xdr:cNvPr id="278" name="ID_F8891986DB0F482799E9AC7633EA0987"/>
        <xdr:cNvPicPr>
          <a:picLocks noChangeAspect="1" noChangeArrowheads="1"/>
        </xdr:cNvPicPr>
      </xdr:nvPicPr>
      <xdr:blipFill>
        <a:blip r:embed="rId30" cstate="print"/>
        <a:srcRect/>
        <a:stretch>
          <a:fillRect/>
        </a:stretch>
      </xdr:blipFill>
      <xdr:spPr>
        <a:xfrm>
          <a:off x="1646555" y="17332960"/>
          <a:ext cx="942975" cy="704850"/>
        </a:xfrm>
        <a:prstGeom prst="rect">
          <a:avLst/>
        </a:prstGeom>
        <a:noFill/>
        <a:ln w="1">
          <a:noFill/>
          <a:miter lim="800000"/>
          <a:headEnd/>
          <a:tailEnd type="none" w="med" len="med"/>
        </a:ln>
        <a:effectLst/>
      </xdr:spPr>
    </xdr:pic>
  </etc:cellImage>
  <etc:cellImage>
    <xdr:pic>
      <xdr:nvPicPr>
        <xdr:cNvPr id="279" name="ID_539B34FAA03447FC88CE2BA3B7091388" descr="b3121f08f8b0df3c45dc9588b8117be"/>
        <xdr:cNvPicPr>
          <a:picLocks noChangeAspect="1"/>
        </xdr:cNvPicPr>
      </xdr:nvPicPr>
      <xdr:blipFill>
        <a:blip r:embed="rId15"/>
        <a:stretch>
          <a:fillRect/>
        </a:stretch>
      </xdr:blipFill>
      <xdr:spPr>
        <a:xfrm>
          <a:off x="1532890" y="18228310"/>
          <a:ext cx="878205" cy="751205"/>
        </a:xfrm>
        <a:prstGeom prst="rect">
          <a:avLst/>
        </a:prstGeom>
        <a:noFill/>
        <a:ln w="9525">
          <a:noFill/>
        </a:ln>
      </xdr:spPr>
    </xdr:pic>
  </etc:cellImage>
  <etc:cellImage>
    <xdr:pic>
      <xdr:nvPicPr>
        <xdr:cNvPr id="280" name="ID_81CF517B8D874A7FAFBED1C98C06C042"/>
        <xdr:cNvPicPr>
          <a:picLocks noChangeAspect="1"/>
        </xdr:cNvPicPr>
      </xdr:nvPicPr>
      <xdr:blipFill>
        <a:blip r:embed="rId31"/>
        <a:stretch>
          <a:fillRect/>
        </a:stretch>
      </xdr:blipFill>
      <xdr:spPr>
        <a:xfrm>
          <a:off x="1362075" y="20044410"/>
          <a:ext cx="1248410" cy="765175"/>
        </a:xfrm>
        <a:prstGeom prst="rect">
          <a:avLst/>
        </a:prstGeom>
        <a:noFill/>
        <a:ln w="9525">
          <a:noFill/>
        </a:ln>
      </xdr:spPr>
    </xdr:pic>
  </etc:cellImage>
  <etc:cellImage>
    <xdr:pic>
      <xdr:nvPicPr>
        <xdr:cNvPr id="281" name="ID_5ACDD3955B6D4DB6923B57931C59915B" descr="4c5cf6283004f6e2a85a3b785bb7a8f"/>
        <xdr:cNvPicPr>
          <a:picLocks noChangeAspect="1"/>
        </xdr:cNvPicPr>
      </xdr:nvPicPr>
      <xdr:blipFill>
        <a:blip r:embed="rId32"/>
        <a:stretch>
          <a:fillRect/>
        </a:stretch>
      </xdr:blipFill>
      <xdr:spPr>
        <a:xfrm>
          <a:off x="1524000" y="21093430"/>
          <a:ext cx="992505" cy="1026160"/>
        </a:xfrm>
        <a:prstGeom prst="rect">
          <a:avLst/>
        </a:prstGeom>
        <a:noFill/>
        <a:ln w="9525">
          <a:noFill/>
        </a:ln>
      </xdr:spPr>
    </xdr:pic>
  </etc:cellImage>
  <etc:cellImage>
    <xdr:pic>
      <xdr:nvPicPr>
        <xdr:cNvPr id="320" name="ID_EB8A0514D7E447D68E25BF96FBBB6876" descr="1673872289353"/>
        <xdr:cNvPicPr>
          <a:picLocks noChangeAspect="1"/>
        </xdr:cNvPicPr>
      </xdr:nvPicPr>
      <xdr:blipFill>
        <a:blip r:embed="rId33" cstate="print"/>
        <a:stretch>
          <a:fillRect/>
        </a:stretch>
      </xdr:blipFill>
      <xdr:spPr>
        <a:xfrm>
          <a:off x="1458595" y="27733625"/>
          <a:ext cx="1189355" cy="1170305"/>
        </a:xfrm>
        <a:prstGeom prst="rect">
          <a:avLst/>
        </a:prstGeom>
      </xdr:spPr>
    </xdr:pic>
  </etc:cellImage>
  <etc:cellImage>
    <xdr:pic>
      <xdr:nvPicPr>
        <xdr:cNvPr id="74" name="ID_D58D82EBA3AD4219A065787A4361AD48"/>
        <xdr:cNvPicPr>
          <a:picLocks noChangeAspect="1"/>
        </xdr:cNvPicPr>
      </xdr:nvPicPr>
      <xdr:blipFill>
        <a:blip r:embed="rId34"/>
        <a:stretch>
          <a:fillRect/>
        </a:stretch>
      </xdr:blipFill>
      <xdr:spPr>
        <a:xfrm>
          <a:off x="3686175" y="428625"/>
          <a:ext cx="7620000" cy="7620000"/>
        </a:xfrm>
        <a:prstGeom prst="rect">
          <a:avLst/>
        </a:prstGeom>
        <a:noFill/>
        <a:ln w="9525">
          <a:noFill/>
        </a:ln>
      </xdr:spPr>
    </xdr:pic>
  </etc:cellImage>
  <etc:cellImage>
    <xdr:pic>
      <xdr:nvPicPr>
        <xdr:cNvPr id="76" name="ID_A02A3A406A0547168163750C5B166AAE"/>
        <xdr:cNvPicPr>
          <a:picLocks noChangeAspect="1"/>
        </xdr:cNvPicPr>
      </xdr:nvPicPr>
      <xdr:blipFill>
        <a:blip r:embed="rId35"/>
        <a:stretch>
          <a:fillRect/>
        </a:stretch>
      </xdr:blipFill>
      <xdr:spPr>
        <a:xfrm>
          <a:off x="3686175" y="6429375"/>
          <a:ext cx="7620000" cy="7620000"/>
        </a:xfrm>
        <a:prstGeom prst="rect">
          <a:avLst/>
        </a:prstGeom>
        <a:noFill/>
        <a:ln w="9525">
          <a:noFill/>
        </a:ln>
      </xdr:spPr>
    </xdr:pic>
  </etc:cellImage>
  <etc:cellImage>
    <xdr:pic>
      <xdr:nvPicPr>
        <xdr:cNvPr id="142" name="ID_86258585550D4D748B924B4E23079631"/>
        <xdr:cNvPicPr>
          <a:picLocks noChangeAspect="1"/>
        </xdr:cNvPicPr>
      </xdr:nvPicPr>
      <xdr:blipFill>
        <a:blip r:embed="rId36"/>
        <a:stretch>
          <a:fillRect/>
        </a:stretch>
      </xdr:blipFill>
      <xdr:spPr>
        <a:xfrm>
          <a:off x="9636760" y="40670480"/>
          <a:ext cx="4295775" cy="3333750"/>
        </a:xfrm>
        <a:prstGeom prst="rect">
          <a:avLst/>
        </a:prstGeom>
        <a:noFill/>
        <a:ln w="9525">
          <a:noFill/>
        </a:ln>
      </xdr:spPr>
    </xdr:pic>
  </etc:cellImage>
  <etc:cellImage>
    <xdr:pic>
      <xdr:nvPicPr>
        <xdr:cNvPr id="75" name="ID_6B38D3E7975C4CB6A531DF1DB3CEEAB1"/>
        <xdr:cNvPicPr>
          <a:picLocks noChangeAspect="1"/>
        </xdr:cNvPicPr>
      </xdr:nvPicPr>
      <xdr:blipFill>
        <a:blip r:embed="rId37"/>
        <a:stretch>
          <a:fillRect/>
        </a:stretch>
      </xdr:blipFill>
      <xdr:spPr>
        <a:xfrm>
          <a:off x="3686175" y="1628775"/>
          <a:ext cx="7620000" cy="7620000"/>
        </a:xfrm>
        <a:prstGeom prst="rect">
          <a:avLst/>
        </a:prstGeom>
        <a:noFill/>
        <a:ln w="9525">
          <a:noFill/>
        </a:ln>
      </xdr:spPr>
    </xdr:pic>
  </etc:cellImage>
  <etc:cellImage>
    <xdr:pic>
      <xdr:nvPicPr>
        <xdr:cNvPr id="77" name="ID_CB9EDF99190F4FEC9ADD79E1B6007150"/>
        <xdr:cNvPicPr>
          <a:picLocks noChangeAspect="1"/>
        </xdr:cNvPicPr>
      </xdr:nvPicPr>
      <xdr:blipFill>
        <a:blip r:embed="rId38"/>
        <a:stretch>
          <a:fillRect/>
        </a:stretch>
      </xdr:blipFill>
      <xdr:spPr>
        <a:xfrm>
          <a:off x="3686175" y="2828925"/>
          <a:ext cx="7143750" cy="9525000"/>
        </a:xfrm>
        <a:prstGeom prst="rect">
          <a:avLst/>
        </a:prstGeom>
        <a:noFill/>
        <a:ln w="9525">
          <a:noFill/>
        </a:ln>
      </xdr:spPr>
    </xdr:pic>
  </etc:cellImage>
  <etc:cellImage>
    <xdr:pic>
      <xdr:nvPicPr>
        <xdr:cNvPr id="102" name="ID_F504BFD488444870B9008CF6424A8552"/>
        <xdr:cNvPicPr>
          <a:picLocks noChangeAspect="1"/>
        </xdr:cNvPicPr>
      </xdr:nvPicPr>
      <xdr:blipFill>
        <a:blip r:embed="rId39"/>
        <a:stretch>
          <a:fillRect/>
        </a:stretch>
      </xdr:blipFill>
      <xdr:spPr>
        <a:xfrm>
          <a:off x="3686175" y="24476075"/>
          <a:ext cx="7620000" cy="7620000"/>
        </a:xfrm>
        <a:prstGeom prst="rect">
          <a:avLst/>
        </a:prstGeom>
        <a:noFill/>
        <a:ln w="9525">
          <a:noFill/>
        </a:ln>
      </xdr:spPr>
    </xdr:pic>
  </etc:cellImage>
  <etc:cellImage>
    <xdr:pic>
      <xdr:nvPicPr>
        <xdr:cNvPr id="78" name="ID_5BA6D2027186435BAD44016EF8AB39EF"/>
        <xdr:cNvPicPr>
          <a:picLocks noChangeAspect="1"/>
        </xdr:cNvPicPr>
      </xdr:nvPicPr>
      <xdr:blipFill>
        <a:blip r:embed="rId40"/>
        <a:stretch>
          <a:fillRect/>
        </a:stretch>
      </xdr:blipFill>
      <xdr:spPr>
        <a:xfrm>
          <a:off x="3686175" y="5229225"/>
          <a:ext cx="7143750" cy="9525000"/>
        </a:xfrm>
        <a:prstGeom prst="rect">
          <a:avLst/>
        </a:prstGeom>
        <a:noFill/>
        <a:ln w="9525">
          <a:noFill/>
        </a:ln>
      </xdr:spPr>
    </xdr:pic>
  </etc:cellImage>
  <etc:cellImage>
    <xdr:pic>
      <xdr:nvPicPr>
        <xdr:cNvPr id="79" name="ID_F0A954FA9DED4CC2BF8712D8E964C786"/>
        <xdr:cNvPicPr>
          <a:picLocks noChangeAspect="1"/>
        </xdr:cNvPicPr>
      </xdr:nvPicPr>
      <xdr:blipFill>
        <a:blip r:embed="rId41"/>
        <a:stretch>
          <a:fillRect/>
        </a:stretch>
      </xdr:blipFill>
      <xdr:spPr>
        <a:xfrm>
          <a:off x="3686175" y="4029075"/>
          <a:ext cx="7143750" cy="9525000"/>
        </a:xfrm>
        <a:prstGeom prst="rect">
          <a:avLst/>
        </a:prstGeom>
        <a:noFill/>
        <a:ln w="9525">
          <a:noFill/>
        </a:ln>
      </xdr:spPr>
    </xdr:pic>
  </etc:cellImage>
  <etc:cellImage>
    <xdr:pic>
      <xdr:nvPicPr>
        <xdr:cNvPr id="123" name="ID_8E9D804DB63D4660A14F860635268EB4"/>
        <xdr:cNvPicPr>
          <a:picLocks noChangeAspect="1"/>
        </xdr:cNvPicPr>
      </xdr:nvPicPr>
      <xdr:blipFill>
        <a:blip r:embed="rId42"/>
        <a:stretch>
          <a:fillRect/>
        </a:stretch>
      </xdr:blipFill>
      <xdr:spPr>
        <a:xfrm>
          <a:off x="3686175" y="8315325"/>
          <a:ext cx="7143750" cy="7620000"/>
        </a:xfrm>
        <a:prstGeom prst="rect">
          <a:avLst/>
        </a:prstGeom>
        <a:noFill/>
        <a:ln w="9525">
          <a:noFill/>
        </a:ln>
      </xdr:spPr>
    </xdr:pic>
  </etc:cellImage>
  <etc:cellImage>
    <xdr:pic>
      <xdr:nvPicPr>
        <xdr:cNvPr id="99" name="ID_E096A5B351704C4C9E852014231FECF9"/>
        <xdr:cNvPicPr>
          <a:picLocks noChangeAspect="1"/>
        </xdr:cNvPicPr>
      </xdr:nvPicPr>
      <xdr:blipFill>
        <a:blip r:embed="rId43"/>
        <a:stretch>
          <a:fillRect/>
        </a:stretch>
      </xdr:blipFill>
      <xdr:spPr>
        <a:xfrm>
          <a:off x="3686175" y="24232235"/>
          <a:ext cx="6629400" cy="5353050"/>
        </a:xfrm>
        <a:prstGeom prst="rect">
          <a:avLst/>
        </a:prstGeom>
        <a:noFill/>
        <a:ln w="9525">
          <a:noFill/>
        </a:ln>
      </xdr:spPr>
    </xdr:pic>
  </etc:cellImage>
  <etc:cellImage>
    <xdr:pic>
      <xdr:nvPicPr>
        <xdr:cNvPr id="81" name="ID_F3F817322B8B41D6B28335A39E86C26C"/>
        <xdr:cNvPicPr>
          <a:picLocks noChangeAspect="1"/>
        </xdr:cNvPicPr>
      </xdr:nvPicPr>
      <xdr:blipFill>
        <a:blip r:embed="rId44"/>
        <a:stretch>
          <a:fillRect/>
        </a:stretch>
      </xdr:blipFill>
      <xdr:spPr>
        <a:xfrm>
          <a:off x="3686175" y="10372725"/>
          <a:ext cx="7620000" cy="7620000"/>
        </a:xfrm>
        <a:prstGeom prst="rect">
          <a:avLst/>
        </a:prstGeom>
        <a:noFill/>
        <a:ln w="9525">
          <a:noFill/>
        </a:ln>
      </xdr:spPr>
    </xdr:pic>
  </etc:cellImage>
  <etc:cellImage>
    <xdr:pic>
      <xdr:nvPicPr>
        <xdr:cNvPr id="122" name="ID_167A4BD25D8B418CB7D3280883F16755"/>
        <xdr:cNvPicPr>
          <a:picLocks noChangeAspect="1"/>
        </xdr:cNvPicPr>
      </xdr:nvPicPr>
      <xdr:blipFill>
        <a:blip r:embed="rId45"/>
        <a:stretch>
          <a:fillRect/>
        </a:stretch>
      </xdr:blipFill>
      <xdr:spPr>
        <a:xfrm>
          <a:off x="3686175" y="7629525"/>
          <a:ext cx="12192000" cy="12192000"/>
        </a:xfrm>
        <a:prstGeom prst="rect">
          <a:avLst/>
        </a:prstGeom>
        <a:noFill/>
        <a:ln w="9525">
          <a:noFill/>
        </a:ln>
      </xdr:spPr>
    </xdr:pic>
  </etc:cellImage>
  <etc:cellImage>
    <xdr:pic>
      <xdr:nvPicPr>
        <xdr:cNvPr id="100" name="ID_E49C41C7594F47B8AFA6FD83BD603C41"/>
        <xdr:cNvPicPr>
          <a:picLocks noChangeAspect="1"/>
        </xdr:cNvPicPr>
      </xdr:nvPicPr>
      <xdr:blipFill>
        <a:blip r:embed="rId46"/>
        <a:stretch>
          <a:fillRect/>
        </a:stretch>
      </xdr:blipFill>
      <xdr:spPr>
        <a:xfrm>
          <a:off x="3686175" y="26461085"/>
          <a:ext cx="7620000" cy="7620000"/>
        </a:xfrm>
        <a:prstGeom prst="rect">
          <a:avLst/>
        </a:prstGeom>
        <a:noFill/>
        <a:ln w="9525">
          <a:noFill/>
        </a:ln>
      </xdr:spPr>
    </xdr:pic>
  </etc:cellImage>
  <etc:cellImage>
    <xdr:pic>
      <xdr:nvPicPr>
        <xdr:cNvPr id="80" name="ID_33FB622345704873B8449E2456C615A7"/>
        <xdr:cNvPicPr>
          <a:picLocks noChangeAspect="1"/>
        </xdr:cNvPicPr>
      </xdr:nvPicPr>
      <xdr:blipFill>
        <a:blip r:embed="rId47"/>
        <a:stretch>
          <a:fillRect/>
        </a:stretch>
      </xdr:blipFill>
      <xdr:spPr>
        <a:xfrm>
          <a:off x="3686175" y="7972425"/>
          <a:ext cx="7620000" cy="7620000"/>
        </a:xfrm>
        <a:prstGeom prst="rect">
          <a:avLst/>
        </a:prstGeom>
        <a:noFill/>
        <a:ln w="9525">
          <a:noFill/>
        </a:ln>
      </xdr:spPr>
    </xdr:pic>
  </etc:cellImage>
  <etc:cellImage>
    <xdr:pic>
      <xdr:nvPicPr>
        <xdr:cNvPr id="83" name="ID_B8E817000E29439C997732989222F074"/>
        <xdr:cNvPicPr>
          <a:picLocks noChangeAspect="1"/>
        </xdr:cNvPicPr>
      </xdr:nvPicPr>
      <xdr:blipFill>
        <a:blip r:embed="rId48"/>
        <a:stretch>
          <a:fillRect/>
        </a:stretch>
      </xdr:blipFill>
      <xdr:spPr>
        <a:xfrm>
          <a:off x="3686175" y="11572875"/>
          <a:ext cx="7143750" cy="9525000"/>
        </a:xfrm>
        <a:prstGeom prst="rect">
          <a:avLst/>
        </a:prstGeom>
        <a:noFill/>
        <a:ln w="9525">
          <a:noFill/>
        </a:ln>
      </xdr:spPr>
    </xdr:pic>
  </etc:cellImage>
  <etc:cellImage>
    <xdr:pic>
      <xdr:nvPicPr>
        <xdr:cNvPr id="95" name="ID_3894974B4B3140208499EDDEE2EE0742"/>
        <xdr:cNvPicPr>
          <a:picLocks noChangeAspect="1"/>
        </xdr:cNvPicPr>
      </xdr:nvPicPr>
      <xdr:blipFill>
        <a:blip r:embed="rId49"/>
        <a:stretch>
          <a:fillRect/>
        </a:stretch>
      </xdr:blipFill>
      <xdr:spPr>
        <a:xfrm>
          <a:off x="3686175" y="23275925"/>
          <a:ext cx="7620000" cy="7620000"/>
        </a:xfrm>
        <a:prstGeom prst="rect">
          <a:avLst/>
        </a:prstGeom>
        <a:noFill/>
        <a:ln w="9525">
          <a:noFill/>
        </a:ln>
      </xdr:spPr>
    </xdr:pic>
  </etc:cellImage>
  <etc:cellImage>
    <xdr:pic>
      <xdr:nvPicPr>
        <xdr:cNvPr id="85" name="ID_AD1F662D8DAD44AEBD04C1EB064F416D"/>
        <xdr:cNvPicPr>
          <a:picLocks noChangeAspect="1"/>
        </xdr:cNvPicPr>
      </xdr:nvPicPr>
      <xdr:blipFill>
        <a:blip r:embed="rId50"/>
        <a:stretch>
          <a:fillRect/>
        </a:stretch>
      </xdr:blipFill>
      <xdr:spPr>
        <a:xfrm>
          <a:off x="3686175" y="14300200"/>
          <a:ext cx="7143750" cy="9525000"/>
        </a:xfrm>
        <a:prstGeom prst="rect">
          <a:avLst/>
        </a:prstGeom>
        <a:noFill/>
        <a:ln w="9525">
          <a:noFill/>
        </a:ln>
      </xdr:spPr>
    </xdr:pic>
  </etc:cellImage>
  <etc:cellImage>
    <xdr:pic>
      <xdr:nvPicPr>
        <xdr:cNvPr id="96" name="ID_252F06BCD4B047C0B06FDB6E83F7A6B5"/>
        <xdr:cNvPicPr>
          <a:picLocks noChangeAspect="1"/>
        </xdr:cNvPicPr>
      </xdr:nvPicPr>
      <xdr:blipFill>
        <a:blip r:embed="rId51"/>
        <a:stretch>
          <a:fillRect/>
        </a:stretch>
      </xdr:blipFill>
      <xdr:spPr>
        <a:xfrm>
          <a:off x="3686175" y="25676225"/>
          <a:ext cx="7620000" cy="7620000"/>
        </a:xfrm>
        <a:prstGeom prst="rect">
          <a:avLst/>
        </a:prstGeom>
        <a:noFill/>
        <a:ln w="9525">
          <a:noFill/>
        </a:ln>
      </xdr:spPr>
    </xdr:pic>
  </etc:cellImage>
  <etc:cellImage>
    <xdr:pic>
      <xdr:nvPicPr>
        <xdr:cNvPr id="93" name="ID_64C0F8809AA144FB80193CB1907C1F21" descr="微信图片_20240125101605"/>
        <xdr:cNvPicPr>
          <a:picLocks noChangeAspect="1"/>
        </xdr:cNvPicPr>
      </xdr:nvPicPr>
      <xdr:blipFill>
        <a:blip r:embed="rId52"/>
        <a:stretch>
          <a:fillRect/>
        </a:stretch>
      </xdr:blipFill>
      <xdr:spPr>
        <a:xfrm>
          <a:off x="3697605" y="27129740"/>
          <a:ext cx="10068560" cy="10250805"/>
        </a:xfrm>
        <a:prstGeom prst="rect">
          <a:avLst/>
        </a:prstGeom>
      </xdr:spPr>
    </xdr:pic>
  </etc:cellImage>
  <etc:cellImage>
    <xdr:pic>
      <xdr:nvPicPr>
        <xdr:cNvPr id="87" name="ID_1D9153CD99F545E8A1DC0CF7F3A38053"/>
        <xdr:cNvPicPr>
          <a:picLocks noChangeAspect="1"/>
        </xdr:cNvPicPr>
      </xdr:nvPicPr>
      <xdr:blipFill>
        <a:blip r:embed="rId53"/>
        <a:stretch>
          <a:fillRect/>
        </a:stretch>
      </xdr:blipFill>
      <xdr:spPr>
        <a:xfrm>
          <a:off x="3686175" y="17370425"/>
          <a:ext cx="7620000" cy="7620000"/>
        </a:xfrm>
        <a:prstGeom prst="rect">
          <a:avLst/>
        </a:prstGeom>
        <a:noFill/>
        <a:ln w="9525">
          <a:noFill/>
        </a:ln>
      </xdr:spPr>
    </xdr:pic>
  </etc:cellImage>
  <etc:cellImage>
    <xdr:pic>
      <xdr:nvPicPr>
        <xdr:cNvPr id="89" name="ID_09D8ABFBDC5F46DFB39DA9564349520E"/>
        <xdr:cNvPicPr>
          <a:picLocks noChangeAspect="1"/>
        </xdr:cNvPicPr>
      </xdr:nvPicPr>
      <xdr:blipFill>
        <a:blip r:embed="rId54"/>
        <a:stretch>
          <a:fillRect/>
        </a:stretch>
      </xdr:blipFill>
      <xdr:spPr>
        <a:xfrm>
          <a:off x="3686175" y="18570575"/>
          <a:ext cx="12192000" cy="12192000"/>
        </a:xfrm>
        <a:prstGeom prst="rect">
          <a:avLst/>
        </a:prstGeom>
        <a:noFill/>
        <a:ln w="9525">
          <a:noFill/>
        </a:ln>
      </xdr:spPr>
    </xdr:pic>
  </etc:cellImage>
  <etc:cellImage>
    <xdr:pic>
      <xdr:nvPicPr>
        <xdr:cNvPr id="113" name="ID_4204DB859C3A4DDCAD7A7C75DF656277"/>
        <xdr:cNvPicPr>
          <a:picLocks noChangeAspect="1"/>
        </xdr:cNvPicPr>
      </xdr:nvPicPr>
      <xdr:blipFill>
        <a:blip r:embed="rId55"/>
        <a:stretch>
          <a:fillRect/>
        </a:stretch>
      </xdr:blipFill>
      <xdr:spPr>
        <a:xfrm>
          <a:off x="3686175" y="19723100"/>
          <a:ext cx="7620000" cy="7620000"/>
        </a:xfrm>
        <a:prstGeom prst="rect">
          <a:avLst/>
        </a:prstGeom>
        <a:noFill/>
        <a:ln w="9525">
          <a:noFill/>
        </a:ln>
      </xdr:spPr>
    </xdr:pic>
  </etc:cellImage>
  <etc:cellImage>
    <xdr:pic>
      <xdr:nvPicPr>
        <xdr:cNvPr id="88" name="ID_CEE4EBBA99944159B6A8BDD96F0C48A3"/>
        <xdr:cNvPicPr>
          <a:picLocks noChangeAspect="1"/>
        </xdr:cNvPicPr>
      </xdr:nvPicPr>
      <xdr:blipFill>
        <a:blip r:embed="rId56"/>
        <a:stretch>
          <a:fillRect/>
        </a:stretch>
      </xdr:blipFill>
      <xdr:spPr>
        <a:xfrm>
          <a:off x="3686175" y="19894550"/>
          <a:ext cx="12192000" cy="12192000"/>
        </a:xfrm>
        <a:prstGeom prst="rect">
          <a:avLst/>
        </a:prstGeom>
        <a:noFill/>
        <a:ln w="9525">
          <a:noFill/>
        </a:ln>
      </xdr:spPr>
    </xdr:pic>
  </etc:cellImage>
  <etc:cellImage>
    <xdr:pic>
      <xdr:nvPicPr>
        <xdr:cNvPr id="115" name="ID_B1AE339224BC4169BF6BEBF43433C910"/>
        <xdr:cNvPicPr>
          <a:picLocks noChangeAspect="1"/>
        </xdr:cNvPicPr>
      </xdr:nvPicPr>
      <xdr:blipFill>
        <a:blip r:embed="rId57"/>
        <a:stretch>
          <a:fillRect/>
        </a:stretch>
      </xdr:blipFill>
      <xdr:spPr>
        <a:xfrm>
          <a:off x="3686175" y="28300680"/>
          <a:ext cx="12192000" cy="12192000"/>
        </a:xfrm>
        <a:prstGeom prst="rect">
          <a:avLst/>
        </a:prstGeom>
        <a:noFill/>
        <a:ln w="9525">
          <a:noFill/>
        </a:ln>
      </xdr:spPr>
    </xdr:pic>
  </etc:cellImage>
  <etc:cellImage>
    <xdr:pic>
      <xdr:nvPicPr>
        <xdr:cNvPr id="114" name="ID_43F5A271D05E47218B821CD2EA14EC31"/>
        <xdr:cNvPicPr>
          <a:picLocks noChangeAspect="1"/>
        </xdr:cNvPicPr>
      </xdr:nvPicPr>
      <xdr:blipFill>
        <a:blip r:embed="rId57"/>
        <a:stretch>
          <a:fillRect/>
        </a:stretch>
      </xdr:blipFill>
      <xdr:spPr>
        <a:xfrm>
          <a:off x="3686175" y="29453205"/>
          <a:ext cx="12192000" cy="12192000"/>
        </a:xfrm>
        <a:prstGeom prst="rect">
          <a:avLst/>
        </a:prstGeom>
        <a:noFill/>
        <a:ln w="9525">
          <a:noFill/>
        </a:ln>
      </xdr:spPr>
    </xdr:pic>
  </etc:cellImage>
  <etc:cellImage>
    <xdr:pic>
      <xdr:nvPicPr>
        <xdr:cNvPr id="94" name="ID_04D9EE43890D4C29868387893B0A75C9"/>
        <xdr:cNvPicPr>
          <a:picLocks noChangeAspect="1"/>
        </xdr:cNvPicPr>
      </xdr:nvPicPr>
      <xdr:blipFill>
        <a:blip r:embed="rId58"/>
        <a:stretch>
          <a:fillRect/>
        </a:stretch>
      </xdr:blipFill>
      <xdr:spPr>
        <a:xfrm>
          <a:off x="3686175" y="21389975"/>
          <a:ext cx="7620000" cy="7620000"/>
        </a:xfrm>
        <a:prstGeom prst="rect">
          <a:avLst/>
        </a:prstGeom>
        <a:noFill/>
        <a:ln w="9525">
          <a:noFill/>
        </a:ln>
      </xdr:spPr>
    </xdr:pic>
  </etc:cellImage>
  <etc:cellImage>
    <xdr:pic>
      <xdr:nvPicPr>
        <xdr:cNvPr id="101" name="ID_B19DC7DFFF414B618726311A629116EF"/>
        <xdr:cNvPicPr>
          <a:picLocks noChangeAspect="1"/>
        </xdr:cNvPicPr>
      </xdr:nvPicPr>
      <xdr:blipFill>
        <a:blip r:embed="rId59"/>
        <a:stretch>
          <a:fillRect/>
        </a:stretch>
      </xdr:blipFill>
      <xdr:spPr>
        <a:xfrm>
          <a:off x="3686175" y="26876375"/>
          <a:ext cx="7143750" cy="9525000"/>
        </a:xfrm>
        <a:prstGeom prst="rect">
          <a:avLst/>
        </a:prstGeom>
        <a:noFill/>
        <a:ln w="9525">
          <a:noFill/>
        </a:ln>
      </xdr:spPr>
    </xdr:pic>
  </etc:cellImage>
  <etc:cellImage>
    <xdr:pic>
      <xdr:nvPicPr>
        <xdr:cNvPr id="237" name="ID_C78710E07349467395829A461007E2DA"/>
        <xdr:cNvPicPr>
          <a:picLocks noChangeAspect="1"/>
        </xdr:cNvPicPr>
      </xdr:nvPicPr>
      <xdr:blipFill>
        <a:blip r:embed="rId60"/>
        <a:stretch>
          <a:fillRect/>
        </a:stretch>
      </xdr:blipFill>
      <xdr:spPr>
        <a:xfrm>
          <a:off x="1873885" y="77333475"/>
          <a:ext cx="566420" cy="839470"/>
        </a:xfrm>
        <a:prstGeom prst="rect">
          <a:avLst/>
        </a:prstGeom>
        <a:noFill/>
        <a:ln w="9525">
          <a:noFill/>
        </a:ln>
      </xdr:spPr>
    </xdr:pic>
  </etc:cellImage>
  <etc:cellImage>
    <xdr:pic>
      <xdr:nvPicPr>
        <xdr:cNvPr id="97" name="ID_E6AABE88F00146789125BA1128F66D83"/>
        <xdr:cNvPicPr>
          <a:picLocks noChangeAspect="1"/>
        </xdr:cNvPicPr>
      </xdr:nvPicPr>
      <xdr:blipFill>
        <a:blip r:embed="rId61"/>
        <a:stretch>
          <a:fillRect/>
        </a:stretch>
      </xdr:blipFill>
      <xdr:spPr>
        <a:xfrm>
          <a:off x="3686175" y="28403550"/>
          <a:ext cx="7620000" cy="7620000"/>
        </a:xfrm>
        <a:prstGeom prst="rect">
          <a:avLst/>
        </a:prstGeom>
        <a:noFill/>
        <a:ln w="9525">
          <a:noFill/>
        </a:ln>
      </xdr:spPr>
    </xdr:pic>
  </etc:cellImage>
  <etc:cellImage>
    <xdr:pic>
      <xdr:nvPicPr>
        <xdr:cNvPr id="236" name="ID_4637C45526D64093A982108DFE210992"/>
        <xdr:cNvPicPr>
          <a:picLocks noChangeAspect="1"/>
        </xdr:cNvPicPr>
      </xdr:nvPicPr>
      <xdr:blipFill>
        <a:blip r:embed="rId62"/>
        <a:stretch>
          <a:fillRect/>
        </a:stretch>
      </xdr:blipFill>
      <xdr:spPr>
        <a:xfrm>
          <a:off x="1708150" y="75981560"/>
          <a:ext cx="1461770" cy="1113155"/>
        </a:xfrm>
        <a:prstGeom prst="rect">
          <a:avLst/>
        </a:prstGeom>
        <a:noFill/>
        <a:ln w="9525">
          <a:noFill/>
        </a:ln>
      </xdr:spPr>
    </xdr:pic>
  </etc:cellImage>
  <etc:cellImage>
    <xdr:pic>
      <xdr:nvPicPr>
        <xdr:cNvPr id="238" name="ID_58736F2CDC9F441C8342C191BE60E401"/>
        <xdr:cNvPicPr>
          <a:picLocks noChangeAspect="1"/>
        </xdr:cNvPicPr>
      </xdr:nvPicPr>
      <xdr:blipFill>
        <a:blip r:embed="rId63"/>
        <a:stretch>
          <a:fillRect/>
        </a:stretch>
      </xdr:blipFill>
      <xdr:spPr>
        <a:xfrm>
          <a:off x="1826260" y="78392020"/>
          <a:ext cx="762000" cy="758825"/>
        </a:xfrm>
        <a:prstGeom prst="rect">
          <a:avLst/>
        </a:prstGeom>
        <a:noFill/>
        <a:ln w="9525">
          <a:noFill/>
        </a:ln>
      </xdr:spPr>
    </xdr:pic>
  </etc:cellImage>
  <etc:cellImage>
    <xdr:pic>
      <xdr:nvPicPr>
        <xdr:cNvPr id="48" name="ID_59CC904EC23F4227B12B2481B10AF4D0"/>
        <xdr:cNvPicPr>
          <a:picLocks noChangeAspect="1"/>
        </xdr:cNvPicPr>
      </xdr:nvPicPr>
      <xdr:blipFill>
        <a:blip r:embed="rId64"/>
        <a:stretch>
          <a:fillRect/>
        </a:stretch>
      </xdr:blipFill>
      <xdr:spPr>
        <a:xfrm>
          <a:off x="14542770" y="428625"/>
          <a:ext cx="3743325" cy="3600450"/>
        </a:xfrm>
        <a:prstGeom prst="rect">
          <a:avLst/>
        </a:prstGeom>
        <a:noFill/>
        <a:ln w="9525">
          <a:noFill/>
        </a:ln>
      </xdr:spPr>
    </xdr:pic>
  </etc:cellImage>
  <etc:cellImage>
    <xdr:pic>
      <xdr:nvPicPr>
        <xdr:cNvPr id="49" name="ID_278F8124B41249B9A244C5E94BD0737C"/>
        <xdr:cNvPicPr>
          <a:picLocks noChangeAspect="1"/>
        </xdr:cNvPicPr>
      </xdr:nvPicPr>
      <xdr:blipFill>
        <a:blip r:embed="rId65"/>
        <a:stretch>
          <a:fillRect/>
        </a:stretch>
      </xdr:blipFill>
      <xdr:spPr>
        <a:xfrm>
          <a:off x="13639800" y="6943725"/>
          <a:ext cx="3505200" cy="3038475"/>
        </a:xfrm>
        <a:prstGeom prst="rect">
          <a:avLst/>
        </a:prstGeom>
        <a:noFill/>
        <a:ln w="9525">
          <a:noFill/>
        </a:ln>
      </xdr:spPr>
    </xdr:pic>
  </etc:cellImage>
  <etc:cellImage>
    <xdr:pic>
      <xdr:nvPicPr>
        <xdr:cNvPr id="50" name="ID_2AB8527C202A4E81996B0C5D1F7F9DB1"/>
        <xdr:cNvPicPr>
          <a:picLocks noChangeAspect="1"/>
        </xdr:cNvPicPr>
      </xdr:nvPicPr>
      <xdr:blipFill>
        <a:blip r:embed="rId66"/>
        <a:stretch>
          <a:fillRect/>
        </a:stretch>
      </xdr:blipFill>
      <xdr:spPr>
        <a:xfrm>
          <a:off x="14542770" y="2828925"/>
          <a:ext cx="3524250" cy="3924300"/>
        </a:xfrm>
        <a:prstGeom prst="rect">
          <a:avLst/>
        </a:prstGeom>
        <a:noFill/>
        <a:ln w="9525">
          <a:noFill/>
        </a:ln>
      </xdr:spPr>
    </xdr:pic>
  </etc:cellImage>
  <etc:cellImage>
    <xdr:pic>
      <xdr:nvPicPr>
        <xdr:cNvPr id="51" name="ID_A0FA5963154742F69F8598C179BAA073"/>
        <xdr:cNvPicPr>
          <a:picLocks noChangeAspect="1"/>
        </xdr:cNvPicPr>
      </xdr:nvPicPr>
      <xdr:blipFill>
        <a:blip r:embed="rId67"/>
        <a:stretch>
          <a:fillRect/>
        </a:stretch>
      </xdr:blipFill>
      <xdr:spPr>
        <a:xfrm>
          <a:off x="14542770" y="9382125"/>
          <a:ext cx="3771900" cy="2952750"/>
        </a:xfrm>
        <a:prstGeom prst="rect">
          <a:avLst/>
        </a:prstGeom>
        <a:noFill/>
        <a:ln w="9525">
          <a:noFill/>
        </a:ln>
      </xdr:spPr>
    </xdr:pic>
  </etc:cellImage>
  <etc:cellImage>
    <xdr:pic>
      <xdr:nvPicPr>
        <xdr:cNvPr id="167" name="ID_DF67C7B5A3514A02B4C581BF962421A9"/>
        <xdr:cNvPicPr>
          <a:picLocks noChangeAspect="1"/>
        </xdr:cNvPicPr>
      </xdr:nvPicPr>
      <xdr:blipFill>
        <a:blip r:embed="rId68"/>
        <a:stretch>
          <a:fillRect/>
        </a:stretch>
      </xdr:blipFill>
      <xdr:spPr>
        <a:xfrm>
          <a:off x="2047875" y="9877425"/>
          <a:ext cx="1647825" cy="1333500"/>
        </a:xfrm>
        <a:prstGeom prst="rect">
          <a:avLst/>
        </a:prstGeom>
        <a:noFill/>
        <a:ln w="9525">
          <a:noFill/>
        </a:ln>
      </xdr:spPr>
    </xdr:pic>
  </etc:cellImage>
  <etc:cellImage>
    <xdr:pic>
      <xdr:nvPicPr>
        <xdr:cNvPr id="53" name="ID_45DA2800D43343EFB65269B8F7931EDF"/>
        <xdr:cNvPicPr>
          <a:picLocks noChangeAspect="1"/>
        </xdr:cNvPicPr>
      </xdr:nvPicPr>
      <xdr:blipFill>
        <a:blip r:embed="rId69"/>
        <a:stretch>
          <a:fillRect/>
        </a:stretch>
      </xdr:blipFill>
      <xdr:spPr>
        <a:xfrm>
          <a:off x="14542770" y="10868025"/>
          <a:ext cx="3267075" cy="3629025"/>
        </a:xfrm>
        <a:prstGeom prst="rect">
          <a:avLst/>
        </a:prstGeom>
        <a:noFill/>
        <a:ln w="9525">
          <a:noFill/>
        </a:ln>
      </xdr:spPr>
    </xdr:pic>
  </etc:cellImage>
  <etc:cellImage>
    <xdr:pic>
      <xdr:nvPicPr>
        <xdr:cNvPr id="69" name="ID_958B35A298A74DD498318B93F1151520"/>
        <xdr:cNvPicPr>
          <a:picLocks noChangeAspect="1"/>
        </xdr:cNvPicPr>
      </xdr:nvPicPr>
      <xdr:blipFill>
        <a:blip r:embed="rId70"/>
        <a:stretch>
          <a:fillRect/>
        </a:stretch>
      </xdr:blipFill>
      <xdr:spPr>
        <a:xfrm>
          <a:off x="11544300" y="13268325"/>
          <a:ext cx="3781425" cy="3800475"/>
        </a:xfrm>
        <a:prstGeom prst="rect">
          <a:avLst/>
        </a:prstGeom>
        <a:noFill/>
        <a:ln w="9525">
          <a:noFill/>
        </a:ln>
      </xdr:spPr>
    </xdr:pic>
  </etc:cellImage>
  <etc:cellImage>
    <xdr:pic>
      <xdr:nvPicPr>
        <xdr:cNvPr id="65" name="ID_B2ADD0BDB1C44DA0A3D6DC9286381160"/>
        <xdr:cNvPicPr>
          <a:picLocks noChangeAspect="1"/>
        </xdr:cNvPicPr>
      </xdr:nvPicPr>
      <xdr:blipFill>
        <a:blip r:embed="rId71"/>
        <a:stretch>
          <a:fillRect/>
        </a:stretch>
      </xdr:blipFill>
      <xdr:spPr>
        <a:xfrm>
          <a:off x="11544300" y="10360025"/>
          <a:ext cx="3752850" cy="2705100"/>
        </a:xfrm>
        <a:prstGeom prst="rect">
          <a:avLst/>
        </a:prstGeom>
        <a:noFill/>
        <a:ln w="9525">
          <a:noFill/>
        </a:ln>
      </xdr:spPr>
    </xdr:pic>
  </etc:cellImage>
  <etc:cellImage>
    <xdr:pic>
      <xdr:nvPicPr>
        <xdr:cNvPr id="70" name="ID_5A2749863DDE4656BB181D611C85C355"/>
        <xdr:cNvPicPr>
          <a:picLocks noChangeAspect="1"/>
        </xdr:cNvPicPr>
      </xdr:nvPicPr>
      <xdr:blipFill>
        <a:blip r:embed="rId72"/>
        <a:stretch>
          <a:fillRect/>
        </a:stretch>
      </xdr:blipFill>
      <xdr:spPr>
        <a:xfrm>
          <a:off x="11544300" y="15211425"/>
          <a:ext cx="3543300" cy="3257550"/>
        </a:xfrm>
        <a:prstGeom prst="rect">
          <a:avLst/>
        </a:prstGeom>
        <a:noFill/>
        <a:ln w="9525">
          <a:noFill/>
        </a:ln>
      </xdr:spPr>
    </xdr:pic>
  </etc:cellImage>
  <etc:cellImage>
    <xdr:pic>
      <xdr:nvPicPr>
        <xdr:cNvPr id="71" name="ID_63A07E0154B048B6BDD93F50C376BC39"/>
        <xdr:cNvPicPr>
          <a:picLocks noChangeAspect="1"/>
        </xdr:cNvPicPr>
      </xdr:nvPicPr>
      <xdr:blipFill>
        <a:blip r:embed="rId73"/>
        <a:stretch>
          <a:fillRect/>
        </a:stretch>
      </xdr:blipFill>
      <xdr:spPr>
        <a:xfrm>
          <a:off x="11544300" y="16887825"/>
          <a:ext cx="3171825" cy="2790825"/>
        </a:xfrm>
        <a:prstGeom prst="rect">
          <a:avLst/>
        </a:prstGeom>
        <a:noFill/>
        <a:ln w="9525">
          <a:noFill/>
        </a:ln>
      </xdr:spPr>
    </xdr:pic>
  </etc:cellImage>
  <etc:cellImage>
    <xdr:pic>
      <xdr:nvPicPr>
        <xdr:cNvPr id="72" name="ID_EC7E0130834447FB9E5D43AB1BB86E81"/>
        <xdr:cNvPicPr>
          <a:picLocks noChangeAspect="1"/>
        </xdr:cNvPicPr>
      </xdr:nvPicPr>
      <xdr:blipFill>
        <a:blip r:embed="rId74"/>
        <a:stretch>
          <a:fillRect/>
        </a:stretch>
      </xdr:blipFill>
      <xdr:spPr>
        <a:xfrm>
          <a:off x="11544300" y="18691225"/>
          <a:ext cx="3457575" cy="3714750"/>
        </a:xfrm>
        <a:prstGeom prst="rect">
          <a:avLst/>
        </a:prstGeom>
        <a:noFill/>
        <a:ln w="9525">
          <a:noFill/>
        </a:ln>
      </xdr:spPr>
    </xdr:pic>
  </etc:cellImage>
  <etc:cellImage>
    <xdr:pic>
      <xdr:nvPicPr>
        <xdr:cNvPr id="66" name="ID_912703BFD07449468547B63B0A549ED7"/>
        <xdr:cNvPicPr>
          <a:picLocks noChangeAspect="1"/>
        </xdr:cNvPicPr>
      </xdr:nvPicPr>
      <xdr:blipFill>
        <a:blip r:embed="rId75"/>
        <a:stretch>
          <a:fillRect/>
        </a:stretch>
      </xdr:blipFill>
      <xdr:spPr>
        <a:xfrm>
          <a:off x="1831975" y="48901350"/>
          <a:ext cx="847090" cy="683895"/>
        </a:xfrm>
        <a:prstGeom prst="rect">
          <a:avLst/>
        </a:prstGeom>
        <a:noFill/>
        <a:ln w="9525">
          <a:noFill/>
        </a:ln>
      </xdr:spPr>
    </xdr:pic>
  </etc:cellImage>
  <etc:cellImage>
    <xdr:pic>
      <xdr:nvPicPr>
        <xdr:cNvPr id="121" name="ID_5E278ACBF38943CDBEDBD35E4A370419"/>
        <xdr:cNvPicPr>
          <a:picLocks noChangeAspect="1"/>
        </xdr:cNvPicPr>
      </xdr:nvPicPr>
      <xdr:blipFill>
        <a:blip r:embed="rId76"/>
        <a:stretch>
          <a:fillRect/>
        </a:stretch>
      </xdr:blipFill>
      <xdr:spPr>
        <a:xfrm>
          <a:off x="1803400" y="50479325"/>
          <a:ext cx="857250" cy="611505"/>
        </a:xfrm>
        <a:prstGeom prst="rect">
          <a:avLst/>
        </a:prstGeom>
        <a:noFill/>
        <a:ln w="9525">
          <a:noFill/>
        </a:ln>
      </xdr:spPr>
    </xdr:pic>
  </etc:cellImage>
  <etc:cellImage>
    <xdr:pic>
      <xdr:nvPicPr>
        <xdr:cNvPr id="244" name="ID_D9EC3F7F6BD24BD0890F704792F78B19"/>
        <xdr:cNvPicPr>
          <a:picLocks noChangeAspect="1"/>
        </xdr:cNvPicPr>
      </xdr:nvPicPr>
      <xdr:blipFill>
        <a:blip r:embed="rId77"/>
        <a:stretch>
          <a:fillRect/>
        </a:stretch>
      </xdr:blipFill>
      <xdr:spPr>
        <a:xfrm>
          <a:off x="2143125" y="3303905"/>
          <a:ext cx="746760" cy="883285"/>
        </a:xfrm>
        <a:prstGeom prst="rect">
          <a:avLst/>
        </a:prstGeom>
        <a:noFill/>
        <a:ln w="9525">
          <a:noFill/>
        </a:ln>
      </xdr:spPr>
    </xdr:pic>
  </etc:cellImage>
  <etc:cellImage>
    <xdr:pic>
      <xdr:nvPicPr>
        <xdr:cNvPr id="264" name="ID_270B7BC28983498CB6F80FAF8419D4D1" descr="https://gimg2.baidu.com/image_search/src=http%3A%2F%2Fimg.alicdn.com%2Fi2%2F2254436340%2FO1CN01zINc141whlXdKNlqK_%21%212254436340.jpg&amp;refer=http%3A%2F%2Fimg.alicdn.com&amp;app=2002&amp;size=f9999,10000&amp;q=a80&amp;n=0&amp;g=0n&amp;fmt=auto?sec=1676341397&amp;t=a38d48a579f836dfd398aad39fed788f"/>
        <xdr:cNvPicPr>
          <a:picLocks noChangeAspect="1" noChangeArrowheads="1"/>
        </xdr:cNvPicPr>
      </xdr:nvPicPr>
      <xdr:blipFill>
        <a:blip r:embed="rId78" cstate="print"/>
        <a:srcRect t="18650" r="2251" b="14791"/>
        <a:stretch>
          <a:fillRect/>
        </a:stretch>
      </xdr:blipFill>
      <xdr:spPr>
        <a:xfrm>
          <a:off x="1647825" y="35083750"/>
          <a:ext cx="1524635" cy="761365"/>
        </a:xfrm>
        <a:prstGeom prst="rect">
          <a:avLst/>
        </a:prstGeom>
        <a:noFill/>
      </xdr:spPr>
    </xdr:pic>
  </etc:cellImage>
  <etc:cellImage>
    <xdr:pic>
      <xdr:nvPicPr>
        <xdr:cNvPr id="260" name="ID_12D184EFA3394A4AB3EE337581F80D78" descr="da13c795d481bbc0fe57de32e3268f6"/>
        <xdr:cNvPicPr>
          <a:picLocks noChangeAspect="1"/>
        </xdr:cNvPicPr>
      </xdr:nvPicPr>
      <xdr:blipFill>
        <a:blip r:embed="rId16"/>
        <a:stretch>
          <a:fillRect/>
        </a:stretch>
      </xdr:blipFill>
      <xdr:spPr>
        <a:xfrm>
          <a:off x="1790700" y="28298775"/>
          <a:ext cx="1183640" cy="848995"/>
        </a:xfrm>
        <a:prstGeom prst="rect">
          <a:avLst/>
        </a:prstGeom>
        <a:noFill/>
        <a:ln w="9525">
          <a:noFill/>
        </a:ln>
      </xdr:spPr>
    </xdr:pic>
  </etc:cellImage>
  <etc:cellImage>
    <xdr:pic>
      <xdr:nvPicPr>
        <xdr:cNvPr id="10" name="ID_151EF90A140E4F48BCD8E9342DAACB46"/>
        <xdr:cNvPicPr>
          <a:picLocks noChangeAspect="1"/>
        </xdr:cNvPicPr>
      </xdr:nvPicPr>
      <xdr:blipFill>
        <a:blip r:embed="rId79"/>
        <a:stretch>
          <a:fillRect/>
        </a:stretch>
      </xdr:blipFill>
      <xdr:spPr>
        <a:xfrm>
          <a:off x="1371600" y="10013950"/>
          <a:ext cx="11144250" cy="18402300"/>
        </a:xfrm>
        <a:prstGeom prst="rect">
          <a:avLst/>
        </a:prstGeom>
        <a:noFill/>
        <a:ln w="9525">
          <a:noFill/>
        </a:ln>
      </xdr:spPr>
    </xdr:pic>
  </etc:cellImage>
</etc:cellImages>
</file>

<file path=xl/sharedStrings.xml><?xml version="1.0" encoding="utf-8"?>
<sst xmlns="http://schemas.openxmlformats.org/spreadsheetml/2006/main" count="3009" uniqueCount="947">
  <si>
    <t>实验初中新城校区教学楼办公室及功能用房布置情况</t>
  </si>
  <si>
    <t>序号</t>
  </si>
  <si>
    <t>楼层</t>
  </si>
  <si>
    <t>1楼功能名称</t>
  </si>
  <si>
    <t>配置情况</t>
  </si>
  <si>
    <t>数量</t>
  </si>
  <si>
    <t>类别1</t>
  </si>
  <si>
    <t>类别2</t>
  </si>
  <si>
    <t>化学实验室1</t>
  </si>
  <si>
    <t>86寸投影1套</t>
  </si>
  <si>
    <t>实验室桌28张*2</t>
  </si>
  <si>
    <t>实验室学生凳56张*2</t>
  </si>
  <si>
    <t>教师演示台1张*2</t>
  </si>
  <si>
    <t>实验室教师凳1张*2</t>
  </si>
  <si>
    <t>实验室操作台</t>
  </si>
  <si>
    <t>橱柜（化学危化品）2组</t>
  </si>
  <si>
    <t>化学辅助室</t>
  </si>
  <si>
    <t>药品柜PP</t>
  </si>
  <si>
    <t>仪器柜</t>
  </si>
  <si>
    <t>化学实验室2</t>
  </si>
  <si>
    <t>电脑29套</t>
  </si>
  <si>
    <t>化学实验室3（物理）</t>
  </si>
  <si>
    <t>实验室桌28张</t>
  </si>
  <si>
    <t>实验室学生凳56张</t>
  </si>
  <si>
    <t>实验室教师桌1张</t>
  </si>
  <si>
    <t>实验室教师凳1张</t>
  </si>
  <si>
    <t>音乐教室1</t>
  </si>
  <si>
    <t>折叠听课椅</t>
  </si>
  <si>
    <t>大器械文件柜</t>
  </si>
  <si>
    <t>偏三内保柜</t>
  </si>
  <si>
    <t>音乐辅房</t>
  </si>
  <si>
    <t>音乐教室2</t>
  </si>
  <si>
    <t>学生活动室（教工之家）</t>
  </si>
  <si>
    <t>茶座桌椅（4人）</t>
  </si>
  <si>
    <t>会议桌1套3米*4米*0.75米</t>
  </si>
  <si>
    <t>会议椅子</t>
  </si>
  <si>
    <t>技术教室1（劳技）</t>
  </si>
  <si>
    <t>课桌凳16套</t>
  </si>
  <si>
    <t>操作台</t>
  </si>
  <si>
    <t>技术教室2（科技）</t>
  </si>
  <si>
    <t>生物实验室1</t>
  </si>
  <si>
    <t>实验室桌</t>
  </si>
  <si>
    <t>实验室学生凳</t>
  </si>
  <si>
    <t>生物辅助室</t>
  </si>
  <si>
    <t>生物实验室2</t>
  </si>
  <si>
    <t>物理实验室1</t>
  </si>
  <si>
    <t>物理辅助室</t>
  </si>
  <si>
    <t>物理实验室2</t>
  </si>
  <si>
    <t>实验室桌双人</t>
  </si>
  <si>
    <t>美术教室1</t>
  </si>
  <si>
    <t>学生画桌</t>
  </si>
  <si>
    <t>学生画凳</t>
  </si>
  <si>
    <t>美术辅助室</t>
  </si>
  <si>
    <t>美术教室2</t>
  </si>
  <si>
    <t>书法教室1</t>
  </si>
  <si>
    <t>教师书法桌椅</t>
  </si>
  <si>
    <t>学生书法桌凳</t>
  </si>
  <si>
    <t>书法教室2</t>
  </si>
  <si>
    <t>史地教室</t>
  </si>
  <si>
    <t>课桌凳55套</t>
  </si>
  <si>
    <t>总序号</t>
  </si>
  <si>
    <t>楼号</t>
  </si>
  <si>
    <t>名称</t>
  </si>
  <si>
    <t>数量1</t>
  </si>
  <si>
    <t>数量2</t>
  </si>
  <si>
    <t>教学楼</t>
  </si>
  <si>
    <t>投影</t>
  </si>
  <si>
    <t>心理活动室1</t>
  </si>
  <si>
    <t>预留功能室1（融合）</t>
  </si>
  <si>
    <t>远程教育室（小会议室）</t>
  </si>
  <si>
    <t>计算机教室1</t>
  </si>
  <si>
    <t>计算机教室2</t>
  </si>
  <si>
    <t>计算机教室3</t>
  </si>
  <si>
    <t>普通教室1</t>
  </si>
  <si>
    <t>德育展示室1</t>
  </si>
  <si>
    <t>普通教室5</t>
  </si>
  <si>
    <t>普通教室6</t>
  </si>
  <si>
    <t>普通教室7</t>
  </si>
  <si>
    <t>机动教室1</t>
  </si>
  <si>
    <t>机动教室2</t>
  </si>
  <si>
    <t>录播教室1</t>
  </si>
  <si>
    <t>录播教室2</t>
  </si>
  <si>
    <t>普通教室2</t>
  </si>
  <si>
    <t>普通教室3</t>
  </si>
  <si>
    <t>机动教室4</t>
  </si>
  <si>
    <t>普通教室8</t>
  </si>
  <si>
    <t>普通教室9</t>
  </si>
  <si>
    <t>普通教室10</t>
  </si>
  <si>
    <t>普通教室11</t>
  </si>
  <si>
    <t>普通教室12</t>
  </si>
  <si>
    <t>机动教室3</t>
  </si>
  <si>
    <t>教师办公室（改教室）</t>
  </si>
  <si>
    <t>行政楼</t>
  </si>
  <si>
    <t>烘焙教室1</t>
  </si>
  <si>
    <t>办公室2</t>
  </si>
  <si>
    <t>86寸投影4套</t>
  </si>
  <si>
    <t>办公室2（备课）</t>
  </si>
  <si>
    <t>86寸投影2套</t>
  </si>
  <si>
    <t>学生活动室（30人）数字化键盘</t>
  </si>
  <si>
    <t>教师办公室（6人）级部</t>
  </si>
  <si>
    <t>办公桌椅160套</t>
  </si>
  <si>
    <t>家具</t>
  </si>
  <si>
    <t>清洁间</t>
  </si>
  <si>
    <t>办公桌椅1套</t>
  </si>
  <si>
    <t>广播室</t>
  </si>
  <si>
    <t>辅房2（保管）</t>
  </si>
  <si>
    <t>安保控制室</t>
  </si>
  <si>
    <t>体育器材室50平方</t>
  </si>
  <si>
    <t>值班室</t>
  </si>
  <si>
    <t>办公室</t>
  </si>
  <si>
    <t>接待室1改校长室</t>
  </si>
  <si>
    <t>保安室</t>
  </si>
  <si>
    <t>办公桌椅2套</t>
  </si>
  <si>
    <t>储藏间1</t>
  </si>
  <si>
    <t>卫生保健室</t>
  </si>
  <si>
    <t>辅房1（文印）</t>
  </si>
  <si>
    <t>中央信息机房（初中）</t>
  </si>
  <si>
    <t>校长室4改为校办</t>
  </si>
  <si>
    <t>文印室1（总务处）</t>
  </si>
  <si>
    <t>办公室（工会办公室）</t>
  </si>
  <si>
    <t>办公桌椅3套</t>
  </si>
  <si>
    <t>校长室1</t>
  </si>
  <si>
    <t>财务室1</t>
  </si>
  <si>
    <t>办公桌椅4套</t>
  </si>
  <si>
    <t>教科室</t>
  </si>
  <si>
    <t>德育处</t>
  </si>
  <si>
    <t>教务处</t>
  </si>
  <si>
    <t>教导处（体艺信）</t>
  </si>
  <si>
    <t>教师办公室（级部6人）</t>
  </si>
  <si>
    <t>办公桌椅6套</t>
  </si>
  <si>
    <t>教师办公室（8人）</t>
  </si>
  <si>
    <t>办公桌椅8套</t>
  </si>
  <si>
    <t>阅览室（200人）</t>
  </si>
  <si>
    <t>藏书柜</t>
  </si>
  <si>
    <t>预留功能室2（藏书）</t>
  </si>
  <si>
    <t>藏书架（双面）</t>
  </si>
  <si>
    <t>心理活动室2</t>
  </si>
  <si>
    <t>茶几</t>
  </si>
  <si>
    <t>校办1改为接待室2</t>
  </si>
  <si>
    <t>小餐厅</t>
  </si>
  <si>
    <t>茶几1</t>
  </si>
  <si>
    <t>贵宾休息室</t>
  </si>
  <si>
    <t>茶几1（大一点）2:20*80</t>
  </si>
  <si>
    <t>茶水柜</t>
  </si>
  <si>
    <t>饮水间</t>
  </si>
  <si>
    <t>大会议室300人</t>
  </si>
  <si>
    <t>小会议室200人</t>
  </si>
  <si>
    <t>中会议室200人</t>
  </si>
  <si>
    <t>办公室1（备课）</t>
  </si>
  <si>
    <t>小会议室</t>
  </si>
  <si>
    <t>小会议室1（27平方）</t>
  </si>
  <si>
    <t>教师办公室（18人）</t>
  </si>
  <si>
    <t>茶水柜12组</t>
  </si>
  <si>
    <t>茶水柜1组</t>
  </si>
  <si>
    <t>储藏间2</t>
  </si>
  <si>
    <t>储藏间3</t>
  </si>
  <si>
    <t>储藏间4</t>
  </si>
  <si>
    <t>办公室1</t>
  </si>
  <si>
    <t>小会议室（72平方）</t>
  </si>
  <si>
    <t>党员活动室</t>
  </si>
  <si>
    <t>茶水柜2组</t>
  </si>
  <si>
    <t>茶水柜3组</t>
  </si>
  <si>
    <t>茶水柜4组</t>
  </si>
  <si>
    <t>橱柜</t>
  </si>
  <si>
    <t>橱柜1组配套办公桌</t>
  </si>
  <si>
    <t>橱柜2组</t>
  </si>
  <si>
    <t>储藏间（微机组贵重物品）</t>
  </si>
  <si>
    <t>计算机辅助室</t>
  </si>
  <si>
    <t>橱柜4组</t>
  </si>
  <si>
    <t>橱柜6组</t>
  </si>
  <si>
    <t>橱柜80组</t>
  </si>
  <si>
    <t>橱柜8组</t>
  </si>
  <si>
    <t>活动室（生物标本室）</t>
  </si>
  <si>
    <t>橱柜标本（上下左右透明）500*1000*2000mm</t>
  </si>
  <si>
    <t>共享大厅（250人）</t>
  </si>
  <si>
    <t>催眠放松沙发</t>
  </si>
  <si>
    <t>档案室2</t>
  </si>
  <si>
    <t>档案柜15组</t>
  </si>
  <si>
    <t>档案室1</t>
  </si>
  <si>
    <t>档案柜20组</t>
  </si>
  <si>
    <t>值班室（保密室）</t>
  </si>
  <si>
    <t>档案柜4组，带锁</t>
  </si>
  <si>
    <t>电脑凳</t>
  </si>
  <si>
    <t>校园演播室（创客）</t>
  </si>
  <si>
    <t>电脑椅</t>
  </si>
  <si>
    <t>电脑桌</t>
  </si>
  <si>
    <t>电脑桌（学生）</t>
  </si>
  <si>
    <t>电子阅览室80座</t>
  </si>
  <si>
    <t>电脑桌凳</t>
  </si>
  <si>
    <t>？</t>
  </si>
  <si>
    <t>多功能教室（舞蹈教室）</t>
  </si>
  <si>
    <t>短衣柜（2层8衣柜）</t>
  </si>
  <si>
    <t>学生活动室（50人）</t>
  </si>
  <si>
    <t>短衣柜（六门）1850*900*500</t>
  </si>
  <si>
    <t>男更衣室</t>
  </si>
  <si>
    <t>女更衣室</t>
  </si>
  <si>
    <t>方桌4人</t>
  </si>
  <si>
    <t>防爆更衣镜80*180（含安装）</t>
  </si>
  <si>
    <t>固定椅子</t>
  </si>
  <si>
    <t>化妆间2个</t>
  </si>
  <si>
    <t>化妆镜柜（含椅子）</t>
  </si>
  <si>
    <t>会议桌</t>
  </si>
  <si>
    <t>会议桌1套</t>
  </si>
  <si>
    <t>讲话台</t>
  </si>
  <si>
    <t>教室书柜</t>
  </si>
  <si>
    <t>课桌凳（学生）</t>
  </si>
  <si>
    <t>合班教室（75人听课室）</t>
  </si>
  <si>
    <t>乒乓球桌4张，中小学各1个</t>
  </si>
  <si>
    <t>沙发（3人位+左贵妃）</t>
  </si>
  <si>
    <t>沙发1人</t>
  </si>
  <si>
    <t>沙发1人2张</t>
  </si>
  <si>
    <t>沙发1人4+2+1=7</t>
  </si>
  <si>
    <t>休息区</t>
  </si>
  <si>
    <t>沙发1人6张</t>
  </si>
  <si>
    <t>休息区（50人）</t>
  </si>
  <si>
    <t>沙发1人8张</t>
  </si>
  <si>
    <t>沙发3人1张</t>
  </si>
  <si>
    <t>沙发多功能1组</t>
  </si>
  <si>
    <t>实木长椅200*50*80</t>
  </si>
  <si>
    <t>教师阅览室（100人）</t>
  </si>
  <si>
    <t>双人条桌（下面带轮子）</t>
  </si>
  <si>
    <t>体质测试室（30人）</t>
  </si>
  <si>
    <t>阅览室72座</t>
  </si>
  <si>
    <t>条桌双人（不要带轮子）</t>
  </si>
  <si>
    <t>双人条桌（下面带轮子）4*7=28，</t>
  </si>
  <si>
    <t>铁皮橱柜（180×80×39CM）</t>
  </si>
  <si>
    <t>小矮凳（30×30×30CM）</t>
  </si>
  <si>
    <t>小型茶座</t>
  </si>
  <si>
    <t>会议桌2.8米*2米</t>
  </si>
  <si>
    <t>椅子</t>
  </si>
  <si>
    <t>椅子（残疾）</t>
  </si>
  <si>
    <t>椅子（固定）</t>
  </si>
  <si>
    <t>椅子16张</t>
  </si>
  <si>
    <t>椅子24张</t>
  </si>
  <si>
    <t>椅子25张</t>
  </si>
  <si>
    <t>椅子30张</t>
  </si>
  <si>
    <t>椅子56</t>
  </si>
  <si>
    <t>音乐按摩椅</t>
  </si>
  <si>
    <t>圆桌大，木面2.6米直径</t>
  </si>
  <si>
    <t>圆桌面</t>
  </si>
  <si>
    <t>长衣柜</t>
  </si>
  <si>
    <t>置物架</t>
  </si>
  <si>
    <t>大会议室300人（两边2+中间2通道）</t>
  </si>
  <si>
    <t>主席台</t>
  </si>
  <si>
    <t>主席台椅子</t>
  </si>
  <si>
    <t>打印机</t>
  </si>
  <si>
    <t>木工教室1（校园电视台）</t>
  </si>
  <si>
    <t>电脑</t>
  </si>
  <si>
    <t>电脑（笔记本）</t>
  </si>
  <si>
    <t>计算机教室</t>
  </si>
  <si>
    <t>电脑（计算机）</t>
  </si>
  <si>
    <t>电脑1</t>
  </si>
  <si>
    <t>电脑160套</t>
  </si>
  <si>
    <t>电脑1套</t>
  </si>
  <si>
    <t>电脑2</t>
  </si>
  <si>
    <t>电脑2套</t>
  </si>
  <si>
    <t>电脑3</t>
  </si>
  <si>
    <t>电脑30套</t>
  </si>
  <si>
    <t>电脑3套</t>
  </si>
  <si>
    <t>电脑4</t>
  </si>
  <si>
    <t>电脑80</t>
  </si>
  <si>
    <t>电水壶</t>
  </si>
  <si>
    <t>学生活动室（30人）</t>
  </si>
  <si>
    <t>健身器材1批</t>
  </si>
  <si>
    <t>功能室</t>
  </si>
  <si>
    <t>排练室/体操室（30人）</t>
  </si>
  <si>
    <t>工会委员会（母婴室）</t>
  </si>
  <si>
    <t>教工会</t>
  </si>
  <si>
    <t>桌椅彩色活动变形（六色）</t>
  </si>
  <si>
    <t>融心卫</t>
  </si>
  <si>
    <t>九小件</t>
  </si>
  <si>
    <t>强电间</t>
  </si>
  <si>
    <t>广播系统</t>
  </si>
  <si>
    <t>许东配</t>
  </si>
  <si>
    <t>弱电间</t>
  </si>
  <si>
    <t>技术辅房</t>
  </si>
  <si>
    <t>预留功能室1（教室）</t>
  </si>
  <si>
    <t>德育展示室2</t>
  </si>
  <si>
    <t>普通教室4（教师办公室18人）</t>
  </si>
  <si>
    <t>办公桌椅18套</t>
  </si>
  <si>
    <t>橱柜9组</t>
  </si>
  <si>
    <t>电脑18套</t>
  </si>
  <si>
    <t>电脑8套</t>
  </si>
  <si>
    <t>机动教室3（办公室18人）</t>
  </si>
  <si>
    <t>辅房</t>
  </si>
  <si>
    <t>橱柜3组</t>
  </si>
  <si>
    <t>电脑6套</t>
  </si>
  <si>
    <t>普通教室4（办公室18人）</t>
  </si>
  <si>
    <t>储藏间</t>
  </si>
  <si>
    <t>普通教室9（办公室18人）</t>
  </si>
  <si>
    <t>小学</t>
  </si>
  <si>
    <t>设备间</t>
  </si>
  <si>
    <t>音控室</t>
  </si>
  <si>
    <t>操作间</t>
  </si>
  <si>
    <t>办公室3</t>
  </si>
  <si>
    <t>办公室4</t>
  </si>
  <si>
    <t>办公室5</t>
  </si>
  <si>
    <t>许东用</t>
  </si>
  <si>
    <t>消防控制室</t>
  </si>
  <si>
    <t>安防监控室</t>
  </si>
  <si>
    <t>采编室</t>
  </si>
  <si>
    <t>许东配置</t>
  </si>
  <si>
    <t>资料室</t>
  </si>
  <si>
    <t>室外活动广场</t>
  </si>
  <si>
    <t>体育大厅（100人）</t>
  </si>
  <si>
    <t>校长室2</t>
  </si>
  <si>
    <t>校长室3</t>
  </si>
  <si>
    <t>辅房（古筝）民乐</t>
  </si>
  <si>
    <t>排练室/体操室（30人）交响管乐</t>
  </si>
  <si>
    <t>金额</t>
  </si>
  <si>
    <t>个数</t>
  </si>
  <si>
    <t>总价（元）</t>
  </si>
  <si>
    <t>B-1音乐教室</t>
  </si>
  <si>
    <t>B-2学生活动、排、体室（下）古筝</t>
  </si>
  <si>
    <t>B-3学生活动、排、体室（下）民乐</t>
  </si>
  <si>
    <t>B-4书法教室</t>
  </si>
  <si>
    <t>B-5智能书法教室</t>
  </si>
  <si>
    <t>B-6美术教室</t>
  </si>
  <si>
    <t>B-7体育器材室</t>
  </si>
  <si>
    <t>B-8舞蹈教室</t>
  </si>
  <si>
    <t>B-9小学音乐教室</t>
  </si>
  <si>
    <t>B-10小学舞蹈教室</t>
  </si>
  <si>
    <t>B-11小学美术教室</t>
  </si>
  <si>
    <t>B-12小学书法教室</t>
  </si>
  <si>
    <t>B-13小学体育器材室</t>
  </si>
  <si>
    <t>B-14学生活动室</t>
  </si>
  <si>
    <t>B-15体质测试室</t>
  </si>
  <si>
    <t>B包小计</t>
  </si>
  <si>
    <t>B-1音乐教室配置明细表</t>
  </si>
  <si>
    <t>产品名称</t>
  </si>
  <si>
    <t>图片（仅供参考）</t>
  </si>
  <si>
    <t>参数</t>
  </si>
  <si>
    <t>单位</t>
  </si>
  <si>
    <t>单价</t>
  </si>
  <si>
    <t>总价</t>
  </si>
  <si>
    <t>61键五线谱电教板（含支架）</t>
  </si>
  <si>
    <t>五线谱电教板：本智能电教板以标准61键键盘为核心，辅以五线谱电子教鞭，采用高品质的MIDI数码音源；配以白色可直接书写面板，清洁、环保。人性化设计，操作灵活、简单。包括许多独有的功能。
一、主要参数
▲1、键盘：61键电子琴键盘。
2、五线谱表：一组大谱表，采用白色可书写面板。
3、教学：采用键盘、五线谱教鞭同步教学方式。
4、音色：标准GM音色（128种）+ 一组标准键盘打击乐。
5、节奏：内置100种常用节奏。
6、示范曲：内存700首，600首中小学常用歌曲，100首中外名曲；如果插上U盘将致无限量。
7、显示：3段数LED功能显示；标准简谱显示。
8、操作：采用数字按键、+/-键配合，操作方便，更人性化。
9、解码器配有遥控器控制功能。
10、变调：五线谱12中变调，并显示调名（键盘全乐理教学）。
11、调号转换：电教鞭上具有升调“#”、降调“b”转换键。
12、和弦：自动和弦。
▲13、录音：录音时间超过两小时。
14、速度：可在40——280范围选择。
15、主音量：具有32级音量调节范围。
16、伴奏音量：具有32级音量调节范围。
17、节奏控制：启动/停止、自动低音和弦（A.B.C）、同步启动
18、FUNCTION：延音、颤音、节拍器等。
19、具有U盘、SD卡接口；可直接播放U盘、SD卡内的MP3文件。
20、接口：双教鞭接口；MIDI输入/输出；线路输入/输出。
21、可直接与电脑连接使用。
22、具有键位与五线谱对应的LED指示灯，可对照键盘与五线谱相应的位置。在播放示范区时，对应的LED会显示音高，寓教于乐。</t>
  </si>
  <si>
    <t>套</t>
  </si>
  <si>
    <t>音响设备（含功放、调音台及无线话筒3个：2个手持，1个耳麦）</t>
  </si>
  <si>
    <t>音箱：
1.箱体采用大斑点水性油漆喷涂处理技术，前面采用有孔金属网背贴声学透声棉
2.单元结构LF:10"低音×1，HF:1"高音×1
3.频响范围(±3dB)：56 Hz -20,000Hz
4.灵敏度（折算到1m，1W）：96dB±2dB
5.最大声压级：≧118dB
6.额定功率：250W
功放：双声道立体声专业数字功率放大器，每声道音量可调；
调音台：每通道具有均衡调节，MUTE静音开关，PFL耳机开关，平滑行程推子器；
手持式无线话筒：
1.波段范围（UHF）：632MHz～695MHz；
2.发射功率调节，高功率14dBm; 低功率6dBm；
头戴式无线话筒：
1.波段范围（UHF）：632MHz～695MHz；
2.2节5号1.5V碱性电池；</t>
  </si>
  <si>
    <t>奥尔夫打击乐器组合</t>
  </si>
  <si>
    <t>1.塑料砂球尺寸：13*4cm；材质：塑料；颜色：彩色 1对；2.6寸丝带铃鼓尺寸：15*4.5cm；材质：杨木+羊皮；颜色：鼓面白色，红色丝带鼓圈 1个；3.塑料午板（粉蓝）尺寸：5.5cm；材质：塑料；颜色：彩色 1对；4.单响加沟尺寸：19.5*4.3cm；材质：椿木；颜色：清漆原木色； 1个；5.13铃棒铃绿色尺寸：21.5cm；材质：杨木+盐雾处理铃铛；颜色：绿色 1个；6.4铃板镲尺寸：22.5*4cm；材质：杨木；颜色：清漆原木色；1个；7.塑料卡祖笛尺寸：11.8*3cm；材质：塑料；颜色：彩色；1个；8.木柄黄铜碰钟小尺寸：dia.3.7cm；材质：黄铜+木质；颜色：金铜色；1对；9.塑料砂蛋尺寸：5.5*4cm；材质：塑料；颜色：彩色；1对；10.串铃尺寸：11*8.5cm；材质：塑料+盐雾处理铃铛；颜色：蓝色；1对；</t>
  </si>
  <si>
    <t>谱架（含谱夹）</t>
  </si>
  <si>
    <t>谱台：谱台大小470*340（mm），冲压圆孔的钢板，卷边以增强谱台强度；
谱台带有2个谱夹，谱夹为两节铁杆中间用弹簧连接，可180度旋转；
谱台可拆卸，螺栓固定，可做0-90度调整，使用螺栓紧固；
谱架最大高度可调至1.45m，3节升降杆，每节均用螺栓紧固；
底脚带防滑胶套，防滑性强，三支脚均为圆角管，增大接地摩擦力，整体稳定性较好；
放乐谱的架子，适用于任何乐器。</t>
  </si>
  <si>
    <t>只</t>
  </si>
  <si>
    <t>升降琴凳</t>
  </si>
  <si>
    <t>长不短于73cm，宽不少于35cm,高度为可调47-57cm,带书箱，高级皮革面</t>
  </si>
  <si>
    <t>合计</t>
  </si>
  <si>
    <t>B-2古筝教室配置明细表</t>
  </si>
  <si>
    <t>古筝</t>
  </si>
  <si>
    <t>▲制作工艺：扦雕
▲材质：特氏古夷苏木
▲面板等级：三级泡桐木
▲琴弦：钢丝弦
音色：通透、亮丽
筝码：红木
净尺寸：163cm*34cm*7cm</t>
  </si>
  <si>
    <t>台</t>
  </si>
  <si>
    <t>面板尺寸：约50*35cm
高度：约150cm
推荐身高：0.8-1.75m
特点：侧拧旋钮，采用ABS材质，加大旋钮，调节时不伤手，操作方便，更紧固。金属底座，不易发生断裂的现象
支架配压谱条与谱架夹，双重固定防飞页，适用多种尺寸乐谱。无论专业演奏或是家中教学都能应对。
3节自由升降|加厚型侧拧管件专业乐谱架|加强承重</t>
  </si>
  <si>
    <t>电子琴架</t>
  </si>
  <si>
    <t>高度：7档调高+二次调高约48CM-115CM
长度：约35CM-48CM
二次调高旋钮，可调一高一低，固琴软护角
卡住古筝不易掉
加粗双杆，四角防滑
，七档调高
不规则防滑护垫：厚薄不规则，通过旋转微调可让琴体更契合</t>
  </si>
  <si>
    <t>新中式实木圆凳</t>
  </si>
  <si>
    <t>重4.2kg，高43CM，直径：30CM
▲材质：楠木，木质细密，线条饱满流畅，美观大方
油漆：环保喷漆，没有异味
工艺：拼接处采用榫卯结构，减少胶水的使用，环保健康。八脚着地，每个凳子出厂前都贴有保护垫</t>
  </si>
  <si>
    <t>古筝弦</t>
  </si>
  <si>
    <t>规格：A弦1-21整套
材质：钢丝、尼龙缠绕弹奏不伤手</t>
  </si>
  <si>
    <t>B-3民乐教室配置明细表</t>
  </si>
  <si>
    <t>扬琴</t>
  </si>
  <si>
    <t>▲尺寸：1170*780*660*510mm
材料：硬木
适用：专业演奏、考级
▲琴弦：采用钢芯，全自动化缠绕，音质均衡，音色纯净。
钢珠：钢材，不生锈，滚珠设置方便演奏时的转调作用。
止音垫：在演奏过程中，琴弦振动，琴弦易于琴面发生摩擦，因此止音垫起到保护琴面的作用，不打板
变音槽：灵活调节转调，不跑珠，更省时省力
销钉：倾斜度约7°，旋转法安装，稳定性更高发音更稳。</t>
  </si>
  <si>
    <t>琵琶</t>
  </si>
  <si>
    <t>▲尺寸：102cm*32cm左右
▲主材：铁梨木
弦轸：乌木木轸，手工打磨抛光，做工严谨，采用乌木制作，长时间使用，不易滑弦。
相：相为乌木材质，触感舒适，六相二十四品按十二平均律排列，标准统一。
面板/音板：面板采用河南兰考泡桐木制作，纹理疏密恰当，表面光滑，依据材质特点经过个性化烘烤，面板声音传导力平均。
复手/敷弦：传统竹质复手采用闽南老毛竹制作而成，经久耐用，造型优美，与面板粘合牢固，保证音色的稳定。
背板：特选铁梨木制作，整块无拼接，半混水式油漆，表面均匀有光泽，背板不易开裂，使用寿命更久。
头饰：采用牛骨雕刻成牡丹图案，洁白素雅，注意：牛骨为天然生长，并非纯白色。</t>
  </si>
  <si>
    <t>二胡</t>
  </si>
  <si>
    <t>材：乌木、蟒蛇皮
▲规格：六角筒二胡
▲尺寸：约高80*宽10*厚14cm【配弓】：白马尾弓
底托：木质
弦轸：木轸
装饰工艺：清水
六边琴筒：木质通透，传音性好琴筒内外独特波浪形型设计优化共鸣效果。
弯月琴头：经典式样、线条流畅、外表美观。
扁棱琴杆：硬质木料、支撑力强、打磨精细、手感舒适。
精选优质琴皮：蟒皮材质，鳞格均匀、薄厚适中，导音性好、鞔皮手法成熟，松紧得当、出音通透优美。
木质弦轴：系弦调音、与琴杆紧密贴合，不易跑弦。
琴弓：精选竹材，烘烤定型，粗细、轻重得宜，手感舒适。马尾精挑细选，细腻均匀，助力优美音色。
线扎：采用传统3.6.3扎法，便于通过千斤松紧程度，调试二胡音色。</t>
  </si>
  <si>
    <t>把</t>
  </si>
  <si>
    <t>笛子</t>
  </si>
  <si>
    <t>▲尺寸：C调长约68CM，F调长约53CM，G调长约48CM，
▲精制牛角：表面光滑，耐磨耐摔，上漆抛光工艺。
笛身扎线：人工扎线-黑色线。
抛光单接套铜
竹龄：5年以上优质苦竹
材质：苦竹园区所产苦竹
制作工艺：单插白铜，扎尼龙线上黑线漆，笛头镶天然牛角/黑牛角、笛头刻诗</t>
  </si>
  <si>
    <t>根</t>
  </si>
  <si>
    <t>▲制作工艺：扦雕
▲材质：特氏古夷苏木
▲面板等级：三级泡桐木
▲琴弦：钢丝弦
音色：通透、亮丽
筝码：红木
尺寸不小于：163cm*34cm*7cm</t>
  </si>
  <si>
    <t>▲高度：7档调高+二次调高约48CM-115CM
长度：约35CM-48CM
二次调高旋钮，可调一高一低，固琴软护角
卡住古筝不易掉
加粗双杆，四角防滑
，七档调高
不规则防滑护垫：厚薄不规则，通过旋转微调可让琴体更契合</t>
  </si>
  <si>
    <t>高43CM，直径：30CM
材质：楠木，木质细密，线条饱满流畅，美观大方
油漆：环保喷漆，没有异味
工艺：拼接处采用榫卯结构，减少胶水的使用，环保健康。八脚着地，每个凳子出厂前都贴有保护垫</t>
  </si>
  <si>
    <t>二胡琴弦</t>
  </si>
  <si>
    <t>敦煌二胡内外弦+松香+琴码；平均0.02kg/根</t>
  </si>
  <si>
    <t>琵琶弦</t>
  </si>
  <si>
    <t>敦煌敦煌型，1-4号整套弦（1号为裸钢丝）；工艺：钢丝裹尼龙</t>
  </si>
  <si>
    <t>敦煌牡丹型，1-4号整套弦（1号为裸钢丝）；工艺：钢丝裹尼龙</t>
  </si>
  <si>
    <t>五音木鱼</t>
  </si>
  <si>
    <t>成分:整木掏空
▲规格：1号木鱼127*130*110
2号木鱼112*113*9
3号木鱼88*85*72
4号木鱼68*70*63
5号木鱼60*65*57
配件：五个红木鱼、一个高梆子、2个鼓棒（鼓棒1个大，1个小）、一个铝合金箱子</t>
  </si>
  <si>
    <t>16寸中国鼓</t>
  </si>
  <si>
    <t>▲16寸鼓（含鼓架），鼓面直径51cm，鼓身高度51cm,鼓+鼓架总高度80cm左右，配送鼓棒及方巾</t>
  </si>
  <si>
    <t>12寸中国鼓</t>
  </si>
  <si>
    <t>▲16寸鼓（含鼓架），鼓面直径40cm，鼓身高度40cm,鼓+鼓架总高度80cm左右，配送鼓棒及方巾</t>
  </si>
  <si>
    <t>B-4书法教室配置明细表</t>
  </si>
  <si>
    <t>数字书法教学软件</t>
  </si>
  <si>
    <t>1、软件系统教学内容与本地教材同步，《书法练习指导》教材配套教学（教育部推荐教材11本任选其一），包含小学教材3-6年级或初中教材7-9年级对应的所有课程，软件包含不少于140课时，并包含教材中所有采用的例字图及书写视频等；
2、系统非PPT类课件类弹窗翻页操作系统，界面操作除播放视频外，无任何弹窗操作、进行界面切换自然无任何PPT类课件翻页动画。
3、能通过预设的线、点、廓、框、米字格等辅助方法，分析讲解对象的外形、比例、结构等特征的功能，分析图不少于250个，可边分析边使用逼真的软、硬笔书写笔触书写板书书写，并用电子毛笔进行数字化毛笔书写示范；
4、具备通过预设的动态行笔路线演示、分解动画、笔顺规则、专业毛笔书写演示视频、专业真人语音（非TTS语音）要点讲解，学习对象的书写方法的功能，动画演示不少于100个；
5、软件系统包含课题、观察分析、对象练习、例字练习、范字评测、习作赏评、比较发现、知识拓展、作品练习、书法欣赏、原帖临摹、课外拓展等板块功能进行书法教学；；
6、具备间架结构模块学习中，通过比较发现方式对比相同单字不同书家（至少包含欧、褚、颜、柳、赵）书写，然后发现对象之间相同点与不同点的功能，并能通过电磁压感笔实现板书功能，实现教师的自由标书功能；
7、软件包含足够多的例字练习，通过采用“看一摹二临三”的方式，包括传统临摹、书写轨迹回放、行笔线路、视频演示、音乐等功能，例字书写具备在书法临摹屏上铺设市面上常见不同厚度宣纸、A4纸，呈现效果高度清晰；具备电子方式（例如电子笔）临摹描红功能，通过模拟毛笔真实提/按等用笔动作来体验笔迹粗细、转折、露锋、藏锋、出锋、回锋等毛笔书写特征，并具备笔迹原笔迹书写动画回放功能，临摹单字不少于800个；
8、具有学生通过配套有源电磁压感笔在书写台上进行原笔迹数字化书写，在书写过程中，系统自动对学生书写时的笔画、笔顺、笔势、行笔路线等信息采集；书写结束后，系统自动将采集的数据信息进行分析整理形成有效教学数据，至少包含对学生作品的综合评分、笔画的起收笔分析、笔画的书写方向分析、笔画的书写长度及角度分析、字形结构特征分析、字形吻合度分析等，提供给学生进行学习分析和指导，并形成有效的用户画像数据提供学习参考；
9、具备欧、颜、柳、赵四书体经典作品字的结构安排、布置字形姿态和架势的基本规律的功能，不少于10课时的学习内容；
10、软件具备至少在笔画练习、例字练习、比较发现、知识拓展、作品练习、书法欣赏等功能模块下拥有古典音乐播放功能，可供学生在古典音乐的熏陶下进行书写练习及赏析；
11、软件包含足够多的集字创作练习，为集字配有相应的专业毛笔书写演示视频和集字作品字词注解，临摹书法作品不少于25幅；集字创作包括传统墨迹模式、描红模式，均可采用传统笔墨纸砚进行书写；在描红模式下可采用电子毛笔进行大量重复的数字化书写练习，节约笔墨纸张；
12、具备数字方式集字创作功能，能通过选择作品纸张类型、作品形式，依据临习要点在交互式电子设备上直接书写形成作品，可选择毛笔笔形、笔形粗细调控，可实现无限撤销、重复、清除操作，可播放笔迹书写过程动画，书写作品可去底和与原作品并排对比，并可保存、装裱、分享书写作品及音乐播放功能；便捷、环保、有趣的进行书法学习，提高学习热情；
13、具备有学生作品鉴赏和评价功能，教师可对单个或多个学生作品直接拍摄做对比评价、录入评语、点赞等，并对评比结果以图片形式保存，可上传网络共享；无缝支持有线或无线拍摄设备直接拍摄获取结果进行评价；
14、具备系统中每节课时均具有1-2道课堂测试选择题目，且题目与本课所讲内容相关，师生作答后，系统自动提示正确选项及题目解析，以加强学生知识的记忆和运用；
15、具备系统中每节课时均具有通过拼字游戏进行书法结构的练习模块，通过预设单字拆分后的对象在对应米字格中位置进行拖动拼字，拼字完成后可确定显示原帖进行对比查看，同时系统自动生成对学生的综合评分、综合评语等评价；
16、软件具备至少在笔画练习、偏旁练习、结构练习、例字练习、作品练习等功能模块下，具备传统笔墨纸砚书写与原笔迹数字化书写两种方式；在书法临摹屏上能铺上宣纸采用传统笔墨高清晰临摹；支持电子毛笔在书法临摹屏上进行原笔迹数字化书写，具有逼真的毛笔书写笔触和提按操作体验，功能包括笔迹撤销、重复、清除、保存、笔迹书写过程动画播放等，原笔迹数字化书写提高书法学习兴趣，节约笔墨纸张；
17、为方便操作以上参数功能（1-16）须在点击进入课程中直接使用，无需退回界面或更换软件
18、提供包含书法入门、临摹方法、用笔方法、书体类别、笔顺规则、集字方法、书法作品形式及折纸方法、作品构成、印章落款常识等模块了解书法常识；
19、具备6种常见作品形式介绍和折纸方法：常用作品形式介绍（条幅、横幅、对联、扇面、斗方、中堂），并配有折纸示意图，具有折纸视频播放和慢放功能；
20、具备笔顺规则和易错笔顺讲解：通过笔画分解、笔顺分析、示范视频演示等模块，笔顺分析需涵盖笔顺循序结构示意图及可边分析边使用逼真的软、硬笔书写笔触书写板书书写，并用电子毛笔进行数字化毛笔书写示范；
21、具备碑帖整贴数字临摹功能，涵盖欧体以《九成宫醴泉铭》、颜体以《多宝塔碑》《颜勤礼碑》、柳体以《玄秘塔碑》《神策军碑》、赵体以《三门记》《妙严寺记》等教育部要求的18套临摹范本原碑帖，且配有相关碑帖基本常识、碑帖释文等功能；
22、能支持电磁压感书写和红外书写两种模式一键切换，在电磁压感模式下使用电子笔在原帖临摹系统中进行书写能达到毛笔提、按粗细、转折效果；在红外模式下书写能够显示行笔线路轨迹并达到毛笔书写效果，电磁压感模式下使用电子笔书写均可达到原笔迹书写动画回放功能；
23、具备古代传世经典碑帖鉴赏功能，碑帖资源可按书体、书法家姓名、文字输入检索等进行分类查找；可分页展示，以缩略图形式呈现，方便查找所选页；其碑帖内容不少于90套，要求多倍放大不失真，且配有相关碑帖基本常识、风格特点介绍、书家介绍、碑帖释文、TTS语言讲解、古代音乐播放等功能；
24、具备通过原图模式、高光模式、荧光模式、红外模式、3D模式、凸边模式进行碑帖的查看欣赏；在充分感受书法大家作品熏陶的同时，具备传统笔墨纸砚书写与原笔迹数字化书写两种方式；具备即兴整篇临摹，并能去底对比，学习并感悟作品布局要领、章法与气韵。软件碑帖资源涵盖：精选代表书家的经典作品，分为篆、隶、楷、行、草、楷书常用字六种书体，另外包含欧、颜、柳、赵、四大书体基本笔画不少于190个、偏旁部首不少于300个的练习字库；
25、支持拼音搜索，可同时输入多字拼音，直接搜索多字；支持多字文本搜索；
26、支持电子字帖全屏显示，可自定义格子数量、大小，支持多种排版方式，支持米字格、回字格、九宫格、田字格、方格等选项；
27、具备任意设置单字在字格中的形态和位置，在字格中设定后可选取单字进行原碑帖形态的转换，直接双击后自动弹出对应单字原碑帖字库，其中原碑帖字库要有书法家、朝代、出处的注释便于查找，最终实现师生边练习边感受书法大家作品的熏陶；
28、具备推送到学生临摹屏或教师端书法大屏上，通过宣纸毛笔进行描红书写。
29、具备书写视频资源，包含教育部11套书法练习指导教材所选用范字的所有视频；视频资源须为国内知名书法家亲自书写，标准规范。
30、视频资源按基本笔画、偏旁部首、单字、集字、作品进行检索；也可按照殴、颜、柳、赵等书体进行检索
31、具备输入拼音、中文字名对视频进行快速搜索。
32、支持自主选择USB高拍仪或无线展台功能。
33、支持一键切换云端数据或者本地数据功能。
34、支持两位学生同时电子毛笔书写示范，并达到毛笔书写提按粗细效果
"</t>
  </si>
  <si>
    <t>书法展板</t>
  </si>
  <si>
    <t>规格：1200mm*2400mm，软木材质，铝合金边框</t>
  </si>
  <si>
    <t>教师用具</t>
  </si>
  <si>
    <t>1、毛笔笔架：340mm*360mm*120mm，材质：鸡翅木；
2、笔洗：190mm*190mm*70mm，材质：优质陶瓷；
3、砚台：200mm*120mm*25mm；
4、砚台水滴：陶瓷；
5、笔搁：卧式笔架，材质：实木；
6、镇尺：加重型黑梓木；
7、笔筒：95mm*95mm*125mm，材质：优质陶瓷；
8、毛笔套装：狼毫兼毫羊毫；                                                                                                                                                 
9、墨汁：500ml；
10、墨块：金不换；
11、毛毡：1000mm*2000mm，材质：羊毛，可水洗反复使用。</t>
  </si>
  <si>
    <t>学生用具</t>
  </si>
  <si>
    <t>1、笔洗1件：青花瓷材质，直径150mm、高度50mm；2、笔架1件：青花瓷材质，5山头、长度130mm，高度45mm；3、砚台1件：带盖石砚，直径120mm；4、毛笔8件：加健毛笔，大、中、小提斗，大、中、小白云、花枝俏1枝，小依纹1枝；5、画毡1件：毛毡长宽厚500mm×500mm×3mm；6、调色盘1件：聚丙稀材质，13眼梅花型，直径14mm；7、笔帘1件：竹制；8、镇尺一对：石质，黑色或灰色，长宽高198mm×38mm×9mm；9、墨块：金不换；10、印尼盒1件：直径70mm；11、工具箱1件：中空吹塑包装、所有工具定点定位。</t>
  </si>
  <si>
    <t>学生用宣纸桶</t>
  </si>
  <si>
    <t>青花瓷材质，口径75mm、高度110mm</t>
  </si>
  <si>
    <t>个</t>
  </si>
  <si>
    <t>学生用宣纸</t>
  </si>
  <si>
    <t>四尺净皮， 尺寸1380mm*700mm。</t>
  </si>
  <si>
    <t>刀</t>
  </si>
  <si>
    <t>学生用毛边纸</t>
  </si>
  <si>
    <t>蔡伦米格，尺寸：420mm*720mm，每刀70张。</t>
  </si>
  <si>
    <t>画轴式水写布</t>
  </si>
  <si>
    <t>内尺寸700mm*400mm。</t>
  </si>
  <si>
    <t>书法教材</t>
  </si>
  <si>
    <t>四大名家临摹贴</t>
  </si>
  <si>
    <t>墨汁</t>
  </si>
  <si>
    <t>250g，精装一得阁。</t>
  </si>
  <si>
    <t>瓶</t>
  </si>
  <si>
    <t>调色盘</t>
  </si>
  <si>
    <t>规格：直径不小于170mm，高不低于18mm，7格梅花形，材质为透明丙料。</t>
  </si>
  <si>
    <t>中国画颜料</t>
  </si>
  <si>
    <t>24色马利，单支容量12ml。</t>
  </si>
  <si>
    <t>文具柜</t>
  </si>
  <si>
    <t>规格：900mm*300mm*1800mm；1.基材：榆木，纹理颜色一致，无结疤，无瑕疵，经过烘干处理，木材含水率8-12%。五金件：采用优质五金； 2.结构：仿古样式，榫卯结构，所有边角倒角，不伤手；3.油漆：环保隐孔亚光油漆。</t>
  </si>
  <si>
    <t>B-5智慧书法云教室配置清单（50座/室）</t>
  </si>
  <si>
    <t>类别</t>
  </si>
  <si>
    <t>货物名称</t>
  </si>
  <si>
    <t>性能参数</t>
  </si>
  <si>
    <t>一、教师端</t>
  </si>
  <si>
    <t>教师端硬件</t>
  </si>
  <si>
    <t>教师中控台</t>
  </si>
  <si>
    <t>▲1.尺寸规格≥1800mm*800mm*780mm，桌面1800mm*800mm，高度780mm；
2.产品材质：实木材质，为传统中式家具制作工艺，实木框架复杂榫卯结构，稳定可靠；
3.产品采用水性漆开放效果，环保无异味，无甲醛，安全可靠。
4.安全可靠的品牌插座1个；
5.砚台：中国四大名砚之一，高端精雕石质砚台；
6.砚台水滴：精致陶瓷，造型美观；
7.笔架：红木6挂12针；
8.镇尺：加重型黑梓木长度≥250mm；
9.墨锭：精品徽墨墨条100g；
10.墨汁：精品墨汁500g一瓶；
11.笔洗：优质陶瓷笔洗≥6寸；
12.笔搁：卧式  材质：花梨木；
13.笔帘：竹质中号扁木；尺寸≥300*260mm;四边有布袋；
14.书画毡：书画专用高档羊毛毡，尺寸≥1000mm×2000mm，支持水洗多次使用；
15.笔筒:尺寸≥115mm*150mm  材质：黑檀木；
16.毛笔套装：大中小号优质品牌毛笔各一支，兼毫笔头，实木笔杆；大号：45/12/240mm  中号：40/10/240mm   小号：35/9/240mm；</t>
  </si>
  <si>
    <t>张</t>
  </si>
  <si>
    <t>多目书画教学示范仪</t>
  </si>
  <si>
    <t>1.具有三摄像头，1个主摄像头2个辅助摄像头，支持Windows XP,WIN7，WIN8，WIN10操作系统；
2.整机待机电流：12V/150mA；整机负载工作电流：12V/450mA；
3.具备辅助照明LED，可以无级调亮。
4.主体采用金属材质，坚固耐用，机身采用仿古漆面，配重加固底座；
5.主摄像头：像素≥1000W；分辨率≥3648*2736；对焦方式：定焦；扫描幅面≥A3；光学解像力≥A3幅面170lp/mm；球形畸变 &lt;1%；梯形失真 &lt;1%；4K出图响应时间 &lt;3S；自动过曝控制； 图像帧率 5M≥13fps ，1080P≥25fps；图像色彩≥24位；
6.侧拍辅助摄像头采用活动机身，支持折叠，支持摄像头旋转调节拍摄位置，支持拍摄画面调整特写镜头景深；
7.侧拍辅助摄像头像素≥800W, 分辨率≥2592*1944；扫描幅面≥A4；光学解像力≥A4幅面170lp/mm；球形畸变 &lt;1%；梯形失真 &lt;1%；出图响应时间 &lt;1S；自动过曝控制 ；图像帧率 5M≥10fps，1080P≥25fps；图像色彩≥24位；
8.微课辅助摄像头采用活动摄像头，支持0-270度任意角度旋转调整；
9.微课辅助摄像头像素≥200W；对焦方式：定焦；球形畸变 &lt;5%；梯形失真 &lt;5%；出图响应时间 &lt;1S；图像色彩≥24位；                                                                                                           10.整机一体化设计，携带方便</t>
  </si>
  <si>
    <t>教师中控系统</t>
  </si>
  <si>
    <t>1.支持管理学生临摹台，查看学生临摹台设备在线状态列表；
2.支持控制学生临摹台在统一授课和自主学习两种模式进行切换；
3.中控系统硬件配置要求：
CPU：酷睿I5及不同品牌相同性能以上；
内存：≥8G；
硬盘：1TB机械硬盘+256G固态硬盘；
4.教学专用高清触控屏配置要求：支持十点触控；175度以上视角；采用硬屏技术，7H以上硬度；有效过滤蓝光；21.5寸宽屏幕；1920*1080P分辨率；亮度250cd左右；</t>
  </si>
  <si>
    <t>教学软件系统</t>
  </si>
  <si>
    <t>书法教学云平台</t>
  </si>
  <si>
    <t>1.提供Saas级书法教学云平台接入服务，接入后可使书法教室配置的教学软件具有网络化云平台服务功能；
2.支持普通教室通过网络访问书法教室教学软件的云平台服务开展书法教学活动（包含不限于学生人数、教师人数、教室数量、总校与分校）；
3.支持普通教室通过班班通设备访问书法教室教学软件的云平台服务开展汉字、拼音、字母、历史等教学活动；
4.支持B/S结构提供云平台服务功能，教师办公电脑、教室班班通等设备通过浏览器即可访问云平台；
5.提供本地网络云平台服务的管理功能，支持手动开启和关闭本地网络服务功能；
6.接入书法教学云平台后可使书法教学软件具有自动更新功能，云平台更新后，教学资源同步更新为最新版本，无需下载更新包或者U盘导入的方式进行软件升级；</t>
  </si>
  <si>
    <t>室</t>
  </si>
  <si>
    <t>软笔楷书授课系统</t>
  </si>
  <si>
    <t>1.提供软笔书法基础知识教学内容，包括书写工具、书写技巧、书法鉴赏、书体教学等教学板块；
2.软笔书法教学内容提供欧、颜、柳和赵四种字体楷书教学内容，支持老师一键切换教学字体；
3.提供软笔书法笔画教学内容，每种笔画提供教学讲义，讲解笔画的起笔行笔和收笔的书写方式，帮助教师讲毛笔笔画，每种笔画提供不少于3个字的教学示范例字；
4.提供软笔偏旁部首教学内容，每种偏旁部首提供教学讲义，讲解偏旁部首的书写方式和特点，辅助教师讲授毛笔偏旁部首，每种偏旁部首提供不少于3个字的例字；
5.提供软笔间架结构的教学内容，每种结构提供简要书写讲义，讲解此类结构的特点和写法，辅助教师讲授毛笔间架结构教学内容，每种结构提供不少于3个字的例字；
6.提供楷书的结字规律，每种结字规律提供简要的讲义内容，讲解此类字的规律特点，辅助教师讲授楷体字的结字规律，每种规律提供不少于3个字的例字；
7.每个教学例字提供原碑原帖形式、字帖形式、双钩形式和单钩形式，支持老师一键切换例字教学形式；
8.教学例字的教学面板支持修改书写格形式，包括方格、九宫格、米字格、田字格和回米格五种形式，支持修改格子线条颜色，支持更换例字颜色和例字背景颜色；
9.教学例字采用矢量化图形字帖，可以自由拖拽调整例字大小，不失真；
10.教学例字支持调取书写笔顺序列图，查看例字的书写笔顺；
11.教学例字提供说文解字、康熙字典以及详细释义功能；
12.教学例字支持一键调取名师书写示范视频，视频包括俯拍画面视频和侧拍画面视频；
13.教学例字示范视频支持播放时切换成双镜头、画中画和单镜头等不同画面形式，方便师生查看书写细节；
14.教学例字提供边看边练功能，学生可以一边观看示范视频，一边进行临摹练习；
15.单个例字支持一键书体对比，提供《中小学书法指导纲要》指定的欧、颜、柳和赵字帖中的同字对比；
16.单个例字支持一键字体对比，提供篆隶草行楷五种不同字体的同字对比；
17.教学例字支持一键推送给学生临摹屏进行临摹练习；
18.支持学生原帖原图临摹、矢量字帖临摹、双钩和单钩临摹，临摹字格；
19.支持临摹方格、九宫格、田字格、米字格和回米格五种不同形式的字格临摹形式；
20.提供书法幅式、落款和印章的教学内容，教授学生学习幅式的种类及其特定，落款的形式和印章知识；
21.提供历代书法名家生平介绍，可以作为教学素材；   
22.提供书法小故事，采用图文并茂形式，可以作为教学素材；                                            
23.支持接入书法教学云平台对外提供网络化教学服务功能；</t>
  </si>
  <si>
    <t>褚体授课系统</t>
  </si>
  <si>
    <t>1.提供褚遂良经典楷书教学内容，包括笔画教学、偏旁部首、间架结构和结字规律四大板块，并且支持云平台访问，让老师在任何教室中可以开展教学工作;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</si>
  <si>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智永授课系统</t>
  </si>
  <si>
    <t>1.提供智永真草千字文中楷书字体作为教学内容，包括笔画教学、偏旁部首、间架结构和结字规律四大板块，并且支持云平台访问，让老师在任何教室中可以开展教学工作;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</si>
  <si>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隶书教学课程</t>
  </si>
  <si>
    <r>
      <rPr>
        <sz val="10"/>
        <rFont val="宋体"/>
        <charset val="134"/>
        <scheme val="minor"/>
      </rPr>
      <t xml:space="preserve">1.系统包括隶书笔画教学、偏旁部首、间架结构和结字规律四大板块，并且支持云平台访问，让老师在任何教室中可以开展教学工作;
2.每个板块按照教学知识点排列，每个知识点提供提供不少于3个字的例字;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14.支持接入书法教学云平台对外提供网络化教学服务功能；                                                                                                             </t>
    </r>
    <r>
      <rPr>
        <b/>
        <sz val="10"/>
        <rFont val="宋体"/>
        <charset val="134"/>
        <scheme val="minor"/>
      </rPr>
      <t xml:space="preserve">                                                                    </t>
    </r>
  </si>
  <si>
    <t>行书授课系统</t>
  </si>
  <si>
    <t>1.系统包括王羲之、米芾等经典行书教学内容，包括笔画教学、偏旁部首、间架结构和结字规律四大板块，并且支持云平台访问，让老师在任何教室中可以开展教学工作;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6.教学例字提供说文解字、康熙字典以及详细释义功能；
7.教学例字支持一键调取高清名师书写示范视频，视频包括俯拍画面视频和侧拍画面视频；
8.教学例字示范视频支持播放时切换成双镜头、画中画和单镜头等不同画面形式，方便师生查看书写细节；
9.教学例字提供边看边练功能，学生可以一边观看示范视频，一边进行临摹练习；
10.单个例字支持一键字体对比，提供篆行草行楷五种不同字体的同字对比；
11.教学例字支持一键推送给学生临摹屏进行临摹练习，支持学生原帖原图临摹、矢量字帖临摹、双钩和单钩临摹；
12.支持四种临摹字格规格大小，支持修改字格形式为田字格、米字格、回米格、九宫格及方格等不同形式;
13.支持接入书法教学云平台提供网络化教学服务功能；</t>
  </si>
  <si>
    <t>魏碑楷书授课系统</t>
  </si>
  <si>
    <t>1.提供魏碑楷书法经典作品进行教学，教学内容包括笔画教学、偏旁部首、间架结构和结字规律四大板块，并且支持云平台访问，让老师在任何教室中可以开展教学工作;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5.教学例字支持同时打开多个，教学例字采用矢量化图形字帖，可以自由拖拽调整例字大小，不失真；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11.单个例字支持一键字体对比，提供篆行草行楷五种不同字体的同字对比；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14.支持接入书法教学云平台提供网络化教学服务功能；</t>
  </si>
  <si>
    <t>篆书教学课程</t>
  </si>
  <si>
    <r>
      <rPr>
        <sz val="10"/>
        <rFont val="宋体"/>
        <charset val="134"/>
        <scheme val="minor"/>
      </rPr>
      <t xml:space="preserve">1.系统包括大篆和小篆两个教学体系，每个教学体系包括笔画教学、偏旁部首、间架结构和结字规律四大板块，并且支持云平台访问，让老师在任何教室中可以开展教学工作;
2.每个板块按照教学知识点排列，每个知识点提供不少于3个字的例字;
3.每个教学例字提供原碑原帖形式、字帖形式、双钩形式和单钩形式，支持老师一键切换例字教学形式;
4.教学例字的教学面板支持修改书写格形式，包括方格、九宫格、米字格、田字格和回米格五种形式，支持修改格子线条颜色，支持更换例字颜色和例字背景颜色;
5.教学例字支持同时打开多个，采用矢量化图形字帖，可以自由拖拽调整例字大小，不失真；
6.教学例字支持调取书写笔顺序列图，查看例字的书写笔顺；
7.教学例字提供说文解字、康熙字典以及详细释义功能；
8.教学例字支持一键调取高清名师书写示范视频，视频包括俯拍画面视频和侧拍画面视频；
9.教学例字示范视频支持播放时切换成双镜头、画中画和单镜头等不同画面形式，方便师生查看书写细节；
10.教学例字提供边看边练功能，学生可以一边观看示范视频，一边进行临摹练习；
11.单个例字支持一键字体对比，提供篆隶草行楷五种不同字体的同字对比；
12.教学例字支持一键推送给学生临摹屏进行临摹练习，支持学生原帖原图临摹、矢量字帖临摹、双钩和单钩临摹；
13.支持四种临摹字格规格大小，支持修改字格形式为田字格、米字格、回米格、九宫格及方格等不同形式;
14.支持接入书法教学云平台对外提供网络化教学服务功能；                                                       </t>
    </r>
    <r>
      <rPr>
        <b/>
        <sz val="10"/>
        <rFont val="宋体"/>
        <charset val="134"/>
        <scheme val="minor"/>
      </rPr>
      <t xml:space="preserve">                                                                     </t>
    </r>
  </si>
  <si>
    <t>书法教学资源</t>
  </si>
  <si>
    <t>篆刻印章图库系统</t>
  </si>
  <si>
    <t>1.提供1800张以上高清印章图片，涵盖从战国至近现代的国玺、官印、私印等；
2.支持根据印章类型、印章朝代、印章内容查询，支持根据篆刻形状、篆刻内容、篆刻方法进行标签检索；
3.支持对印章图片进行放大、缩小、旋转、自由拖拽等操作；
4.支持调整图片的亮度、对比度、饱和度和图片色相；
5.支持阴文钤印图自动生成对应的阳文钤印图，阳文钤印图的自动生成对应的阴文钤印图；
6.支持印章图片进行水平镜像和垂直镜像反转；
7.支持切换图片模式为原图与处理图；
8.支持将印章图片一键推送到所有学生设备上供学生进行查看和临创；
9.支持教师端在打印预览界面缩放图片至合适尺寸大小后进行打印操作；</t>
  </si>
  <si>
    <t>数字写生与作品临摹系统</t>
  </si>
  <si>
    <t>1.提供数字写生与作品临摹两大板块；
2.数字写生提供风景的写生功能，支持选择不同场景、不同角度和不同天气的写生素材供学生写生；
3.数字写生提供静物的写生功能，包含几何体、石膏像、工艺品等多种静物的写生功能，提供不同观察角度、不同光线等写生素材；
4.数字写生提供人物的写生功能，包括各类特点人物，包括不同角度及光线下的写生素材；
5.作品临摹提供马克笔、速写、素描、水粉画、油画、水彩画、彩铅画、中国画、版画、壁画等类型作品素材；
6.支持自由缩放素材、支持旋转素材角度，支持学生观察写生素材的细节；
7.支持素材调整饱和度、对比度和亮度；
8.支持添加线体、图形、立方体等不同辅助线帮助分析写生素材；
9.支持九宫格、S型、十字形、三角形、三分法等多种构图辅助工具；
10.支持对写生素材进行艺术化辅助处理，自动生成素材的素描稿、色块图等，可以帮助学生进行创作和临摹；
11.支持老师选定写生或临摹素材推送给学生进行创作或临摹；</t>
  </si>
  <si>
    <t>高清双模碑帖网络查询系统</t>
  </si>
  <si>
    <t>1.提供矢量碑帖和高清原图碑帖两种碑帖查看模式；
2.系统涵盖历代经典书法碑帖字帖资源，满足《中小学书法教育指导纲要》要求的同时，提供大量其它经典传世名作高清资源；
3.应符合支持按照年代、作者、字帖名称、字体查询字帖；
4.应符合支持字帖缩放功能，矢量碑帖图片支持多倍缩放清晰显示，支持字帖任意拖拽和截图功能；
5.应符合支持图片进行反向，即黑字白底变成白字黑底；
6.应符合支持调整图片的亮度、对比度、饱和度和旋转色相；
7.应符合支持查看作品简介、作品译文；         
8.应符合支持针对字帖局部，调取放大镜功能模拟放大镜效果查看碑帖；
9.应符合支持针对字帖局部，调取聚光灯功能模拟聚光灯效果查看碑帖；
10.支持接入书法教学云平台提供网络化教学服务功能；</t>
  </si>
  <si>
    <t>书法教学工具软件</t>
  </si>
  <si>
    <t>书法教学直播示范系统</t>
  </si>
  <si>
    <t>1.支持接入多目书画教学示范仪进行直播书写示范教学；
2.支持直播画面自由组合切换成画中画、双画面、单镜头等格式；
3.支持直播画面接入大屏进行示范教学；
4.支持录制高清示范视频，录制视频可作为书法微课资源；
5.录制视频时支持同步录制教学音频；
6.支持截取直播示范视频画面为图片；
7.支持检索教学例字，辅助教学，例字支持碑帖原图、矢量字帖、双钩、单钩四种不同形式，支持调取高清示范视频，支持推送给学生临摹屏进行临摹练习；
8.系统支持屏幕任意批注功能；</t>
  </si>
  <si>
    <t>篆刻印章设计系统</t>
  </si>
  <si>
    <t>1.系统内置字库以及各种形状的印框，每个印框提供朱文印和白文印两种篆刻效果供师生使用；
2.提供个人素材管理中心，支持上传电脑本地印字和印框素材，支持查看和管理本地素材库；
3.提供单字文本、多字文本两种形式查询系统内置印章字库；
4.支持对系统内置印框素材根据篆刻方式和印章形状进行标签叠加检索；
5.支持根据素材名称模糊查询本地素材库资源；
6.支持任意选中单字、印框模板进行组合调整，包括缩放、旋转、自由拖拽、变形等操作；
7.支持一键框选多个单字设置对齐方式，包括：左对齐、右对齐、居中对齐、中部对齐、底部对齐、顶部对齐、垂直对齐、水平对齐；
8.支持对印章作品进行放大、缩小等图形编辑操作；
9.支持一键清除印章设计面板中所有单字、印框；
10.支持对印章作品进行效果编辑，实现钤印图阴阳互转、镜像反转等操作；
11.支持将印章作品一键推送到所有学生设备上进行查看和临创；
12.支持师生将印章设计成品导出到本地任意位置进行保存；
13.教师端提供打印功能，支持教师在预览画布中查看作品，并缩放作品至合适尺寸大小后进行打印操作，学生可以根据老师打印的印章图片进行实操临刻；</t>
  </si>
  <si>
    <t>书法课堂管理系统</t>
  </si>
  <si>
    <t>1.提供按照年级、班级进行自动排座，支持自动按行、列随机或者自动排位；
2.支持排座信息发送到学生临摹屏上，学生按照姓名就坐，点击屏幕完成上课签到；
3.支持自动生成学生到课考勤表；
4.支持老师统一控制学生屏幕，切换授课模式；
5.支持老师向学生临摹台群发消息和单发消息；</t>
  </si>
  <si>
    <t>二、学生端</t>
  </si>
  <si>
    <t>学生端硬件</t>
  </si>
  <si>
    <t>智能笔洗控制系统</t>
  </si>
  <si>
    <t>1.设备采用一体化机身设计，机身集成控制主板、水槽和水泵等部件，触控操作按钮位于笔洗水槽右边，具有润笔、洗笔和蓄水三种不同工作模式的触摸显示面板；
2.智能笔洗具有软件控制和硬件触摸控制2种功能模式，笔洗水槽具有防溢出功能设计，保证学生用水安全，笔洗出水口位于水槽内，不超过桌面；
3.支持润笔、洗笔和蓄水三种不同工作模式，设备运行在不同模式下相应模式的提示灯亮起；
4.洗笔模式下，出水口持续大水流快速出水30秒，数字显示面板倒计时30秒提示；
5.润笔模式下，出水口缓慢出水30秒，数字显示面板倒计时30秒提示；
6.蓄水模式下设备自动关闭下水管，笔洗水槽开始蓄水方便学生涮洗毛笔，水槽蓄水到达预设高度(不低于3cm)后，出水口停止出水。
7.笔洗集成笔搁功能，方便学生洗完笔后静置晾干毛笔；
8.支持学生在临摹台学习软件中控制桌子上的笔洗设备，启动设备进入洗笔、润笔和蓄水不同工作模式。
9.一体化设计，通过数字显示面板进行倒计时提示运行时间的功能。
10.教师端教学软件支持一键启动或锁定所有笔洗设备，笔洗设备进入锁定状态后，数字显示面板提示设备锁定，学生触控按钮无法启动设备运行，临摹台系统软件点击提示设备锁定。</t>
  </si>
  <si>
    <t>交互式数字临摹台</t>
  </si>
  <si>
    <t>▲1.临摹台采用一体化设计，无需外接任何辅助主机，具有内置音箱，基于Android或者Ubuntu系统，方便后续升级，内置学习系统，支持开机自动打开；
2.临摹屏支持手指操作学习系统，支持十点触控功能，支持屏幕临摹区域触控功能锁定；
3.支持学生将宣纸铺在临摹屏上，使用传统毛笔进行临摹书写练习；
▲4.临摹屏21.5英寸，显示尺寸&gt;400mm*250mm，分辨率≥1920*1080px;
5.临摹台具有防水功能，具有耐磨特性，可抗击超过10万次以上摩擦；
6.网络：支持WIFI接口，使用802.11b/g/n，支持RJ45接口；
7.屏幕发光柔和，可有效过滤蓝光，润眼护眼，高可视角度为80/80/80/80（上下左右）；
8.支持由老师控制切换统一授课模式和自主学习模式，统一授课模式下，所有临摹台均由老师控制，学生书法自主学习系统自动锁定；</t>
  </si>
  <si>
    <t>学生书法桌</t>
  </si>
  <si>
    <t>▲1.尺寸规格≥1400mm*700mm*750mm，桌面1400mm*700mm，高度750mm；
2.产品材质：实木框架复杂榫卯结构，面板为实木多层板，传统中式家具制作工艺，稳定可靠；
3.产品采用水性漆开放效果，环保无异味，无甲醛，安全可靠。
4.支持嵌入交互式示数字临摹台，临摹台的孔槽尺寸精准，嵌入临摹台后与书法桌立面结合处边缘缝隙≤1mm，临摹台与书法桌水平面平整无凹凸感。
5.智能笔洗设备、控制面板等配件安装孔位尺寸准确，固定结构合理，安装后不能有松动、不能有缝隙；            6.嵌入式临摹屏控制开关面板2块，开关面板要求内置1个音频接口，2个USB接口；安全可靠的品牌插座1个；</t>
  </si>
  <si>
    <t>书法凳</t>
  </si>
  <si>
    <t>1.实木方凳，尺寸规格≥450mm*350mm*430mm,凳面450mm*350mm，高度430mm；
2.凳子采用老榆木材质，凳子框架大料抄手榫链接，装板工艺。
3.传统榫卯结构，美观且牢固可靠。
4.产品采用水性漆开放效果，环保无异味，无甲醛，安全可靠。</t>
  </si>
  <si>
    <t>书法练习工具材料</t>
  </si>
  <si>
    <t>学生镇尺</t>
  </si>
  <si>
    <t>加重型黑梓木，长度≥180mm</t>
  </si>
  <si>
    <t>对</t>
  </si>
  <si>
    <t>学生墨汁</t>
  </si>
  <si>
    <t>精品墨汁</t>
  </si>
  <si>
    <t>学生笔搁</t>
  </si>
  <si>
    <t>花梨木材质100mm*20mm</t>
  </si>
  <si>
    <t>学生毛笔</t>
  </si>
  <si>
    <t>学生专用品牌兼毫毛笔</t>
  </si>
  <si>
    <t>支</t>
  </si>
  <si>
    <t>学生墨盒</t>
  </si>
  <si>
    <t>分槽式墨盒，塑料长方形，尺寸规格：134mm*76m*20mm</t>
  </si>
  <si>
    <t>临摹专用纸</t>
  </si>
  <si>
    <t>学生专用临摹宣纸，100张/包，宣纸半生熟，不宜洇墨；</t>
  </si>
  <si>
    <t>包</t>
  </si>
  <si>
    <t>学生端自主学习软件系统</t>
  </si>
  <si>
    <t>楷书教学课程</t>
  </si>
  <si>
    <t>1.欧体教学内容包括：37个笔画知识点、54个偏旁部首知识点、11个间架结构知识点、8个结字规律知识点。
2.颜体勤礼碑教学内容包括：37个笔画知识点、37个偏旁部首知识点、14个间架结构知识点、8个结字规律知识点。
3.柳体教学内容包括：53个笔画知识点、53个偏旁部首知识点、35个间架结构知识点、7个结字规律知识点。
4.赵体教学内容包括：25个笔画知识点、58个偏旁部首知识点、7个间架结构知识点、9个结字规律知识点。
5.教学面板支持修改书写格形式、格子线条颜色、例字颜色和背景颜色。
6.教学例字采用矢量化图形字帖，可自由调整大小，不失真。
7.支持查看例字的书写笔顺。
8.提供说文解字、康熙字典和详细释义功能。
9.支持调取名师书写示范视频，可切换不同画面形式。
10.提供边看边练功能，可进行临摹练习。
11.支持一键书体对比，提供指定字帖的同字对比。
12.支持一键字体对比，提供五种不同字体的同字对比。</t>
  </si>
  <si>
    <t>位</t>
  </si>
  <si>
    <t>1、包括笔画教学、偏旁部首、间架结构和结字规律四部分课程内容，每部分包括乙瑛碑、曹全碑和礼器碑三种隶书对应课程；
2.笔画教学中乙瑛碑不少于32个知识点、曹全碑不少于34个知识点、礼器碑不少于26个知识点；
3.偏旁部首教学中乙瑛碑不少于19个知识点、曹全碑不少于32个知识点、礼器碑不少于33个知识点；
4.间架结构教学中乙瑛碑不少于15个知识点、曹全碑不少于12个知识点、礼器碑不少于20个知识点；
5.结字规律教学中乙瑛碑不少于13个知识点、曹全碑不少于10个知识点、礼器碑不少于7个知识点；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</si>
  <si>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1、包括笔画教学、偏旁部首、间架结构和结字规律四部分课程内容，每部分包括石鼓文、峄山碑和泰山刻石三种篆书对应课程；
2.笔画教学中石鼓文不少于28个知识点、峄山碑不少于21个知识点、泰山刻石不少于23个知识点；
3.偏旁部首教学中石鼓文不少于23个知识点、峄山碑不少于20个知识点、泰山刻石不少于13个知识点；
4.间架结构教学中石鼓文不少于不少于18个知识点、峄山碑不少于12个知识点、泰山刻石不少于11个知识点；
5.结字规律教学中石鼓文不少于不少于18个知识点、峄山碑不少于14个知识点、泰山刻石不少于14个知识点；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</si>
  <si>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褚体教学课程</t>
  </si>
  <si>
    <t>1、包括笔画教学、偏旁部首、间架结构和结字规律四部分课程内容，每部分包括褚体大字阴符经和褚体雁塔圣教序两种行书对应课程；
2.笔画教学中大字阴符经不少于29个知识点、雁塔圣教序不少于41个知识点；
3.偏旁部首教学中大字阴符经不少于25个知识点、雁塔圣教序不少于64个知识点；
4.间架结构教学中大字阴符经不少于17个知识点、雁塔圣教序不少于17个知识点；
5.结字规律教学中大字阴符经不少于14个知识点、雁塔圣教序不少于11个知识点；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</si>
  <si>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智永教学课程</t>
  </si>
  <si>
    <t>1、包括笔画教学、偏旁部首、间架结构和结字规律四部分课程内容，包括27个知识点的笔画教学、105个知识点的偏旁部首、23个知识点的间架结构和11个知识点的结字规律课程内容；
2.课程提供名师示范教学视频，包括俯拍和侧拍画面，支持双镜头、画中画、单镜头等不同画面形式，便于查看书写细节。
3.教学例字提供矢量化图形临摹字帖，支持自由拖拽调整大小不失真，并可同时打开多个例字；
4.支持修改书写格为方格、九宫格、米字格、田字格、回米格，并可修改格子线条颜色，例字颜色和背景颜色；</t>
  </si>
  <si>
    <t>行书教学课程</t>
  </si>
  <si>
    <t>1、包括笔画教学、偏旁部首、间架结构和结字规律四部分课程内容，每部分包括仁集王羲之圣教序和苕溪诗帖两种行书对应课程；
2.笔画教学中圣教序不少于51个知识点、苕溪诗帖不少于32个知识点；
3.偏旁部首教学中圣教序不少于45个知识点、苕溪诗帖不少于33个知识点；
4.间架结构教学中圣教序不少于29个知识点、苕溪诗帖不少于18个知识点；
5.结字规律教学中圣教序不少于5个知识点、苕溪诗帖不少于25个知识点；
6.课程提供名师示范教学视频，包括俯拍和侧拍画面，支持双镜头、画中画、单镜头等不同画面形式，便于查看书写细节。
7.教学例字提供矢量化图形临摹字帖，支持自由拖拽调整大小不失真，并可同时打开多个例字；
8.支持修改书写格为方格、九宫格、米字格、田字格、回米格，并可修改格子线条颜色，例字颜色和背景颜色；</t>
  </si>
  <si>
    <t>魏碑教学课程</t>
  </si>
  <si>
    <t>1.提供魏碑楷书法经典作品进行教学，教学内容包括25个知识点的笔画教学、30个知识点的偏旁部首、18个知识点的间架结构和10个知识点的结字规律课程内容;
2.课程提供名师示范教学视频，包括俯拍和侧拍画面，支持双镜头、画中画、单镜头等不同画面形式，便于查看书写细节。
3.教学例字提供矢量化图形临摹字帖，支持自由拖拽调整大小不失真，并可同时打开多个例字；
4.支持修改书写格为方格、九宫格、米字格、田字格、回米格，并可修改格子线条颜色，例字颜色和背景颜色；</t>
  </si>
  <si>
    <t>多功能集字临帖系统</t>
  </si>
  <si>
    <t xml:space="preserve">1.系统支持单字、多字文本和碑帖字帖名称检索字库；
2.支持临摹模板自主排版，设置临摹字格大小、字格数量和字格颜色；
3.支持集字临摹内容的自主排版，自由拖拽临摹练习顺序和位置；
4.支持调整集字临摹的字格格式，包括方格、回米格、米字格、田字格和九宫格；
5.提供30幅以上碑帖单字临摹功能，并且支持字格切换； </t>
  </si>
  <si>
    <t>三、基础设施、设备与配套</t>
  </si>
  <si>
    <t>书法教室仿古装修</t>
  </si>
  <si>
    <t>HDMI高清线、USB打印机方口线预埋，地面</t>
  </si>
  <si>
    <t>墙面涂料，开关管线、灯具、管线铺设（网线：六类网线，屏蔽水晶头、电源线：RVV3*4mm²，管状线工艺，国标纯铜；、HDMI高清线10米，USB打印机方口线10米），漏电保护空气开关C32；短路保护、过载保护、控制隔离，PC阻燃，墙插面板安装(含暗盒埋设)，地面等。</t>
  </si>
  <si>
    <t>系统集成</t>
  </si>
  <si>
    <t>数据交换服务单元</t>
  </si>
  <si>
    <t>1.产品运行所需配套标准数据管理服务单元，保障产品底层数据交换和基础服务运行；
2.具备G级数据交换带宽，全双工形式，支持2个以上WLAN口接入；
3.通过网络完成云端、教师端和学生临摹台的数据交换服务；
4.传输内容包括视频文件、图片、字帖、文本、控制信号、流媒体等信息；
5.含千兆路由器1台、24口千兆交换机3台、机柜1台、品牌插座1个、理线架2个；</t>
  </si>
  <si>
    <t>B-6新城校区——（新增）美术教室配置明细表</t>
  </si>
  <si>
    <t>图片</t>
  </si>
  <si>
    <t>品牌1</t>
  </si>
  <si>
    <t>折叠静物台</t>
  </si>
  <si>
    <t>1、规格：台面：600mm*600mm*20mm，带背板，腿：双折叠交叉式支撑架。2、材质：优质实木。3、要求：可折叠，支撑稳定，工艺精细，表面光洁，环保清漆处理，漆面均匀光亮。</t>
  </si>
  <si>
    <t>写生灯</t>
  </si>
  <si>
    <t>一、适用范围：适用于小学、初中美术教学使用。二、技术要求：1. 材质：金属材料；灯罩：球型罩灯；灯杆：钢管，塑料旋钮，内置弹簧。 2. 规格：立式三节可升降、最大调节高度2200mm、照射角度0°-120°，带万向轮。3．要求：整体结实可靠，稳定性良好。表面光滑、无锈斑、划痕。</t>
  </si>
  <si>
    <t>中学美术资源库</t>
  </si>
  <si>
    <t>幻灯片、光盘、数字化美术教学资源库、虚拟美术博物馆、美术展等</t>
  </si>
  <si>
    <t>版画工具</t>
  </si>
  <si>
    <t>1.配置：
⑴胶辊3件：大号滚筒≥150mm、手柄≥130mm，中号滚筒≥92mm、手柄≥104mm，小号滚筒≥57mm、手柄≥75mm，支架金属镀铬；
⑵磨托1件：磨托头直径≥45mm、磨托手柄≥97mm；
⑶笔刀1件：合金手柄≥100mm；
⑷笔刀刀头3件：锰钢刀头≥35mm；
⑸木刻刀5件：木手柄≥100mm、刀头碳钢材质，
⑹石刻刀1件：精钢材质，长度≥140mm；
⑺油石1件：双面，外观尺寸不小于150mm*45mm*25mm； 
⑻马莲1件：塑料材质，直径：100mm±2mm；
(9)底纹笔1件： 木柄光滑、无毛刺、色泽均匀，刷头采用优质羊毛制成，毛质应整齐均匀，长≥180mm，毛长≥30mm，宽≥30mm；
(10)电烙铁1件：外热式30W，长度≥200mm,外接电源线长度≥900mm；
(11)素描铅笔2支；
(12)油画刀5把：木质手柄，漆面处理，不锈钢刀头，长度≥160mm。
(13)版画油墨2瓶：不小于50ml.
(14)印床：木质，漆面处理，长宽高：95mm*65mm*43mm
2.中空吹塑定位包装，所有产品均有单独卡槽定位于箱子内，不得串动，便于携带、存放。。</t>
  </si>
  <si>
    <t>绘画工具</t>
  </si>
  <si>
    <t>一、适用范围：适用于小学、初中美术教学使用。二、技术要求：1．配置：⑴调色板1个；⑵毛笔8支：大中小提斗、大中小白云、花枝俏、小依纹各1支；⑶水粉笔 1-12#各1支；⑷油画笔1-12#各1支；⑸24眼调色盒1件，2．中空吹塑定位包装，所有产品均有单独卡槽定位于箱子内，不得串动，便于携带、存放。</t>
  </si>
  <si>
    <t>泥工工具</t>
  </si>
  <si>
    <t>①拍板1件：木质，长×宽×高不小于180mm×70mm×20mm；②泥塑刀6件：黄杨木材质，长度180mm；③环型刀3件：木柄又头环型刀长度不小于20mm；④刮刀2件：环型刀头，长度130mm；⑤型板1件：黄杨木型板不小于110mm×50mm；⑥切割线1件：木手柄70mm，钢丝线长度不小于400mm；⑦小转台1件：PVC塑料材质，双面、中间带轴承，直径不小于110mm，高度不小于29mm；⑧喷壶1件；⑨海绵1块。中空吹塑定位包装，便于携带、存放。</t>
  </si>
  <si>
    <t>手工工具</t>
  </si>
  <si>
    <t>专用配套工具10件以上，工具包括：钢质剪刀1把；钢质直尺1把；钢质镊子1把；钢质12mm美工刀1把；2mm皮尺1条；钢质顶针1个；缝纫线线圈1个；大小规格各一钢针1盒；竹质毛衣针1副；手持式缝纫机1个，塑料盒包装。</t>
  </si>
  <si>
    <t>国画工具</t>
  </si>
  <si>
    <t>纸工工具</t>
  </si>
  <si>
    <t xml:space="preserve">1、A4切割垫板一块；2、剪刀1件：无刃、圆头，总长度不小于160mm；3、有机直尺1件：长300mm；4、花边剪3件：铁口花边剪，刀头总长度不小于60mm；5、打孔器1件：手握式单孔打孔器，有纸屑收集装置，手握处防滑细纹，最大打孔能力可打8张纸，打孔直径6mm；6、美工刀一件，ABS塑料材质手柄，小号刀片；7、订书机一件；8、蛇形尺1件：长300mm。 中空吹塑定位包装，所有产品均有单独卡槽定位于箱子内，不得串动。 </t>
  </si>
  <si>
    <t>五件绘图工具</t>
  </si>
  <si>
    <t>配置：25厘米三角板两个、HB、2H、2B铅笔各一支、擦图片、美工刀、美工橡皮、大圆规、大分规、小模板、笔芯、胶带等产品，定位包装。</t>
  </si>
  <si>
    <t>调色盒</t>
  </si>
  <si>
    <t>盒盖柔软，密封性好，能有效的防止水分蒸发，尺寸：28*15.5*2.5cm。</t>
  </si>
  <si>
    <t>演示台</t>
  </si>
  <si>
    <t>1、规格：1800mm×800mm×740mm，整体橡木材质，新中式风格；
2、实木组装式结构，面板和腿全部圆角处理； 
3、橡木面板厚20mm，外围厚度40mm；底部为50mm×50mm方腿； 4、桌面与桌腿连接处采用高度不低于60mm厚度不低于20mm挡板，实木挡板和桌腿连接处为总长200mm左右实木连接件。
5、整体漆面处理，表面光滑有色泽。</t>
  </si>
  <si>
    <t>衬布</t>
  </si>
  <si>
    <t>绒布，各色，尺寸：1000mm*2000mm。</t>
  </si>
  <si>
    <t>块</t>
  </si>
  <si>
    <t>遮光布</t>
  </si>
  <si>
    <t>2200mm×1900mm</t>
  </si>
  <si>
    <t>教师写生画架、画板、椅</t>
  </si>
  <si>
    <t xml:space="preserve">画架：规格：高度1720mm,最大升降高度230mm，可调节高度，可通过前倾与后仰实现角度调节，可纵置全开画板。材质：进口欧洲榉木材质，支架边框宽不低于41mm，厚度不低于22mm，含上卡槽和底托，底托尺寸不小于530mm*105mm，含可置物隔层，隔层深度不低于72mm。工艺精细，表面光洁，环保清漆处理，漆面均匀光亮。画板：1、规格≥600mm×900mm×18mm；2、材质：双面椴木，四周实木边框；3、要求：对角线平面误差小于2mm，四边直角误差小于2mm，边框气钉眼需进行表面处理。整体板面平整、表面光滑、洁净、无毛刺。椅：1.规格：凳面直径不低于300mm，升降高度480mm到650mm；2.材质：优质榉木；3.要求：升降式架构，支撑稳定，牢固可靠，工艺精细，表面光洁，环保清漆处理，漆面均匀光亮。 </t>
  </si>
  <si>
    <t>学生画架</t>
  </si>
  <si>
    <t>一、适用范围：适用于小学、初中美术教学使用。1．规格：总高度≥1450mm；2．材质：优质榉木；3．特点：梯形，表面光滑、无毛刺、接缝无开裂、整体无疤痕无弯曲，支撑可靠，落地平稳；4．高度升降、倾斜角度可调。</t>
  </si>
  <si>
    <t>学生写生画板</t>
  </si>
  <si>
    <t>1、规格≥600mm×450mm×18mm；2、材质：双面椴木，四周实木边框；3、要求：边框宽≥8mm，对角线平面误差小于2mm，四边直角误差小于2mm，边框气钉眼需进行表面处理。整体板面平整、表面光滑、洁净、无毛刺。</t>
  </si>
  <si>
    <t>学生画桌、画凳</t>
  </si>
  <si>
    <t>画桌：规格：600mm*450mm*750mm，可升高到850mm，桌面倾斜可调，整体采用优质松木，经抛光打磨，上清水漆，不伤手，可保护原木长时间不变色，易清洁，做工精细，全金属配件，组装简易，可自由调节高度。画凳：1.规格：凳面直径不低于300mm，升降高度480mm到650mm；2.材质：优质榉木；3.要求：升降式架构，支撑稳定，牢固可靠，工艺精细，表面光洁，环保清漆处理，漆面均匀光亮。</t>
  </si>
  <si>
    <t>写生教具架</t>
  </si>
  <si>
    <t>规格：850*400*1850mm，实木结构，材质为20mm橡木齿接板，底部对500*500mm对开门，上部为敞开式隔断分别展示不同造型物品。</t>
  </si>
  <si>
    <t>组</t>
  </si>
  <si>
    <t>美术工作台</t>
  </si>
  <si>
    <t>1、规格：1800mm×800mm×740mm，整体橡胶木材质，新中式风格；
2、实木组装式结构，面板和腿全部圆角处理； 
3、面板采用橡胶木指接板，橡胶木面板厚20mm，外围厚度40mm；底部为50mm×50mm方腿； 4、桌面与桌腿连接处采用高度不低于60mm厚度不低于20mm挡板，实木挡板和桌腿连接处为总长200mm左右实木连接件。
5、整体漆面处理，表面光滑有色泽。
▲投标人或生产商提供涂漆后橡胶木指接板总挥发性有机化合物(TVOC) 释放率与甲醛释放量符合 HJ 571-2010标准的带CMA标识的检测报告。</t>
  </si>
  <si>
    <t>拷贝台</t>
  </si>
  <si>
    <t>桌面尺寸:900x600mm，桌高800mm，钢化玻璃面板，LED屏幕，数字触摸开关，带刻度尺 、护眼层电源线、原装插头、无极调光。</t>
  </si>
  <si>
    <t>美术器材架</t>
  </si>
  <si>
    <t>规格：1200mm*400mm*800mm，材质为20mm厚橡胶木指接板，指接无缝，内部含隔断，无毒、无异味、不开裂、指接无缝，材质密度好,木纹清晰，结构合理美观、牢固耐用，所有板边倒圆角、圆边，板面光滑，无毛刺。</t>
  </si>
  <si>
    <t>移动展示台</t>
  </si>
  <si>
    <t>1400*720*800mm
材质：优质冷轧钢板
表面经过酸洗磷化、除油除锈、静电喷塑等先进工艺处理，具有良好的防锈性能。
数控激光切割机提高产品加工精确度误差控制在0.1-0.2mm。
自动喷塑流水线能够减少整张讲台的色差，涂层的光洁度、附着力，得到较大提高。</t>
  </si>
  <si>
    <t>写生教具01（石膏像）</t>
  </si>
  <si>
    <t>石膏像：阿古力巴（切面）、腊空（半面）、太阳神（头像）、海盗（头像）、小大卫（头像）亚历山大（切面）。</t>
  </si>
  <si>
    <t>写生教具02（几何形体）</t>
  </si>
  <si>
    <t>圆球、四棱锥、正方体、圆锥、长方体、圆柱体、六棱柱、方带方、圆锥带圆、方锥带方、多面体、八棱柱、六棱锥、圆切、十二面体各一件共15件。</t>
  </si>
  <si>
    <t>写生教具03（静物）</t>
  </si>
  <si>
    <t>蜡果（苹果、香蕉、橘子、黄瓜、柿子椒、茄子）；器皿（花瓶、砂锅、玻璃杯、瓷盘、瓷碗、编织篮、陶罐、铝壶各两件）；玩具（毛绒、塑料、布质、木质）。</t>
  </si>
  <si>
    <t>剪纸垫板</t>
  </si>
  <si>
    <t xml:space="preserve">A3:45cm*30cm PVC材料 </t>
  </si>
  <si>
    <t>刻刀</t>
  </si>
  <si>
    <t>长：14cm 手帐刻刀刻板全套</t>
  </si>
  <si>
    <t>剪刀</t>
  </si>
  <si>
    <t>塑封机</t>
  </si>
  <si>
    <t xml:space="preserve">A4:75mic </t>
  </si>
  <si>
    <t>宣纸</t>
  </si>
  <si>
    <t xml:space="preserve">红色、黑色、蓝色四尺宣纸生宣加厚（红色：5刀/100 四尺138cm*69cm 蓝色：3刀/100  黑色：3刀/100 </t>
  </si>
  <si>
    <t>素描纸</t>
  </si>
  <si>
    <t xml:space="preserve"> 素描纸4K 铅画纸美术专用纸图画纸 20张150克加厚素描纸</t>
  </si>
  <si>
    <r>
      <rPr>
        <sz val="11"/>
        <color theme="1"/>
        <rFont val="宋体"/>
        <charset val="134"/>
        <scheme val="minor"/>
      </rPr>
      <t>合计</t>
    </r>
    <r>
      <rPr>
        <b/>
        <sz val="11"/>
        <color rgb="FFFF0000"/>
        <rFont val="宋体"/>
        <charset val="134"/>
        <scheme val="minor"/>
      </rPr>
      <t>（不含中学美术资源库和多媒体教学系统）</t>
    </r>
  </si>
  <si>
    <t>B-7体育器材室配置明细表</t>
  </si>
  <si>
    <t>足球</t>
  </si>
  <si>
    <t>▲5号，
▲材质：牛皮
适用性别：男女通用
足球缝线：机缝足球</t>
  </si>
  <si>
    <t>篮球</t>
  </si>
  <si>
    <t>▲篮球规格：七号篮球(标准球)，
▲材质：牛皮</t>
  </si>
  <si>
    <t>排球</t>
  </si>
  <si>
    <t>5号-校园用球，牛皮</t>
  </si>
  <si>
    <t>羽毛球拍</t>
  </si>
  <si>
    <t>材质：铁铝，重量：2U，手柄：G5，长度：665mm
中杆弹性：适中，穿线磅数：≤22磅</t>
  </si>
  <si>
    <t>副</t>
  </si>
  <si>
    <t>羽毛球（尼龙球）</t>
  </si>
  <si>
    <t>只数：6只装（1筒），球分类：尼龙球，羽毛球球头分类：整体软木(高档)，羽毛球毛片分类：尼龙，球速为77速的。</t>
  </si>
  <si>
    <t>筒</t>
  </si>
  <si>
    <t>秒表</t>
  </si>
  <si>
    <t>三排60道
日期时钟
每日闹钟
倒计时
节拍器(1-320)
自动关机
可同时记录60个人的成绩</t>
  </si>
  <si>
    <t>卷尺（50米）</t>
  </si>
  <si>
    <t>50米，ABS工程塑料外壳</t>
  </si>
  <si>
    <t>盘</t>
  </si>
  <si>
    <t>钢卷尺</t>
  </si>
  <si>
    <t>10m,外壳材质ABS,尺带材质高碳钢</t>
  </si>
  <si>
    <t>跳绳（计数）</t>
  </si>
  <si>
    <t>跳绳材质：实心PVC
手柄长度：约14cm
手柄材质：ABS
绳子直径：约4.5mm
绳子重量：小于100g
绳子长度：2.8米（可调节）</t>
  </si>
  <si>
    <t>充气泵</t>
  </si>
  <si>
    <t>产品尺寸：160*80*130mm，产品重量：1.9kg，显示方式：数显表/机械表，缸体个数：单缸，电源线长：1.2米，工作电流：0.4~1A，气管长度：0.7米，电机功率：200W，电源方式：220V家用电源，气体流量：35L/MIN</t>
  </si>
  <si>
    <t>铅球（6公斤）</t>
  </si>
  <si>
    <t>6kg，直径12cm,田径比赛铅球，采用实心铸铁工艺，表面光滑，不易生锈</t>
  </si>
  <si>
    <t>铁饼（1公斤）</t>
  </si>
  <si>
    <t>规格：1kg，直径约18cm，厚度约4cm。产品材质：钢铁打磨，颜色：红色/绿色</t>
  </si>
  <si>
    <t>铁饼（1.5公斤）</t>
  </si>
  <si>
    <t>规格：1.5kg，直径约20cm，厚度约4.5cm。产品材质：钢铁打磨，颜色：红色/绿色</t>
  </si>
  <si>
    <t>标枪（600、700克）</t>
  </si>
  <si>
    <t>重量：600、700克（各5），材质：铝合金，产品功能：适用于学校、比赛、日常训练等</t>
  </si>
  <si>
    <t>跨栏架</t>
  </si>
  <si>
    <t>1.跨栏架由底部方管、竖向立管、伸缩管、调高定位销及上沿跨栏板等组成。
2.栏板为ABS成型材料，可回收，其规格为：1200×70×20（mm）。
3.栏板伸缩管和竖向立管均采用圆管制作，竖向立管内置调高定位销，伸缩管上配置有与其所需高度相对应的高度定位孔，使得调高灵活，定位准确，锁紧可靠。
4.跨栏架可调高度为762、838、914、991、1067mm。</t>
  </si>
  <si>
    <t>塑料跨栏架（23厘米）</t>
  </si>
  <si>
    <t>高度23厘米，产品材质：PVC
产品颜色：粉色、黄色、荧光绿、蓝色、红色
产品说明：适用于足球篮球等运动员体能敏捷训练</t>
  </si>
  <si>
    <t>塑料跨栏架（30厘米）</t>
  </si>
  <si>
    <t>高度30厘米，产品材质：PVC
产品颜色：粉色、黄色、荧光绿、蓝色、红色
产品说明：适用于足球篮球等运动员体能敏捷训练</t>
  </si>
  <si>
    <t>塑料跨栏架（40厘米）</t>
  </si>
  <si>
    <t>高度40厘米，产品材质：PVC
产品颜色：粉色、黄色、荧光绿、蓝色、红色
产品说明：适用于足球篮球等运动员体能敏捷训练</t>
  </si>
  <si>
    <t>塑料跨栏架（50厘米）</t>
  </si>
  <si>
    <t>高度50厘米，产品材质：PVC
产品颜色：粉色、黄色、荧光绿、蓝色、红色
产品说明：适用于足球篮球等运动员体能敏捷训练</t>
  </si>
  <si>
    <t>标志杆</t>
  </si>
  <si>
    <t>高1.5m，组成：杆子+底座</t>
  </si>
  <si>
    <t>标志盘</t>
  </si>
  <si>
    <t>直径：18cm；高度5cm；材质：环保PE材质；颜色红黄蓝绿；</t>
  </si>
  <si>
    <t>标志桶（47厘米）</t>
  </si>
  <si>
    <t>52厘米标志筒：高约52cm底部宽29.5cm（五色各10）</t>
  </si>
  <si>
    <t>角旗</t>
  </si>
  <si>
    <t>37*47.5cm；材质：环保PE材质；</t>
  </si>
  <si>
    <t>分队服（四色，号码1--15号）</t>
  </si>
  <si>
    <t>青少年M款，适合身高：1.5米-1.7米，透气网眼分队服</t>
  </si>
  <si>
    <t>件</t>
  </si>
  <si>
    <t>划线器</t>
  </si>
  <si>
    <t>材质：铁质；高度：75cm；</t>
  </si>
  <si>
    <t>体操凳</t>
  </si>
  <si>
    <t>2米(颜色可选）
优质松木全实木打造
海绵加层
称重500斤
PU革包面
大螺丝固定
优质五金钢架加固</t>
  </si>
  <si>
    <t>象棋磁性黑板
及</t>
  </si>
  <si>
    <t>中国象棋板面100*100*1.7cm，支架163*85cm，加粗加厚合金边框，面板带有磁性，包含可移动棋斗和磁吸式棋子</t>
  </si>
  <si>
    <t>围棋磁性黑板</t>
  </si>
  <si>
    <t>围棋板面100*100*1.7cm，支架163*85cm，加粗加厚合金边框、面板带有磁性，包含可移动棋斗和磁吸式棋子</t>
  </si>
  <si>
    <t>篮球网</t>
  </si>
  <si>
    <t>类型：比赛专业，材料：全新涤纶，网高：50cm网口：45cm网底：35cm绳粗：6mm网扣：12/13扣</t>
  </si>
  <si>
    <t>软式排球</t>
  </si>
  <si>
    <t>5号软排，重量约280-290G，周长约655-675mm</t>
  </si>
  <si>
    <t>飞盘</t>
  </si>
  <si>
    <t>直径275以上（可回旋），175G，33MM</t>
  </si>
  <si>
    <t>双肩肋木</t>
  </si>
  <si>
    <t>180mm*2700mm</t>
  </si>
  <si>
    <t>间</t>
  </si>
  <si>
    <t>单杠</t>
  </si>
  <si>
    <t>管径：4.2cm 高200cm</t>
  </si>
  <si>
    <t>双杠</t>
  </si>
  <si>
    <t>乒乓球拍</t>
  </si>
  <si>
    <t>规格：直拍/横拍，重量：150g/160g</t>
  </si>
  <si>
    <t>乒乓球台（室外）</t>
  </si>
  <si>
    <t>含室外球台钢网</t>
  </si>
  <si>
    <t>足球门（5人）</t>
  </si>
  <si>
    <t>材质：优质钢材，颜色：白色：适合场所：户外</t>
  </si>
  <si>
    <t>足球门（7人）</t>
  </si>
  <si>
    <t>足球门网（5人）</t>
  </si>
  <si>
    <t>长3.2m，宽（下）1.5m，宽（上）0.8米，高2.1</t>
  </si>
  <si>
    <t>足球门网（7人）</t>
  </si>
  <si>
    <t>长5.5m，宽（下）2m，宽（上）1.1米，高2.1</t>
  </si>
  <si>
    <t>足球门网（11人）</t>
  </si>
  <si>
    <t>长7.3m，宽（下）2.3m，宽（上）1.3米，高2.4</t>
  </si>
  <si>
    <t>排球网</t>
  </si>
  <si>
    <t>规格：9.5X1米,网孔：10X10厘米</t>
  </si>
  <si>
    <t>室外课移动小音箱</t>
  </si>
  <si>
    <r>
      <rPr>
        <sz val="10.5"/>
        <color rgb="FF11192D"/>
        <rFont val="PingFangSC-Medium"/>
        <charset val="134"/>
      </rPr>
      <t>12</t>
    </r>
    <r>
      <rPr>
        <sz val="10.5"/>
        <color rgb="FF11192D"/>
        <rFont val="宋体"/>
        <charset val="134"/>
      </rPr>
      <t>寸重低音</t>
    </r>
    <r>
      <rPr>
        <sz val="10.5"/>
        <color rgb="FF11192D"/>
        <rFont val="PingFangSC-Medium"/>
        <charset val="134"/>
      </rPr>
      <t>+</t>
    </r>
    <r>
      <rPr>
        <sz val="10.5"/>
        <color rgb="FF11192D"/>
        <rFont val="宋体"/>
        <charset val="134"/>
      </rPr>
      <t>无线话筒</t>
    </r>
    <r>
      <rPr>
        <sz val="10.5"/>
        <color rgb="FF11192D"/>
        <rFont val="PingFangSC-Medium"/>
        <charset val="134"/>
      </rPr>
      <t>+</t>
    </r>
    <r>
      <rPr>
        <sz val="10.5"/>
        <color rgb="FF11192D"/>
        <rFont val="宋体"/>
        <charset val="134"/>
      </rPr>
      <t>无线耳麦，充电式，可蓝牙无线连接</t>
    </r>
  </si>
  <si>
    <t>板羽球</t>
  </si>
  <si>
    <t>包含球拍2个、匀速球、快速球、乒乓球、毽子、袋子</t>
  </si>
  <si>
    <t>羽毛球地胶垫</t>
  </si>
  <si>
    <t>1、整片标准场地尺寸：15（L）×7.2(W)  15（L）×1.8(W)×4片
2、厚度：4.5±0.25mm
3、材质要求：表层为1.2mm厚水立方纹纯PVC耐磨防滑表层。间层为单层加强玻纤，不易变形。底层为高密度PVC发泡层，柔软适中、回弹持久、耐冲击。
4、符合室内环保要求，无异味。
5、配套安装、画线和1套收卷器。</t>
  </si>
  <si>
    <t>气排/羽毛球两用架
+钢丝绳羽毛球网</t>
  </si>
  <si>
    <t>1、高度1.55米—2.1米自由调节
2、材质为优质精钢，精选滑轮
3、箱体为47*27*20cm
4、立管内管为38mm，外管为45mm
5、重量为23公斤以上，可以配重80公斤以上
6、羽毛球网为6.1米国际标准双打钢丝绳网</t>
  </si>
  <si>
    <t>羽毛球收卷器</t>
  </si>
  <si>
    <t>羽毛球国际标准双打地胶场地收卷器</t>
  </si>
  <si>
    <t>羽毛球裁判台</t>
  </si>
  <si>
    <t>1、座椅采用优质中空座椅，坚固不变色
2、材质为优质精钢，加厚加重，至少承重250公斤
3、底部采用优质PU轮，方便移动
4、总高为180cm，座椅高150cm,宽度至少70cm
5、喷涂至少3层防锈漆
6、羽毛球网为6.1米国际标准双打钢丝绳网</t>
  </si>
  <si>
    <t>篮球、足球、羽毛球、乒乓球落地记分牌</t>
  </si>
  <si>
    <t xml:space="preserve">1、尺寸为115*145*40cm，重量不低于6公斤
2、材质为加粗优质精钢，黑色烤漆
3、底部采用优质万向可锁死轮，方便移动
4、顶部装有可拆卸白板，配有板擦、大头笔、磁钉等
5、配有红、黑各2套PVC防水记分簿
</t>
  </si>
  <si>
    <t>B-8舞蹈教室配置明细表</t>
  </si>
  <si>
    <t>舞蹈服（女）</t>
  </si>
  <si>
    <t>舞蹈服（男）</t>
  </si>
  <si>
    <t>塑料套凳</t>
  </si>
  <si>
    <t>结实耐用环保PP塑料材质，高37cm，承重300公斤</t>
  </si>
  <si>
    <t>木地板平推拖把</t>
  </si>
  <si>
    <t>布套式
杆材质：不锈钢杆
优质纤细纤维棉头
优质不锈钢转角，多角度旋转清洁</t>
  </si>
  <si>
    <t>B-9小学音乐教室配置明细表</t>
  </si>
  <si>
    <t>五线谱电教板（含支架）</t>
  </si>
  <si>
    <t>1.每通道具有均衡调节，MUTE静音开关，PFL耳机开关，平滑行程推子器；</t>
  </si>
  <si>
    <t>台：谱台大小470*340（mm），冲压圆孔的钢板，卷边以增强谱台强度；
谱台带有2个谱夹，谱夹为两节铁杆中间用弹簧连接，可180度旋转；
谱台可拆卸，螺栓固定，可做0-90度调整，使用螺栓紧固；
谱架最大高度可调至1.45m，3节升降杆，每节均用螺栓紧固；
底脚带防滑胶套，防滑性强，三支脚均为圆角管，增大接地摩擦力，整体稳定性较好；</t>
  </si>
  <si>
    <t>16寸鼓（含鼓架），鼓面直径51cm，鼓身高度51cm,鼓+鼓架总高度80cm左右，配送鼓棒及方巾</t>
  </si>
  <si>
    <t>16寸鼓（含鼓架），鼓面直径40cm，鼓身高度40cm,鼓+鼓架总高度80cm左右，配送鼓棒及方巾</t>
  </si>
  <si>
    <t>柳琴414-A</t>
  </si>
  <si>
    <t>演奏柳琴一级奥氏黄檀木原木抛光专业演奏用琴（414-A）</t>
  </si>
  <si>
    <t>B-10小学舞蹈教室配置明细表</t>
  </si>
  <si>
    <t>B-11小学美术教室配置明细表</t>
  </si>
  <si>
    <t>一、适用范围：适用于小学、初中美术教学使用。
二、技术要求：1. 材质：金属材料；灯罩：球型罩灯；灯杆：钢管，塑料旋钮，内置弹簧。 2. 规格：立式三节可升降、最大调节高度2200mm、照射角度0°-120°，带万向轮。3．要求：整体结实可靠，稳定性良好。表面光滑、无锈斑、划痕。</t>
  </si>
  <si>
    <t>1.配置：
⑴胶辊3件：大号滚筒≥150mm、手柄≥130mm，中号滚筒≥92mm、手柄≥104mm，小号滚筒≥57mm、手柄≥75mm，支架金属镀铬；
⑵磨托1件：磨托头直径≥45mm、磨托手柄≥97mm；
⑶笔刀1件：合金手柄≥100mm；
⑷笔刀刀头3件：锰钢刀头≥35mm；
⑸木刻刀5件：木手柄≥100mm、刀头碳钢材质，
⑹石刻刀1件：精钢材质，长度≥140mm；
⑺油石1件：双面，外观尺寸不小于150mm*45mm*25mm； 
⑻马莲1件：塑料材质，直径：100mm±2mm；
(9)底纹笔1件： 木柄光滑、无毛刺、色泽均匀，刷头采用优质羊毛制成，毛质应整齐均匀，长≥180mm，毛长≥30mm，宽≥30mm；
(10)电烙铁1件：外热式30W，长度≥200mm,外接电源线长度≥900mm；
(11)素描铅笔2支；
(12)油画刀5把：木质手柄，漆面处理，不锈钢刀头，长度≥160mm。
(13)版画油墨2瓶：不小于50ml.
(14)印床：木质，漆面处理，长宽高：95mm*65mm*43mm
2.中空吹塑定位包装，所有产品均有单独卡槽定位于箱子内，不得串动，便于携带、存放。</t>
  </si>
  <si>
    <t>一、适用范围：适用于小学、初中美术教学使用。
二、技术要求：1．配置：⑴调色板1个；⑵毛笔8支：大中小提斗、大中小白云、花枝俏、小依纹各1支；⑶水粉笔 1-12#各1支；⑷油画笔1-12#各1支；⑸24眼调色盒1件，2．中空吹塑定位包装，所有产品均有单独卡槽定位于箱子内，不得串动，便于携带、存放。</t>
  </si>
  <si>
    <t>1、A4切割垫板一块；2、剪刀1件：无刃、圆头，总长度不小于160mm；3、有机直尺1件：长300mm；4、花边剪3件：铁口花边剪，刀头总长度不小于60mm；5、打孔器1件：手握式单孔打孔器，有纸屑收集装置，手握处防滑细纹，最大打孔能力可打8张纸，打孔直径6mm；6、美工刀一件，ABS塑料材质手柄，小号刀片；7、订书机一件；8、蛇形尺1件：长300mm。 中空吹塑定位包装，所有产品均有单独卡槽定位于箱子内，不得串动。</t>
  </si>
  <si>
    <t>塑料颜料盒，21.5*12.5*3cm</t>
  </si>
  <si>
    <t>塑料材质椭圆调色盘</t>
  </si>
  <si>
    <t>绒布，各色，尺寸：1200mm×800mm。</t>
  </si>
  <si>
    <t>uv银黑双面加厚遮光布、尺寸2200mm×1900mm</t>
  </si>
  <si>
    <t>画架：规格：高度1720mm,最大升降高度230mm，可调节高度，可通过前倾与后仰实现角度调节，可纵置全开画板。材质：榉木材质，支架边框宽不低于41mm，厚度不低于22mm，含上卡槽和底托，底托尺寸不小于530mm*105mm，含可置物隔层，隔层深度不低于72mm。工艺精细，表面光洁，环保清漆处理，漆面均匀光亮。画板：1、规格≥600mm×900mm×18mm；2、材质：双面椴木，四周实木边框；3、要求：对角线平面误差小于2mm，四边直角误差小于2mm，边框气钉眼需进行表面处理。整体板面平整、表面光滑、洁净、无毛刺。椅：1.规格：凳面直径不低于300mm，升降高度480mm到650mm；2.材质：优质榉木；3.要求：升降式架构，支撑稳定，牢固可靠，工艺精细，表面光洁，环保清漆处理，漆面均匀光亮。</t>
  </si>
  <si>
    <t>桌面尺寸:900x600mm，桌高800mm，钢化玻璃面板，LED屏幕，数字触摸开关，带刻度尺 、护眼层电源线、原装插头、无极调光。（带灯光）</t>
  </si>
  <si>
    <t>器皿（花瓶、砂锅、玻璃杯、瓷盘、瓷碗、编织篮、陶罐、铝壶各两件）；</t>
  </si>
  <si>
    <t>B-12小学书法教室配置明细表</t>
  </si>
  <si>
    <t>800-1800。白色含背板</t>
  </si>
  <si>
    <t>半生熟</t>
  </si>
  <si>
    <t>加厚米字格毛边纸</t>
  </si>
  <si>
    <t>书画专用墨汁，无刺鼻味，450ml</t>
  </si>
  <si>
    <t>音响系统</t>
  </si>
  <si>
    <t>规格：1800*1200*400；1.基材：榆木，纹理颜色一致，无结疤，无瑕疵，经过烘干处理，木材含水率8-12%。五金件：采用优质五金； 2.结构：仿古样式，榫卯结构，所有边角倒角，不伤手；3.油漆：环保隐孔亚光油漆。</t>
  </si>
  <si>
    <t>高清教学展示台</t>
  </si>
  <si>
    <t>160万像素，自动个对焦，180度镜头旋转</t>
  </si>
  <si>
    <t>B-13小学体育器材室配置明细表</t>
  </si>
  <si>
    <t>配备数量</t>
  </si>
  <si>
    <t>三排60道、日期时钟、每日闹钟、倒计时、节拍器(1-320)、自动关机、可同时记录60个人的成绩</t>
  </si>
  <si>
    <t>发令枪</t>
  </si>
  <si>
    <t>运动会起泡发令器，发令套装100发</t>
  </si>
  <si>
    <t>发令台</t>
  </si>
  <si>
    <t>材质：优势防滑钢板；pu放滑轮；可移动；高度：180-230cm可调节</t>
  </si>
  <si>
    <t>起跑器</t>
  </si>
  <si>
    <t>1、起跑器主要由底座和踏脚座组成。
2、起跑器底座采用铝合金制作，通过定位销与地面接触，防止移位。
3、起跑器踏脚座分固定座和活动座，均为铝铸件，活动座面板采用橡胶层，起防滑作用，活动座面板斜度可调。
4、起跑器设置提手，移动方便。
材质：铝合金，长度：≥90cm</t>
  </si>
  <si>
    <t>接力棒</t>
  </si>
  <si>
    <t>产品尺寸：长30cm直径3cm，产品材质：pvc/木质
产品用途：用于比赛、训练
产品颜色：红白相间</t>
  </si>
  <si>
    <t>小沙包</t>
  </si>
  <si>
    <t>钢卷米尺</t>
  </si>
  <si>
    <r>
      <rPr>
        <sz val="11"/>
        <rFont val="Times New Roman"/>
        <charset val="134"/>
      </rPr>
      <t>50m</t>
    </r>
    <r>
      <rPr>
        <sz val="11"/>
        <rFont val="宋体"/>
        <charset val="134"/>
      </rPr>
      <t>、</t>
    </r>
    <r>
      <rPr>
        <sz val="11"/>
        <rFont val="Times New Roman"/>
        <charset val="134"/>
      </rPr>
      <t>20m</t>
    </r>
  </si>
  <si>
    <t>卷</t>
  </si>
  <si>
    <t>5 m</t>
  </si>
  <si>
    <t>皮尺</t>
  </si>
  <si>
    <r>
      <rPr>
        <sz val="11"/>
        <rFont val="Times New Roman"/>
        <charset val="134"/>
      </rPr>
      <t>50m</t>
    </r>
    <r>
      <rPr>
        <sz val="11"/>
        <rFont val="宋体"/>
        <charset val="134"/>
      </rPr>
      <t>、</t>
    </r>
    <r>
      <rPr>
        <sz val="11"/>
        <rFont val="Times New Roman"/>
        <charset val="134"/>
      </rPr>
      <t>10m</t>
    </r>
  </si>
  <si>
    <t>跳高丈量尺</t>
  </si>
  <si>
    <t>2.5m</t>
  </si>
  <si>
    <t>垒球</t>
  </si>
  <si>
    <t>背越式跳高器材组合（定制）</t>
  </si>
  <si>
    <t>跳高架，调节高度：30-230cm，单位：2只/副，产品重量：9kg/副，产品材质：铝合金方管/铁质底座（含配套专用调高杆两幅）</t>
  </si>
  <si>
    <t>套（室外定制）</t>
  </si>
  <si>
    <t>背越式体操垫，5m*3m*厚60cm,内置材料：高密度纯海绵，外包布料：
三层，里边是帆布，中间是PVC上边是10公分网眼软单</t>
  </si>
  <si>
    <t>防护棚尺寸：5.4*3.4*1.2m，全部使用钢板、表面高温喷塑处理、中间采用落水槽、不存在接缝处漏水</t>
  </si>
  <si>
    <t>横竿</t>
  </si>
  <si>
    <t>竹竿</t>
  </si>
  <si>
    <t>摸高器</t>
  </si>
  <si>
    <t>起跳垫</t>
  </si>
  <si>
    <r>
      <rPr>
        <sz val="11"/>
        <rFont val="宋体"/>
        <charset val="134"/>
        <scheme val="minor"/>
      </rPr>
      <t>体操垫（2米</t>
    </r>
    <r>
      <rPr>
        <sz val="11"/>
        <rFont val="SimSun"/>
        <charset val="134"/>
      </rPr>
      <t>＊</t>
    </r>
    <r>
      <rPr>
        <sz val="11"/>
        <rFont val="宋体"/>
        <charset val="134"/>
        <scheme val="minor"/>
      </rPr>
      <t>1米硬垫）</t>
    </r>
  </si>
  <si>
    <t>2米*1米硬垫，外皮材质：加厚加密4*4有机硅帆布，内胆材质：高密度海绵</t>
  </si>
  <si>
    <t>信号旗</t>
  </si>
  <si>
    <t>面</t>
  </si>
  <si>
    <t>计时裁判台</t>
  </si>
  <si>
    <t>24座伸缩移动看台带板；3.2（cm）；
304不锈钢，厚度2.5以上</t>
  </si>
  <si>
    <t>实心球</t>
  </si>
  <si>
    <t>1Kg</t>
  </si>
  <si>
    <t>铅球</t>
  </si>
  <si>
    <t>3 Kg</t>
  </si>
  <si>
    <t>小篮球</t>
  </si>
  <si>
    <t>小型篮球架</t>
  </si>
  <si>
    <t>可移动式篮球架</t>
  </si>
  <si>
    <t>篮球记录牌</t>
  </si>
  <si>
    <t>5号软排</t>
  </si>
  <si>
    <t>小型排球架</t>
  </si>
  <si>
    <t>规格：底座、立柱、锁绳装置组成。
特点：底座采用铸件，底部配有防滑、防震垫，增强底座的稳定性。
立柱选用中40×3.5mm无缝管制作，立柱配有网购，置网方便。（底座装有PU滚轮，移动方便且不损伤地板。）</t>
  </si>
  <si>
    <t>专业赛事级球网</t>
  </si>
  <si>
    <t>裁判台</t>
  </si>
  <si>
    <t>小足球</t>
  </si>
  <si>
    <r>
      <rPr>
        <sz val="11"/>
        <rFont val="Times New Roman"/>
        <charset val="134"/>
      </rPr>
      <t>4</t>
    </r>
    <r>
      <rPr>
        <sz val="11"/>
        <rFont val="宋体"/>
        <charset val="134"/>
      </rPr>
      <t>号</t>
    </r>
  </si>
  <si>
    <t>小型足球门</t>
  </si>
  <si>
    <t>小足球网</t>
  </si>
  <si>
    <t>小皮球</t>
  </si>
  <si>
    <t>气筒</t>
  </si>
  <si>
    <t>乒乓球计分牌</t>
  </si>
  <si>
    <t>乒乓球</t>
  </si>
  <si>
    <t>材质：ABS树脂，安全环保无毒，结实耐用，具有更精准圆度，更弹更快，更小变形，硬度更高，更耐打，更耐寒耐热
尺寸：40mm+
颜色：白色、黄色
包装：10只/盒
保留乒乓球的缝隙、更容易形成击打重心保证击球度</t>
  </si>
  <si>
    <t>只数：6只装（1筒），球分类：尼龙球，羽毛球球头分类：整体软木(高档)，羽毛球毛片分类：尼龙</t>
  </si>
  <si>
    <t>球车</t>
  </si>
  <si>
    <t>加厚不绣钢组合式球车(1100*630*850）</t>
  </si>
  <si>
    <t>辆</t>
  </si>
  <si>
    <t>体操棒</t>
  </si>
  <si>
    <t>小哑铃</t>
  </si>
  <si>
    <t>短跳绳</t>
  </si>
  <si>
    <t>220—250cm</t>
  </si>
  <si>
    <t>长跳绳</t>
  </si>
  <si>
    <t>450—500cm</t>
  </si>
  <si>
    <t>拔河绳</t>
  </si>
  <si>
    <t>14—15m</t>
  </si>
  <si>
    <t>爬绳爬竿</t>
  </si>
  <si>
    <t>小学型</t>
  </si>
  <si>
    <t>肋木</t>
  </si>
  <si>
    <t>平梯</t>
  </si>
  <si>
    <t>架</t>
  </si>
  <si>
    <t>软梯</t>
  </si>
  <si>
    <t>小体操垫</t>
  </si>
  <si>
    <r>
      <rPr>
        <sz val="11"/>
        <rFont val="Times New Roman"/>
        <charset val="134"/>
      </rPr>
      <t>60</t>
    </r>
    <r>
      <rPr>
        <sz val="11"/>
        <rFont val="宋体"/>
        <charset val="134"/>
      </rPr>
      <t>×</t>
    </r>
    <r>
      <rPr>
        <sz val="11"/>
        <rFont val="Times New Roman"/>
        <charset val="134"/>
      </rPr>
      <t>60</t>
    </r>
    <r>
      <rPr>
        <sz val="11"/>
        <rFont val="宋体"/>
        <charset val="134"/>
      </rPr>
      <t>折叠</t>
    </r>
  </si>
  <si>
    <t>大体操垫</t>
  </si>
  <si>
    <t>彩带</t>
  </si>
  <si>
    <t>条</t>
  </si>
  <si>
    <t>身高测试仪</t>
  </si>
  <si>
    <t>体重测试仪</t>
  </si>
  <si>
    <t>肺活量测试仪</t>
  </si>
  <si>
    <t>立定跳远测试垫</t>
  </si>
  <si>
    <t>握力计</t>
  </si>
  <si>
    <t>尺寸：长19.6CM*宽12.7CM*厚3CM
颜色:蓝色、黑色
分度值:0.1kg/0.4lb
量程:180kg/396lb
材料:高密度工程塑料
面板:中/英文面板可选</t>
  </si>
  <si>
    <t>坐位体前屈测试仪</t>
  </si>
  <si>
    <t>拉力器</t>
  </si>
  <si>
    <t>弹簧式</t>
  </si>
  <si>
    <t>呼啦圈</t>
  </si>
  <si>
    <t>毽子</t>
  </si>
  <si>
    <t>武术棍</t>
  </si>
  <si>
    <t>木制品</t>
  </si>
  <si>
    <t>小学体育组合式教具</t>
  </si>
  <si>
    <t>扩音器</t>
  </si>
  <si>
    <t>手提式</t>
  </si>
  <si>
    <t>保健箱</t>
  </si>
  <si>
    <t>14寸大号，36cm*20cm*22cm,防雨防潮，环保材质，手提/肩背，双安全锁，加厚环保pp材质托盘。14寸大号，36cm*20cm*22cm,防雨防潮，环保材质，手提/肩背，双安全锁，加厚环保pp材质托盘。箱内包括：红花油、双氧水、纱布敷料、速冷冰袋、体温计、清洗盐、清凉油、人工呼吸面罩、橡胶手套、烧伤药膏，医用酒精，碘伏，创可贴，胶布，绷带，卫生棉签，剪刀，镊子止血带（长度≥30 cm）、风油精、医用外科口罩、安全别针、三角绷带等</t>
  </si>
  <si>
    <t>包含球拍2个、匀速球、快速球、乒乓球、袋子</t>
  </si>
  <si>
    <t>收纳箱</t>
  </si>
  <si>
    <t>容量：＞200ml,材质：塑料</t>
  </si>
  <si>
    <t>收纳筐</t>
  </si>
  <si>
    <t>加厚塑料带铁耳，长度：＞60cm，宽度：大于40cm</t>
  </si>
  <si>
    <t>象棋磁性黑板</t>
  </si>
  <si>
    <t>中国象棋板面100*100*1.7cm，支架163*85cm，加粗加厚合金边框，面板带有磁性，包含可移动棋斗</t>
  </si>
  <si>
    <t>磁性大象棋</t>
  </si>
  <si>
    <t>磁性中国象棋、直径8cm；塑料材质中间磁石</t>
  </si>
  <si>
    <t>围棋板面100*100*1.7cm，支架163*85cm，加粗加厚合金边框、面板带有磁性，包含可移动棋斗</t>
  </si>
  <si>
    <t>磁性大围棋</t>
  </si>
  <si>
    <t>实心磁铁围棋子，直径4cm,黑白子各180个</t>
  </si>
  <si>
    <t>塑料跨栏架（60厘米）</t>
  </si>
  <si>
    <t>高度60厘米，产品材质：PVC
产品颜色：粉色、黄色、荧光绿、蓝色、红色
产品说明：适用于足球篮球等运动员体能敏捷训练</t>
  </si>
  <si>
    <t>塑料跨栏架（70厘米）</t>
  </si>
  <si>
    <t>高度70厘米，产品材质：PVC
产品颜色：粉色、黄色、荧光绿、蓝色、红色
产品说明：适用于足球篮球等运动员体能敏捷训练</t>
  </si>
  <si>
    <t>跑酷A字板-小龄</t>
  </si>
  <si>
    <t>948x1000x800MM，由金属架支撑，外封木板和
防滑人革，顶部设置木棒，可以实现调整800至700的高度，适用于不同难度，有防
撞条。</t>
  </si>
  <si>
    <t>跑酷T型架</t>
  </si>
  <si>
    <t>1000*1000*800mm ，由金属架支撑，外封木板和
防滑人革，顶部设有U型穿
杆，高度可调，底部设有杠
杆结构的轮组结构，可以方
便移动，有防撞条
含垫子</t>
  </si>
  <si>
    <t>梯形跳箱</t>
  </si>
  <si>
    <t>100CM*80CM*85CM，木框+外包进口环保防滑防撕裂PVC夹网布</t>
  </si>
  <si>
    <t>弹跳跳箱</t>
  </si>
  <si>
    <t>共四段，每一段长90 CM，宽75 CM，高分别15、30、45、60CM,内填珍珠棉+再生海绵，外包进口环保防滑防撕裂pvc夹网布，一套约40公斤左右，较稳固，不易滑动</t>
  </si>
  <si>
    <t>2米软体平衡木</t>
  </si>
  <si>
    <t>长200CM，上宽20CM，下宽30CM，高30CM,内为全部再生海绵，外进口环保防滑防撕裂PVC夹网布。</t>
  </si>
  <si>
    <t>软式药球</t>
  </si>
  <si>
    <t>5kg</t>
  </si>
  <si>
    <t>往返跑标志物</t>
  </si>
  <si>
    <t>1500*400*400
材质为50mm*60mm方钢管，管壁厚度3.0mm。适用于江苏省第二十届运动会体能闯关7-8岁组别、9-10岁组别、11-12岁组别</t>
  </si>
  <si>
    <t>匍匐网</t>
  </si>
  <si>
    <t>尺寸200乘150乘50厘米，含垫子</t>
  </si>
  <si>
    <t>B-14学生活动室配置明细表</t>
  </si>
  <si>
    <t>备注</t>
  </si>
  <si>
    <t>乒乓球台</t>
  </si>
  <si>
    <t>规格尺寸：
台面厚度：15mm
▲球台尺寸：2740×1525×760（mm）
包装尺寸：1650×1460×120（mm）
▲台面颜色：蓝色
台面材质：密度板
台面尺寸：常规尺寸
有无脚轮：无脚轮
物理性能：
▲弹性：230-260mm
▲弹性均匀度：≤15mm
球台稳定性：≤10
平面度：≤5mm
台脚优质钢管联结</t>
  </si>
  <si>
    <t>初中2小学8</t>
  </si>
  <si>
    <t>乒乓球网架</t>
  </si>
  <si>
    <t>装网方式：内置
装台方式：螺旋式，螺旋式设计更牢固，经常拆卸不易滑丝。
网柱高度：152.5+4mm
配置：409L网
离台高度：152.5±3mm
夹紧强度：&gt;10N
聚乙烯材质编织网，不发硬，耐用结实，寿命长.</t>
  </si>
  <si>
    <t>初中4小学4</t>
  </si>
  <si>
    <t>乒乓球挡板</t>
  </si>
  <si>
    <t>规格：约1400*750mm
装箱尺寸：约1330*360*140mm
特点：新型高强度轻质框架+弹力布挡板，更好平整度和直线度。组装式轻型挡板。框架可分拆，运输体积、存储体积大幅降低。</t>
  </si>
  <si>
    <t>初中20小学20</t>
  </si>
  <si>
    <t>乒乓球地胶</t>
  </si>
  <si>
    <t>产品规格：宽1.8m厚度4.8mm
1、1.2mm厚高韧分子超强耐磨防滑层
2、DWRL双耐磨层
3、65g/玻璃纤维稳定层加玻纤网格布稳定
4、高弹吸震缓冲层
5、专用吸盘防移动技术
6、16.4*7.2，以实际面积计算。</t>
  </si>
  <si>
    <t>平方</t>
  </si>
  <si>
    <t>初中120小学120</t>
  </si>
  <si>
    <t>盒</t>
  </si>
  <si>
    <t>初中10小学10</t>
  </si>
  <si>
    <t>B-15体质测试室配置明细表</t>
  </si>
  <si>
    <t>视力测试仪</t>
  </si>
  <si>
    <t>测试距离2.5米
铝合金边框，1.2厘米厚度
磨砂面板，不掉色不变形
插电使用LED发光，6种亮度
可调</t>
  </si>
  <si>
    <t>初中2小学2</t>
  </si>
  <si>
    <t>身高体重测试仪</t>
  </si>
  <si>
    <t>屏幕显示：4.3寸VA触摸屏
测量方式：高精密超声波并具有自动温度补偿功能
身高范围：50-200CM，分度值0.5CM或0.1CM
身高精度：土0.5CM
测量方式：精密电阻应变式传感器
体重范围：5.0-500KG，分度值0.1KG或0.01KG
体重精度：土0.1KG
电源电压：AC100-240V (50Hz/60Hz)
折叠后高度120CM
数据通信：RS-232串口（标配）；蓝牙2.0/4.0（选配）
长*宽*高：480*340*2300mm</t>
  </si>
  <si>
    <t>初中1小学1</t>
  </si>
  <si>
    <t>产品尺寸:18.5×13.5×4.8cm
量程:10000ml
工作环境:0-40℃, ≤90%RH
储存环境:-10-50℃, ≤75%
分度:1ml
精度:1%F.S（气体容积以当时状态计）
电源:通过专用稳压器接220v土10%外接电源</t>
  </si>
  <si>
    <t>初中6小学6</t>
  </si>
  <si>
    <t>尺寸：25*53cm
材质：高密度板材+铝合金管地板
调节高度：30.5-31.7cm
量程：-20-40cm
电子游标,操作简单，测量准确，更方便</t>
  </si>
  <si>
    <t>初中4小学6</t>
  </si>
  <si>
    <t>300cm*50cm；红色；防滑跳远垫；刻度:50-270cm;分度值：1cm；厚度：2cm’</t>
  </si>
  <si>
    <t>医务保健室配置明细表</t>
  </si>
  <si>
    <t>品牌2</t>
  </si>
  <si>
    <t>品牌3</t>
  </si>
  <si>
    <t>候诊椅</t>
  </si>
  <si>
    <t>饮水机</t>
  </si>
  <si>
    <t>体温计</t>
  </si>
  <si>
    <t>血压计</t>
  </si>
  <si>
    <t>听诊器</t>
  </si>
  <si>
    <t>镊子</t>
  </si>
  <si>
    <t>压舌板</t>
  </si>
  <si>
    <t>医用手电筒</t>
  </si>
  <si>
    <t>叩诊锤</t>
  </si>
  <si>
    <t>止血钳</t>
  </si>
  <si>
    <t>缝合针</t>
  </si>
  <si>
    <t>视力表灯箱</t>
  </si>
  <si>
    <t>变色图谱</t>
  </si>
  <si>
    <t>本</t>
  </si>
  <si>
    <t>身高体重计</t>
  </si>
  <si>
    <t>紫外线消毒灯</t>
  </si>
  <si>
    <t>移动式担架</t>
  </si>
  <si>
    <t>观察室诊床</t>
  </si>
  <si>
    <t>药品柜</t>
  </si>
  <si>
    <t>资料柜</t>
  </si>
  <si>
    <t>医疗废物桶</t>
  </si>
  <si>
    <t>生活垃圾桶</t>
  </si>
  <si>
    <t>白大褂(短长)</t>
  </si>
  <si>
    <t>脸盆</t>
  </si>
  <si>
    <t>脸盆架</t>
  </si>
  <si>
    <t>检查床</t>
  </si>
  <si>
    <t>医用冷藏柜</t>
  </si>
  <si>
    <t>带盖方盘</t>
  </si>
  <si>
    <t>屏风</t>
  </si>
  <si>
    <t>便携式药箱</t>
  </si>
  <si>
    <t>手术剪刀</t>
  </si>
  <si>
    <t>隔离支架</t>
  </si>
  <si>
    <t>其它器材</t>
  </si>
  <si>
    <t>心理咨询室配置明细表</t>
  </si>
  <si>
    <t>心理信箱（36.2×33×13CM）</t>
  </si>
  <si>
    <t>奥博（湖南）</t>
  </si>
  <si>
    <t>容大天成（北京）</t>
  </si>
  <si>
    <t>时光（浙江）</t>
  </si>
  <si>
    <t>沙盘游戏治疗套装（个体沙盘+团体沙盘+沙具+陈列柜等）</t>
  </si>
  <si>
    <t>阳光</t>
  </si>
  <si>
    <t>京师博仁</t>
  </si>
  <si>
    <t>心理测评管理系统软件</t>
  </si>
  <si>
    <t>同创心理（北京）</t>
  </si>
  <si>
    <t>菲创心理（成都）</t>
  </si>
  <si>
    <t>情绪宣泄器材（沙袋人+拳击手套）</t>
  </si>
  <si>
    <t>爱倍健</t>
  </si>
  <si>
    <t>莱武</t>
  </si>
  <si>
    <t>慧心</t>
  </si>
  <si>
    <t>音乐减压放松椅</t>
  </si>
  <si>
    <t>盛世心源</t>
  </si>
  <si>
    <t>普才</t>
  </si>
  <si>
    <t>广众心理</t>
  </si>
  <si>
    <t>艺术屏风（尺寸定制）</t>
  </si>
  <si>
    <t>盈晖</t>
  </si>
  <si>
    <t>义善居</t>
  </si>
  <si>
    <t>AMX（艾米轩）</t>
  </si>
  <si>
    <t>心理宣传挂画（尺寸形状内容定制）</t>
  </si>
  <si>
    <t>映画</t>
  </si>
  <si>
    <t>古德装饰画</t>
  </si>
  <si>
    <t>杰特明</t>
  </si>
  <si>
    <t>幅</t>
  </si>
  <si>
    <t>时尚时钟</t>
  </si>
  <si>
    <t>宜匠造</t>
  </si>
  <si>
    <t>北极星</t>
  </si>
  <si>
    <t>巴科达</t>
  </si>
  <si>
    <t>团体心理辅导拓展活动器材（选配）</t>
  </si>
  <si>
    <t>黄贝鸭</t>
  </si>
  <si>
    <t>开拓者</t>
  </si>
  <si>
    <t>喵呗</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</si>
</sst>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804]#,##0.00;[$¥-804]\-#,##0.00"/>
    <numFmt numFmtId="177" formatCode="[DBNum2][$RMB]General;[Red][DBNum2][$RMB]General"/>
    <numFmt numFmtId="178" formatCode="0.00_ "/>
  </numFmts>
  <fonts count="72">
    <font>
      <sz val="11"/>
      <color theme="1"/>
      <name val="宋体"/>
      <charset val="134"/>
      <scheme val="minor"/>
    </font>
    <font>
      <b/>
      <sz val="16"/>
      <color theme="1"/>
      <name val="宋体"/>
      <charset val="134"/>
      <scheme val="minor"/>
    </font>
    <font>
      <sz val="12"/>
      <color theme="1"/>
      <name val="宋体"/>
      <charset val="134"/>
    </font>
    <font>
      <b/>
      <sz val="12"/>
      <color theme="1"/>
      <name val="宋体"/>
      <charset val="134"/>
    </font>
    <font>
      <sz val="12"/>
      <color theme="1"/>
      <name val="宋体"/>
      <charset val="134"/>
      <scheme val="minor"/>
    </font>
    <font>
      <sz val="11"/>
      <name val="宋体"/>
      <charset val="134"/>
      <scheme val="minor"/>
    </font>
    <font>
      <sz val="12"/>
      <name val="宋体"/>
      <charset val="134"/>
    </font>
    <font>
      <b/>
      <sz val="16"/>
      <name val="宋体"/>
      <charset val="134"/>
      <scheme val="minor"/>
    </font>
    <font>
      <b/>
      <sz val="12"/>
      <name val="宋体"/>
      <charset val="134"/>
    </font>
    <font>
      <sz val="10"/>
      <name val="宋体"/>
      <charset val="134"/>
      <scheme val="minor"/>
    </font>
    <font>
      <b/>
      <sz val="11"/>
      <name val="宋体"/>
      <charset val="134"/>
      <scheme val="minor"/>
    </font>
    <font>
      <sz val="11"/>
      <name val="宋体"/>
      <charset val="134"/>
    </font>
    <font>
      <b/>
      <sz val="16"/>
      <name val="方正小标宋_GBK"/>
      <charset val="134"/>
    </font>
    <font>
      <b/>
      <sz val="16"/>
      <name val="宋体"/>
      <charset val="134"/>
    </font>
    <font>
      <b/>
      <sz val="11"/>
      <name val="宋体"/>
      <charset val="134"/>
    </font>
    <font>
      <sz val="11"/>
      <name val="Times New Roman"/>
      <charset val="134"/>
    </font>
    <font>
      <sz val="11"/>
      <color theme="1"/>
      <name val="宋体"/>
      <charset val="134"/>
    </font>
    <font>
      <sz val="11"/>
      <color theme="1"/>
      <name val="微软雅黑"/>
      <charset val="134"/>
    </font>
    <font>
      <b/>
      <sz val="11"/>
      <color theme="1"/>
      <name val="微软雅黑"/>
      <charset val="134"/>
    </font>
    <font>
      <sz val="15"/>
      <color theme="1"/>
      <name val="宋体"/>
      <charset val="134"/>
      <scheme val="minor"/>
    </font>
    <font>
      <sz val="12"/>
      <color theme="1"/>
      <name val="微软雅黑"/>
      <charset val="134"/>
    </font>
    <font>
      <b/>
      <sz val="11"/>
      <color theme="1"/>
      <name val="宋体"/>
      <charset val="134"/>
      <scheme val="minor"/>
    </font>
    <font>
      <sz val="10.5"/>
      <name val="宋体"/>
      <charset val="134"/>
      <scheme val="minor"/>
    </font>
    <font>
      <sz val="11"/>
      <color theme="9"/>
      <name val="宋体"/>
      <charset val="134"/>
      <scheme val="minor"/>
    </font>
    <font>
      <sz val="12"/>
      <color indexed="8"/>
      <name val="宋体"/>
      <charset val="134"/>
    </font>
    <font>
      <sz val="10"/>
      <color theme="1"/>
      <name val="宋体"/>
      <charset val="134"/>
      <scheme val="minor"/>
    </font>
    <font>
      <sz val="10"/>
      <name val="宋体"/>
      <charset val="134"/>
    </font>
    <font>
      <b/>
      <sz val="18"/>
      <color theme="1"/>
      <name val="宋体"/>
      <charset val="134"/>
      <scheme val="minor"/>
    </font>
    <font>
      <sz val="12"/>
      <name val="宋体"/>
      <charset val="134"/>
      <scheme val="minor"/>
    </font>
    <font>
      <sz val="10.5"/>
      <color theme="1"/>
      <name val="宋体"/>
      <charset val="134"/>
      <scheme val="minor"/>
    </font>
    <font>
      <sz val="10.5"/>
      <color theme="1"/>
      <name val="宋体"/>
      <charset val="134"/>
    </font>
    <font>
      <sz val="10.5"/>
      <color theme="1"/>
      <name val="等线"/>
      <charset val="134"/>
    </font>
    <font>
      <sz val="12"/>
      <color theme="1"/>
      <name val="等线"/>
      <charset val="134"/>
    </font>
    <font>
      <sz val="10.5"/>
      <name val="宋体"/>
      <charset val="134"/>
    </font>
    <font>
      <b/>
      <sz val="14"/>
      <name val="宋体"/>
      <charset val="134"/>
      <scheme val="minor"/>
    </font>
    <font>
      <b/>
      <sz val="14"/>
      <name val="宋体"/>
      <charset val="134"/>
    </font>
    <font>
      <sz val="10.5"/>
      <color rgb="FF11192D"/>
      <name val="PingFangSC-Medium"/>
      <charset val="134"/>
    </font>
    <font>
      <sz val="10"/>
      <color rgb="FF000000"/>
      <name val="宋体"/>
      <charset val="134"/>
    </font>
    <font>
      <sz val="10"/>
      <color indexed="8"/>
      <name val="宋体"/>
      <charset val="134"/>
    </font>
    <font>
      <b/>
      <sz val="10"/>
      <name val="宋体"/>
      <charset val="134"/>
      <scheme val="minor"/>
    </font>
    <font>
      <b/>
      <sz val="10"/>
      <name val="宋体"/>
      <charset val="134"/>
    </font>
    <font>
      <sz val="18"/>
      <color rgb="FFFF0000"/>
      <name val="宋体"/>
      <charset val="134"/>
      <scheme val="minor"/>
    </font>
    <font>
      <sz val="10.5"/>
      <color rgb="FF4E4E4E"/>
      <name val="宋体"/>
      <charset val="134"/>
    </font>
    <font>
      <sz val="14"/>
      <name val="宋体"/>
      <charset val="134"/>
      <scheme val="minor"/>
    </font>
    <font>
      <sz val="10"/>
      <color theme="1"/>
      <name val="宋体"/>
      <charset val="134"/>
    </font>
    <font>
      <b/>
      <sz val="10"/>
      <color theme="1"/>
      <name val="宋体"/>
      <charset val="134"/>
    </font>
    <font>
      <b/>
      <sz val="14"/>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0"/>
      <name val="Helv"/>
      <charset val="134"/>
    </font>
    <font>
      <sz val="12"/>
      <name val="Times New Roman"/>
      <charset val="134"/>
    </font>
    <font>
      <sz val="11"/>
      <name val="SimSun"/>
      <charset val="134"/>
    </font>
    <font>
      <b/>
      <sz val="11"/>
      <color rgb="FFFF0000"/>
      <name val="宋体"/>
      <charset val="134"/>
      <scheme val="minor"/>
    </font>
    <font>
      <sz val="10.5"/>
      <color rgb="FF11192D"/>
      <name val="宋体"/>
      <charset val="134"/>
    </font>
  </fonts>
  <fills count="38">
    <fill>
      <patternFill patternType="none"/>
    </fill>
    <fill>
      <patternFill patternType="gray125"/>
    </fill>
    <fill>
      <patternFill patternType="solid">
        <fgColor theme="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5">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7"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0" fillId="7" borderId="9" applyNumberFormat="0" applyFont="0" applyAlignment="0" applyProtection="0">
      <alignment vertical="center"/>
    </xf>
    <xf numFmtId="0" fontId="49" fillId="0" borderId="0" applyNumberFormat="0" applyFill="0" applyBorder="0" applyAlignment="0" applyProtection="0">
      <alignment vertical="center"/>
    </xf>
    <xf numFmtId="0" fontId="50" fillId="0" borderId="0" applyNumberFormat="0" applyFill="0" applyBorder="0" applyAlignment="0" applyProtection="0">
      <alignment vertical="center"/>
    </xf>
    <xf numFmtId="0" fontId="51" fillId="0" borderId="0" applyNumberFormat="0" applyFill="0" applyBorder="0" applyAlignment="0" applyProtection="0">
      <alignment vertical="center"/>
    </xf>
    <xf numFmtId="0" fontId="52" fillId="0" borderId="10" applyNumberFormat="0" applyFill="0" applyAlignment="0" applyProtection="0">
      <alignment vertical="center"/>
    </xf>
    <xf numFmtId="0" fontId="53" fillId="0" borderId="10" applyNumberFormat="0" applyFill="0" applyAlignment="0" applyProtection="0">
      <alignment vertical="center"/>
    </xf>
    <xf numFmtId="0" fontId="54" fillId="0" borderId="11" applyNumberFormat="0" applyFill="0" applyAlignment="0" applyProtection="0">
      <alignment vertical="center"/>
    </xf>
    <xf numFmtId="0" fontId="54" fillId="0" borderId="0" applyNumberFormat="0" applyFill="0" applyBorder="0" applyAlignment="0" applyProtection="0">
      <alignment vertical="center"/>
    </xf>
    <xf numFmtId="0" fontId="55" fillId="8" borderId="12" applyNumberFormat="0" applyAlignment="0" applyProtection="0">
      <alignment vertical="center"/>
    </xf>
    <xf numFmtId="0" fontId="56" fillId="9" borderId="13" applyNumberFormat="0" applyAlignment="0" applyProtection="0">
      <alignment vertical="center"/>
    </xf>
    <xf numFmtId="0" fontId="57" fillId="9" borderId="12" applyNumberFormat="0" applyAlignment="0" applyProtection="0">
      <alignment vertical="center"/>
    </xf>
    <xf numFmtId="0" fontId="58" fillId="10" borderId="14" applyNumberFormat="0" applyAlignment="0" applyProtection="0">
      <alignment vertical="center"/>
    </xf>
    <xf numFmtId="0" fontId="59" fillId="0" borderId="15" applyNumberFormat="0" applyFill="0" applyAlignment="0" applyProtection="0">
      <alignment vertical="center"/>
    </xf>
    <xf numFmtId="0" fontId="60" fillId="0" borderId="16" applyNumberFormat="0" applyFill="0" applyAlignment="0" applyProtection="0">
      <alignment vertical="center"/>
    </xf>
    <xf numFmtId="0" fontId="61" fillId="11" borderId="0" applyNumberFormat="0" applyBorder="0" applyAlignment="0" applyProtection="0">
      <alignment vertical="center"/>
    </xf>
    <xf numFmtId="0" fontId="62" fillId="12" borderId="0" applyNumberFormat="0" applyBorder="0" applyAlignment="0" applyProtection="0">
      <alignment vertical="center"/>
    </xf>
    <xf numFmtId="0" fontId="63" fillId="13" borderId="0" applyNumberFormat="0" applyBorder="0" applyAlignment="0" applyProtection="0">
      <alignment vertical="center"/>
    </xf>
    <xf numFmtId="0" fontId="64" fillId="14" borderId="0" applyNumberFormat="0" applyBorder="0" applyAlignment="0" applyProtection="0">
      <alignment vertical="center"/>
    </xf>
    <xf numFmtId="0" fontId="65" fillId="15" borderId="0" applyNumberFormat="0" applyBorder="0" applyAlignment="0" applyProtection="0">
      <alignment vertical="center"/>
    </xf>
    <xf numFmtId="0" fontId="65" fillId="16" borderId="0" applyNumberFormat="0" applyBorder="0" applyAlignment="0" applyProtection="0">
      <alignment vertical="center"/>
    </xf>
    <xf numFmtId="0" fontId="64" fillId="17" borderId="0" applyNumberFormat="0" applyBorder="0" applyAlignment="0" applyProtection="0">
      <alignment vertical="center"/>
    </xf>
    <xf numFmtId="0" fontId="64" fillId="18" borderId="0" applyNumberFormat="0" applyBorder="0" applyAlignment="0" applyProtection="0">
      <alignment vertical="center"/>
    </xf>
    <xf numFmtId="0" fontId="65" fillId="19" borderId="0" applyNumberFormat="0" applyBorder="0" applyAlignment="0" applyProtection="0">
      <alignment vertical="center"/>
    </xf>
    <xf numFmtId="0" fontId="65" fillId="20" borderId="0" applyNumberFormat="0" applyBorder="0" applyAlignment="0" applyProtection="0">
      <alignment vertical="center"/>
    </xf>
    <xf numFmtId="0" fontId="64" fillId="21" borderId="0" applyNumberFormat="0" applyBorder="0" applyAlignment="0" applyProtection="0">
      <alignment vertical="center"/>
    </xf>
    <xf numFmtId="0" fontId="64" fillId="22" borderId="0" applyNumberFormat="0" applyBorder="0" applyAlignment="0" applyProtection="0">
      <alignment vertical="center"/>
    </xf>
    <xf numFmtId="0" fontId="65" fillId="23" borderId="0" applyNumberFormat="0" applyBorder="0" applyAlignment="0" applyProtection="0">
      <alignment vertical="center"/>
    </xf>
    <xf numFmtId="0" fontId="65" fillId="24" borderId="0" applyNumberFormat="0" applyBorder="0" applyAlignment="0" applyProtection="0">
      <alignment vertical="center"/>
    </xf>
    <xf numFmtId="0" fontId="64" fillId="25" borderId="0" applyNumberFormat="0" applyBorder="0" applyAlignment="0" applyProtection="0">
      <alignment vertical="center"/>
    </xf>
    <xf numFmtId="0" fontId="64" fillId="26" borderId="0" applyNumberFormat="0" applyBorder="0" applyAlignment="0" applyProtection="0">
      <alignment vertical="center"/>
    </xf>
    <xf numFmtId="0" fontId="65" fillId="27" borderId="0" applyNumberFormat="0" applyBorder="0" applyAlignment="0" applyProtection="0">
      <alignment vertical="center"/>
    </xf>
    <xf numFmtId="0" fontId="65" fillId="28" borderId="0" applyNumberFormat="0" applyBorder="0" applyAlignment="0" applyProtection="0">
      <alignment vertical="center"/>
    </xf>
    <xf numFmtId="0" fontId="64" fillId="29" borderId="0" applyNumberFormat="0" applyBorder="0" applyAlignment="0" applyProtection="0">
      <alignment vertical="center"/>
    </xf>
    <xf numFmtId="0" fontId="64" fillId="30" borderId="0" applyNumberFormat="0" applyBorder="0" applyAlignment="0" applyProtection="0">
      <alignment vertical="center"/>
    </xf>
    <xf numFmtId="0" fontId="65" fillId="31" borderId="0" applyNumberFormat="0" applyBorder="0" applyAlignment="0" applyProtection="0">
      <alignment vertical="center"/>
    </xf>
    <xf numFmtId="0" fontId="65" fillId="32" borderId="0" applyNumberFormat="0" applyBorder="0" applyAlignment="0" applyProtection="0">
      <alignment vertical="center"/>
    </xf>
    <xf numFmtId="0" fontId="64" fillId="33" borderId="0" applyNumberFormat="0" applyBorder="0" applyAlignment="0" applyProtection="0">
      <alignment vertical="center"/>
    </xf>
    <xf numFmtId="0" fontId="64" fillId="34" borderId="0" applyNumberFormat="0" applyBorder="0" applyAlignment="0" applyProtection="0">
      <alignment vertical="center"/>
    </xf>
    <xf numFmtId="0" fontId="65" fillId="35" borderId="0" applyNumberFormat="0" applyBorder="0" applyAlignment="0" applyProtection="0">
      <alignment vertical="center"/>
    </xf>
    <xf numFmtId="0" fontId="65" fillId="36" borderId="0" applyNumberFormat="0" applyBorder="0" applyAlignment="0" applyProtection="0">
      <alignment vertical="center"/>
    </xf>
    <xf numFmtId="0" fontId="64" fillId="37" borderId="0" applyNumberFormat="0" applyBorder="0" applyAlignment="0" applyProtection="0">
      <alignment vertical="center"/>
    </xf>
    <xf numFmtId="176" fontId="66" fillId="0" borderId="0">
      <alignment vertical="center"/>
    </xf>
    <xf numFmtId="177" fontId="67" fillId="0" borderId="0"/>
    <xf numFmtId="0" fontId="6" fillId="0" borderId="0"/>
    <xf numFmtId="177" fontId="67" fillId="0" borderId="0"/>
    <xf numFmtId="0" fontId="0" fillId="0" borderId="0">
      <alignment vertical="center"/>
    </xf>
    <xf numFmtId="0" fontId="6" fillId="0" borderId="0"/>
    <xf numFmtId="0" fontId="6" fillId="0" borderId="0">
      <alignment vertical="center"/>
    </xf>
    <xf numFmtId="0" fontId="6"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66" fillId="0" borderId="0">
      <protection locked="0"/>
    </xf>
    <xf numFmtId="0" fontId="6" fillId="0" borderId="0" applyProtection="0">
      <alignment vertical="center"/>
    </xf>
    <xf numFmtId="0" fontId="0" fillId="0" borderId="0">
      <alignment vertical="center"/>
    </xf>
    <xf numFmtId="0" fontId="68" fillId="0" borderId="0">
      <alignment vertical="center"/>
    </xf>
  </cellStyleXfs>
  <cellXfs count="261">
    <xf numFmtId="0" fontId="0" fillId="0" borderId="0" xfId="0">
      <alignment vertical="center"/>
    </xf>
    <xf numFmtId="0" fontId="1" fillId="0" borderId="0" xfId="0" applyFont="1" applyAlignment="1">
      <alignment horizontal="center" vertical="center"/>
    </xf>
    <xf numFmtId="0" fontId="0" fillId="0" borderId="1" xfId="0" applyBorder="1"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2" fillId="0" borderId="0" xfId="0" applyFont="1" applyAlignment="1">
      <alignment horizontal="center" vertical="center"/>
    </xf>
    <xf numFmtId="0" fontId="3" fillId="0" borderId="0" xfId="0" applyFont="1" applyAlignment="1">
      <alignment horizontal="center" vertical="center"/>
    </xf>
    <xf numFmtId="0" fontId="2" fillId="0" borderId="1" xfId="0" applyFont="1" applyBorder="1" applyAlignment="1">
      <alignment horizontal="center" vertical="center" wrapText="1"/>
    </xf>
    <xf numFmtId="0" fontId="4" fillId="0" borderId="1" xfId="0" applyFont="1" applyBorder="1" applyAlignment="1">
      <alignment horizontal="center" vertical="center" wrapText="1"/>
    </xf>
    <xf numFmtId="0" fontId="0" fillId="0" borderId="1" xfId="0" applyBorder="1">
      <alignment vertical="center"/>
    </xf>
    <xf numFmtId="0" fontId="2" fillId="0" borderId="1"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0" fillId="0" borderId="5" xfId="0" applyBorder="1" applyAlignment="1">
      <alignment horizontal="center" vertical="center"/>
    </xf>
    <xf numFmtId="0" fontId="5" fillId="0" borderId="0" xfId="0" applyFont="1">
      <alignment vertical="center"/>
    </xf>
    <xf numFmtId="0" fontId="6" fillId="0" borderId="0" xfId="0" applyFont="1">
      <alignment vertical="center"/>
    </xf>
    <xf numFmtId="0" fontId="7" fillId="0" borderId="0" xfId="0" applyFont="1" applyAlignment="1">
      <alignment horizontal="center" vertical="center"/>
    </xf>
    <xf numFmtId="0" fontId="8" fillId="0" borderId="0" xfId="0" applyFont="1" applyAlignment="1">
      <alignment horizontal="center" vertical="center"/>
    </xf>
    <xf numFmtId="0" fontId="5" fillId="0" borderId="1" xfId="0" applyFont="1" applyBorder="1" applyAlignment="1">
      <alignment horizontal="center" vertical="center" wrapText="1"/>
    </xf>
    <xf numFmtId="0" fontId="6" fillId="0" borderId="1" xfId="0" applyFont="1" applyBorder="1" applyAlignment="1">
      <alignment horizontal="center" vertical="center" wrapText="1"/>
    </xf>
    <xf numFmtId="0" fontId="5" fillId="0" borderId="1" xfId="0" applyFont="1" applyBorder="1">
      <alignment vertical="center"/>
    </xf>
    <xf numFmtId="0" fontId="5" fillId="0" borderId="1" xfId="0" applyFont="1" applyBorder="1" applyAlignment="1">
      <alignment vertical="center" wrapText="1"/>
    </xf>
    <xf numFmtId="0" fontId="6" fillId="0" borderId="1" xfId="0" applyFont="1" applyBorder="1" applyAlignment="1">
      <alignment horizontal="center" vertical="center"/>
    </xf>
    <xf numFmtId="0" fontId="9" fillId="0" borderId="1" xfId="0" applyFont="1" applyBorder="1" applyAlignment="1">
      <alignment horizontal="center" vertical="center" wrapText="1"/>
    </xf>
    <xf numFmtId="0" fontId="5" fillId="0" borderId="0" xfId="0" applyFont="1" applyAlignment="1">
      <alignment vertical="center" wrapText="1"/>
    </xf>
    <xf numFmtId="0" fontId="6" fillId="0" borderId="0" xfId="0" applyFont="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5" fillId="0" borderId="1" xfId="0" applyFont="1" applyBorder="1" applyAlignment="1">
      <alignment horizontal="center" vertical="center"/>
    </xf>
    <xf numFmtId="0" fontId="9" fillId="0" borderId="1" xfId="0" applyFont="1" applyBorder="1" applyAlignment="1">
      <alignment horizontal="left" vertical="center" wrapText="1"/>
    </xf>
    <xf numFmtId="0" fontId="7" fillId="0" borderId="5" xfId="0" applyFont="1" applyBorder="1" applyAlignment="1">
      <alignment horizontal="center" vertical="center"/>
    </xf>
    <xf numFmtId="0" fontId="10" fillId="0" borderId="0" xfId="0" applyFont="1">
      <alignment vertical="center"/>
    </xf>
    <xf numFmtId="0" fontId="5" fillId="0" borderId="0" xfId="0" applyFont="1" applyAlignment="1">
      <alignment horizontal="center" vertical="center"/>
    </xf>
    <xf numFmtId="0" fontId="5" fillId="0" borderId="0" xfId="0" applyFont="1" applyAlignment="1">
      <alignment horizontal="left" vertical="center"/>
    </xf>
    <xf numFmtId="0" fontId="11" fillId="0" borderId="0" xfId="0" applyFont="1">
      <alignment vertical="center"/>
    </xf>
    <xf numFmtId="0" fontId="12" fillId="0" borderId="0" xfId="0" applyFont="1" applyAlignment="1">
      <alignment horizontal="center" vertical="center"/>
    </xf>
    <xf numFmtId="0" fontId="12" fillId="0" borderId="0" xfId="0" applyFont="1" applyAlignment="1">
      <alignment horizontal="left" vertical="center"/>
    </xf>
    <xf numFmtId="0" fontId="13" fillId="0" borderId="0" xfId="0" applyFont="1" applyAlignment="1">
      <alignment horizontal="center" vertical="center"/>
    </xf>
    <xf numFmtId="0" fontId="14" fillId="0" borderId="0" xfId="0" applyFont="1">
      <alignment vertical="center"/>
    </xf>
    <xf numFmtId="0" fontId="11" fillId="0" borderId="1" xfId="0" applyFont="1" applyBorder="1" applyAlignment="1">
      <alignment horizontal="center" vertical="center" wrapText="1"/>
    </xf>
    <xf numFmtId="0" fontId="11" fillId="0" borderId="1" xfId="0" applyFont="1" applyBorder="1" applyAlignment="1">
      <alignment horizontal="center" vertical="center"/>
    </xf>
    <xf numFmtId="0" fontId="15" fillId="0" borderId="1" xfId="0" applyFont="1" applyBorder="1" applyAlignment="1">
      <alignment horizontal="center" vertical="center" wrapText="1"/>
    </xf>
    <xf numFmtId="0" fontId="5" fillId="0" borderId="1" xfId="0" applyFont="1" applyBorder="1" applyAlignment="1">
      <alignment horizontal="left" vertical="center" wrapText="1"/>
    </xf>
    <xf numFmtId="0" fontId="11" fillId="0" borderId="1" xfId="0" applyFont="1" applyBorder="1" applyAlignment="1">
      <alignment horizontal="left" vertical="center" wrapText="1"/>
    </xf>
    <xf numFmtId="0" fontId="15" fillId="0" borderId="1" xfId="0" applyFont="1" applyBorder="1" applyAlignment="1">
      <alignment horizontal="left" vertical="center" wrapText="1"/>
    </xf>
    <xf numFmtId="0" fontId="5" fillId="0" borderId="6" xfId="0" applyFont="1" applyBorder="1" applyAlignment="1">
      <alignment horizontal="center" vertical="center" wrapText="1"/>
    </xf>
    <xf numFmtId="0" fontId="6" fillId="0" borderId="6" xfId="0" applyFont="1" applyBorder="1" applyAlignment="1">
      <alignment horizontal="center" vertical="center" wrapText="1"/>
    </xf>
    <xf numFmtId="0" fontId="6" fillId="0" borderId="6" xfId="0" applyFont="1" applyBorder="1" applyAlignment="1">
      <alignment horizontal="center" vertical="center"/>
    </xf>
    <xf numFmtId="0" fontId="5" fillId="0" borderId="7" xfId="0" applyFont="1" applyBorder="1" applyAlignment="1">
      <alignment horizontal="center" vertical="center" wrapText="1"/>
    </xf>
    <xf numFmtId="0" fontId="6" fillId="0" borderId="7" xfId="0" applyFont="1" applyBorder="1" applyAlignment="1">
      <alignment horizontal="center" vertical="center" wrapText="1"/>
    </xf>
    <xf numFmtId="0" fontId="6" fillId="0" borderId="7"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wrapText="1"/>
    </xf>
    <xf numFmtId="0" fontId="6" fillId="0" borderId="2" xfId="0" applyFont="1" applyBorder="1" applyAlignment="1">
      <alignment horizontal="center" vertical="center"/>
    </xf>
    <xf numFmtId="0" fontId="16" fillId="0" borderId="1" xfId="0" applyFont="1" applyBorder="1" applyAlignment="1">
      <alignment horizontal="center" vertical="center" wrapText="1"/>
    </xf>
    <xf numFmtId="0" fontId="0" fillId="0" borderId="1" xfId="0" applyFont="1" applyBorder="1" applyAlignment="1">
      <alignment horizontal="center" vertical="center"/>
    </xf>
    <xf numFmtId="0" fontId="0" fillId="0" borderId="1" xfId="0" applyFont="1" applyBorder="1" applyAlignment="1">
      <alignment horizontal="left" vertical="center" wrapText="1"/>
    </xf>
    <xf numFmtId="0" fontId="0" fillId="0" borderId="1" xfId="0" applyFont="1" applyBorder="1" applyAlignment="1">
      <alignment horizontal="center" vertical="center" wrapText="1"/>
    </xf>
    <xf numFmtId="0" fontId="16" fillId="0" borderId="1" xfId="0" applyFont="1" applyFill="1" applyBorder="1" applyAlignment="1">
      <alignment horizontal="center" vertical="center" wrapText="1"/>
    </xf>
    <xf numFmtId="0" fontId="17" fillId="0" borderId="1" xfId="0" applyFont="1" applyFill="1" applyBorder="1" applyAlignment="1">
      <alignment horizontal="center" vertical="center" wrapText="1"/>
    </xf>
    <xf numFmtId="0" fontId="0" fillId="0" borderId="1" xfId="0" applyFont="1" applyFill="1" applyBorder="1" applyAlignment="1">
      <alignment horizontal="left" vertical="center" wrapText="1"/>
    </xf>
    <xf numFmtId="0" fontId="0" fillId="0" borderId="1" xfId="0" applyFont="1" applyFill="1" applyBorder="1" applyAlignment="1">
      <alignment horizontal="center" vertical="center"/>
    </xf>
    <xf numFmtId="0" fontId="18" fillId="0" borderId="1"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0" fillId="2" borderId="1" xfId="0" applyFont="1" applyFill="1" applyBorder="1" applyAlignment="1">
      <alignment horizontal="left" vertical="center" wrapText="1"/>
    </xf>
    <xf numFmtId="0" fontId="0" fillId="2" borderId="1" xfId="0" applyFont="1" applyFill="1" applyBorder="1" applyAlignment="1">
      <alignment horizontal="center" vertical="center" wrapText="1"/>
    </xf>
    <xf numFmtId="0" fontId="16" fillId="0" borderId="1" xfId="0" applyFont="1" applyFill="1" applyBorder="1" applyAlignment="1">
      <alignment horizontal="center" vertical="center"/>
    </xf>
    <xf numFmtId="0" fontId="19" fillId="0" borderId="1" xfId="0" applyFont="1" applyFill="1" applyBorder="1" applyAlignment="1">
      <alignment horizontal="center" vertical="center"/>
    </xf>
    <xf numFmtId="0" fontId="16" fillId="0" borderId="6" xfId="0" applyFont="1" applyBorder="1" applyAlignment="1">
      <alignment horizontal="center" vertical="center" wrapText="1"/>
    </xf>
    <xf numFmtId="0" fontId="20" fillId="0" borderId="1" xfId="0" applyFont="1" applyBorder="1" applyAlignment="1">
      <alignment horizontal="center" vertical="center" wrapText="1"/>
    </xf>
    <xf numFmtId="0" fontId="16" fillId="2" borderId="6" xfId="0" applyFont="1" applyFill="1" applyBorder="1" applyAlignment="1">
      <alignment horizontal="center" vertical="center" wrapText="1"/>
    </xf>
    <xf numFmtId="0" fontId="20" fillId="2" borderId="1" xfId="0" applyFont="1" applyFill="1" applyBorder="1" applyAlignment="1">
      <alignment horizontal="center" vertical="center" wrapText="1"/>
    </xf>
    <xf numFmtId="0" fontId="0" fillId="0" borderId="5" xfId="0" applyFont="1" applyFill="1" applyBorder="1" applyAlignment="1">
      <alignment horizontal="center" vertical="center"/>
    </xf>
    <xf numFmtId="0" fontId="0" fillId="0" borderId="1" xfId="0" applyFont="1" applyBorder="1">
      <alignment vertical="center"/>
    </xf>
    <xf numFmtId="0" fontId="0" fillId="0" borderId="1" xfId="0" applyFont="1" applyBorder="1" applyAlignment="1">
      <alignment horizontal="left" vertical="center"/>
    </xf>
    <xf numFmtId="0" fontId="16" fillId="0" borderId="1" xfId="0" applyFont="1" applyBorder="1">
      <alignment vertical="center"/>
    </xf>
    <xf numFmtId="0" fontId="0" fillId="0" borderId="0" xfId="0" applyFill="1" applyAlignment="1">
      <alignment horizontal="center" vertical="center" wrapText="1"/>
    </xf>
    <xf numFmtId="0" fontId="1" fillId="0" borderId="0" xfId="0" applyFont="1" applyFill="1" applyAlignment="1">
      <alignment horizontal="center" vertical="center" wrapText="1"/>
    </xf>
    <xf numFmtId="0" fontId="21" fillId="0" borderId="1" xfId="0" applyFont="1" applyBorder="1" applyAlignment="1">
      <alignment horizontal="center" vertical="center" wrapText="1"/>
    </xf>
    <xf numFmtId="0" fontId="21" fillId="0" borderId="1" xfId="0" applyFont="1" applyFill="1" applyBorder="1" applyAlignment="1">
      <alignment horizontal="center" vertical="center" wrapText="1"/>
    </xf>
    <xf numFmtId="0" fontId="10" fillId="0" borderId="1" xfId="0" applyFont="1" applyBorder="1" applyAlignment="1">
      <alignment horizontal="center" vertical="center" wrapText="1"/>
    </xf>
    <xf numFmtId="0" fontId="0" fillId="0" borderId="1" xfId="0" applyFill="1" applyBorder="1" applyAlignment="1">
      <alignment horizontal="center" vertical="center" wrapText="1"/>
    </xf>
    <xf numFmtId="0" fontId="0" fillId="0" borderId="1" xfId="0" applyFill="1" applyBorder="1" applyAlignment="1">
      <alignment horizontal="center" vertical="center" wrapText="1"/>
    </xf>
    <xf numFmtId="0" fontId="22" fillId="0" borderId="1" xfId="0" applyFont="1" applyBorder="1" applyAlignment="1" applyProtection="1">
      <alignment horizontal="left" vertical="center" wrapText="1"/>
      <protection locked="0"/>
    </xf>
    <xf numFmtId="0" fontId="0" fillId="2" borderId="1" xfId="0" applyFont="1" applyFill="1" applyBorder="1" applyAlignment="1">
      <alignment horizontal="center" vertical="center"/>
    </xf>
    <xf numFmtId="0" fontId="11" fillId="0" borderId="1" xfId="0" applyFont="1" applyFill="1" applyBorder="1" applyAlignment="1">
      <alignment horizontal="center" vertical="center" wrapText="1"/>
    </xf>
    <xf numFmtId="0" fontId="2" fillId="2" borderId="1" xfId="0" applyFont="1" applyFill="1" applyBorder="1" applyAlignment="1">
      <alignment horizontal="center" vertical="center"/>
    </xf>
    <xf numFmtId="0" fontId="0" fillId="0" borderId="1" xfId="0" applyFont="1" applyFill="1" applyBorder="1">
      <alignment vertical="center"/>
    </xf>
    <xf numFmtId="0" fontId="23" fillId="0" borderId="1" xfId="0" applyFont="1" applyBorder="1">
      <alignment vertical="center"/>
    </xf>
    <xf numFmtId="0" fontId="0" fillId="2" borderId="1" xfId="0" applyFont="1" applyFill="1" applyBorder="1">
      <alignment vertical="center"/>
    </xf>
    <xf numFmtId="0" fontId="0" fillId="0" borderId="4" xfId="0" applyFill="1" applyBorder="1" applyAlignment="1">
      <alignment horizontal="center" vertical="center" wrapText="1"/>
    </xf>
    <xf numFmtId="0" fontId="5" fillId="0" borderId="4" xfId="0" applyFont="1" applyBorder="1" applyAlignment="1">
      <alignment horizontal="center" vertical="center" wrapText="1"/>
    </xf>
    <xf numFmtId="0" fontId="0" fillId="2" borderId="4" xfId="0" applyFont="1" applyFill="1" applyBorder="1" applyAlignment="1">
      <alignment horizontal="center" vertical="center" wrapText="1"/>
    </xf>
    <xf numFmtId="0" fontId="0" fillId="2" borderId="5" xfId="0" applyFont="1" applyFill="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left" vertical="center"/>
    </xf>
    <xf numFmtId="0" fontId="1" fillId="0" borderId="0" xfId="0" applyFont="1" applyAlignment="1">
      <alignment horizontal="center" vertical="center" wrapText="1"/>
    </xf>
    <xf numFmtId="0" fontId="1" fillId="0" borderId="0" xfId="0" applyFont="1" applyAlignment="1">
      <alignment horizontal="left" vertical="center"/>
    </xf>
    <xf numFmtId="0" fontId="3" fillId="0" borderId="1" xfId="0" applyFont="1" applyBorder="1" applyAlignment="1">
      <alignment horizontal="center" vertical="center" wrapText="1"/>
    </xf>
    <xf numFmtId="0" fontId="6" fillId="2" borderId="1" xfId="0" applyFont="1" applyFill="1" applyBorder="1" applyAlignment="1">
      <alignment horizontal="center" vertical="center" wrapText="1"/>
    </xf>
    <xf numFmtId="0" fontId="0" fillId="0" borderId="1" xfId="0" applyBorder="1" applyAlignment="1">
      <alignment horizontal="left" vertical="center" wrapText="1"/>
    </xf>
    <xf numFmtId="0" fontId="6" fillId="2" borderId="1" xfId="0" applyFont="1" applyFill="1" applyBorder="1" applyAlignment="1">
      <alignment horizontal="center" vertical="center"/>
    </xf>
    <xf numFmtId="0" fontId="24" fillId="2" borderId="1" xfId="59" applyFont="1" applyFill="1" applyBorder="1" applyAlignment="1">
      <alignment horizontal="center" vertical="center" wrapText="1"/>
    </xf>
    <xf numFmtId="0" fontId="25" fillId="0" borderId="1" xfId="0" applyFont="1" applyBorder="1" applyAlignment="1">
      <alignment horizontal="center" vertical="center"/>
    </xf>
    <xf numFmtId="0" fontId="26" fillId="0" borderId="1" xfId="0" applyFont="1" applyBorder="1" applyAlignment="1">
      <alignment horizontal="left" vertical="center" wrapText="1"/>
    </xf>
    <xf numFmtId="0" fontId="24" fillId="2" borderId="1" xfId="59" applyFont="1" applyFill="1" applyBorder="1" applyAlignment="1">
      <alignment horizontal="center" vertical="center"/>
    </xf>
    <xf numFmtId="0" fontId="25" fillId="0" borderId="1" xfId="0" applyFont="1" applyBorder="1" applyAlignment="1">
      <alignment horizontal="center" vertical="center" wrapText="1"/>
    </xf>
    <xf numFmtId="0" fontId="2" fillId="0" borderId="0" xfId="0" applyFont="1">
      <alignment vertical="center"/>
    </xf>
    <xf numFmtId="0" fontId="27" fillId="0" borderId="0" xfId="0" applyFont="1" applyAlignment="1">
      <alignment horizontal="center" vertical="center"/>
    </xf>
    <xf numFmtId="0" fontId="28" fillId="0" borderId="1" xfId="0" applyFont="1" applyBorder="1" applyAlignment="1">
      <alignment horizontal="left" vertical="center" wrapText="1"/>
    </xf>
    <xf numFmtId="0" fontId="28" fillId="0" borderId="1" xfId="0" applyFont="1" applyBorder="1" applyAlignment="1" applyProtection="1">
      <alignment horizontal="center" vertical="center" wrapText="1"/>
      <protection locked="0"/>
    </xf>
    <xf numFmtId="0" fontId="28" fillId="0" borderId="1" xfId="0" applyFont="1" applyBorder="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29" fillId="0" borderId="1" xfId="0" applyFont="1" applyBorder="1" applyAlignment="1">
      <alignment horizontal="center" vertical="center" wrapText="1"/>
    </xf>
    <xf numFmtId="0" fontId="0" fillId="0" borderId="6" xfId="0" applyBorder="1" applyAlignment="1">
      <alignment horizontal="center" vertical="center" wrapText="1"/>
    </xf>
    <xf numFmtId="0" fontId="30" fillId="0" borderId="1" xfId="0" applyFont="1" applyBorder="1" applyAlignment="1">
      <alignment horizontal="center" vertical="center" wrapText="1"/>
    </xf>
    <xf numFmtId="0" fontId="29" fillId="0" borderId="1" xfId="0" applyFont="1" applyBorder="1" applyAlignment="1">
      <alignment horizontal="left" vertical="center" wrapText="1"/>
    </xf>
    <xf numFmtId="0" fontId="0" fillId="0" borderId="8" xfId="0" applyBorder="1" applyAlignment="1">
      <alignment horizontal="center" vertical="center" wrapText="1"/>
    </xf>
    <xf numFmtId="0" fontId="0" fillId="0" borderId="6" xfId="0" applyBorder="1" applyAlignment="1">
      <alignment horizontal="left" vertical="center" wrapText="1"/>
    </xf>
    <xf numFmtId="0" fontId="2" fillId="0" borderId="6" xfId="0" applyFont="1" applyBorder="1">
      <alignment vertical="center"/>
    </xf>
    <xf numFmtId="0" fontId="2" fillId="0" borderId="6" xfId="0" applyFont="1" applyBorder="1" applyAlignment="1">
      <alignment horizontal="center" vertical="center" wrapText="1"/>
    </xf>
    <xf numFmtId="0" fontId="2" fillId="0" borderId="1" xfId="0" applyFont="1" applyBorder="1">
      <alignment vertical="center"/>
    </xf>
    <xf numFmtId="0" fontId="12" fillId="0" borderId="1" xfId="0" applyFont="1" applyBorder="1" applyAlignment="1">
      <alignment horizontal="center" vertical="center"/>
    </xf>
    <xf numFmtId="0" fontId="31" fillId="0" borderId="1" xfId="0" applyFont="1" applyBorder="1" applyAlignment="1">
      <alignment horizontal="justify" vertical="center"/>
    </xf>
    <xf numFmtId="0" fontId="8" fillId="0" borderId="1" xfId="0" applyFont="1" applyBorder="1" applyAlignment="1">
      <alignment horizontal="center" vertical="center"/>
    </xf>
    <xf numFmtId="0" fontId="32" fillId="0" borderId="1" xfId="0" applyFont="1" applyBorder="1" applyAlignment="1">
      <alignment horizontal="center" vertical="center" wrapText="1"/>
    </xf>
    <xf numFmtId="0" fontId="5" fillId="0" borderId="0" xfId="0" applyFont="1" applyAlignment="1">
      <alignment horizontal="center" vertical="center" wrapText="1"/>
    </xf>
    <xf numFmtId="0" fontId="7" fillId="0" borderId="1" xfId="0" applyFont="1" applyBorder="1" applyAlignment="1">
      <alignment horizontal="center" vertical="center"/>
    </xf>
    <xf numFmtId="0" fontId="7" fillId="0" borderId="1" xfId="0" applyFont="1" applyBorder="1" applyAlignment="1">
      <alignment horizontal="center" vertical="center" wrapText="1"/>
    </xf>
    <xf numFmtId="0" fontId="7" fillId="0" borderId="1" xfId="0" applyFont="1" applyBorder="1" applyAlignment="1">
      <alignment horizontal="left" vertical="center"/>
    </xf>
    <xf numFmtId="0" fontId="8" fillId="0" borderId="1" xfId="0" applyFont="1" applyBorder="1" applyAlignment="1">
      <alignment horizontal="center" vertical="center" wrapText="1"/>
    </xf>
    <xf numFmtId="0" fontId="33" fillId="0" borderId="1" xfId="0" applyFont="1" applyBorder="1" applyAlignment="1">
      <alignment vertical="center" wrapText="1"/>
    </xf>
    <xf numFmtId="0" fontId="0" fillId="0" borderId="1" xfId="0" applyFill="1" applyBorder="1" applyAlignment="1">
      <alignment vertical="center"/>
    </xf>
    <xf numFmtId="0" fontId="6"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34" fillId="0" borderId="0" xfId="0" applyFont="1" applyAlignment="1">
      <alignment horizontal="center" vertical="center"/>
    </xf>
    <xf numFmtId="0" fontId="34" fillId="0" borderId="0" xfId="0" applyFont="1" applyAlignment="1">
      <alignment horizontal="left" vertical="center"/>
    </xf>
    <xf numFmtId="0" fontId="35" fillId="0" borderId="0" xfId="0" applyFont="1" applyAlignment="1">
      <alignment horizontal="center" vertical="center"/>
    </xf>
    <xf numFmtId="0" fontId="11" fillId="0" borderId="6" xfId="0" applyFont="1" applyBorder="1" applyAlignment="1">
      <alignment horizontal="center" vertical="center" wrapText="1"/>
    </xf>
    <xf numFmtId="0" fontId="11" fillId="0" borderId="6" xfId="0" applyFont="1" applyBorder="1" applyAlignment="1">
      <alignment horizontal="center" vertical="center"/>
    </xf>
    <xf numFmtId="0" fontId="5" fillId="0" borderId="6" xfId="0" applyFont="1" applyBorder="1" applyAlignment="1">
      <alignment horizontal="center" vertical="center"/>
    </xf>
    <xf numFmtId="0" fontId="11" fillId="0" borderId="2" xfId="0" applyFont="1" applyBorder="1" applyAlignment="1">
      <alignment horizontal="center" vertical="center"/>
    </xf>
    <xf numFmtId="0" fontId="5" fillId="0" borderId="2" xfId="0" applyFont="1" applyBorder="1" applyAlignment="1">
      <alignment horizontal="center" vertical="center"/>
    </xf>
    <xf numFmtId="0" fontId="11" fillId="0" borderId="2" xfId="0" applyFont="1" applyBorder="1" applyAlignment="1">
      <alignment horizontal="center" vertical="center" wrapText="1"/>
    </xf>
    <xf numFmtId="0" fontId="5" fillId="0" borderId="1" xfId="0" applyFont="1" applyBorder="1" applyAlignment="1">
      <alignment horizontal="left" vertical="center"/>
    </xf>
    <xf numFmtId="0" fontId="5" fillId="0" borderId="3" xfId="0" applyFont="1" applyBorder="1" applyAlignment="1">
      <alignment horizontal="center" vertical="center"/>
    </xf>
    <xf numFmtId="0" fontId="36" fillId="0" borderId="0" xfId="0" applyFont="1">
      <alignment vertical="center"/>
    </xf>
    <xf numFmtId="0" fontId="1" fillId="0" borderId="0" xfId="0" applyFont="1" applyFill="1" applyAlignment="1">
      <alignment horizontal="center" vertical="center"/>
    </xf>
    <xf numFmtId="0" fontId="1" fillId="0" borderId="0" xfId="0" applyFont="1" applyFill="1" applyAlignment="1">
      <alignment horizontal="center" vertical="center" wrapText="1"/>
    </xf>
    <xf numFmtId="0" fontId="21" fillId="0" borderId="1" xfId="0" applyFont="1" applyFill="1" applyBorder="1" applyAlignment="1">
      <alignment horizontal="center" vertical="center" wrapText="1"/>
    </xf>
    <xf numFmtId="0" fontId="0" fillId="0" borderId="1" xfId="0" applyFill="1" applyBorder="1" applyAlignment="1">
      <alignment horizontal="center" vertical="center" wrapText="1"/>
    </xf>
    <xf numFmtId="0" fontId="26" fillId="0" borderId="1" xfId="0" applyFont="1" applyFill="1" applyBorder="1" applyAlignment="1">
      <alignment horizontal="left" vertical="center" wrapText="1"/>
    </xf>
    <xf numFmtId="0" fontId="25" fillId="0" borderId="1" xfId="0" applyFont="1" applyFill="1" applyBorder="1" applyAlignment="1">
      <alignment horizontal="center" vertical="center"/>
    </xf>
    <xf numFmtId="0" fontId="25"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0" fontId="37" fillId="0" borderId="1" xfId="0" applyFont="1" applyFill="1" applyBorder="1" applyAlignment="1">
      <alignment horizontal="left" vertical="center" wrapText="1"/>
    </xf>
    <xf numFmtId="0" fontId="26" fillId="0" borderId="1" xfId="0" applyFont="1" applyFill="1" applyBorder="1" applyAlignment="1">
      <alignment horizontal="center" vertical="center" wrapText="1"/>
    </xf>
    <xf numFmtId="0" fontId="25" fillId="0" borderId="0" xfId="0" applyFont="1" applyFill="1" applyAlignment="1">
      <alignment horizontal="center" vertical="center"/>
    </xf>
    <xf numFmtId="0" fontId="38" fillId="0" borderId="1" xfId="63" applyFont="1" applyFill="1" applyBorder="1" applyAlignment="1">
      <alignment horizontal="left" vertical="center" wrapText="1"/>
    </xf>
    <xf numFmtId="0" fontId="24" fillId="0" borderId="1" xfId="59" applyFont="1" applyFill="1" applyBorder="1" applyAlignment="1">
      <alignment horizontal="center" vertical="center" wrapText="1"/>
    </xf>
    <xf numFmtId="0" fontId="0" fillId="0" borderId="1" xfId="0" applyFill="1" applyBorder="1" applyAlignment="1">
      <alignment horizontal="left" vertical="center"/>
    </xf>
    <xf numFmtId="0" fontId="24" fillId="0" borderId="1" xfId="59" applyFont="1" applyFill="1" applyBorder="1" applyAlignment="1">
      <alignment horizontal="center" vertical="center"/>
    </xf>
    <xf numFmtId="0" fontId="0" fillId="0" borderId="0" xfId="0" applyFill="1" applyAlignment="1">
      <alignment horizontal="center" vertical="center"/>
    </xf>
    <xf numFmtId="0" fontId="0" fillId="0" borderId="0" xfId="0" applyFill="1" applyAlignment="1">
      <alignment horizontal="left" vertical="center" wrapText="1"/>
    </xf>
    <xf numFmtId="0" fontId="9" fillId="0" borderId="1" xfId="0" applyFont="1" applyFill="1" applyBorder="1" applyAlignment="1">
      <alignment horizontal="left" vertical="center" wrapText="1"/>
    </xf>
    <xf numFmtId="0" fontId="34" fillId="0" borderId="3" xfId="0" applyFont="1" applyBorder="1" applyAlignment="1">
      <alignment horizontal="center" vertical="center"/>
    </xf>
    <xf numFmtId="0" fontId="34" fillId="0" borderId="4" xfId="0" applyFont="1" applyBorder="1" applyAlignment="1">
      <alignment horizontal="center" vertical="center"/>
    </xf>
    <xf numFmtId="0" fontId="34" fillId="0" borderId="5" xfId="0" applyFont="1" applyBorder="1" applyAlignment="1">
      <alignment horizontal="center" vertical="center"/>
    </xf>
    <xf numFmtId="0" fontId="39" fillId="0" borderId="1" xfId="0" applyFont="1" applyBorder="1" applyAlignment="1">
      <alignment horizontal="center" vertical="center"/>
    </xf>
    <xf numFmtId="0" fontId="40" fillId="0" borderId="3" xfId="0" applyFont="1" applyBorder="1" applyAlignment="1">
      <alignment horizontal="left" vertical="center"/>
    </xf>
    <xf numFmtId="0" fontId="40" fillId="0" borderId="4" xfId="0" applyFont="1" applyBorder="1" applyAlignment="1">
      <alignment horizontal="left" vertical="center"/>
    </xf>
    <xf numFmtId="0" fontId="40" fillId="0" borderId="5" xfId="0" applyFont="1" applyBorder="1" applyAlignment="1">
      <alignment horizontal="left" vertical="center"/>
    </xf>
    <xf numFmtId="0" fontId="26" fillId="0" borderId="1" xfId="0" applyFont="1" applyBorder="1" applyAlignment="1">
      <alignment horizontal="center" vertical="center"/>
    </xf>
    <xf numFmtId="0" fontId="26" fillId="0" borderId="1" xfId="0" applyFont="1" applyBorder="1" applyAlignment="1">
      <alignment horizontal="right" vertical="center"/>
    </xf>
    <xf numFmtId="0" fontId="26" fillId="0" borderId="1" xfId="51" applyFont="1" applyBorder="1" applyAlignment="1">
      <alignment horizontal="center" vertical="center" wrapText="1"/>
    </xf>
    <xf numFmtId="0" fontId="26" fillId="0" borderId="6" xfId="51" applyFont="1" applyBorder="1" applyAlignment="1">
      <alignment horizontal="center" vertical="center" wrapText="1"/>
    </xf>
    <xf numFmtId="0" fontId="9" fillId="0" borderId="1" xfId="0" applyFont="1" applyBorder="1" applyAlignment="1">
      <alignment vertical="center" wrapText="1"/>
    </xf>
    <xf numFmtId="0" fontId="9" fillId="0" borderId="3" xfId="0" applyFont="1" applyBorder="1" applyAlignment="1">
      <alignment horizontal="center" vertical="center"/>
    </xf>
    <xf numFmtId="0" fontId="9" fillId="0" borderId="1" xfId="0" applyFont="1" applyBorder="1" applyAlignment="1">
      <alignment horizontal="center" vertical="center"/>
    </xf>
    <xf numFmtId="0" fontId="26" fillId="0" borderId="7" xfId="51" applyFont="1" applyBorder="1" applyAlignment="1">
      <alignment horizontal="center" vertical="center" wrapText="1"/>
    </xf>
    <xf numFmtId="0" fontId="26" fillId="0" borderId="2" xfId="51" applyFont="1" applyBorder="1" applyAlignment="1">
      <alignment horizontal="center" vertical="center" wrapText="1"/>
    </xf>
    <xf numFmtId="0" fontId="9" fillId="0" borderId="1" xfId="0" applyFont="1" applyBorder="1" applyAlignment="1">
      <alignment horizontal="left" vertical="top" wrapText="1"/>
    </xf>
    <xf numFmtId="0" fontId="9" fillId="0" borderId="1" xfId="0" applyFont="1" applyBorder="1" applyAlignment="1">
      <alignment horizontal="left" vertical="center"/>
    </xf>
    <xf numFmtId="0" fontId="26" fillId="0" borderId="1" xfId="0" applyFont="1" applyBorder="1" applyAlignment="1">
      <alignment horizontal="center" vertical="center" wrapText="1"/>
    </xf>
    <xf numFmtId="0" fontId="9" fillId="0" borderId="1" xfId="53" applyFont="1" applyBorder="1" applyAlignment="1">
      <alignment horizontal="left" vertical="center" wrapText="1"/>
    </xf>
    <xf numFmtId="0" fontId="9" fillId="0" borderId="4" xfId="0" applyFont="1" applyBorder="1" applyAlignment="1">
      <alignment horizontal="center" vertical="center"/>
    </xf>
    <xf numFmtId="0" fontId="9" fillId="0" borderId="1" xfId="60" applyFont="1" applyBorder="1" applyAlignment="1">
      <alignment horizontal="left" vertical="center" wrapText="1"/>
    </xf>
    <xf numFmtId="0" fontId="39" fillId="0" borderId="1" xfId="0" applyFont="1" applyBorder="1" applyAlignment="1">
      <alignment horizontal="right"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6" fillId="0" borderId="1" xfId="0" applyFont="1" applyBorder="1">
      <alignment vertical="center"/>
    </xf>
    <xf numFmtId="0" fontId="30" fillId="0" borderId="1" xfId="0" applyFont="1" applyBorder="1" applyAlignment="1">
      <alignment horizontal="center" vertical="center"/>
    </xf>
    <xf numFmtId="0" fontId="41" fillId="0" borderId="0" xfId="0" applyFont="1" applyAlignment="1">
      <alignment horizontal="center" vertical="center"/>
    </xf>
    <xf numFmtId="0" fontId="42" fillId="0" borderId="1" xfId="0" applyFont="1" applyBorder="1" applyAlignment="1">
      <alignment vertical="center" wrapText="1"/>
    </xf>
    <xf numFmtId="0" fontId="0" fillId="0" borderId="1" xfId="0" applyBorder="1" applyAlignment="1">
      <alignment vertical="center" wrapText="1"/>
    </xf>
    <xf numFmtId="0" fontId="2" fillId="0" borderId="1" xfId="0" applyFont="1" applyBorder="1" applyAlignment="1">
      <alignment vertical="center" wrapText="1"/>
    </xf>
    <xf numFmtId="0" fontId="43" fillId="0" borderId="0" xfId="0" applyFont="1">
      <alignment vertical="center"/>
    </xf>
    <xf numFmtId="0" fontId="43" fillId="0" borderId="1" xfId="0" applyFont="1" applyBorder="1" applyAlignment="1">
      <alignment horizontal="center" vertical="center" wrapText="1"/>
    </xf>
    <xf numFmtId="0" fontId="33" fillId="0" borderId="1" xfId="0" applyFont="1" applyBorder="1" applyAlignment="1">
      <alignment horizontal="center" vertical="center" wrapText="1"/>
    </xf>
    <xf numFmtId="0" fontId="28" fillId="0" borderId="1" xfId="0" applyFont="1" applyBorder="1" applyAlignment="1" applyProtection="1">
      <alignment horizontal="left" vertical="center" wrapText="1"/>
      <protection locked="0"/>
    </xf>
    <xf numFmtId="0" fontId="33" fillId="0" borderId="0" xfId="0" applyFont="1" applyAlignment="1">
      <alignment horizontal="center" vertical="center"/>
    </xf>
    <xf numFmtId="0" fontId="43" fillId="0" borderId="4" xfId="0" applyFont="1" applyBorder="1" applyAlignment="1">
      <alignment horizontal="center" vertical="center" wrapText="1"/>
    </xf>
    <xf numFmtId="0" fontId="5" fillId="0" borderId="5" xfId="0" applyFont="1" applyBorder="1" applyAlignment="1">
      <alignment horizontal="center" vertical="center" wrapText="1"/>
    </xf>
    <xf numFmtId="0" fontId="3" fillId="0" borderId="0" xfId="0" applyFont="1">
      <alignment vertical="center"/>
    </xf>
    <xf numFmtId="178" fontId="2" fillId="0" borderId="0" xfId="0" applyNumberFormat="1" applyFont="1" applyAlignment="1">
      <alignment horizontal="center" vertical="center"/>
    </xf>
    <xf numFmtId="0" fontId="44" fillId="0" borderId="1" xfId="0" applyFont="1" applyBorder="1" applyAlignment="1">
      <alignment horizontal="center" vertical="center"/>
    </xf>
    <xf numFmtId="178" fontId="44" fillId="0" borderId="1" xfId="0" applyNumberFormat="1" applyFont="1" applyBorder="1" applyAlignment="1">
      <alignment horizontal="center" vertical="center"/>
    </xf>
    <xf numFmtId="0" fontId="44" fillId="0" borderId="0" xfId="0" applyFont="1" applyAlignment="1">
      <alignment horizontal="center" vertical="center"/>
    </xf>
    <xf numFmtId="0" fontId="44" fillId="0" borderId="1" xfId="0" applyFont="1" applyBorder="1">
      <alignment vertical="center"/>
    </xf>
    <xf numFmtId="0" fontId="44" fillId="0" borderId="0" xfId="0" applyFont="1">
      <alignment vertical="center"/>
    </xf>
    <xf numFmtId="178" fontId="26" fillId="0" borderId="1" xfId="0" applyNumberFormat="1" applyFont="1" applyBorder="1" applyAlignment="1">
      <alignment horizontal="center" vertical="center"/>
    </xf>
    <xf numFmtId="0" fontId="26" fillId="0" borderId="1" xfId="0" applyFont="1" applyBorder="1">
      <alignment vertical="center"/>
    </xf>
    <xf numFmtId="0" fontId="26" fillId="0" borderId="0" xfId="0" applyFont="1">
      <alignment vertical="center"/>
    </xf>
    <xf numFmtId="0" fontId="45" fillId="0" borderId="3" xfId="0" applyFont="1" applyBorder="1" applyAlignment="1">
      <alignment horizontal="center" vertical="center"/>
    </xf>
    <xf numFmtId="0" fontId="45" fillId="0" borderId="5" xfId="0" applyFont="1" applyBorder="1" applyAlignment="1">
      <alignment horizontal="center" vertical="center"/>
    </xf>
    <xf numFmtId="178" fontId="45" fillId="0" borderId="1" xfId="0" applyNumberFormat="1" applyFont="1" applyBorder="1" applyAlignment="1">
      <alignment horizontal="center" vertical="center"/>
    </xf>
    <xf numFmtId="0" fontId="45" fillId="0" borderId="1" xfId="0" applyFont="1" applyBorder="1" applyAlignment="1">
      <alignment horizontal="center" vertical="center"/>
    </xf>
    <xf numFmtId="0" fontId="45" fillId="0" borderId="1" xfId="0" applyFont="1" applyBorder="1">
      <alignment vertical="center"/>
    </xf>
    <xf numFmtId="0" fontId="45" fillId="0" borderId="0" xfId="0" applyFont="1">
      <alignment vertical="center"/>
    </xf>
    <xf numFmtId="0" fontId="0" fillId="2" borderId="0" xfId="0" applyFill="1">
      <alignment vertical="center"/>
    </xf>
    <xf numFmtId="0" fontId="0" fillId="2" borderId="0" xfId="0" applyFill="1" applyAlignment="1">
      <alignment horizontal="center" vertical="center"/>
    </xf>
    <xf numFmtId="0" fontId="0" fillId="0" borderId="0" xfId="0" applyAlignment="1">
      <alignment vertical="center" wrapText="1"/>
    </xf>
    <xf numFmtId="0" fontId="0" fillId="0" borderId="0" xfId="0" applyAlignment="1">
      <alignment horizontal="left" vertical="center" wrapText="1"/>
    </xf>
    <xf numFmtId="0" fontId="0" fillId="2" borderId="1" xfId="0" applyFill="1" applyBorder="1" applyAlignment="1">
      <alignment horizontal="center" vertical="center"/>
    </xf>
    <xf numFmtId="0" fontId="0" fillId="3" borderId="1" xfId="0" applyFill="1" applyBorder="1" applyAlignment="1">
      <alignment horizontal="center" vertical="center"/>
    </xf>
    <xf numFmtId="0" fontId="0" fillId="3" borderId="1" xfId="0" applyFill="1" applyBorder="1" applyAlignment="1">
      <alignment vertical="center" wrapText="1"/>
    </xf>
    <xf numFmtId="0" fontId="0" fillId="3" borderId="1" xfId="0" applyFill="1" applyBorder="1" applyAlignment="1">
      <alignment horizontal="left" vertical="center" wrapText="1"/>
    </xf>
    <xf numFmtId="0" fontId="0" fillId="2" borderId="1" xfId="0" applyFill="1" applyBorder="1">
      <alignment vertical="center"/>
    </xf>
    <xf numFmtId="0" fontId="0" fillId="2" borderId="1" xfId="0" applyFill="1" applyBorder="1" applyAlignment="1">
      <alignment horizontal="center" vertical="center" wrapText="1"/>
    </xf>
    <xf numFmtId="0" fontId="0" fillId="2" borderId="1" xfId="0" applyFill="1" applyBorder="1" applyAlignment="1">
      <alignment horizontal="left" vertical="center" wrapText="1"/>
    </xf>
    <xf numFmtId="0" fontId="0" fillId="2" borderId="1" xfId="0" applyFill="1" applyBorder="1" applyAlignment="1">
      <alignment vertical="center" wrapText="1"/>
    </xf>
    <xf numFmtId="0" fontId="4" fillId="0" borderId="1" xfId="0" applyFont="1" applyBorder="1" applyAlignment="1">
      <alignment horizontal="center" vertical="center"/>
    </xf>
    <xf numFmtId="0" fontId="4" fillId="4" borderId="1" xfId="0" applyFont="1" applyFill="1" applyBorder="1" applyAlignment="1">
      <alignment horizontal="center" vertical="center"/>
    </xf>
    <xf numFmtId="0" fontId="4" fillId="0" borderId="1" xfId="0" applyFont="1" applyBorder="1">
      <alignment vertical="center"/>
    </xf>
    <xf numFmtId="0" fontId="0" fillId="3" borderId="1" xfId="0" applyFill="1" applyBorder="1">
      <alignment vertical="center"/>
    </xf>
    <xf numFmtId="0" fontId="4" fillId="2" borderId="1" xfId="0" applyFont="1" applyFill="1" applyBorder="1">
      <alignment vertical="center"/>
    </xf>
    <xf numFmtId="0" fontId="4" fillId="5" borderId="1" xfId="0" applyFont="1" applyFill="1" applyBorder="1">
      <alignment vertical="center"/>
    </xf>
    <xf numFmtId="0" fontId="0" fillId="5" borderId="1" xfId="0" applyFill="1" applyBorder="1" applyAlignment="1">
      <alignment horizontal="left" vertical="center"/>
    </xf>
    <xf numFmtId="0" fontId="0" fillId="0" borderId="1" xfId="0" applyBorder="1" applyAlignment="1">
      <alignment horizontal="left" vertical="center"/>
    </xf>
    <xf numFmtId="0" fontId="0" fillId="5" borderId="1" xfId="0" applyFill="1" applyBorder="1">
      <alignment vertical="center"/>
    </xf>
    <xf numFmtId="0" fontId="16" fillId="0" borderId="1" xfId="0" applyFont="1" applyBorder="1" applyAlignment="1">
      <alignment horizontal="left" vertical="center"/>
    </xf>
    <xf numFmtId="0" fontId="4" fillId="0" borderId="1" xfId="0" applyFont="1" applyBorder="1" applyAlignment="1">
      <alignment horizontal="left" vertical="center"/>
    </xf>
    <xf numFmtId="0" fontId="16" fillId="0" borderId="1" xfId="0" applyFont="1" applyBorder="1" applyAlignment="1">
      <alignment horizontal="left" vertical="center" wrapText="1"/>
    </xf>
    <xf numFmtId="0" fontId="0" fillId="6" borderId="1" xfId="0" applyFill="1" applyBorder="1">
      <alignment vertical="center"/>
    </xf>
    <xf numFmtId="0" fontId="16" fillId="0" borderId="1" xfId="0" applyFont="1" applyBorder="1" applyAlignment="1">
      <alignment horizontal="center" vertical="top" wrapText="1"/>
    </xf>
    <xf numFmtId="0" fontId="4" fillId="0" borderId="1" xfId="0" applyFont="1" applyBorder="1" applyAlignment="1">
      <alignment horizontal="left" vertical="center" wrapText="1"/>
    </xf>
    <xf numFmtId="0" fontId="4" fillId="2" borderId="1" xfId="0" applyFont="1" applyFill="1" applyBorder="1" applyAlignment="1">
      <alignment horizontal="left" vertical="center" wrapText="1"/>
    </xf>
    <xf numFmtId="0" fontId="46" fillId="2" borderId="0" xfId="0" applyFont="1" applyFill="1" applyAlignment="1">
      <alignment horizontal="center" vertical="center"/>
    </xf>
    <xf numFmtId="0" fontId="46" fillId="0" borderId="0" xfId="0" applyFont="1" applyAlignment="1">
      <alignment horizontal="center" vertical="center"/>
    </xf>
    <xf numFmtId="0" fontId="46" fillId="0" borderId="0" xfId="0" applyFont="1" applyAlignment="1">
      <alignment horizontal="center" vertical="center" wrapText="1"/>
    </xf>
    <xf numFmtId="0" fontId="46" fillId="0" borderId="0" xfId="0" applyFont="1" applyAlignment="1">
      <alignment horizontal="left" vertical="center" wrapText="1"/>
    </xf>
    <xf numFmtId="0" fontId="30" fillId="0" borderId="1" xfId="0" applyFont="1" applyBorder="1" applyAlignment="1">
      <alignment horizontal="left" vertical="center"/>
    </xf>
  </cellXfs>
  <cellStyles count="6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2 2 2" xfId="49"/>
    <cellStyle name="_ET_STYLE_NoName_00_" xfId="50"/>
    <cellStyle name="0,0_x000d__x000a_NA_x000d__x000a_" xfId="51"/>
    <cellStyle name="_ET_STYLE_NoName_00_ 3" xfId="52"/>
    <cellStyle name="常规 11 2 10" xfId="53"/>
    <cellStyle name="常规 3 2 3 9 2" xfId="54"/>
    <cellStyle name="常规 2 2 2" xfId="55"/>
    <cellStyle name="常规 3 2" xfId="56"/>
    <cellStyle name="常规 2 2" xfId="57"/>
    <cellStyle name="常规 15" xfId="58"/>
    <cellStyle name="常规 2" xfId="59"/>
    <cellStyle name="常规 28" xfId="60"/>
    <cellStyle name="常规 3" xfId="61"/>
    <cellStyle name="常规 4" xfId="62"/>
    <cellStyle name="常规 7" xfId="63"/>
    <cellStyle name="常规_精钢注塑理化生方案2013" xfId="64"/>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24.png"/><Relationship Id="rId8" Type="http://schemas.openxmlformats.org/officeDocument/2006/relationships/image" Target="media/image76.jpeg"/><Relationship Id="rId79" Type="http://schemas.openxmlformats.org/officeDocument/2006/relationships/image" Target="media/image190.png"/><Relationship Id="rId78" Type="http://schemas.openxmlformats.org/officeDocument/2006/relationships/image" Target="media/image189.jpeg"/><Relationship Id="rId77" Type="http://schemas.openxmlformats.org/officeDocument/2006/relationships/image" Target="media/image188.png"/><Relationship Id="rId76" Type="http://schemas.openxmlformats.org/officeDocument/2006/relationships/image" Target="media/image187.png"/><Relationship Id="rId75" Type="http://schemas.openxmlformats.org/officeDocument/2006/relationships/image" Target="media/image186.png"/><Relationship Id="rId74" Type="http://schemas.openxmlformats.org/officeDocument/2006/relationships/image" Target="media/image185.png"/><Relationship Id="rId73" Type="http://schemas.openxmlformats.org/officeDocument/2006/relationships/image" Target="media/image184.png"/><Relationship Id="rId72" Type="http://schemas.openxmlformats.org/officeDocument/2006/relationships/image" Target="media/image183.png"/><Relationship Id="rId71" Type="http://schemas.openxmlformats.org/officeDocument/2006/relationships/image" Target="media/image182.png"/><Relationship Id="rId70" Type="http://schemas.openxmlformats.org/officeDocument/2006/relationships/image" Target="media/image181.png"/><Relationship Id="rId7" Type="http://schemas.openxmlformats.org/officeDocument/2006/relationships/image" Target="media/image123.jpeg"/><Relationship Id="rId69" Type="http://schemas.openxmlformats.org/officeDocument/2006/relationships/image" Target="media/image180.png"/><Relationship Id="rId68" Type="http://schemas.openxmlformats.org/officeDocument/2006/relationships/image" Target="media/image179.png"/><Relationship Id="rId67" Type="http://schemas.openxmlformats.org/officeDocument/2006/relationships/image" Target="media/image178.png"/><Relationship Id="rId66" Type="http://schemas.openxmlformats.org/officeDocument/2006/relationships/image" Target="media/image177.png"/><Relationship Id="rId65" Type="http://schemas.openxmlformats.org/officeDocument/2006/relationships/image" Target="media/image176.png"/><Relationship Id="rId64" Type="http://schemas.openxmlformats.org/officeDocument/2006/relationships/image" Target="media/image175.png"/><Relationship Id="rId63" Type="http://schemas.openxmlformats.org/officeDocument/2006/relationships/image" Target="media/image174.png"/><Relationship Id="rId62" Type="http://schemas.openxmlformats.org/officeDocument/2006/relationships/image" Target="media/image173.png"/><Relationship Id="rId61" Type="http://schemas.openxmlformats.org/officeDocument/2006/relationships/image" Target="media/image172.png"/><Relationship Id="rId60" Type="http://schemas.openxmlformats.org/officeDocument/2006/relationships/image" Target="media/image171.png"/><Relationship Id="rId6" Type="http://schemas.openxmlformats.org/officeDocument/2006/relationships/image" Target="media/image122.png"/><Relationship Id="rId59" Type="http://schemas.openxmlformats.org/officeDocument/2006/relationships/image" Target="media/image170.png"/><Relationship Id="rId58" Type="http://schemas.openxmlformats.org/officeDocument/2006/relationships/image" Target="media/image169.png"/><Relationship Id="rId57" Type="http://schemas.openxmlformats.org/officeDocument/2006/relationships/image" Target="media/image168.png"/><Relationship Id="rId56" Type="http://schemas.openxmlformats.org/officeDocument/2006/relationships/image" Target="media/image167.png"/><Relationship Id="rId55" Type="http://schemas.openxmlformats.org/officeDocument/2006/relationships/image" Target="media/image166.png"/><Relationship Id="rId54" Type="http://schemas.openxmlformats.org/officeDocument/2006/relationships/image" Target="media/image165.png"/><Relationship Id="rId53" Type="http://schemas.openxmlformats.org/officeDocument/2006/relationships/image" Target="media/image164.png"/><Relationship Id="rId52" Type="http://schemas.openxmlformats.org/officeDocument/2006/relationships/image" Target="media/image163.jpeg"/><Relationship Id="rId51" Type="http://schemas.openxmlformats.org/officeDocument/2006/relationships/image" Target="media/image162.png"/><Relationship Id="rId50" Type="http://schemas.openxmlformats.org/officeDocument/2006/relationships/image" Target="media/image161.png"/><Relationship Id="rId5" Type="http://schemas.openxmlformats.org/officeDocument/2006/relationships/image" Target="media/image121.png"/><Relationship Id="rId49" Type="http://schemas.openxmlformats.org/officeDocument/2006/relationships/image" Target="media/image160.png"/><Relationship Id="rId48" Type="http://schemas.openxmlformats.org/officeDocument/2006/relationships/image" Target="media/image159.png"/><Relationship Id="rId47" Type="http://schemas.openxmlformats.org/officeDocument/2006/relationships/image" Target="media/image158.png"/><Relationship Id="rId46" Type="http://schemas.openxmlformats.org/officeDocument/2006/relationships/image" Target="media/image157.png"/><Relationship Id="rId45" Type="http://schemas.openxmlformats.org/officeDocument/2006/relationships/image" Target="media/image156.png"/><Relationship Id="rId44" Type="http://schemas.openxmlformats.org/officeDocument/2006/relationships/image" Target="media/image155.png"/><Relationship Id="rId43" Type="http://schemas.openxmlformats.org/officeDocument/2006/relationships/image" Target="media/image154.png"/><Relationship Id="rId42" Type="http://schemas.openxmlformats.org/officeDocument/2006/relationships/image" Target="media/image153.png"/><Relationship Id="rId41" Type="http://schemas.openxmlformats.org/officeDocument/2006/relationships/image" Target="media/image152.png"/><Relationship Id="rId40" Type="http://schemas.openxmlformats.org/officeDocument/2006/relationships/image" Target="media/image151.png"/><Relationship Id="rId4" Type="http://schemas.openxmlformats.org/officeDocument/2006/relationships/image" Target="media/image120.png"/><Relationship Id="rId39" Type="http://schemas.openxmlformats.org/officeDocument/2006/relationships/image" Target="media/image150.png"/><Relationship Id="rId38" Type="http://schemas.openxmlformats.org/officeDocument/2006/relationships/image" Target="media/image149.png"/><Relationship Id="rId37" Type="http://schemas.openxmlformats.org/officeDocument/2006/relationships/image" Target="media/image148.png"/><Relationship Id="rId36" Type="http://schemas.openxmlformats.org/officeDocument/2006/relationships/image" Target="media/image147.png"/><Relationship Id="rId35" Type="http://schemas.openxmlformats.org/officeDocument/2006/relationships/image" Target="media/image146.png"/><Relationship Id="rId34" Type="http://schemas.openxmlformats.org/officeDocument/2006/relationships/image" Target="media/image145.png"/><Relationship Id="rId33" Type="http://schemas.openxmlformats.org/officeDocument/2006/relationships/image" Target="media/image144.png"/><Relationship Id="rId32" Type="http://schemas.openxmlformats.org/officeDocument/2006/relationships/image" Target="media/image143.png"/><Relationship Id="rId31" Type="http://schemas.openxmlformats.org/officeDocument/2006/relationships/image" Target="media/image142.png"/><Relationship Id="rId30" Type="http://schemas.openxmlformats.org/officeDocument/2006/relationships/image" Target="media/image89.png"/><Relationship Id="rId3" Type="http://schemas.openxmlformats.org/officeDocument/2006/relationships/image" Target="media/image64.jpeg"/><Relationship Id="rId29" Type="http://schemas.openxmlformats.org/officeDocument/2006/relationships/image" Target="media/image141.png"/><Relationship Id="rId28" Type="http://schemas.openxmlformats.org/officeDocument/2006/relationships/image" Target="media/image87.png"/><Relationship Id="rId27" Type="http://schemas.openxmlformats.org/officeDocument/2006/relationships/image" Target="media/image140.png"/><Relationship Id="rId26" Type="http://schemas.openxmlformats.org/officeDocument/2006/relationships/image" Target="media/image139.png"/><Relationship Id="rId25" Type="http://schemas.openxmlformats.org/officeDocument/2006/relationships/image" Target="media/image138.png"/><Relationship Id="rId24" Type="http://schemas.openxmlformats.org/officeDocument/2006/relationships/image" Target="media/image85.png"/><Relationship Id="rId23" Type="http://schemas.openxmlformats.org/officeDocument/2006/relationships/image" Target="media/image137.png"/><Relationship Id="rId22" Type="http://schemas.openxmlformats.org/officeDocument/2006/relationships/image" Target="media/image136.png"/><Relationship Id="rId21" Type="http://schemas.openxmlformats.org/officeDocument/2006/relationships/image" Target="media/image135.png"/><Relationship Id="rId20" Type="http://schemas.openxmlformats.org/officeDocument/2006/relationships/image" Target="media/image134.png"/><Relationship Id="rId2" Type="http://schemas.openxmlformats.org/officeDocument/2006/relationships/image" Target="media/image65.jpeg"/><Relationship Id="rId19" Type="http://schemas.openxmlformats.org/officeDocument/2006/relationships/image" Target="media/image133.png"/><Relationship Id="rId18" Type="http://schemas.openxmlformats.org/officeDocument/2006/relationships/image" Target="media/image80.jpeg"/><Relationship Id="rId17" Type="http://schemas.openxmlformats.org/officeDocument/2006/relationships/image" Target="media/image132.png"/><Relationship Id="rId16" Type="http://schemas.openxmlformats.org/officeDocument/2006/relationships/image" Target="media/image131.png"/><Relationship Id="rId15" Type="http://schemas.openxmlformats.org/officeDocument/2006/relationships/image" Target="media/image130.png"/><Relationship Id="rId14" Type="http://schemas.openxmlformats.org/officeDocument/2006/relationships/image" Target="media/image129.png"/><Relationship Id="rId13" Type="http://schemas.openxmlformats.org/officeDocument/2006/relationships/image" Target="media/image128.png"/><Relationship Id="rId12" Type="http://schemas.openxmlformats.org/officeDocument/2006/relationships/image" Target="media/image127.png"/><Relationship Id="rId11" Type="http://schemas.openxmlformats.org/officeDocument/2006/relationships/image" Target="media/image126.png"/><Relationship Id="rId10" Type="http://schemas.openxmlformats.org/officeDocument/2006/relationships/image" Target="media/image125.png"/><Relationship Id="rId1" Type="http://schemas.openxmlformats.org/officeDocument/2006/relationships/image" Target="media/image83.jpe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5" Type="http://schemas.openxmlformats.org/officeDocument/2006/relationships/styles" Target="styles.xml"/><Relationship Id="rId24" Type="http://www.wps.cn/officeDocument/2020/cellImage" Target="cellimages.xml"/><Relationship Id="rId23" Type="http://schemas.openxmlformats.org/officeDocument/2006/relationships/sharedStrings" Target="sharedStrings.xml"/><Relationship Id="rId22" Type="http://schemas.openxmlformats.org/officeDocument/2006/relationships/theme" Target="theme/theme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5" Type="http://schemas.openxmlformats.org/officeDocument/2006/relationships/image" Target="../media/image9.png"/><Relationship Id="rId4" Type="http://schemas.openxmlformats.org/officeDocument/2006/relationships/image" Target="../media/image8.png"/><Relationship Id="rId3" Type="http://schemas.openxmlformats.org/officeDocument/2006/relationships/image" Target="../media/image7.png"/><Relationship Id="rId2" Type="http://schemas.openxmlformats.org/officeDocument/2006/relationships/image" Target="../media/image6.jpe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9" Type="http://schemas.openxmlformats.org/officeDocument/2006/relationships/image" Target="../media/image16.png"/><Relationship Id="rId8" Type="http://schemas.openxmlformats.org/officeDocument/2006/relationships/image" Target="../media/image7.png"/><Relationship Id="rId7" Type="http://schemas.openxmlformats.org/officeDocument/2006/relationships/image" Target="../media/image15.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 Id="rId3" Type="http://schemas.openxmlformats.org/officeDocument/2006/relationships/image" Target="../media/image11.jpeg"/><Relationship Id="rId2" Type="http://schemas.openxmlformats.org/officeDocument/2006/relationships/image" Target="../media/image10.jpeg"/><Relationship Id="rId16" Type="http://schemas.openxmlformats.org/officeDocument/2006/relationships/image" Target="../media/image22.png"/><Relationship Id="rId15" Type="http://schemas.openxmlformats.org/officeDocument/2006/relationships/image" Target="../media/image21.png"/><Relationship Id="rId14" Type="http://schemas.openxmlformats.org/officeDocument/2006/relationships/image" Target="../media/image20.png"/><Relationship Id="rId13" Type="http://schemas.openxmlformats.org/officeDocument/2006/relationships/image" Target="../media/image9.png"/><Relationship Id="rId12" Type="http://schemas.openxmlformats.org/officeDocument/2006/relationships/image" Target="../media/image19.png"/><Relationship Id="rId11" Type="http://schemas.openxmlformats.org/officeDocument/2006/relationships/image" Target="../media/image18.png"/><Relationship Id="rId10" Type="http://schemas.openxmlformats.org/officeDocument/2006/relationships/image" Target="../media/image17.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9" Type="http://schemas.openxmlformats.org/officeDocument/2006/relationships/image" Target="../media/image31.png"/><Relationship Id="rId8" Type="http://schemas.openxmlformats.org/officeDocument/2006/relationships/image" Target="../media/image30.png"/><Relationship Id="rId7" Type="http://schemas.openxmlformats.org/officeDocument/2006/relationships/image" Target="../media/image29.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 Id="rId3" Type="http://schemas.openxmlformats.org/officeDocument/2006/relationships/image" Target="../media/image25.png"/><Relationship Id="rId2" Type="http://schemas.openxmlformats.org/officeDocument/2006/relationships/image" Target="../media/image24.png"/><Relationship Id="rId17" Type="http://schemas.openxmlformats.org/officeDocument/2006/relationships/image" Target="../media/image39.jpeg"/><Relationship Id="rId16" Type="http://schemas.openxmlformats.org/officeDocument/2006/relationships/image" Target="../media/image38.jpeg"/><Relationship Id="rId15" Type="http://schemas.openxmlformats.org/officeDocument/2006/relationships/image" Target="../media/image37.jpeg"/><Relationship Id="rId14" Type="http://schemas.openxmlformats.org/officeDocument/2006/relationships/image" Target="../media/image36.jpeg"/><Relationship Id="rId13" Type="http://schemas.openxmlformats.org/officeDocument/2006/relationships/image" Target="../media/image35.jpeg"/><Relationship Id="rId12" Type="http://schemas.openxmlformats.org/officeDocument/2006/relationships/image" Target="../media/image34.jpeg"/><Relationship Id="rId11" Type="http://schemas.openxmlformats.org/officeDocument/2006/relationships/image" Target="../media/image33.png"/><Relationship Id="rId10" Type="http://schemas.openxmlformats.org/officeDocument/2006/relationships/image" Target="../media/image32.png"/><Relationship Id="rId1" Type="http://schemas.openxmlformats.org/officeDocument/2006/relationships/image" Target="../media/image23.jpeg"/></Relationships>
</file>

<file path=xl/drawings/_rels/drawing5.xml.rels><?xml version="1.0" encoding="UTF-8" standalone="yes"?>
<Relationships xmlns="http://schemas.openxmlformats.org/package/2006/relationships"><Relationship Id="rId9" Type="http://schemas.openxmlformats.org/officeDocument/2006/relationships/image" Target="../media/image48.jpeg"/><Relationship Id="rId8" Type="http://schemas.openxmlformats.org/officeDocument/2006/relationships/image" Target="../media/image47.jpeg"/><Relationship Id="rId7" Type="http://schemas.openxmlformats.org/officeDocument/2006/relationships/image" Target="../media/image46.jpeg"/><Relationship Id="rId6" Type="http://schemas.openxmlformats.org/officeDocument/2006/relationships/image" Target="../media/image45.jpeg"/><Relationship Id="rId5" Type="http://schemas.openxmlformats.org/officeDocument/2006/relationships/image" Target="../media/image44.jpeg"/><Relationship Id="rId4" Type="http://schemas.openxmlformats.org/officeDocument/2006/relationships/image" Target="../media/image43.jpeg"/><Relationship Id="rId3" Type="http://schemas.openxmlformats.org/officeDocument/2006/relationships/image" Target="../media/image42.jpeg"/><Relationship Id="rId20" Type="http://schemas.openxmlformats.org/officeDocument/2006/relationships/image" Target="../media/image59.png"/><Relationship Id="rId2" Type="http://schemas.openxmlformats.org/officeDocument/2006/relationships/image" Target="../media/image41.png"/><Relationship Id="rId19" Type="http://schemas.openxmlformats.org/officeDocument/2006/relationships/image" Target="../media/image58.png"/><Relationship Id="rId18" Type="http://schemas.openxmlformats.org/officeDocument/2006/relationships/image" Target="../media/image57.png"/><Relationship Id="rId17" Type="http://schemas.openxmlformats.org/officeDocument/2006/relationships/image" Target="../media/image56.png"/><Relationship Id="rId16" Type="http://schemas.openxmlformats.org/officeDocument/2006/relationships/image" Target="../media/image55.jpeg"/><Relationship Id="rId15" Type="http://schemas.openxmlformats.org/officeDocument/2006/relationships/image" Target="../media/image54.jpeg"/><Relationship Id="rId14" Type="http://schemas.openxmlformats.org/officeDocument/2006/relationships/image" Target="../media/image53.jpeg"/><Relationship Id="rId13" Type="http://schemas.openxmlformats.org/officeDocument/2006/relationships/image" Target="../media/image52.jpeg"/><Relationship Id="rId12" Type="http://schemas.openxmlformats.org/officeDocument/2006/relationships/image" Target="../media/image51.jpeg"/><Relationship Id="rId11" Type="http://schemas.openxmlformats.org/officeDocument/2006/relationships/image" Target="../media/image50.jpeg"/><Relationship Id="rId10" Type="http://schemas.openxmlformats.org/officeDocument/2006/relationships/image" Target="../media/image49.jpeg"/><Relationship Id="rId1" Type="http://schemas.openxmlformats.org/officeDocument/2006/relationships/image" Target="../media/image40.png"/></Relationships>
</file>

<file path=xl/drawings/_rels/drawing6.xml.rels><?xml version="1.0" encoding="UTF-8" standalone="yes"?>
<Relationships xmlns="http://schemas.openxmlformats.org/package/2006/relationships"><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5.png"/><Relationship Id="rId1" Type="http://schemas.openxmlformats.org/officeDocument/2006/relationships/image" Target="../media/image60.png"/></Relationships>
</file>

<file path=xl/drawings/_rels/drawing7.xml.rels><?xml version="1.0" encoding="UTF-8" standalone="yes"?>
<Relationships xmlns="http://schemas.openxmlformats.org/package/2006/relationships"><Relationship Id="rId7" Type="http://schemas.openxmlformats.org/officeDocument/2006/relationships/image" Target="../media/image63.jpe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5.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9" Type="http://schemas.openxmlformats.org/officeDocument/2006/relationships/image" Target="../media/image72.jpeg"/><Relationship Id="rId8" Type="http://schemas.openxmlformats.org/officeDocument/2006/relationships/image" Target="../media/image71.jpeg"/><Relationship Id="rId7" Type="http://schemas.openxmlformats.org/officeDocument/2006/relationships/image" Target="../media/image70.png"/><Relationship Id="rId6" Type="http://schemas.openxmlformats.org/officeDocument/2006/relationships/image" Target="../media/image69.jpeg"/><Relationship Id="rId5" Type="http://schemas.openxmlformats.org/officeDocument/2006/relationships/image" Target="../media/image68.jpeg"/><Relationship Id="rId4" Type="http://schemas.openxmlformats.org/officeDocument/2006/relationships/image" Target="../media/image67.jpeg"/><Relationship Id="rId3" Type="http://schemas.openxmlformats.org/officeDocument/2006/relationships/image" Target="../media/image66.jpeg"/><Relationship Id="rId21" Type="http://schemas.openxmlformats.org/officeDocument/2006/relationships/image" Target="../media/image83.jpeg"/><Relationship Id="rId20" Type="http://schemas.openxmlformats.org/officeDocument/2006/relationships/image" Target="../media/image82.jpeg"/><Relationship Id="rId2" Type="http://schemas.openxmlformats.org/officeDocument/2006/relationships/image" Target="../media/image65.jpeg"/><Relationship Id="rId19" Type="http://schemas.openxmlformats.org/officeDocument/2006/relationships/image" Target="../media/image81.jpeg"/><Relationship Id="rId18" Type="http://schemas.openxmlformats.org/officeDocument/2006/relationships/image" Target="../media/image80.jpeg"/><Relationship Id="rId17" Type="http://schemas.openxmlformats.org/officeDocument/2006/relationships/image" Target="../media/image79.jpeg"/><Relationship Id="rId16" Type="http://schemas.openxmlformats.org/officeDocument/2006/relationships/image" Target="../media/image78.jpeg"/><Relationship Id="rId15" Type="http://schemas.openxmlformats.org/officeDocument/2006/relationships/image" Target="../media/image77.jpeg"/><Relationship Id="rId14" Type="http://schemas.openxmlformats.org/officeDocument/2006/relationships/image" Target="../media/image76.jpeg"/><Relationship Id="rId13" Type="http://schemas.openxmlformats.org/officeDocument/2006/relationships/image" Target="../media/image75.jpeg"/><Relationship Id="rId12" Type="http://schemas.openxmlformats.org/officeDocument/2006/relationships/image" Target="../media/image74.jpeg"/><Relationship Id="rId11" Type="http://schemas.openxmlformats.org/officeDocument/2006/relationships/image" Target="../media/image23.jpeg"/><Relationship Id="rId10" Type="http://schemas.openxmlformats.org/officeDocument/2006/relationships/image" Target="../media/image73.jpeg"/><Relationship Id="rId1" Type="http://schemas.openxmlformats.org/officeDocument/2006/relationships/image" Target="../media/image64.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5.png"/><Relationship Id="rId7" Type="http://schemas.openxmlformats.org/officeDocument/2006/relationships/image" Target="../media/image90.png"/><Relationship Id="rId6" Type="http://schemas.openxmlformats.org/officeDocument/2006/relationships/image" Target="../media/image89.png"/><Relationship Id="rId5" Type="http://schemas.openxmlformats.org/officeDocument/2006/relationships/image" Target="../media/image88.png"/><Relationship Id="rId4" Type="http://schemas.openxmlformats.org/officeDocument/2006/relationships/image" Target="../media/image87.png"/><Relationship Id="rId3" Type="http://schemas.openxmlformats.org/officeDocument/2006/relationships/image" Target="../media/image86.png"/><Relationship Id="rId2" Type="http://schemas.openxmlformats.org/officeDocument/2006/relationships/image" Target="../media/image85.png"/><Relationship Id="rId1" Type="http://schemas.openxmlformats.org/officeDocument/2006/relationships/image" Target="../media/image84.png"/></Relationships>
</file>

<file path=xl/drawings/_rels/drawing11.xml.rels><?xml version="1.0" encoding="UTF-8" standalone="yes"?>
<Relationships xmlns="http://schemas.openxmlformats.org/package/2006/relationships"><Relationship Id="rId9" Type="http://schemas.openxmlformats.org/officeDocument/2006/relationships/image" Target="../media/image98.png"/><Relationship Id="rId8" Type="http://schemas.openxmlformats.org/officeDocument/2006/relationships/image" Target="../media/image97.png"/><Relationship Id="rId7" Type="http://schemas.openxmlformats.org/officeDocument/2006/relationships/image" Target="../media/image96.jpeg"/><Relationship Id="rId6" Type="http://schemas.openxmlformats.org/officeDocument/2006/relationships/image" Target="../media/image95.png"/><Relationship Id="rId5" Type="http://schemas.openxmlformats.org/officeDocument/2006/relationships/image" Target="../media/image59.png"/><Relationship Id="rId4" Type="http://schemas.openxmlformats.org/officeDocument/2006/relationships/image" Target="../media/image94.png"/><Relationship Id="rId3" Type="http://schemas.openxmlformats.org/officeDocument/2006/relationships/image" Target="../media/image93.png"/><Relationship Id="rId2" Type="http://schemas.openxmlformats.org/officeDocument/2006/relationships/image" Target="../media/image92.png"/><Relationship Id="rId13" Type="http://schemas.openxmlformats.org/officeDocument/2006/relationships/image" Target="NULL" TargetMode="External"/><Relationship Id="rId12" Type="http://schemas.openxmlformats.org/officeDocument/2006/relationships/image" Target="../media/image101.jpeg"/><Relationship Id="rId11" Type="http://schemas.openxmlformats.org/officeDocument/2006/relationships/image" Target="../media/image100.png"/><Relationship Id="rId10" Type="http://schemas.openxmlformats.org/officeDocument/2006/relationships/image" Target="../media/image99.png"/><Relationship Id="rId1" Type="http://schemas.openxmlformats.org/officeDocument/2006/relationships/image" Target="../media/image9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04.jpeg"/><Relationship Id="rId2" Type="http://schemas.openxmlformats.org/officeDocument/2006/relationships/image" Target="../media/image103.jpeg"/><Relationship Id="rId1" Type="http://schemas.openxmlformats.org/officeDocument/2006/relationships/image" Target="../media/image102.jpeg"/></Relationships>
</file>

<file path=xl/drawings/_rels/drawing13.xml.rels><?xml version="1.0" encoding="UTF-8" standalone="yes"?>
<Relationships xmlns="http://schemas.openxmlformats.org/package/2006/relationships"><Relationship Id="rId9" Type="http://schemas.openxmlformats.org/officeDocument/2006/relationships/image" Target="../media/image113.jpeg"/><Relationship Id="rId8" Type="http://schemas.openxmlformats.org/officeDocument/2006/relationships/image" Target="../media/image112.jpeg"/><Relationship Id="rId7" Type="http://schemas.openxmlformats.org/officeDocument/2006/relationships/image" Target="../media/image111.jpeg"/><Relationship Id="rId6" Type="http://schemas.openxmlformats.org/officeDocument/2006/relationships/image" Target="../media/image110.jpeg"/><Relationship Id="rId5" Type="http://schemas.openxmlformats.org/officeDocument/2006/relationships/image" Target="../media/image109.jpeg"/><Relationship Id="rId4" Type="http://schemas.openxmlformats.org/officeDocument/2006/relationships/image" Target="../media/image108.jpeg"/><Relationship Id="rId3" Type="http://schemas.openxmlformats.org/officeDocument/2006/relationships/image" Target="../media/image107.png"/><Relationship Id="rId2" Type="http://schemas.openxmlformats.org/officeDocument/2006/relationships/image" Target="../media/image106.jpeg"/><Relationship Id="rId15" Type="http://schemas.openxmlformats.org/officeDocument/2006/relationships/image" Target="../media/image119.jpeg"/><Relationship Id="rId14" Type="http://schemas.openxmlformats.org/officeDocument/2006/relationships/image" Target="../media/image118.png"/><Relationship Id="rId13" Type="http://schemas.openxmlformats.org/officeDocument/2006/relationships/image" Target="../media/image117.jpeg"/><Relationship Id="rId12" Type="http://schemas.openxmlformats.org/officeDocument/2006/relationships/image" Target="../media/image116.jpeg"/><Relationship Id="rId11" Type="http://schemas.openxmlformats.org/officeDocument/2006/relationships/image" Target="../media/image115.jpeg"/><Relationship Id="rId10" Type="http://schemas.openxmlformats.org/officeDocument/2006/relationships/image" Target="../media/image114.jpeg"/><Relationship Id="rId1" Type="http://schemas.openxmlformats.org/officeDocument/2006/relationships/image" Target="../media/image105.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266065</xdr:colOff>
      <xdr:row>2</xdr:row>
      <xdr:rowOff>1401445</xdr:rowOff>
    </xdr:from>
    <xdr:to>
      <xdr:col>2</xdr:col>
      <xdr:colOff>1570355</xdr:colOff>
      <xdr:row>2</xdr:row>
      <xdr:rowOff>2523490</xdr:rowOff>
    </xdr:to>
    <xdr:pic>
      <xdr:nvPicPr>
        <xdr:cNvPr id="33" name="图片 32" descr="1673706599805"/>
        <xdr:cNvPicPr>
          <a:picLocks noChangeAspect="1"/>
        </xdr:cNvPicPr>
      </xdr:nvPicPr>
      <xdr:blipFill>
        <a:blip r:embed="rId1" cstate="print"/>
        <a:stretch>
          <a:fillRect/>
        </a:stretch>
      </xdr:blipFill>
      <xdr:spPr>
        <a:xfrm>
          <a:off x="2059940" y="2219325"/>
          <a:ext cx="1304290" cy="1122045"/>
        </a:xfrm>
        <a:prstGeom prst="rect">
          <a:avLst/>
        </a:prstGeom>
      </xdr:spPr>
    </xdr:pic>
    <xdr:clientData/>
  </xdr:twoCellAnchor>
  <xdr:twoCellAnchor editAs="oneCell">
    <xdr:from>
      <xdr:col>2</xdr:col>
      <xdr:colOff>351790</xdr:colOff>
      <xdr:row>4</xdr:row>
      <xdr:rowOff>167005</xdr:rowOff>
    </xdr:from>
    <xdr:to>
      <xdr:col>2</xdr:col>
      <xdr:colOff>1610360</xdr:colOff>
      <xdr:row>4</xdr:row>
      <xdr:rowOff>1409065</xdr:rowOff>
    </xdr:to>
    <xdr:pic>
      <xdr:nvPicPr>
        <xdr:cNvPr id="35" name="图片 34" descr="1673708628429"/>
        <xdr:cNvPicPr>
          <a:picLocks noChangeAspect="1"/>
        </xdr:cNvPicPr>
      </xdr:nvPicPr>
      <xdr:blipFill>
        <a:blip r:embed="rId2" cstate="print"/>
        <a:stretch>
          <a:fillRect/>
        </a:stretch>
      </xdr:blipFill>
      <xdr:spPr>
        <a:xfrm>
          <a:off x="2145665" y="9544685"/>
          <a:ext cx="1258570" cy="1242060"/>
        </a:xfrm>
        <a:prstGeom prst="rect">
          <a:avLst/>
        </a:prstGeom>
      </xdr:spPr>
    </xdr:pic>
    <xdr:clientData/>
  </xdr:twoCellAnchor>
  <xdr:twoCellAnchor editAs="oneCell">
    <xdr:from>
      <xdr:col>2</xdr:col>
      <xdr:colOff>398780</xdr:colOff>
      <xdr:row>5</xdr:row>
      <xdr:rowOff>99060</xdr:rowOff>
    </xdr:from>
    <xdr:to>
      <xdr:col>2</xdr:col>
      <xdr:colOff>1646555</xdr:colOff>
      <xdr:row>5</xdr:row>
      <xdr:rowOff>1304290</xdr:rowOff>
    </xdr:to>
    <xdr:pic>
      <xdr:nvPicPr>
        <xdr:cNvPr id="36" name="图片 35" descr="1673709094583"/>
        <xdr:cNvPicPr>
          <a:picLocks noChangeAspect="1"/>
        </xdr:cNvPicPr>
      </xdr:nvPicPr>
      <xdr:blipFill>
        <a:blip r:embed="rId3" cstate="print"/>
        <a:stretch>
          <a:fillRect/>
        </a:stretch>
      </xdr:blipFill>
      <xdr:spPr>
        <a:xfrm>
          <a:off x="2192655" y="11523345"/>
          <a:ext cx="1247775" cy="1205230"/>
        </a:xfrm>
        <a:prstGeom prst="rect">
          <a:avLst/>
        </a:prstGeom>
      </xdr:spPr>
    </xdr:pic>
    <xdr:clientData/>
  </xdr:twoCellAnchor>
  <xdr:twoCellAnchor editAs="oneCell">
    <xdr:from>
      <xdr:col>2</xdr:col>
      <xdr:colOff>367665</xdr:colOff>
      <xdr:row>6</xdr:row>
      <xdr:rowOff>433705</xdr:rowOff>
    </xdr:from>
    <xdr:to>
      <xdr:col>2</xdr:col>
      <xdr:colOff>1777365</xdr:colOff>
      <xdr:row>6</xdr:row>
      <xdr:rowOff>1750060</xdr:rowOff>
    </xdr:to>
    <xdr:pic>
      <xdr:nvPicPr>
        <xdr:cNvPr id="40" name="图片 39"/>
        <xdr:cNvPicPr>
          <a:picLocks noChangeAspect="1"/>
        </xdr:cNvPicPr>
      </xdr:nvPicPr>
      <xdr:blipFill>
        <a:blip r:embed="rId4" cstate="print"/>
        <a:stretch>
          <a:fillRect/>
        </a:stretch>
      </xdr:blipFill>
      <xdr:spPr>
        <a:xfrm>
          <a:off x="2161540" y="13371195"/>
          <a:ext cx="1409700" cy="1316355"/>
        </a:xfrm>
        <a:prstGeom prst="rect">
          <a:avLst/>
        </a:prstGeom>
      </xdr:spPr>
    </xdr:pic>
    <xdr:clientData/>
  </xdr:twoCellAnchor>
  <xdr:twoCellAnchor editAs="oneCell">
    <xdr:from>
      <xdr:col>2</xdr:col>
      <xdr:colOff>152400</xdr:colOff>
      <xdr:row>3</xdr:row>
      <xdr:rowOff>247650</xdr:rowOff>
    </xdr:from>
    <xdr:to>
      <xdr:col>2</xdr:col>
      <xdr:colOff>1419225</xdr:colOff>
      <xdr:row>3</xdr:row>
      <xdr:rowOff>1496695</xdr:rowOff>
    </xdr:to>
    <xdr:pic>
      <xdr:nvPicPr>
        <xdr:cNvPr id="2" name="图片 1" descr="1673704980243"/>
        <xdr:cNvPicPr>
          <a:picLocks noChangeAspect="1"/>
        </xdr:cNvPicPr>
      </xdr:nvPicPr>
      <xdr:blipFill>
        <a:blip r:embed="rId5" cstate="print"/>
        <a:stretch>
          <a:fillRect/>
        </a:stretch>
      </xdr:blipFill>
      <xdr:spPr>
        <a:xfrm>
          <a:off x="1946275" y="6247130"/>
          <a:ext cx="1266825" cy="124904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208915</xdr:colOff>
      <xdr:row>3</xdr:row>
      <xdr:rowOff>40005</xdr:rowOff>
    </xdr:from>
    <xdr:to>
      <xdr:col>2</xdr:col>
      <xdr:colOff>1456690</xdr:colOff>
      <xdr:row>3</xdr:row>
      <xdr:rowOff>1245235</xdr:rowOff>
    </xdr:to>
    <xdr:pic>
      <xdr:nvPicPr>
        <xdr:cNvPr id="12" name="图片 11" descr="1673709094583"/>
        <xdr:cNvPicPr>
          <a:picLocks noChangeAspect="1"/>
        </xdr:cNvPicPr>
      </xdr:nvPicPr>
      <xdr:blipFill>
        <a:blip r:embed="rId1" cstate="print"/>
        <a:stretch>
          <a:fillRect/>
        </a:stretch>
      </xdr:blipFill>
      <xdr:spPr>
        <a:xfrm>
          <a:off x="2252345" y="1945005"/>
          <a:ext cx="1247775" cy="1205230"/>
        </a:xfrm>
        <a:prstGeom prst="rect">
          <a:avLst/>
        </a:prstGeom>
      </xdr:spPr>
    </xdr:pic>
    <xdr:clientData/>
  </xdr:twoCellAnchor>
  <xdr:twoCellAnchor editAs="oneCell">
    <xdr:from>
      <xdr:col>2</xdr:col>
      <xdr:colOff>230505</xdr:colOff>
      <xdr:row>2</xdr:row>
      <xdr:rowOff>73660</xdr:rowOff>
    </xdr:from>
    <xdr:to>
      <xdr:col>2</xdr:col>
      <xdr:colOff>1394460</xdr:colOff>
      <xdr:row>2</xdr:row>
      <xdr:rowOff>1193800</xdr:rowOff>
    </xdr:to>
    <xdr:pic>
      <xdr:nvPicPr>
        <xdr:cNvPr id="13" name="图片 12"/>
        <xdr:cNvPicPr>
          <a:picLocks noChangeAspect="1"/>
        </xdr:cNvPicPr>
      </xdr:nvPicPr>
      <xdr:blipFill>
        <a:blip r:embed="rId2" cstate="print"/>
        <a:stretch>
          <a:fillRect/>
        </a:stretch>
      </xdr:blipFill>
      <xdr:spPr>
        <a:xfrm>
          <a:off x="2273935" y="607060"/>
          <a:ext cx="1163955" cy="1120140"/>
        </a:xfrm>
        <a:prstGeom prst="rect">
          <a:avLst/>
        </a:prstGeom>
      </xdr:spPr>
    </xdr:pic>
    <xdr:clientData/>
  </xdr:twoCellAnchor>
  <xdr:twoCellAnchor editAs="oneCell">
    <xdr:from>
      <xdr:col>2</xdr:col>
      <xdr:colOff>232765</xdr:colOff>
      <xdr:row>4</xdr:row>
      <xdr:rowOff>22861</xdr:rowOff>
    </xdr:from>
    <xdr:to>
      <xdr:col>2</xdr:col>
      <xdr:colOff>1394815</xdr:colOff>
      <xdr:row>4</xdr:row>
      <xdr:rowOff>1257301</xdr:rowOff>
    </xdr:to>
    <xdr:pic>
      <xdr:nvPicPr>
        <xdr:cNvPr id="14" name="图片 13"/>
        <xdr:cNvPicPr>
          <a:picLocks noChangeAspect="1"/>
        </xdr:cNvPicPr>
      </xdr:nvPicPr>
      <xdr:blipFill>
        <a:blip r:embed="rId3" cstate="print"/>
        <a:stretch>
          <a:fillRect/>
        </a:stretch>
      </xdr:blipFill>
      <xdr:spPr>
        <a:xfrm>
          <a:off x="2275840" y="3451860"/>
          <a:ext cx="1162050" cy="1234440"/>
        </a:xfrm>
        <a:prstGeom prst="rect">
          <a:avLst/>
        </a:prstGeom>
      </xdr:spPr>
    </xdr:pic>
    <xdr:clientData/>
  </xdr:twoCellAnchor>
  <xdr:twoCellAnchor editAs="oneCell">
    <xdr:from>
      <xdr:col>2</xdr:col>
      <xdr:colOff>291465</xdr:colOff>
      <xdr:row>5</xdr:row>
      <xdr:rowOff>13970</xdr:rowOff>
    </xdr:from>
    <xdr:to>
      <xdr:col>2</xdr:col>
      <xdr:colOff>1007110</xdr:colOff>
      <xdr:row>5</xdr:row>
      <xdr:rowOff>972185</xdr:rowOff>
    </xdr:to>
    <xdr:pic>
      <xdr:nvPicPr>
        <xdr:cNvPr id="15" name="图片 14"/>
        <xdr:cNvPicPr>
          <a:picLocks noChangeAspect="1"/>
        </xdr:cNvPicPr>
      </xdr:nvPicPr>
      <xdr:blipFill>
        <a:blip r:embed="rId4" cstate="print"/>
        <a:stretch>
          <a:fillRect/>
        </a:stretch>
      </xdr:blipFill>
      <xdr:spPr>
        <a:xfrm>
          <a:off x="2334895" y="4803775"/>
          <a:ext cx="715645" cy="958215"/>
        </a:xfrm>
        <a:prstGeom prst="rect">
          <a:avLst/>
        </a:prstGeom>
      </xdr:spPr>
    </xdr:pic>
    <xdr:clientData/>
  </xdr:twoCellAnchor>
  <xdr:twoCellAnchor editAs="oneCell">
    <xdr:from>
      <xdr:col>2</xdr:col>
      <xdr:colOff>41910</xdr:colOff>
      <xdr:row>6</xdr:row>
      <xdr:rowOff>38100</xdr:rowOff>
    </xdr:from>
    <xdr:to>
      <xdr:col>2</xdr:col>
      <xdr:colOff>1489710</xdr:colOff>
      <xdr:row>6</xdr:row>
      <xdr:rowOff>930275</xdr:rowOff>
    </xdr:to>
    <xdr:pic>
      <xdr:nvPicPr>
        <xdr:cNvPr id="16" name="图片 15"/>
        <xdr:cNvPicPr>
          <a:picLocks noChangeAspect="1"/>
        </xdr:cNvPicPr>
      </xdr:nvPicPr>
      <xdr:blipFill>
        <a:blip r:embed="rId5" cstate="print"/>
        <a:srcRect t="16596" b="9202"/>
        <a:stretch>
          <a:fillRect/>
        </a:stretch>
      </xdr:blipFill>
      <xdr:spPr>
        <a:xfrm>
          <a:off x="2085340" y="5894705"/>
          <a:ext cx="1447800" cy="89217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208915</xdr:colOff>
      <xdr:row>7</xdr:row>
      <xdr:rowOff>40005</xdr:rowOff>
    </xdr:from>
    <xdr:to>
      <xdr:col>2</xdr:col>
      <xdr:colOff>1456690</xdr:colOff>
      <xdr:row>7</xdr:row>
      <xdr:rowOff>1245235</xdr:rowOff>
    </xdr:to>
    <xdr:pic>
      <xdr:nvPicPr>
        <xdr:cNvPr id="28" name="图片 27" descr="1673709094583"/>
        <xdr:cNvPicPr>
          <a:picLocks noChangeAspect="1"/>
        </xdr:cNvPicPr>
      </xdr:nvPicPr>
      <xdr:blipFill>
        <a:blip r:embed="rId1" cstate="print"/>
        <a:stretch>
          <a:fillRect/>
        </a:stretch>
      </xdr:blipFill>
      <xdr:spPr>
        <a:xfrm>
          <a:off x="2252345" y="10545445"/>
          <a:ext cx="1247775" cy="1205230"/>
        </a:xfrm>
        <a:prstGeom prst="rect">
          <a:avLst/>
        </a:prstGeom>
      </xdr:spPr>
    </xdr:pic>
    <xdr:clientData/>
  </xdr:twoCellAnchor>
  <xdr:twoCellAnchor editAs="oneCell">
    <xdr:from>
      <xdr:col>2</xdr:col>
      <xdr:colOff>285115</xdr:colOff>
      <xdr:row>7</xdr:row>
      <xdr:rowOff>0</xdr:rowOff>
    </xdr:from>
    <xdr:to>
      <xdr:col>2</xdr:col>
      <xdr:colOff>1590675</xdr:colOff>
      <xdr:row>7</xdr:row>
      <xdr:rowOff>1156970</xdr:rowOff>
    </xdr:to>
    <xdr:pic>
      <xdr:nvPicPr>
        <xdr:cNvPr id="29" name="图片 28" descr="f6a286cfaf8ea9af4926595d8dfe5f0"/>
        <xdr:cNvPicPr>
          <a:picLocks noChangeAspect="1"/>
        </xdr:cNvPicPr>
      </xdr:nvPicPr>
      <xdr:blipFill>
        <a:blip r:embed="rId2" cstate="print"/>
        <a:stretch>
          <a:fillRect/>
        </a:stretch>
      </xdr:blipFill>
      <xdr:spPr>
        <a:xfrm>
          <a:off x="2328545" y="10505440"/>
          <a:ext cx="1305560" cy="1156970"/>
        </a:xfrm>
        <a:prstGeom prst="rect">
          <a:avLst/>
        </a:prstGeom>
      </xdr:spPr>
    </xdr:pic>
    <xdr:clientData/>
  </xdr:twoCellAnchor>
  <xdr:twoCellAnchor editAs="oneCell">
    <xdr:from>
      <xdr:col>2</xdr:col>
      <xdr:colOff>121920</xdr:colOff>
      <xdr:row>2</xdr:row>
      <xdr:rowOff>81915</xdr:rowOff>
    </xdr:from>
    <xdr:to>
      <xdr:col>2</xdr:col>
      <xdr:colOff>1253490</xdr:colOff>
      <xdr:row>2</xdr:row>
      <xdr:rowOff>1181100</xdr:rowOff>
    </xdr:to>
    <xdr:pic>
      <xdr:nvPicPr>
        <xdr:cNvPr id="30" name="图片 29" descr="cd69c533c8b2c4dcb971e936f6b63c9"/>
        <xdr:cNvPicPr>
          <a:picLocks noChangeAspect="1"/>
        </xdr:cNvPicPr>
      </xdr:nvPicPr>
      <xdr:blipFill>
        <a:blip r:embed="rId3" cstate="print"/>
        <a:stretch>
          <a:fillRect/>
        </a:stretch>
      </xdr:blipFill>
      <xdr:spPr>
        <a:xfrm>
          <a:off x="2165350" y="715645"/>
          <a:ext cx="1131570" cy="1099185"/>
        </a:xfrm>
        <a:prstGeom prst="rect">
          <a:avLst/>
        </a:prstGeom>
      </xdr:spPr>
    </xdr:pic>
    <xdr:clientData/>
  </xdr:twoCellAnchor>
  <xdr:twoCellAnchor editAs="oneCell">
    <xdr:from>
      <xdr:col>2</xdr:col>
      <xdr:colOff>76201</xdr:colOff>
      <xdr:row>6</xdr:row>
      <xdr:rowOff>30480</xdr:rowOff>
    </xdr:from>
    <xdr:to>
      <xdr:col>2</xdr:col>
      <xdr:colOff>1394461</xdr:colOff>
      <xdr:row>6</xdr:row>
      <xdr:rowOff>1298575</xdr:rowOff>
    </xdr:to>
    <xdr:pic>
      <xdr:nvPicPr>
        <xdr:cNvPr id="31" name="图片 30"/>
        <xdr:cNvPicPr>
          <a:picLocks noChangeAspect="1"/>
        </xdr:cNvPicPr>
      </xdr:nvPicPr>
      <xdr:blipFill>
        <a:blip r:embed="rId4" cstate="print"/>
        <a:stretch>
          <a:fillRect/>
        </a:stretch>
      </xdr:blipFill>
      <xdr:spPr>
        <a:xfrm>
          <a:off x="2119630" y="9060815"/>
          <a:ext cx="1318260" cy="1268095"/>
        </a:xfrm>
        <a:prstGeom prst="rect">
          <a:avLst/>
        </a:prstGeom>
      </xdr:spPr>
    </xdr:pic>
    <xdr:clientData/>
  </xdr:twoCellAnchor>
  <xdr:twoCellAnchor editAs="oneCell">
    <xdr:from>
      <xdr:col>2</xdr:col>
      <xdr:colOff>198120</xdr:colOff>
      <xdr:row>5</xdr:row>
      <xdr:rowOff>45719</xdr:rowOff>
    </xdr:from>
    <xdr:to>
      <xdr:col>2</xdr:col>
      <xdr:colOff>1101725</xdr:colOff>
      <xdr:row>5</xdr:row>
      <xdr:rowOff>1229359</xdr:rowOff>
    </xdr:to>
    <xdr:pic>
      <xdr:nvPicPr>
        <xdr:cNvPr id="32" name="图片 31"/>
        <xdr:cNvPicPr>
          <a:picLocks noChangeAspect="1"/>
        </xdr:cNvPicPr>
      </xdr:nvPicPr>
      <xdr:blipFill>
        <a:blip r:embed="rId5" cstate="print"/>
        <a:stretch>
          <a:fillRect/>
        </a:stretch>
      </xdr:blipFill>
      <xdr:spPr>
        <a:xfrm>
          <a:off x="2241550" y="7703820"/>
          <a:ext cx="903605" cy="1183640"/>
        </a:xfrm>
        <a:prstGeom prst="rect">
          <a:avLst/>
        </a:prstGeom>
      </xdr:spPr>
    </xdr:pic>
    <xdr:clientData/>
  </xdr:twoCellAnchor>
  <xdr:twoCellAnchor editAs="oneCell">
    <xdr:from>
      <xdr:col>2</xdr:col>
      <xdr:colOff>167640</xdr:colOff>
      <xdr:row>3</xdr:row>
      <xdr:rowOff>60960</xdr:rowOff>
    </xdr:from>
    <xdr:to>
      <xdr:col>2</xdr:col>
      <xdr:colOff>1242060</xdr:colOff>
      <xdr:row>3</xdr:row>
      <xdr:rowOff>1193165</xdr:rowOff>
    </xdr:to>
    <xdr:pic>
      <xdr:nvPicPr>
        <xdr:cNvPr id="33" name="图片 32"/>
        <xdr:cNvPicPr>
          <a:picLocks noChangeAspect="1"/>
        </xdr:cNvPicPr>
      </xdr:nvPicPr>
      <xdr:blipFill>
        <a:blip r:embed="rId6" cstate="print"/>
        <a:stretch>
          <a:fillRect/>
        </a:stretch>
      </xdr:blipFill>
      <xdr:spPr>
        <a:xfrm>
          <a:off x="2211070" y="2512695"/>
          <a:ext cx="1074420" cy="1132205"/>
        </a:xfrm>
        <a:prstGeom prst="rect">
          <a:avLst/>
        </a:prstGeom>
      </xdr:spPr>
    </xdr:pic>
    <xdr:clientData/>
  </xdr:twoCellAnchor>
  <xdr:twoCellAnchor editAs="oneCell">
    <xdr:from>
      <xdr:col>2</xdr:col>
      <xdr:colOff>83820</xdr:colOff>
      <xdr:row>4</xdr:row>
      <xdr:rowOff>820420</xdr:rowOff>
    </xdr:from>
    <xdr:to>
      <xdr:col>2</xdr:col>
      <xdr:colOff>1256665</xdr:colOff>
      <xdr:row>4</xdr:row>
      <xdr:rowOff>2070100</xdr:rowOff>
    </xdr:to>
    <xdr:pic>
      <xdr:nvPicPr>
        <xdr:cNvPr id="34" name="图片 33"/>
        <xdr:cNvPicPr>
          <a:picLocks noChangeAspect="1"/>
        </xdr:cNvPicPr>
      </xdr:nvPicPr>
      <xdr:blipFill>
        <a:blip r:embed="rId7" cstate="print"/>
        <a:stretch>
          <a:fillRect/>
        </a:stretch>
      </xdr:blipFill>
      <xdr:spPr>
        <a:xfrm>
          <a:off x="2127250" y="5570855"/>
          <a:ext cx="1172845" cy="1249680"/>
        </a:xfrm>
        <a:prstGeom prst="rect">
          <a:avLst/>
        </a:prstGeom>
      </xdr:spPr>
    </xdr:pic>
    <xdr:clientData/>
  </xdr:twoCellAnchor>
  <xdr:twoCellAnchor editAs="oneCell">
    <xdr:from>
      <xdr:col>2</xdr:col>
      <xdr:colOff>232765</xdr:colOff>
      <xdr:row>8</xdr:row>
      <xdr:rowOff>22861</xdr:rowOff>
    </xdr:from>
    <xdr:to>
      <xdr:col>2</xdr:col>
      <xdr:colOff>1394815</xdr:colOff>
      <xdr:row>8</xdr:row>
      <xdr:rowOff>1257301</xdr:rowOff>
    </xdr:to>
    <xdr:pic>
      <xdr:nvPicPr>
        <xdr:cNvPr id="35" name="图片 34"/>
        <xdr:cNvPicPr>
          <a:picLocks noChangeAspect="1"/>
        </xdr:cNvPicPr>
      </xdr:nvPicPr>
      <xdr:blipFill>
        <a:blip r:embed="rId8" cstate="print"/>
        <a:stretch>
          <a:fillRect/>
        </a:stretch>
      </xdr:blipFill>
      <xdr:spPr>
        <a:xfrm>
          <a:off x="2275840" y="12103100"/>
          <a:ext cx="1162050" cy="1234440"/>
        </a:xfrm>
        <a:prstGeom prst="rect">
          <a:avLst/>
        </a:prstGeom>
      </xdr:spPr>
    </xdr:pic>
    <xdr:clientData/>
  </xdr:twoCellAnchor>
  <xdr:twoCellAnchor editAs="oneCell">
    <xdr:from>
      <xdr:col>2</xdr:col>
      <xdr:colOff>291830</xdr:colOff>
      <xdr:row>9</xdr:row>
      <xdr:rowOff>7621</xdr:rowOff>
    </xdr:from>
    <xdr:to>
      <xdr:col>2</xdr:col>
      <xdr:colOff>1225915</xdr:colOff>
      <xdr:row>9</xdr:row>
      <xdr:rowOff>1264921</xdr:rowOff>
    </xdr:to>
    <xdr:pic>
      <xdr:nvPicPr>
        <xdr:cNvPr id="36" name="图片 35"/>
        <xdr:cNvPicPr>
          <a:picLocks noChangeAspect="1"/>
        </xdr:cNvPicPr>
      </xdr:nvPicPr>
      <xdr:blipFill>
        <a:blip r:embed="rId9" cstate="print"/>
        <a:stretch>
          <a:fillRect/>
        </a:stretch>
      </xdr:blipFill>
      <xdr:spPr>
        <a:xfrm>
          <a:off x="2334895" y="13383260"/>
          <a:ext cx="934085" cy="1257300"/>
        </a:xfrm>
        <a:prstGeom prst="rect">
          <a:avLst/>
        </a:prstGeom>
      </xdr:spPr>
    </xdr:pic>
    <xdr:clientData/>
  </xdr:twoCellAnchor>
  <xdr:twoCellAnchor editAs="oneCell">
    <xdr:from>
      <xdr:col>2</xdr:col>
      <xdr:colOff>152400</xdr:colOff>
      <xdr:row>10</xdr:row>
      <xdr:rowOff>36195</xdr:rowOff>
    </xdr:from>
    <xdr:to>
      <xdr:col>2</xdr:col>
      <xdr:colOff>1447800</xdr:colOff>
      <xdr:row>10</xdr:row>
      <xdr:rowOff>1325245</xdr:rowOff>
    </xdr:to>
    <xdr:pic>
      <xdr:nvPicPr>
        <xdr:cNvPr id="37" name="图片 36"/>
        <xdr:cNvPicPr>
          <a:picLocks noChangeAspect="1"/>
        </xdr:cNvPicPr>
      </xdr:nvPicPr>
      <xdr:blipFill>
        <a:blip r:embed="rId10" cstate="print"/>
        <a:stretch>
          <a:fillRect/>
        </a:stretch>
      </xdr:blipFill>
      <xdr:spPr>
        <a:xfrm>
          <a:off x="2195830" y="14758035"/>
          <a:ext cx="1295400" cy="1289050"/>
        </a:xfrm>
        <a:prstGeom prst="rect">
          <a:avLst/>
        </a:prstGeom>
      </xdr:spPr>
    </xdr:pic>
    <xdr:clientData/>
  </xdr:twoCellAnchor>
  <xdr:twoCellAnchor editAs="oneCell">
    <xdr:from>
      <xdr:col>2</xdr:col>
      <xdr:colOff>245745</xdr:colOff>
      <xdr:row>11</xdr:row>
      <xdr:rowOff>150495</xdr:rowOff>
    </xdr:from>
    <xdr:to>
      <xdr:col>2</xdr:col>
      <xdr:colOff>1656715</xdr:colOff>
      <xdr:row>11</xdr:row>
      <xdr:rowOff>1461135</xdr:rowOff>
    </xdr:to>
    <xdr:pic>
      <xdr:nvPicPr>
        <xdr:cNvPr id="38" name="图片 37"/>
        <xdr:cNvPicPr>
          <a:picLocks noChangeAspect="1"/>
        </xdr:cNvPicPr>
      </xdr:nvPicPr>
      <xdr:blipFill>
        <a:blip r:embed="rId11" cstate="print"/>
        <a:stretch>
          <a:fillRect/>
        </a:stretch>
      </xdr:blipFill>
      <xdr:spPr>
        <a:xfrm>
          <a:off x="2289175" y="16205835"/>
          <a:ext cx="1410970" cy="1310640"/>
        </a:xfrm>
        <a:prstGeom prst="rect">
          <a:avLst/>
        </a:prstGeom>
      </xdr:spPr>
    </xdr:pic>
    <xdr:clientData/>
  </xdr:twoCellAnchor>
  <xdr:twoCellAnchor editAs="oneCell">
    <xdr:from>
      <xdr:col>2</xdr:col>
      <xdr:colOff>93345</xdr:colOff>
      <xdr:row>12</xdr:row>
      <xdr:rowOff>85725</xdr:rowOff>
    </xdr:from>
    <xdr:to>
      <xdr:col>2</xdr:col>
      <xdr:colOff>1510665</xdr:colOff>
      <xdr:row>12</xdr:row>
      <xdr:rowOff>1152525</xdr:rowOff>
    </xdr:to>
    <xdr:pic>
      <xdr:nvPicPr>
        <xdr:cNvPr id="39" name="图片 38"/>
        <xdr:cNvPicPr>
          <a:picLocks noChangeAspect="1"/>
        </xdr:cNvPicPr>
      </xdr:nvPicPr>
      <xdr:blipFill>
        <a:blip r:embed="rId12" cstate="print"/>
        <a:srcRect t="7465" b="5443"/>
        <a:stretch>
          <a:fillRect/>
        </a:stretch>
      </xdr:blipFill>
      <xdr:spPr>
        <a:xfrm>
          <a:off x="2136775" y="17692370"/>
          <a:ext cx="1417320" cy="1066800"/>
        </a:xfrm>
        <a:prstGeom prst="rect">
          <a:avLst/>
        </a:prstGeom>
      </xdr:spPr>
    </xdr:pic>
    <xdr:clientData/>
  </xdr:twoCellAnchor>
  <xdr:twoCellAnchor editAs="oneCell">
    <xdr:from>
      <xdr:col>2</xdr:col>
      <xdr:colOff>156210</xdr:colOff>
      <xdr:row>13</xdr:row>
      <xdr:rowOff>30480</xdr:rowOff>
    </xdr:from>
    <xdr:to>
      <xdr:col>2</xdr:col>
      <xdr:colOff>1604010</xdr:colOff>
      <xdr:row>13</xdr:row>
      <xdr:rowOff>1230630</xdr:rowOff>
    </xdr:to>
    <xdr:pic>
      <xdr:nvPicPr>
        <xdr:cNvPr id="40" name="图片 39"/>
        <xdr:cNvPicPr>
          <a:picLocks noChangeAspect="1"/>
        </xdr:cNvPicPr>
      </xdr:nvPicPr>
      <xdr:blipFill>
        <a:blip r:embed="rId13" cstate="print"/>
        <a:stretch>
          <a:fillRect/>
        </a:stretch>
      </xdr:blipFill>
      <xdr:spPr>
        <a:xfrm>
          <a:off x="2199640" y="18907125"/>
          <a:ext cx="1447800" cy="1200150"/>
        </a:xfrm>
        <a:prstGeom prst="rect">
          <a:avLst/>
        </a:prstGeom>
      </xdr:spPr>
    </xdr:pic>
    <xdr:clientData/>
  </xdr:twoCellAnchor>
  <xdr:twoCellAnchor editAs="oneCell">
    <xdr:from>
      <xdr:col>2</xdr:col>
      <xdr:colOff>46355</xdr:colOff>
      <xdr:row>14</xdr:row>
      <xdr:rowOff>129540</xdr:rowOff>
    </xdr:from>
    <xdr:to>
      <xdr:col>2</xdr:col>
      <xdr:colOff>1684655</xdr:colOff>
      <xdr:row>14</xdr:row>
      <xdr:rowOff>1589405</xdr:rowOff>
    </xdr:to>
    <xdr:pic>
      <xdr:nvPicPr>
        <xdr:cNvPr id="41" name="图片 40"/>
        <xdr:cNvPicPr>
          <a:picLocks noChangeAspect="1"/>
        </xdr:cNvPicPr>
      </xdr:nvPicPr>
      <xdr:blipFill>
        <a:blip r:embed="rId14"/>
        <a:stretch>
          <a:fillRect/>
        </a:stretch>
      </xdr:blipFill>
      <xdr:spPr>
        <a:xfrm>
          <a:off x="2089785" y="20316190"/>
          <a:ext cx="1638300" cy="1459865"/>
        </a:xfrm>
        <a:prstGeom prst="rect">
          <a:avLst/>
        </a:prstGeom>
        <a:noFill/>
        <a:ln w="9525">
          <a:noFill/>
        </a:ln>
      </xdr:spPr>
    </xdr:pic>
    <xdr:clientData/>
  </xdr:twoCellAnchor>
  <xdr:twoCellAnchor editAs="oneCell">
    <xdr:from>
      <xdr:col>2</xdr:col>
      <xdr:colOff>146050</xdr:colOff>
      <xdr:row>15</xdr:row>
      <xdr:rowOff>71120</xdr:rowOff>
    </xdr:from>
    <xdr:to>
      <xdr:col>2</xdr:col>
      <xdr:colOff>1684655</xdr:colOff>
      <xdr:row>15</xdr:row>
      <xdr:rowOff>2115185</xdr:rowOff>
    </xdr:to>
    <xdr:pic>
      <xdr:nvPicPr>
        <xdr:cNvPr id="43" name="图片 42"/>
        <xdr:cNvPicPr>
          <a:picLocks noChangeAspect="1"/>
        </xdr:cNvPicPr>
      </xdr:nvPicPr>
      <xdr:blipFill>
        <a:blip r:embed="rId15"/>
        <a:stretch>
          <a:fillRect/>
        </a:stretch>
      </xdr:blipFill>
      <xdr:spPr>
        <a:xfrm>
          <a:off x="2189480" y="21999575"/>
          <a:ext cx="1538605" cy="2044065"/>
        </a:xfrm>
        <a:prstGeom prst="rect">
          <a:avLst/>
        </a:prstGeom>
        <a:noFill/>
        <a:ln w="9525">
          <a:noFill/>
        </a:ln>
      </xdr:spPr>
    </xdr:pic>
    <xdr:clientData/>
  </xdr:twoCellAnchor>
  <xdr:twoCellAnchor editAs="oneCell">
    <xdr:from>
      <xdr:col>2</xdr:col>
      <xdr:colOff>27305</xdr:colOff>
      <xdr:row>16</xdr:row>
      <xdr:rowOff>107950</xdr:rowOff>
    </xdr:from>
    <xdr:to>
      <xdr:col>2</xdr:col>
      <xdr:colOff>1665605</xdr:colOff>
      <xdr:row>16</xdr:row>
      <xdr:rowOff>2114550</xdr:rowOff>
    </xdr:to>
    <xdr:pic>
      <xdr:nvPicPr>
        <xdr:cNvPr id="44" name="图片 43"/>
        <xdr:cNvPicPr>
          <a:picLocks noChangeAspect="1"/>
        </xdr:cNvPicPr>
      </xdr:nvPicPr>
      <xdr:blipFill>
        <a:blip r:embed="rId16"/>
        <a:stretch>
          <a:fillRect/>
        </a:stretch>
      </xdr:blipFill>
      <xdr:spPr>
        <a:xfrm>
          <a:off x="2070735" y="24220805"/>
          <a:ext cx="1638300" cy="200660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750094</xdr:colOff>
      <xdr:row>17</xdr:row>
      <xdr:rowOff>126206</xdr:rowOff>
    </xdr:from>
    <xdr:to>
      <xdr:col>2</xdr:col>
      <xdr:colOff>750094</xdr:colOff>
      <xdr:row>18</xdr:row>
      <xdr:rowOff>196056</xdr:rowOff>
    </xdr:to>
    <xdr:pic>
      <xdr:nvPicPr>
        <xdr:cNvPr id="2"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941195" y="16964660"/>
          <a:ext cx="0" cy="1085850"/>
        </a:xfrm>
        <a:prstGeom prst="rect">
          <a:avLst/>
        </a:prstGeom>
        <a:noFill/>
      </xdr:spPr>
    </xdr:pic>
    <xdr:clientData/>
  </xdr:twoCellAnchor>
  <xdr:twoCellAnchor editAs="oneCell">
    <xdr:from>
      <xdr:col>2</xdr:col>
      <xdr:colOff>750094</xdr:colOff>
      <xdr:row>17</xdr:row>
      <xdr:rowOff>126206</xdr:rowOff>
    </xdr:from>
    <xdr:to>
      <xdr:col>2</xdr:col>
      <xdr:colOff>750094</xdr:colOff>
      <xdr:row>18</xdr:row>
      <xdr:rowOff>81756</xdr:rowOff>
    </xdr:to>
    <xdr:pic>
      <xdr:nvPicPr>
        <xdr:cNvPr id="3"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941195" y="16964660"/>
          <a:ext cx="0" cy="971550"/>
        </a:xfrm>
        <a:prstGeom prst="rect">
          <a:avLst/>
        </a:prstGeom>
        <a:noFill/>
      </xdr:spPr>
    </xdr:pic>
    <xdr:clientData/>
  </xdr:twoCellAnchor>
  <xdr:twoCellAnchor editAs="oneCell">
    <xdr:from>
      <xdr:col>2</xdr:col>
      <xdr:colOff>66675</xdr:colOff>
      <xdr:row>16</xdr:row>
      <xdr:rowOff>44450</xdr:rowOff>
    </xdr:from>
    <xdr:to>
      <xdr:col>2</xdr:col>
      <xdr:colOff>1022985</xdr:colOff>
      <xdr:row>16</xdr:row>
      <xdr:rowOff>1090930</xdr:rowOff>
    </xdr:to>
    <xdr:pic>
      <xdr:nvPicPr>
        <xdr:cNvPr id="4" name="图片 27" descr="f8b531a7306cde50963aa32fcf9df9b"/>
        <xdr:cNvPicPr>
          <a:picLocks noChangeAspect="1"/>
        </xdr:cNvPicPr>
      </xdr:nvPicPr>
      <xdr:blipFill>
        <a:blip r:embed="rId2" cstate="print"/>
        <a:stretch>
          <a:fillRect/>
        </a:stretch>
      </xdr:blipFill>
      <xdr:spPr>
        <a:xfrm>
          <a:off x="1257935" y="15636875"/>
          <a:ext cx="956310" cy="1046480"/>
        </a:xfrm>
        <a:prstGeom prst="rect">
          <a:avLst/>
        </a:prstGeom>
        <a:noFill/>
        <a:ln w="9525">
          <a:noFill/>
        </a:ln>
      </xdr:spPr>
    </xdr:pic>
    <xdr:clientData/>
  </xdr:twoCellAnchor>
  <xdr:twoCellAnchor editAs="oneCell">
    <xdr:from>
      <xdr:col>2</xdr:col>
      <xdr:colOff>952500</xdr:colOff>
      <xdr:row>16</xdr:row>
      <xdr:rowOff>153670</xdr:rowOff>
    </xdr:from>
    <xdr:to>
      <xdr:col>2</xdr:col>
      <xdr:colOff>1579245</xdr:colOff>
      <xdr:row>16</xdr:row>
      <xdr:rowOff>1029970</xdr:rowOff>
    </xdr:to>
    <xdr:pic>
      <xdr:nvPicPr>
        <xdr:cNvPr id="5" name="图片 4" descr="be13b45057dab20c493bc147fd4c5c6"/>
        <xdr:cNvPicPr>
          <a:picLocks noChangeAspect="1"/>
        </xdr:cNvPicPr>
      </xdr:nvPicPr>
      <xdr:blipFill>
        <a:blip r:embed="rId3" cstate="print"/>
        <a:stretch>
          <a:fillRect/>
        </a:stretch>
      </xdr:blipFill>
      <xdr:spPr>
        <a:xfrm>
          <a:off x="2143760" y="15746095"/>
          <a:ext cx="626745" cy="876300"/>
        </a:xfrm>
        <a:prstGeom prst="rect">
          <a:avLst/>
        </a:prstGeom>
        <a:noFill/>
        <a:ln w="9525">
          <a:noFill/>
        </a:ln>
      </xdr:spPr>
    </xdr:pic>
    <xdr:clientData/>
  </xdr:twoCellAnchor>
  <xdr:twoCellAnchor editAs="oneCell">
    <xdr:from>
      <xdr:col>2</xdr:col>
      <xdr:colOff>371475</xdr:colOff>
      <xdr:row>22</xdr:row>
      <xdr:rowOff>17145</xdr:rowOff>
    </xdr:from>
    <xdr:to>
      <xdr:col>2</xdr:col>
      <xdr:colOff>682625</xdr:colOff>
      <xdr:row>22</xdr:row>
      <xdr:rowOff>622935</xdr:rowOff>
    </xdr:to>
    <xdr:pic>
      <xdr:nvPicPr>
        <xdr:cNvPr id="8" name="图片 7"/>
        <xdr:cNvPicPr>
          <a:picLocks noChangeAspect="1"/>
        </xdr:cNvPicPr>
      </xdr:nvPicPr>
      <xdr:blipFill>
        <a:blip r:embed="rId4" cstate="print"/>
        <a:stretch>
          <a:fillRect/>
        </a:stretch>
      </xdr:blipFill>
      <xdr:spPr>
        <a:xfrm>
          <a:off x="1562735" y="21836380"/>
          <a:ext cx="311150" cy="605790"/>
        </a:xfrm>
        <a:prstGeom prst="rect">
          <a:avLst/>
        </a:prstGeom>
        <a:noFill/>
        <a:ln w="9525">
          <a:noFill/>
        </a:ln>
      </xdr:spPr>
    </xdr:pic>
    <xdr:clientData/>
  </xdr:twoCellAnchor>
  <xdr:twoCellAnchor editAs="oneCell">
    <xdr:from>
      <xdr:col>2</xdr:col>
      <xdr:colOff>1285875</xdr:colOff>
      <xdr:row>22</xdr:row>
      <xdr:rowOff>31115</xdr:rowOff>
    </xdr:from>
    <xdr:to>
      <xdr:col>2</xdr:col>
      <xdr:colOff>1572895</xdr:colOff>
      <xdr:row>22</xdr:row>
      <xdr:rowOff>629285</xdr:rowOff>
    </xdr:to>
    <xdr:pic>
      <xdr:nvPicPr>
        <xdr:cNvPr id="9" name="图片 8"/>
        <xdr:cNvPicPr>
          <a:picLocks noChangeAspect="1"/>
        </xdr:cNvPicPr>
      </xdr:nvPicPr>
      <xdr:blipFill>
        <a:blip r:embed="rId5" cstate="print"/>
        <a:stretch>
          <a:fillRect/>
        </a:stretch>
      </xdr:blipFill>
      <xdr:spPr>
        <a:xfrm>
          <a:off x="2477135" y="21850350"/>
          <a:ext cx="287020" cy="598170"/>
        </a:xfrm>
        <a:prstGeom prst="rect">
          <a:avLst/>
        </a:prstGeom>
        <a:noFill/>
        <a:ln w="9525">
          <a:noFill/>
        </a:ln>
      </xdr:spPr>
    </xdr:pic>
    <xdr:clientData/>
  </xdr:twoCellAnchor>
  <xdr:twoCellAnchor editAs="oneCell">
    <xdr:from>
      <xdr:col>2</xdr:col>
      <xdr:colOff>685800</xdr:colOff>
      <xdr:row>18</xdr:row>
      <xdr:rowOff>126206</xdr:rowOff>
    </xdr:from>
    <xdr:to>
      <xdr:col>2</xdr:col>
      <xdr:colOff>685800</xdr:colOff>
      <xdr:row>19</xdr:row>
      <xdr:rowOff>460851</xdr:rowOff>
    </xdr:to>
    <xdr:pic>
      <xdr:nvPicPr>
        <xdr:cNvPr id="6"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980660"/>
          <a:ext cx="0" cy="1085850"/>
        </a:xfrm>
        <a:prstGeom prst="rect">
          <a:avLst/>
        </a:prstGeom>
        <a:noFill/>
      </xdr:spPr>
    </xdr:pic>
    <xdr:clientData/>
  </xdr:twoCellAnchor>
  <xdr:twoCellAnchor editAs="oneCell">
    <xdr:from>
      <xdr:col>2</xdr:col>
      <xdr:colOff>685800</xdr:colOff>
      <xdr:row>18</xdr:row>
      <xdr:rowOff>126206</xdr:rowOff>
    </xdr:from>
    <xdr:to>
      <xdr:col>2</xdr:col>
      <xdr:colOff>685800</xdr:colOff>
      <xdr:row>19</xdr:row>
      <xdr:rowOff>346551</xdr:rowOff>
    </xdr:to>
    <xdr:pic>
      <xdr:nvPicPr>
        <xdr:cNvPr id="7"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980660"/>
          <a:ext cx="0" cy="971550"/>
        </a:xfrm>
        <a:prstGeom prst="rect">
          <a:avLst/>
        </a:prstGeom>
        <a:noFill/>
      </xdr:spPr>
    </xdr:pic>
    <xdr:clientData/>
  </xdr:twoCellAnchor>
  <xdr:twoCellAnchor editAs="oneCell">
    <xdr:from>
      <xdr:col>2</xdr:col>
      <xdr:colOff>85725</xdr:colOff>
      <xdr:row>17</xdr:row>
      <xdr:rowOff>101600</xdr:rowOff>
    </xdr:from>
    <xdr:to>
      <xdr:col>2</xdr:col>
      <xdr:colOff>735965</xdr:colOff>
      <xdr:row>17</xdr:row>
      <xdr:rowOff>811530</xdr:rowOff>
    </xdr:to>
    <xdr:pic>
      <xdr:nvPicPr>
        <xdr:cNvPr id="10" name="图片 27" descr="f8b531a7306cde50963aa32fcf9df9b"/>
        <xdr:cNvPicPr>
          <a:picLocks noChangeAspect="1"/>
        </xdr:cNvPicPr>
      </xdr:nvPicPr>
      <xdr:blipFill>
        <a:blip r:embed="rId6"/>
        <a:stretch>
          <a:fillRect/>
        </a:stretch>
      </xdr:blipFill>
      <xdr:spPr>
        <a:xfrm>
          <a:off x="1276985" y="16940530"/>
          <a:ext cx="650240" cy="709930"/>
        </a:xfrm>
        <a:prstGeom prst="rect">
          <a:avLst/>
        </a:prstGeom>
        <a:noFill/>
        <a:ln w="9525">
          <a:noFill/>
        </a:ln>
      </xdr:spPr>
    </xdr:pic>
    <xdr:clientData/>
  </xdr:twoCellAnchor>
  <xdr:twoCellAnchor editAs="oneCell">
    <xdr:from>
      <xdr:col>2</xdr:col>
      <xdr:colOff>1047750</xdr:colOff>
      <xdr:row>17</xdr:row>
      <xdr:rowOff>115570</xdr:rowOff>
    </xdr:from>
    <xdr:to>
      <xdr:col>2</xdr:col>
      <xdr:colOff>1636395</xdr:colOff>
      <xdr:row>17</xdr:row>
      <xdr:rowOff>938530</xdr:rowOff>
    </xdr:to>
    <xdr:pic>
      <xdr:nvPicPr>
        <xdr:cNvPr id="11" name="图片 10" descr="be13b45057dab20c493bc147fd4c5c6"/>
        <xdr:cNvPicPr>
          <a:picLocks noChangeAspect="1"/>
        </xdr:cNvPicPr>
      </xdr:nvPicPr>
      <xdr:blipFill>
        <a:blip r:embed="rId7"/>
        <a:stretch>
          <a:fillRect/>
        </a:stretch>
      </xdr:blipFill>
      <xdr:spPr>
        <a:xfrm>
          <a:off x="2239010" y="16954500"/>
          <a:ext cx="588645" cy="822960"/>
        </a:xfrm>
        <a:prstGeom prst="rect">
          <a:avLst/>
        </a:prstGeom>
        <a:noFill/>
        <a:ln w="9525">
          <a:noFill/>
        </a:ln>
      </xdr:spPr>
    </xdr:pic>
    <xdr:clientData/>
  </xdr:twoCellAnchor>
  <xdr:twoCellAnchor editAs="oneCell">
    <xdr:from>
      <xdr:col>2</xdr:col>
      <xdr:colOff>38100</xdr:colOff>
      <xdr:row>20</xdr:row>
      <xdr:rowOff>120650</xdr:rowOff>
    </xdr:from>
    <xdr:to>
      <xdr:col>2</xdr:col>
      <xdr:colOff>963295</xdr:colOff>
      <xdr:row>20</xdr:row>
      <xdr:rowOff>948690</xdr:rowOff>
    </xdr:to>
    <xdr:pic>
      <xdr:nvPicPr>
        <xdr:cNvPr id="12" name="图片 27" descr="fedb120db2bbe057c91ca2367d4ced1"/>
        <xdr:cNvPicPr>
          <a:picLocks noChangeAspect="1"/>
        </xdr:cNvPicPr>
      </xdr:nvPicPr>
      <xdr:blipFill>
        <a:blip r:embed="rId8"/>
        <a:stretch>
          <a:fillRect/>
        </a:stretch>
      </xdr:blipFill>
      <xdr:spPr>
        <a:xfrm>
          <a:off x="1229360" y="20022185"/>
          <a:ext cx="925195" cy="828040"/>
        </a:xfrm>
        <a:prstGeom prst="rect">
          <a:avLst/>
        </a:prstGeom>
        <a:noFill/>
        <a:ln w="9525">
          <a:noFill/>
        </a:ln>
      </xdr:spPr>
    </xdr:pic>
    <xdr:clientData/>
  </xdr:twoCellAnchor>
  <xdr:twoCellAnchor editAs="oneCell">
    <xdr:from>
      <xdr:col>2</xdr:col>
      <xdr:colOff>952500</xdr:colOff>
      <xdr:row>20</xdr:row>
      <xdr:rowOff>114300</xdr:rowOff>
    </xdr:from>
    <xdr:to>
      <xdr:col>2</xdr:col>
      <xdr:colOff>1579245</xdr:colOff>
      <xdr:row>20</xdr:row>
      <xdr:rowOff>990600</xdr:rowOff>
    </xdr:to>
    <xdr:pic>
      <xdr:nvPicPr>
        <xdr:cNvPr id="13" name="图片 12" descr="be13b45057dab20c493bc147fd4c5c6"/>
        <xdr:cNvPicPr>
          <a:picLocks noChangeAspect="1"/>
        </xdr:cNvPicPr>
      </xdr:nvPicPr>
      <xdr:blipFill>
        <a:blip r:embed="rId7"/>
        <a:stretch>
          <a:fillRect/>
        </a:stretch>
      </xdr:blipFill>
      <xdr:spPr>
        <a:xfrm>
          <a:off x="2143760" y="20015835"/>
          <a:ext cx="626745" cy="876300"/>
        </a:xfrm>
        <a:prstGeom prst="rect">
          <a:avLst/>
        </a:prstGeom>
        <a:noFill/>
        <a:ln w="9525">
          <a:noFill/>
        </a:ln>
      </xdr:spPr>
    </xdr:pic>
    <xdr:clientData/>
  </xdr:twoCellAnchor>
  <xdr:twoCellAnchor editAs="oneCell">
    <xdr:from>
      <xdr:col>2</xdr:col>
      <xdr:colOff>190500</xdr:colOff>
      <xdr:row>26</xdr:row>
      <xdr:rowOff>217170</xdr:rowOff>
    </xdr:from>
    <xdr:to>
      <xdr:col>2</xdr:col>
      <xdr:colOff>501650</xdr:colOff>
      <xdr:row>27</xdr:row>
      <xdr:rowOff>365760</xdr:rowOff>
    </xdr:to>
    <xdr:pic>
      <xdr:nvPicPr>
        <xdr:cNvPr id="14" name="图片 13"/>
        <xdr:cNvPicPr>
          <a:picLocks noChangeAspect="1"/>
        </xdr:cNvPicPr>
      </xdr:nvPicPr>
      <xdr:blipFill>
        <a:blip r:embed="rId9"/>
        <a:stretch>
          <a:fillRect/>
        </a:stretch>
      </xdr:blipFill>
      <xdr:spPr>
        <a:xfrm>
          <a:off x="1381760" y="25897205"/>
          <a:ext cx="311150" cy="605790"/>
        </a:xfrm>
        <a:prstGeom prst="rect">
          <a:avLst/>
        </a:prstGeom>
        <a:noFill/>
        <a:ln w="9525">
          <a:noFill/>
        </a:ln>
      </xdr:spPr>
    </xdr:pic>
    <xdr:clientData/>
  </xdr:twoCellAnchor>
  <xdr:twoCellAnchor editAs="oneCell">
    <xdr:from>
      <xdr:col>2</xdr:col>
      <xdr:colOff>685800</xdr:colOff>
      <xdr:row>18</xdr:row>
      <xdr:rowOff>126206</xdr:rowOff>
    </xdr:from>
    <xdr:to>
      <xdr:col>2</xdr:col>
      <xdr:colOff>685800</xdr:colOff>
      <xdr:row>19</xdr:row>
      <xdr:rowOff>460851</xdr:rowOff>
    </xdr:to>
    <xdr:pic>
      <xdr:nvPicPr>
        <xdr:cNvPr id="15"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980660"/>
          <a:ext cx="0" cy="1085850"/>
        </a:xfrm>
        <a:prstGeom prst="rect">
          <a:avLst/>
        </a:prstGeom>
        <a:noFill/>
      </xdr:spPr>
    </xdr:pic>
    <xdr:clientData/>
  </xdr:twoCellAnchor>
  <xdr:twoCellAnchor editAs="oneCell">
    <xdr:from>
      <xdr:col>2</xdr:col>
      <xdr:colOff>685800</xdr:colOff>
      <xdr:row>18</xdr:row>
      <xdr:rowOff>126206</xdr:rowOff>
    </xdr:from>
    <xdr:to>
      <xdr:col>2</xdr:col>
      <xdr:colOff>685800</xdr:colOff>
      <xdr:row>19</xdr:row>
      <xdr:rowOff>346551</xdr:rowOff>
    </xdr:to>
    <xdr:pic>
      <xdr:nvPicPr>
        <xdr:cNvPr id="16" name="Picture 14" descr="http://t14.baidu.com/it/u=321640232,864596832&amp;fm=224&amp;app=112&amp;f=JPEG?w=500&amp;h=500&amp;s=1034EC3641D67DDA08D5A0F002009031"/>
        <xdr:cNvPicPr>
          <a:picLocks noChangeAspect="1" noChangeArrowheads="1"/>
        </xdr:cNvPicPr>
      </xdr:nvPicPr>
      <xdr:blipFill>
        <a:blip r:embed="rId1" cstate="print"/>
        <a:srcRect/>
        <a:stretch>
          <a:fillRect/>
        </a:stretch>
      </xdr:blipFill>
      <xdr:spPr>
        <a:xfrm>
          <a:off x="1877060" y="17980660"/>
          <a:ext cx="0" cy="971550"/>
        </a:xfrm>
        <a:prstGeom prst="rect">
          <a:avLst/>
        </a:prstGeom>
        <a:noFill/>
      </xdr:spPr>
    </xdr:pic>
    <xdr:clientData/>
  </xdr:twoCellAnchor>
  <xdr:twoCellAnchor editAs="oneCell">
    <xdr:from>
      <xdr:col>2</xdr:col>
      <xdr:colOff>1095375</xdr:colOff>
      <xdr:row>26</xdr:row>
      <xdr:rowOff>202565</xdr:rowOff>
    </xdr:from>
    <xdr:to>
      <xdr:col>2</xdr:col>
      <xdr:colOff>1382395</xdr:colOff>
      <xdr:row>27</xdr:row>
      <xdr:rowOff>343535</xdr:rowOff>
    </xdr:to>
    <xdr:pic>
      <xdr:nvPicPr>
        <xdr:cNvPr id="17" name="图片 16"/>
        <xdr:cNvPicPr>
          <a:picLocks noChangeAspect="1"/>
        </xdr:cNvPicPr>
      </xdr:nvPicPr>
      <xdr:blipFill>
        <a:blip r:embed="rId10"/>
        <a:stretch>
          <a:fillRect/>
        </a:stretch>
      </xdr:blipFill>
      <xdr:spPr>
        <a:xfrm>
          <a:off x="2286635" y="25882600"/>
          <a:ext cx="287020" cy="598170"/>
        </a:xfrm>
        <a:prstGeom prst="rect">
          <a:avLst/>
        </a:prstGeom>
        <a:noFill/>
        <a:ln w="9525">
          <a:noFill/>
        </a:ln>
      </xdr:spPr>
    </xdr:pic>
    <xdr:clientData/>
  </xdr:twoCellAnchor>
  <xdr:twoCellAnchor editAs="oneCell">
    <xdr:from>
      <xdr:col>2</xdr:col>
      <xdr:colOff>9525</xdr:colOff>
      <xdr:row>20</xdr:row>
      <xdr:rowOff>98425</xdr:rowOff>
    </xdr:from>
    <xdr:to>
      <xdr:col>2</xdr:col>
      <xdr:colOff>1558925</xdr:colOff>
      <xdr:row>20</xdr:row>
      <xdr:rowOff>990600</xdr:rowOff>
    </xdr:to>
    <xdr:pic>
      <xdr:nvPicPr>
        <xdr:cNvPr id="18" name="图片 17"/>
        <xdr:cNvPicPr>
          <a:picLocks noChangeAspect="1"/>
        </xdr:cNvPicPr>
      </xdr:nvPicPr>
      <xdr:blipFill>
        <a:blip r:embed="rId11"/>
        <a:stretch>
          <a:fillRect/>
        </a:stretch>
      </xdr:blipFill>
      <xdr:spPr>
        <a:xfrm>
          <a:off x="1200785" y="19999960"/>
          <a:ext cx="1549400" cy="892175"/>
        </a:xfrm>
        <a:prstGeom prst="rect">
          <a:avLst/>
        </a:prstGeom>
        <a:noFill/>
        <a:ln w="9525">
          <a:noFill/>
        </a:ln>
      </xdr:spPr>
    </xdr:pic>
    <xdr:clientData/>
  </xdr:twoCellAnchor>
  <xdr:twoCellAnchor editAs="oneCell">
    <xdr:from>
      <xdr:col>2</xdr:col>
      <xdr:colOff>226695</xdr:colOff>
      <xdr:row>29</xdr:row>
      <xdr:rowOff>148590</xdr:rowOff>
    </xdr:from>
    <xdr:to>
      <xdr:col>2</xdr:col>
      <xdr:colOff>1236345</xdr:colOff>
      <xdr:row>29</xdr:row>
      <xdr:rowOff>1108075</xdr:rowOff>
    </xdr:to>
    <xdr:pic>
      <xdr:nvPicPr>
        <xdr:cNvPr id="19" name="图片 18" descr="ca7566fe9014fbca2c76f2b4785a8bb"/>
        <xdr:cNvPicPr>
          <a:picLocks noChangeAspect="1"/>
        </xdr:cNvPicPr>
      </xdr:nvPicPr>
      <xdr:blipFill>
        <a:blip r:embed="rId12"/>
        <a:stretch>
          <a:fillRect/>
        </a:stretch>
      </xdr:blipFill>
      <xdr:spPr>
        <a:xfrm>
          <a:off x="1417955" y="28569920"/>
          <a:ext cx="1009650" cy="959485"/>
        </a:xfrm>
        <a:prstGeom prst="rect">
          <a:avLst/>
        </a:prstGeom>
      </xdr:spPr>
    </xdr:pic>
    <xdr:clientData/>
  </xdr:twoCellAnchor>
  <xdr:twoCellAnchor editAs="oneCell">
    <xdr:from>
      <xdr:col>2</xdr:col>
      <xdr:colOff>34607</xdr:colOff>
      <xdr:row>30</xdr:row>
      <xdr:rowOff>234632</xdr:rowOff>
    </xdr:from>
    <xdr:to>
      <xdr:col>2</xdr:col>
      <xdr:colOff>1563687</xdr:colOff>
      <xdr:row>30</xdr:row>
      <xdr:rowOff>796607</xdr:rowOff>
    </xdr:to>
    <xdr:pic>
      <xdr:nvPicPr>
        <xdr:cNvPr id="20" name="图片 19" descr="aaac1efd2597d0d798640e2882bae37"/>
        <xdr:cNvPicPr>
          <a:picLocks noChangeAspect="1"/>
        </xdr:cNvPicPr>
      </xdr:nvPicPr>
      <xdr:blipFill>
        <a:blip r:embed="rId13"/>
        <a:srcRect l="28375" r="34875"/>
        <a:stretch>
          <a:fillRect/>
        </a:stretch>
      </xdr:blipFill>
      <xdr:spPr>
        <a:xfrm rot="5400000">
          <a:off x="1708785" y="29479875"/>
          <a:ext cx="561975" cy="1529080"/>
        </a:xfrm>
        <a:prstGeom prst="rect">
          <a:avLst/>
        </a:prstGeom>
      </xdr:spPr>
    </xdr:pic>
    <xdr:clientData/>
  </xdr:twoCellAnchor>
  <xdr:twoCellAnchor editAs="oneCell">
    <xdr:from>
      <xdr:col>2</xdr:col>
      <xdr:colOff>192722</xdr:colOff>
      <xdr:row>31</xdr:row>
      <xdr:rowOff>47307</xdr:rowOff>
    </xdr:from>
    <xdr:to>
      <xdr:col>2</xdr:col>
      <xdr:colOff>1439227</xdr:colOff>
      <xdr:row>31</xdr:row>
      <xdr:rowOff>815657</xdr:rowOff>
    </xdr:to>
    <xdr:pic>
      <xdr:nvPicPr>
        <xdr:cNvPr id="21" name="图片 20" descr="748503c99da96fc9c35467521763b4d"/>
        <xdr:cNvPicPr>
          <a:picLocks noChangeAspect="1"/>
        </xdr:cNvPicPr>
      </xdr:nvPicPr>
      <xdr:blipFill>
        <a:blip r:embed="rId14"/>
        <a:srcRect l="18762" r="19593"/>
        <a:stretch>
          <a:fillRect/>
        </a:stretch>
      </xdr:blipFill>
      <xdr:spPr>
        <a:xfrm rot="5400000">
          <a:off x="1622425" y="30603825"/>
          <a:ext cx="768350" cy="1246505"/>
        </a:xfrm>
        <a:prstGeom prst="rect">
          <a:avLst/>
        </a:prstGeom>
      </xdr:spPr>
    </xdr:pic>
    <xdr:clientData/>
  </xdr:twoCellAnchor>
  <xdr:twoCellAnchor editAs="oneCell">
    <xdr:from>
      <xdr:col>2</xdr:col>
      <xdr:colOff>88900</xdr:colOff>
      <xdr:row>32</xdr:row>
      <xdr:rowOff>193040</xdr:rowOff>
    </xdr:from>
    <xdr:to>
      <xdr:col>2</xdr:col>
      <xdr:colOff>1418590</xdr:colOff>
      <xdr:row>32</xdr:row>
      <xdr:rowOff>1187450</xdr:rowOff>
    </xdr:to>
    <xdr:pic>
      <xdr:nvPicPr>
        <xdr:cNvPr id="22" name="图片 21" descr="613d6e56ea4302edebeb6608581d537"/>
        <xdr:cNvPicPr>
          <a:picLocks noChangeAspect="1"/>
        </xdr:cNvPicPr>
      </xdr:nvPicPr>
      <xdr:blipFill>
        <a:blip r:embed="rId15"/>
        <a:srcRect t="4500" r="34000" b="7250"/>
        <a:stretch>
          <a:fillRect/>
        </a:stretch>
      </xdr:blipFill>
      <xdr:spPr>
        <a:xfrm rot="5400000">
          <a:off x="1447800" y="31850330"/>
          <a:ext cx="994410" cy="1329690"/>
        </a:xfrm>
        <a:prstGeom prst="rect">
          <a:avLst/>
        </a:prstGeom>
      </xdr:spPr>
    </xdr:pic>
    <xdr:clientData/>
  </xdr:twoCellAnchor>
  <xdr:twoCellAnchor editAs="oneCell">
    <xdr:from>
      <xdr:col>2</xdr:col>
      <xdr:colOff>111760</xdr:colOff>
      <xdr:row>33</xdr:row>
      <xdr:rowOff>88265</xdr:rowOff>
    </xdr:from>
    <xdr:to>
      <xdr:col>2</xdr:col>
      <xdr:colOff>1604010</xdr:colOff>
      <xdr:row>33</xdr:row>
      <xdr:rowOff>1028700</xdr:rowOff>
    </xdr:to>
    <xdr:pic>
      <xdr:nvPicPr>
        <xdr:cNvPr id="23" name="图片 22" descr="b2c547558b06749a0cd230e646dd44c"/>
        <xdr:cNvPicPr>
          <a:picLocks noChangeAspect="1"/>
        </xdr:cNvPicPr>
      </xdr:nvPicPr>
      <xdr:blipFill>
        <a:blip r:embed="rId16"/>
        <a:srcRect t="20250" b="16750"/>
        <a:stretch>
          <a:fillRect/>
        </a:stretch>
      </xdr:blipFill>
      <xdr:spPr>
        <a:xfrm>
          <a:off x="1303020" y="33170495"/>
          <a:ext cx="1492250" cy="940435"/>
        </a:xfrm>
        <a:prstGeom prst="rect">
          <a:avLst/>
        </a:prstGeom>
      </xdr:spPr>
    </xdr:pic>
    <xdr:clientData/>
  </xdr:twoCellAnchor>
  <xdr:twoCellAnchor editAs="oneCell">
    <xdr:from>
      <xdr:col>1</xdr:col>
      <xdr:colOff>806767</xdr:colOff>
      <xdr:row>34</xdr:row>
      <xdr:rowOff>58737</xdr:rowOff>
    </xdr:from>
    <xdr:to>
      <xdr:col>2</xdr:col>
      <xdr:colOff>1643062</xdr:colOff>
      <xdr:row>35</xdr:row>
      <xdr:rowOff>42862</xdr:rowOff>
    </xdr:to>
    <xdr:pic>
      <xdr:nvPicPr>
        <xdr:cNvPr id="24" name="图片 23" descr="a5069718b075cfee9c638a35cf40e09"/>
        <xdr:cNvPicPr>
          <a:picLocks noChangeAspect="1"/>
        </xdr:cNvPicPr>
      </xdr:nvPicPr>
      <xdr:blipFill>
        <a:blip r:embed="rId17"/>
        <a:srcRect l="15840" r="20799"/>
        <a:stretch>
          <a:fillRect/>
        </a:stretch>
      </xdr:blipFill>
      <xdr:spPr>
        <a:xfrm rot="5400000">
          <a:off x="1493520" y="33905190"/>
          <a:ext cx="1012825" cy="166751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1292225</xdr:colOff>
      <xdr:row>46</xdr:row>
      <xdr:rowOff>57150</xdr:rowOff>
    </xdr:from>
    <xdr:to>
      <xdr:col>2</xdr:col>
      <xdr:colOff>1537970</xdr:colOff>
      <xdr:row>46</xdr:row>
      <xdr:rowOff>1610995</xdr:rowOff>
    </xdr:to>
    <xdr:pic>
      <xdr:nvPicPr>
        <xdr:cNvPr id="3" name="图片 2"/>
        <xdr:cNvPicPr>
          <a:picLocks noChangeAspect="1"/>
        </xdr:cNvPicPr>
      </xdr:nvPicPr>
      <xdr:blipFill>
        <a:blip r:embed="rId1"/>
        <a:stretch>
          <a:fillRect/>
        </a:stretch>
      </xdr:blipFill>
      <xdr:spPr>
        <a:xfrm>
          <a:off x="1701800" y="38761035"/>
          <a:ext cx="1550670" cy="1553845"/>
        </a:xfrm>
        <a:prstGeom prst="rect">
          <a:avLst/>
        </a:prstGeom>
        <a:noFill/>
        <a:ln w="9525">
          <a:noFill/>
        </a:ln>
      </xdr:spPr>
    </xdr:pic>
    <xdr:clientData/>
  </xdr:twoCellAnchor>
  <xdr:twoCellAnchor editAs="oneCell">
    <xdr:from>
      <xdr:col>2</xdr:col>
      <xdr:colOff>27940</xdr:colOff>
      <xdr:row>47</xdr:row>
      <xdr:rowOff>34290</xdr:rowOff>
    </xdr:from>
    <xdr:to>
      <xdr:col>2</xdr:col>
      <xdr:colOff>1551305</xdr:colOff>
      <xdr:row>47</xdr:row>
      <xdr:rowOff>1513840</xdr:rowOff>
    </xdr:to>
    <xdr:pic>
      <xdr:nvPicPr>
        <xdr:cNvPr id="4" name="图片 3"/>
        <xdr:cNvPicPr>
          <a:picLocks noChangeAspect="1"/>
        </xdr:cNvPicPr>
      </xdr:nvPicPr>
      <xdr:blipFill>
        <a:blip r:embed="rId2"/>
        <a:stretch>
          <a:fillRect/>
        </a:stretch>
      </xdr:blipFill>
      <xdr:spPr>
        <a:xfrm>
          <a:off x="1742440" y="40528875"/>
          <a:ext cx="1523365" cy="1479550"/>
        </a:xfrm>
        <a:prstGeom prst="rect">
          <a:avLst/>
        </a:prstGeom>
        <a:noFill/>
        <a:ln w="9525">
          <a:noFill/>
        </a:ln>
      </xdr:spPr>
    </xdr:pic>
    <xdr:clientData/>
  </xdr:twoCellAnchor>
  <xdr:twoCellAnchor editAs="oneCell">
    <xdr:from>
      <xdr:col>2</xdr:col>
      <xdr:colOff>361950</xdr:colOff>
      <xdr:row>30</xdr:row>
      <xdr:rowOff>37465</xdr:rowOff>
    </xdr:from>
    <xdr:to>
      <xdr:col>2</xdr:col>
      <xdr:colOff>1253490</xdr:colOff>
      <xdr:row>31</xdr:row>
      <xdr:rowOff>283845</xdr:rowOff>
    </xdr:to>
    <xdr:pic>
      <xdr:nvPicPr>
        <xdr:cNvPr id="6" name="图片 5" descr="微信图片_20250313172320(1)"/>
        <xdr:cNvPicPr>
          <a:picLocks noChangeAspect="1"/>
        </xdr:cNvPicPr>
      </xdr:nvPicPr>
      <xdr:blipFill>
        <a:blip r:embed="rId3"/>
        <a:stretch>
          <a:fillRect/>
        </a:stretch>
      </xdr:blipFill>
      <xdr:spPr>
        <a:xfrm>
          <a:off x="2076450" y="21799550"/>
          <a:ext cx="891540" cy="627380"/>
        </a:xfrm>
        <a:prstGeom prst="rect">
          <a:avLst/>
        </a:prstGeom>
      </xdr:spPr>
    </xdr:pic>
    <xdr:clientData/>
  </xdr:twoCellAnchor>
  <xdr:twoCellAnchor editAs="oneCell">
    <xdr:from>
      <xdr:col>2</xdr:col>
      <xdr:colOff>95885</xdr:colOff>
      <xdr:row>38</xdr:row>
      <xdr:rowOff>156845</xdr:rowOff>
    </xdr:from>
    <xdr:to>
      <xdr:col>2</xdr:col>
      <xdr:colOff>1314450</xdr:colOff>
      <xdr:row>38</xdr:row>
      <xdr:rowOff>1237615</xdr:rowOff>
    </xdr:to>
    <xdr:pic>
      <xdr:nvPicPr>
        <xdr:cNvPr id="7" name="图片 6" descr="2"/>
        <xdr:cNvPicPr>
          <a:picLocks noChangeAspect="1"/>
        </xdr:cNvPicPr>
      </xdr:nvPicPr>
      <xdr:blipFill>
        <a:blip r:embed="rId4"/>
        <a:stretch>
          <a:fillRect/>
        </a:stretch>
      </xdr:blipFill>
      <xdr:spPr>
        <a:xfrm>
          <a:off x="1810385" y="28700730"/>
          <a:ext cx="1218565" cy="1080770"/>
        </a:xfrm>
        <a:prstGeom prst="rect">
          <a:avLst/>
        </a:prstGeom>
      </xdr:spPr>
    </xdr:pic>
    <xdr:clientData/>
  </xdr:twoCellAnchor>
  <xdr:twoCellAnchor editAs="oneCell">
    <xdr:from>
      <xdr:col>2</xdr:col>
      <xdr:colOff>47625</xdr:colOff>
      <xdr:row>39</xdr:row>
      <xdr:rowOff>83185</xdr:rowOff>
    </xdr:from>
    <xdr:to>
      <xdr:col>2</xdr:col>
      <xdr:colOff>1521460</xdr:colOff>
      <xdr:row>39</xdr:row>
      <xdr:rowOff>1177290</xdr:rowOff>
    </xdr:to>
    <xdr:pic>
      <xdr:nvPicPr>
        <xdr:cNvPr id="8" name="图片 7" descr="3"/>
        <xdr:cNvPicPr>
          <a:picLocks noChangeAspect="1"/>
        </xdr:cNvPicPr>
      </xdr:nvPicPr>
      <xdr:blipFill>
        <a:blip r:embed="rId5"/>
        <a:stretch>
          <a:fillRect/>
        </a:stretch>
      </xdr:blipFill>
      <xdr:spPr>
        <a:xfrm>
          <a:off x="1762125" y="29897070"/>
          <a:ext cx="1473835" cy="1094105"/>
        </a:xfrm>
        <a:prstGeom prst="rect">
          <a:avLst/>
        </a:prstGeom>
      </xdr:spPr>
    </xdr:pic>
    <xdr:clientData/>
  </xdr:twoCellAnchor>
  <xdr:twoCellAnchor editAs="oneCell">
    <xdr:from>
      <xdr:col>2</xdr:col>
      <xdr:colOff>76835</xdr:colOff>
      <xdr:row>40</xdr:row>
      <xdr:rowOff>46355</xdr:rowOff>
    </xdr:from>
    <xdr:to>
      <xdr:col>2</xdr:col>
      <xdr:colOff>1508125</xdr:colOff>
      <xdr:row>40</xdr:row>
      <xdr:rowOff>1209675</xdr:rowOff>
    </xdr:to>
    <xdr:pic>
      <xdr:nvPicPr>
        <xdr:cNvPr id="9" name="图片 8" descr="微信图片_20250313174721(1)"/>
        <xdr:cNvPicPr>
          <a:picLocks noChangeAspect="1"/>
        </xdr:cNvPicPr>
      </xdr:nvPicPr>
      <xdr:blipFill>
        <a:blip r:embed="rId6"/>
        <a:stretch>
          <a:fillRect/>
        </a:stretch>
      </xdr:blipFill>
      <xdr:spPr>
        <a:xfrm>
          <a:off x="1791335" y="31130240"/>
          <a:ext cx="1431290" cy="1163320"/>
        </a:xfrm>
        <a:prstGeom prst="rect">
          <a:avLst/>
        </a:prstGeom>
      </xdr:spPr>
    </xdr:pic>
    <xdr:clientData/>
  </xdr:twoCellAnchor>
  <xdr:twoCellAnchor editAs="oneCell">
    <xdr:from>
      <xdr:col>2</xdr:col>
      <xdr:colOff>38100</xdr:colOff>
      <xdr:row>41</xdr:row>
      <xdr:rowOff>59690</xdr:rowOff>
    </xdr:from>
    <xdr:to>
      <xdr:col>2</xdr:col>
      <xdr:colOff>1539240</xdr:colOff>
      <xdr:row>41</xdr:row>
      <xdr:rowOff>1238250</xdr:rowOff>
    </xdr:to>
    <xdr:pic>
      <xdr:nvPicPr>
        <xdr:cNvPr id="10" name="图片 9" descr="微信图片_20250313174726(1)"/>
        <xdr:cNvPicPr>
          <a:picLocks noChangeAspect="1"/>
        </xdr:cNvPicPr>
      </xdr:nvPicPr>
      <xdr:blipFill>
        <a:blip r:embed="rId7"/>
        <a:stretch>
          <a:fillRect/>
        </a:stretch>
      </xdr:blipFill>
      <xdr:spPr>
        <a:xfrm>
          <a:off x="1752600" y="32413575"/>
          <a:ext cx="1501140" cy="1178560"/>
        </a:xfrm>
        <a:prstGeom prst="rect">
          <a:avLst/>
        </a:prstGeom>
      </xdr:spPr>
    </xdr:pic>
    <xdr:clientData/>
  </xdr:twoCellAnchor>
  <xdr:twoCellAnchor editAs="oneCell">
    <xdr:from>
      <xdr:col>2</xdr:col>
      <xdr:colOff>86360</xdr:colOff>
      <xdr:row>42</xdr:row>
      <xdr:rowOff>99060</xdr:rowOff>
    </xdr:from>
    <xdr:to>
      <xdr:col>2</xdr:col>
      <xdr:colOff>1461770</xdr:colOff>
      <xdr:row>42</xdr:row>
      <xdr:rowOff>1196340</xdr:rowOff>
    </xdr:to>
    <xdr:pic>
      <xdr:nvPicPr>
        <xdr:cNvPr id="11" name="图片 10" descr="微信图片_20250313174733(1)"/>
        <xdr:cNvPicPr>
          <a:picLocks noChangeAspect="1"/>
        </xdr:cNvPicPr>
      </xdr:nvPicPr>
      <xdr:blipFill>
        <a:blip r:embed="rId8"/>
        <a:stretch>
          <a:fillRect/>
        </a:stretch>
      </xdr:blipFill>
      <xdr:spPr>
        <a:xfrm>
          <a:off x="1800860" y="33722945"/>
          <a:ext cx="1375410" cy="1097280"/>
        </a:xfrm>
        <a:prstGeom prst="rect">
          <a:avLst/>
        </a:prstGeom>
      </xdr:spPr>
    </xdr:pic>
    <xdr:clientData/>
  </xdr:twoCellAnchor>
  <xdr:twoCellAnchor editAs="oneCell">
    <xdr:from>
      <xdr:col>2</xdr:col>
      <xdr:colOff>142875</xdr:colOff>
      <xdr:row>43</xdr:row>
      <xdr:rowOff>142240</xdr:rowOff>
    </xdr:from>
    <xdr:to>
      <xdr:col>2</xdr:col>
      <xdr:colOff>1426210</xdr:colOff>
      <xdr:row>43</xdr:row>
      <xdr:rowOff>1190625</xdr:rowOff>
    </xdr:to>
    <xdr:pic>
      <xdr:nvPicPr>
        <xdr:cNvPr id="12" name="图片 11" descr="微信图片_20250313174738(1)"/>
        <xdr:cNvPicPr>
          <a:picLocks noChangeAspect="1"/>
        </xdr:cNvPicPr>
      </xdr:nvPicPr>
      <xdr:blipFill>
        <a:blip r:embed="rId9"/>
        <a:stretch>
          <a:fillRect/>
        </a:stretch>
      </xdr:blipFill>
      <xdr:spPr>
        <a:xfrm>
          <a:off x="1857375" y="35036125"/>
          <a:ext cx="1283335" cy="1048385"/>
        </a:xfrm>
        <a:prstGeom prst="rect">
          <a:avLst/>
        </a:prstGeom>
      </xdr:spPr>
    </xdr:pic>
    <xdr:clientData/>
  </xdr:twoCellAnchor>
  <xdr:twoCellAnchor editAs="oneCell">
    <xdr:from>
      <xdr:col>2</xdr:col>
      <xdr:colOff>38100</xdr:colOff>
      <xdr:row>45</xdr:row>
      <xdr:rowOff>48895</xdr:rowOff>
    </xdr:from>
    <xdr:to>
      <xdr:col>2</xdr:col>
      <xdr:colOff>1557020</xdr:colOff>
      <xdr:row>45</xdr:row>
      <xdr:rowOff>1137920</xdr:rowOff>
    </xdr:to>
    <xdr:pic>
      <xdr:nvPicPr>
        <xdr:cNvPr id="13" name="图片 12" descr="微信图片_20250313174745(1)"/>
        <xdr:cNvPicPr>
          <a:picLocks noChangeAspect="1"/>
        </xdr:cNvPicPr>
      </xdr:nvPicPr>
      <xdr:blipFill>
        <a:blip r:embed="rId10"/>
        <a:stretch>
          <a:fillRect/>
        </a:stretch>
      </xdr:blipFill>
      <xdr:spPr>
        <a:xfrm>
          <a:off x="1752600" y="37482780"/>
          <a:ext cx="1518920" cy="1089025"/>
        </a:xfrm>
        <a:prstGeom prst="rect">
          <a:avLst/>
        </a:prstGeom>
      </xdr:spPr>
    </xdr:pic>
    <xdr:clientData/>
  </xdr:twoCellAnchor>
  <xdr:twoCellAnchor editAs="oneCell">
    <xdr:from>
      <xdr:col>2</xdr:col>
      <xdr:colOff>123825</xdr:colOff>
      <xdr:row>44</xdr:row>
      <xdr:rowOff>169545</xdr:rowOff>
    </xdr:from>
    <xdr:to>
      <xdr:col>2</xdr:col>
      <xdr:colOff>1437005</xdr:colOff>
      <xdr:row>44</xdr:row>
      <xdr:rowOff>1156970</xdr:rowOff>
    </xdr:to>
    <xdr:pic>
      <xdr:nvPicPr>
        <xdr:cNvPr id="14" name="图片 13" descr="微信图片_20250313174742(1)"/>
        <xdr:cNvPicPr>
          <a:picLocks noChangeAspect="1"/>
        </xdr:cNvPicPr>
      </xdr:nvPicPr>
      <xdr:blipFill>
        <a:blip r:embed="rId11"/>
        <a:stretch>
          <a:fillRect/>
        </a:stretch>
      </xdr:blipFill>
      <xdr:spPr>
        <a:xfrm>
          <a:off x="1838325" y="36333430"/>
          <a:ext cx="1313180" cy="987425"/>
        </a:xfrm>
        <a:prstGeom prst="rect">
          <a:avLst/>
        </a:prstGeom>
      </xdr:spPr>
    </xdr:pic>
    <xdr:clientData/>
  </xdr:twoCellAnchor>
  <xdr:twoCellAnchor editAs="oneCell">
    <xdr:from>
      <xdr:col>2</xdr:col>
      <xdr:colOff>181610</xdr:colOff>
      <xdr:row>32</xdr:row>
      <xdr:rowOff>74930</xdr:rowOff>
    </xdr:from>
    <xdr:to>
      <xdr:col>2</xdr:col>
      <xdr:colOff>1406525</xdr:colOff>
      <xdr:row>33</xdr:row>
      <xdr:rowOff>454025</xdr:rowOff>
    </xdr:to>
    <xdr:pic>
      <xdr:nvPicPr>
        <xdr:cNvPr id="15" name="图片 14" descr="微信图片_20250313175529(1)"/>
        <xdr:cNvPicPr>
          <a:picLocks noChangeAspect="1"/>
        </xdr:cNvPicPr>
      </xdr:nvPicPr>
      <xdr:blipFill>
        <a:blip r:embed="rId12"/>
        <a:stretch>
          <a:fillRect/>
        </a:stretch>
      </xdr:blipFill>
      <xdr:spPr>
        <a:xfrm>
          <a:off x="1896110" y="22522815"/>
          <a:ext cx="1224915" cy="887095"/>
        </a:xfrm>
        <a:prstGeom prst="rect">
          <a:avLst/>
        </a:prstGeom>
      </xdr:spPr>
    </xdr:pic>
    <xdr:clientData/>
  </xdr:twoCellAnchor>
  <xdr:twoCellAnchor editAs="oneCell">
    <xdr:from>
      <xdr:col>2</xdr:col>
      <xdr:colOff>190500</xdr:colOff>
      <xdr:row>37</xdr:row>
      <xdr:rowOff>18415</xdr:rowOff>
    </xdr:from>
    <xdr:to>
      <xdr:col>2</xdr:col>
      <xdr:colOff>1405255</xdr:colOff>
      <xdr:row>37</xdr:row>
      <xdr:rowOff>1242695</xdr:rowOff>
    </xdr:to>
    <xdr:pic>
      <xdr:nvPicPr>
        <xdr:cNvPr id="16" name="图片 15" descr="微信图片_20250313175553(1)"/>
        <xdr:cNvPicPr>
          <a:picLocks noChangeAspect="1"/>
        </xdr:cNvPicPr>
      </xdr:nvPicPr>
      <xdr:blipFill>
        <a:blip r:embed="rId13"/>
        <a:stretch>
          <a:fillRect/>
        </a:stretch>
      </xdr:blipFill>
      <xdr:spPr>
        <a:xfrm>
          <a:off x="1905000" y="27292300"/>
          <a:ext cx="1214755" cy="1224280"/>
        </a:xfrm>
        <a:prstGeom prst="rect">
          <a:avLst/>
        </a:prstGeom>
      </xdr:spPr>
    </xdr:pic>
    <xdr:clientData/>
  </xdr:twoCellAnchor>
  <xdr:twoCellAnchor editAs="oneCell">
    <xdr:from>
      <xdr:col>2</xdr:col>
      <xdr:colOff>133350</xdr:colOff>
      <xdr:row>36</xdr:row>
      <xdr:rowOff>66040</xdr:rowOff>
    </xdr:from>
    <xdr:to>
      <xdr:col>2</xdr:col>
      <xdr:colOff>1367155</xdr:colOff>
      <xdr:row>37</xdr:row>
      <xdr:rowOff>13970</xdr:rowOff>
    </xdr:to>
    <xdr:pic>
      <xdr:nvPicPr>
        <xdr:cNvPr id="17" name="图片 16" descr="微信图片_20250313175548(1)"/>
        <xdr:cNvPicPr>
          <a:picLocks noChangeAspect="1"/>
        </xdr:cNvPicPr>
      </xdr:nvPicPr>
      <xdr:blipFill>
        <a:blip r:embed="rId14"/>
        <a:stretch>
          <a:fillRect/>
        </a:stretch>
      </xdr:blipFill>
      <xdr:spPr>
        <a:xfrm>
          <a:off x="1847850" y="26069925"/>
          <a:ext cx="1233805" cy="1217930"/>
        </a:xfrm>
        <a:prstGeom prst="rect">
          <a:avLst/>
        </a:prstGeom>
      </xdr:spPr>
    </xdr:pic>
    <xdr:clientData/>
  </xdr:twoCellAnchor>
  <xdr:twoCellAnchor editAs="oneCell">
    <xdr:from>
      <xdr:col>2</xdr:col>
      <xdr:colOff>171450</xdr:colOff>
      <xdr:row>35</xdr:row>
      <xdr:rowOff>6350</xdr:rowOff>
    </xdr:from>
    <xdr:to>
      <xdr:col>2</xdr:col>
      <xdr:colOff>1382395</xdr:colOff>
      <xdr:row>35</xdr:row>
      <xdr:rowOff>1244600</xdr:rowOff>
    </xdr:to>
    <xdr:pic>
      <xdr:nvPicPr>
        <xdr:cNvPr id="18" name="图片 17" descr="微信图片_20250313175543(1)"/>
        <xdr:cNvPicPr>
          <a:picLocks noChangeAspect="1"/>
        </xdr:cNvPicPr>
      </xdr:nvPicPr>
      <xdr:blipFill>
        <a:blip r:embed="rId15"/>
        <a:stretch>
          <a:fillRect/>
        </a:stretch>
      </xdr:blipFill>
      <xdr:spPr>
        <a:xfrm>
          <a:off x="1885950" y="24740235"/>
          <a:ext cx="1210945" cy="1238250"/>
        </a:xfrm>
        <a:prstGeom prst="rect">
          <a:avLst/>
        </a:prstGeom>
      </xdr:spPr>
    </xdr:pic>
    <xdr:clientData/>
  </xdr:twoCellAnchor>
  <xdr:twoCellAnchor editAs="oneCell">
    <xdr:from>
      <xdr:col>2</xdr:col>
      <xdr:colOff>304800</xdr:colOff>
      <xdr:row>34</xdr:row>
      <xdr:rowOff>18415</xdr:rowOff>
    </xdr:from>
    <xdr:to>
      <xdr:col>2</xdr:col>
      <xdr:colOff>1262380</xdr:colOff>
      <xdr:row>35</xdr:row>
      <xdr:rowOff>17780</xdr:rowOff>
    </xdr:to>
    <xdr:pic>
      <xdr:nvPicPr>
        <xdr:cNvPr id="19" name="图片 18" descr="微信图片_20250313175536(1)"/>
        <xdr:cNvPicPr>
          <a:picLocks noChangeAspect="1"/>
        </xdr:cNvPicPr>
      </xdr:nvPicPr>
      <xdr:blipFill>
        <a:blip r:embed="rId16"/>
        <a:stretch>
          <a:fillRect/>
        </a:stretch>
      </xdr:blipFill>
      <xdr:spPr>
        <a:xfrm>
          <a:off x="2019300" y="23482300"/>
          <a:ext cx="957580" cy="1269365"/>
        </a:xfrm>
        <a:prstGeom prst="rect">
          <a:avLst/>
        </a:prstGeom>
      </xdr:spPr>
    </xdr:pic>
    <xdr:clientData/>
  </xdr:twoCellAnchor>
  <xdr:twoCellAnchor editAs="oneCell">
    <xdr:from>
      <xdr:col>2</xdr:col>
      <xdr:colOff>124460</xdr:colOff>
      <xdr:row>49</xdr:row>
      <xdr:rowOff>53340</xdr:rowOff>
    </xdr:from>
    <xdr:to>
      <xdr:col>2</xdr:col>
      <xdr:colOff>1446530</xdr:colOff>
      <xdr:row>49</xdr:row>
      <xdr:rowOff>1391285</xdr:rowOff>
    </xdr:to>
    <xdr:pic>
      <xdr:nvPicPr>
        <xdr:cNvPr id="2" name="图片 1"/>
        <xdr:cNvPicPr>
          <a:picLocks noChangeAspect="1"/>
        </xdr:cNvPicPr>
      </xdr:nvPicPr>
      <xdr:blipFill>
        <a:blip r:embed="rId17"/>
        <a:stretch>
          <a:fillRect/>
        </a:stretch>
      </xdr:blipFill>
      <xdr:spPr>
        <a:xfrm>
          <a:off x="1838960" y="43799125"/>
          <a:ext cx="1322070" cy="1337945"/>
        </a:xfrm>
        <a:prstGeom prst="rect">
          <a:avLst/>
        </a:prstGeom>
        <a:noFill/>
        <a:ln w="9525">
          <a:noFill/>
        </a:ln>
      </xdr:spPr>
    </xdr:pic>
    <xdr:clientData/>
  </xdr:twoCellAnchor>
  <xdr:twoCellAnchor editAs="oneCell">
    <xdr:from>
      <xdr:col>2</xdr:col>
      <xdr:colOff>37465</xdr:colOff>
      <xdr:row>48</xdr:row>
      <xdr:rowOff>67310</xdr:rowOff>
    </xdr:from>
    <xdr:to>
      <xdr:col>2</xdr:col>
      <xdr:colOff>1524635</xdr:colOff>
      <xdr:row>48</xdr:row>
      <xdr:rowOff>1499235</xdr:rowOff>
    </xdr:to>
    <xdr:pic>
      <xdr:nvPicPr>
        <xdr:cNvPr id="5" name="图片 4"/>
        <xdr:cNvPicPr>
          <a:picLocks noChangeAspect="1"/>
        </xdr:cNvPicPr>
      </xdr:nvPicPr>
      <xdr:blipFill>
        <a:blip r:embed="rId18"/>
        <a:stretch>
          <a:fillRect/>
        </a:stretch>
      </xdr:blipFill>
      <xdr:spPr>
        <a:xfrm>
          <a:off x="1751965" y="42111295"/>
          <a:ext cx="1487170" cy="1431925"/>
        </a:xfrm>
        <a:prstGeom prst="rect">
          <a:avLst/>
        </a:prstGeom>
        <a:noFill/>
        <a:ln w="9525">
          <a:noFill/>
        </a:ln>
      </xdr:spPr>
    </xdr:pic>
    <xdr:clientData/>
  </xdr:twoCellAnchor>
  <xdr:twoCellAnchor editAs="oneCell">
    <xdr:from>
      <xdr:col>2</xdr:col>
      <xdr:colOff>238125</xdr:colOff>
      <xdr:row>51</xdr:row>
      <xdr:rowOff>47625</xdr:rowOff>
    </xdr:from>
    <xdr:to>
      <xdr:col>2</xdr:col>
      <xdr:colOff>1381760</xdr:colOff>
      <xdr:row>51</xdr:row>
      <xdr:rowOff>1601470</xdr:rowOff>
    </xdr:to>
    <xdr:pic>
      <xdr:nvPicPr>
        <xdr:cNvPr id="20" name="图片 19"/>
        <xdr:cNvPicPr>
          <a:picLocks noChangeAspect="1"/>
        </xdr:cNvPicPr>
      </xdr:nvPicPr>
      <xdr:blipFill>
        <a:blip r:embed="rId19"/>
        <a:stretch>
          <a:fillRect/>
        </a:stretch>
      </xdr:blipFill>
      <xdr:spPr>
        <a:xfrm>
          <a:off x="1952625" y="45774610"/>
          <a:ext cx="1143635" cy="1553845"/>
        </a:xfrm>
        <a:prstGeom prst="rect">
          <a:avLst/>
        </a:prstGeom>
        <a:noFill/>
        <a:ln w="9525">
          <a:noFill/>
        </a:ln>
      </xdr:spPr>
    </xdr:pic>
    <xdr:clientData/>
  </xdr:twoCellAnchor>
  <xdr:twoCellAnchor editAs="oneCell">
    <xdr:from>
      <xdr:col>2</xdr:col>
      <xdr:colOff>27940</xdr:colOff>
      <xdr:row>52</xdr:row>
      <xdr:rowOff>214630</xdr:rowOff>
    </xdr:from>
    <xdr:to>
      <xdr:col>2</xdr:col>
      <xdr:colOff>1522730</xdr:colOff>
      <xdr:row>52</xdr:row>
      <xdr:rowOff>1680210</xdr:rowOff>
    </xdr:to>
    <xdr:pic>
      <xdr:nvPicPr>
        <xdr:cNvPr id="22" name="图片 21"/>
        <xdr:cNvPicPr>
          <a:picLocks noChangeAspect="1"/>
        </xdr:cNvPicPr>
      </xdr:nvPicPr>
      <xdr:blipFill>
        <a:blip r:embed="rId20"/>
        <a:stretch>
          <a:fillRect/>
        </a:stretch>
      </xdr:blipFill>
      <xdr:spPr>
        <a:xfrm>
          <a:off x="1742440" y="47579915"/>
          <a:ext cx="1494790" cy="146558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57785</xdr:colOff>
      <xdr:row>5</xdr:row>
      <xdr:rowOff>45720</xdr:rowOff>
    </xdr:from>
    <xdr:to>
      <xdr:col>2</xdr:col>
      <xdr:colOff>1379855</xdr:colOff>
      <xdr:row>5</xdr:row>
      <xdr:rowOff>1297305</xdr:rowOff>
    </xdr:to>
    <xdr:pic>
      <xdr:nvPicPr>
        <xdr:cNvPr id="4" name="图片 3"/>
        <xdr:cNvPicPr>
          <a:picLocks noChangeAspect="1"/>
        </xdr:cNvPicPr>
      </xdr:nvPicPr>
      <xdr:blipFill>
        <a:blip r:embed="rId1" cstate="print"/>
        <a:stretch>
          <a:fillRect/>
        </a:stretch>
      </xdr:blipFill>
      <xdr:spPr>
        <a:xfrm>
          <a:off x="1290320" y="5978525"/>
          <a:ext cx="1322070" cy="1251585"/>
        </a:xfrm>
        <a:prstGeom prst="rect">
          <a:avLst/>
        </a:prstGeom>
        <a:noFill/>
        <a:ln w="9525">
          <a:noFill/>
        </a:ln>
      </xdr:spPr>
    </xdr:pic>
    <xdr:clientData/>
  </xdr:twoCellAnchor>
  <xdr:twoCellAnchor editAs="oneCell">
    <xdr:from>
      <xdr:col>2</xdr:col>
      <xdr:colOff>118110</xdr:colOff>
      <xdr:row>2</xdr:row>
      <xdr:rowOff>864235</xdr:rowOff>
    </xdr:from>
    <xdr:to>
      <xdr:col>2</xdr:col>
      <xdr:colOff>1384935</xdr:colOff>
      <xdr:row>2</xdr:row>
      <xdr:rowOff>2113280</xdr:rowOff>
    </xdr:to>
    <xdr:pic>
      <xdr:nvPicPr>
        <xdr:cNvPr id="2" name="图片 1" descr="1673704980243"/>
        <xdr:cNvPicPr>
          <a:picLocks noChangeAspect="1"/>
        </xdr:cNvPicPr>
      </xdr:nvPicPr>
      <xdr:blipFill>
        <a:blip r:embed="rId2" cstate="print"/>
        <a:stretch>
          <a:fillRect/>
        </a:stretch>
      </xdr:blipFill>
      <xdr:spPr>
        <a:xfrm>
          <a:off x="1350645" y="1753235"/>
          <a:ext cx="1266825" cy="1249045"/>
        </a:xfrm>
        <a:prstGeom prst="rect">
          <a:avLst/>
        </a:prstGeom>
      </xdr:spPr>
    </xdr:pic>
    <xdr:clientData/>
  </xdr:twoCellAnchor>
  <xdr:twoCellAnchor editAs="oneCell">
    <xdr:from>
      <xdr:col>2</xdr:col>
      <xdr:colOff>418465</xdr:colOff>
      <xdr:row>3</xdr:row>
      <xdr:rowOff>31115</xdr:rowOff>
    </xdr:from>
    <xdr:to>
      <xdr:col>2</xdr:col>
      <xdr:colOff>1179195</xdr:colOff>
      <xdr:row>3</xdr:row>
      <xdr:rowOff>969645</xdr:rowOff>
    </xdr:to>
    <xdr:pic>
      <xdr:nvPicPr>
        <xdr:cNvPr id="5" name="图片 4" descr="27b113641ab58cb2127ae28f2c84cca"/>
        <xdr:cNvPicPr>
          <a:picLocks noChangeAspect="1"/>
        </xdr:cNvPicPr>
      </xdr:nvPicPr>
      <xdr:blipFill>
        <a:blip r:embed="rId3"/>
        <a:stretch>
          <a:fillRect/>
        </a:stretch>
      </xdr:blipFill>
      <xdr:spPr>
        <a:xfrm>
          <a:off x="1651000" y="3434715"/>
          <a:ext cx="760730" cy="938530"/>
        </a:xfrm>
        <a:prstGeom prst="rect">
          <a:avLst/>
        </a:prstGeom>
      </xdr:spPr>
    </xdr:pic>
    <xdr:clientData/>
  </xdr:twoCellAnchor>
  <xdr:twoCellAnchor editAs="oneCell">
    <xdr:from>
      <xdr:col>2</xdr:col>
      <xdr:colOff>361950</xdr:colOff>
      <xdr:row>4</xdr:row>
      <xdr:rowOff>66675</xdr:rowOff>
    </xdr:from>
    <xdr:to>
      <xdr:col>2</xdr:col>
      <xdr:colOff>1170940</xdr:colOff>
      <xdr:row>4</xdr:row>
      <xdr:rowOff>1009650</xdr:rowOff>
    </xdr:to>
    <xdr:pic>
      <xdr:nvPicPr>
        <xdr:cNvPr id="6" name="图片 5" descr="b5ed8493310dc2326cb16db8e96ce5b"/>
        <xdr:cNvPicPr>
          <a:picLocks noChangeAspect="1"/>
        </xdr:cNvPicPr>
      </xdr:nvPicPr>
      <xdr:blipFill>
        <a:blip r:embed="rId4"/>
        <a:stretch>
          <a:fillRect/>
        </a:stretch>
      </xdr:blipFill>
      <xdr:spPr>
        <a:xfrm>
          <a:off x="1594485" y="4600575"/>
          <a:ext cx="808990" cy="942975"/>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256540</xdr:colOff>
      <xdr:row>3</xdr:row>
      <xdr:rowOff>191770</xdr:rowOff>
    </xdr:from>
    <xdr:to>
      <xdr:col>2</xdr:col>
      <xdr:colOff>1560830</xdr:colOff>
      <xdr:row>3</xdr:row>
      <xdr:rowOff>1313815</xdr:rowOff>
    </xdr:to>
    <xdr:pic>
      <xdr:nvPicPr>
        <xdr:cNvPr id="18" name="图片 17" descr="1673706599805"/>
        <xdr:cNvPicPr>
          <a:picLocks noChangeAspect="1"/>
        </xdr:cNvPicPr>
      </xdr:nvPicPr>
      <xdr:blipFill>
        <a:blip r:embed="rId1" cstate="print"/>
        <a:stretch>
          <a:fillRect/>
        </a:stretch>
      </xdr:blipFill>
      <xdr:spPr>
        <a:xfrm>
          <a:off x="1759585" y="3608070"/>
          <a:ext cx="1304290" cy="1122045"/>
        </a:xfrm>
        <a:prstGeom prst="rect">
          <a:avLst/>
        </a:prstGeom>
      </xdr:spPr>
    </xdr:pic>
    <xdr:clientData/>
  </xdr:twoCellAnchor>
  <xdr:twoCellAnchor editAs="oneCell">
    <xdr:from>
      <xdr:col>2</xdr:col>
      <xdr:colOff>227965</xdr:colOff>
      <xdr:row>4</xdr:row>
      <xdr:rowOff>161925</xdr:rowOff>
    </xdr:from>
    <xdr:to>
      <xdr:col>2</xdr:col>
      <xdr:colOff>1486535</xdr:colOff>
      <xdr:row>4</xdr:row>
      <xdr:rowOff>1406525</xdr:rowOff>
    </xdr:to>
    <xdr:pic>
      <xdr:nvPicPr>
        <xdr:cNvPr id="20" name="图片 19" descr="1673708628429"/>
        <xdr:cNvPicPr>
          <a:picLocks noChangeAspect="1"/>
        </xdr:cNvPicPr>
      </xdr:nvPicPr>
      <xdr:blipFill>
        <a:blip r:embed="rId2" cstate="print"/>
        <a:stretch>
          <a:fillRect/>
        </a:stretch>
      </xdr:blipFill>
      <xdr:spPr>
        <a:xfrm>
          <a:off x="1731010" y="5015230"/>
          <a:ext cx="1258570" cy="1244600"/>
        </a:xfrm>
        <a:prstGeom prst="rect">
          <a:avLst/>
        </a:prstGeom>
      </xdr:spPr>
    </xdr:pic>
    <xdr:clientData/>
  </xdr:twoCellAnchor>
  <xdr:twoCellAnchor editAs="oneCell">
    <xdr:from>
      <xdr:col>2</xdr:col>
      <xdr:colOff>208915</xdr:colOff>
      <xdr:row>5</xdr:row>
      <xdr:rowOff>40005</xdr:rowOff>
    </xdr:from>
    <xdr:to>
      <xdr:col>2</xdr:col>
      <xdr:colOff>1456690</xdr:colOff>
      <xdr:row>5</xdr:row>
      <xdr:rowOff>1245235</xdr:rowOff>
    </xdr:to>
    <xdr:pic>
      <xdr:nvPicPr>
        <xdr:cNvPr id="21" name="图片 20" descr="1673709094583"/>
        <xdr:cNvPicPr>
          <a:picLocks noChangeAspect="1"/>
        </xdr:cNvPicPr>
      </xdr:nvPicPr>
      <xdr:blipFill>
        <a:blip r:embed="rId3" cstate="print"/>
        <a:stretch>
          <a:fillRect/>
        </a:stretch>
      </xdr:blipFill>
      <xdr:spPr>
        <a:xfrm>
          <a:off x="1711960" y="6558915"/>
          <a:ext cx="1247775" cy="1205230"/>
        </a:xfrm>
        <a:prstGeom prst="rect">
          <a:avLst/>
        </a:prstGeom>
      </xdr:spPr>
    </xdr:pic>
    <xdr:clientData/>
  </xdr:twoCellAnchor>
  <xdr:twoCellAnchor editAs="oneCell">
    <xdr:from>
      <xdr:col>2</xdr:col>
      <xdr:colOff>152400</xdr:colOff>
      <xdr:row>2</xdr:row>
      <xdr:rowOff>247650</xdr:rowOff>
    </xdr:from>
    <xdr:to>
      <xdr:col>2</xdr:col>
      <xdr:colOff>1419225</xdr:colOff>
      <xdr:row>2</xdr:row>
      <xdr:rowOff>1496695</xdr:rowOff>
    </xdr:to>
    <xdr:pic>
      <xdr:nvPicPr>
        <xdr:cNvPr id="2" name="图片 1" descr="1673704980243"/>
        <xdr:cNvPicPr>
          <a:picLocks noChangeAspect="1"/>
        </xdr:cNvPicPr>
      </xdr:nvPicPr>
      <xdr:blipFill>
        <a:blip r:embed="rId4" cstate="print"/>
        <a:stretch>
          <a:fillRect/>
        </a:stretch>
      </xdr:blipFill>
      <xdr:spPr>
        <a:xfrm>
          <a:off x="1655445" y="984250"/>
          <a:ext cx="1266825" cy="1249045"/>
        </a:xfrm>
        <a:prstGeom prst="rect">
          <a:avLst/>
        </a:prstGeom>
      </xdr:spPr>
    </xdr:pic>
    <xdr:clientData/>
  </xdr:twoCellAnchor>
  <xdr:twoCellAnchor editAs="oneCell">
    <xdr:from>
      <xdr:col>2</xdr:col>
      <xdr:colOff>355600</xdr:colOff>
      <xdr:row>6</xdr:row>
      <xdr:rowOff>166370</xdr:rowOff>
    </xdr:from>
    <xdr:to>
      <xdr:col>2</xdr:col>
      <xdr:colOff>1220470</xdr:colOff>
      <xdr:row>6</xdr:row>
      <xdr:rowOff>1315720</xdr:rowOff>
    </xdr:to>
    <xdr:pic>
      <xdr:nvPicPr>
        <xdr:cNvPr id="3" name="图片 2"/>
        <xdr:cNvPicPr>
          <a:picLocks noChangeAspect="1"/>
        </xdr:cNvPicPr>
      </xdr:nvPicPr>
      <xdr:blipFill>
        <a:blip r:embed="rId5"/>
        <a:stretch>
          <a:fillRect/>
        </a:stretch>
      </xdr:blipFill>
      <xdr:spPr>
        <a:xfrm>
          <a:off x="1858645" y="8056880"/>
          <a:ext cx="864870" cy="1149350"/>
        </a:xfrm>
        <a:prstGeom prst="rect">
          <a:avLst/>
        </a:prstGeom>
        <a:noFill/>
        <a:ln w="9525">
          <a:noFill/>
        </a:ln>
      </xdr:spPr>
    </xdr:pic>
    <xdr:clientData/>
  </xdr:twoCellAnchor>
  <xdr:twoCellAnchor editAs="oneCell">
    <xdr:from>
      <xdr:col>2</xdr:col>
      <xdr:colOff>436880</xdr:colOff>
      <xdr:row>7</xdr:row>
      <xdr:rowOff>355600</xdr:rowOff>
    </xdr:from>
    <xdr:to>
      <xdr:col>2</xdr:col>
      <xdr:colOff>1390015</xdr:colOff>
      <xdr:row>7</xdr:row>
      <xdr:rowOff>1522730</xdr:rowOff>
    </xdr:to>
    <xdr:pic>
      <xdr:nvPicPr>
        <xdr:cNvPr id="4" name="图片 3"/>
        <xdr:cNvPicPr>
          <a:picLocks noChangeAspect="1"/>
        </xdr:cNvPicPr>
      </xdr:nvPicPr>
      <xdr:blipFill>
        <a:blip r:embed="rId6"/>
        <a:stretch>
          <a:fillRect/>
        </a:stretch>
      </xdr:blipFill>
      <xdr:spPr>
        <a:xfrm>
          <a:off x="1939925" y="9605010"/>
          <a:ext cx="953135" cy="1167130"/>
        </a:xfrm>
        <a:prstGeom prst="rect">
          <a:avLst/>
        </a:prstGeom>
        <a:noFill/>
        <a:ln w="9525">
          <a:noFill/>
        </a:ln>
      </xdr:spPr>
    </xdr:pic>
    <xdr:clientData/>
  </xdr:twoCellAnchor>
  <xdr:twoCellAnchor editAs="oneCell">
    <xdr:from>
      <xdr:col>2</xdr:col>
      <xdr:colOff>314325</xdr:colOff>
      <xdr:row>8</xdr:row>
      <xdr:rowOff>222250</xdr:rowOff>
    </xdr:from>
    <xdr:to>
      <xdr:col>2</xdr:col>
      <xdr:colOff>944245</xdr:colOff>
      <xdr:row>8</xdr:row>
      <xdr:rowOff>852170</xdr:rowOff>
    </xdr:to>
    <xdr:pic>
      <xdr:nvPicPr>
        <xdr:cNvPr id="5" name="图片 4" descr="C:\Users\ASUS\Documents\WeChat Files\wxid_10leddxhbfs122\FileStorage\Temp\9ad270ff3555b89b7f673d8654e3785.jpg"/>
        <xdr:cNvPicPr>
          <a:picLocks noChangeAspect="1"/>
        </xdr:cNvPicPr>
      </xdr:nvPicPr>
      <xdr:blipFill>
        <a:blip r:embed="rId7"/>
        <a:stretch>
          <a:fillRect/>
        </a:stretch>
      </xdr:blipFill>
      <xdr:spPr>
        <a:xfrm flipH="1">
          <a:off x="1817370" y="11160760"/>
          <a:ext cx="629920" cy="62992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118110</xdr:colOff>
      <xdr:row>2</xdr:row>
      <xdr:rowOff>864235</xdr:rowOff>
    </xdr:from>
    <xdr:to>
      <xdr:col>2</xdr:col>
      <xdr:colOff>1384935</xdr:colOff>
      <xdr:row>2</xdr:row>
      <xdr:rowOff>2113280</xdr:rowOff>
    </xdr:to>
    <xdr:pic>
      <xdr:nvPicPr>
        <xdr:cNvPr id="2" name="图片 1" descr="1673704980243"/>
        <xdr:cNvPicPr>
          <a:picLocks noChangeAspect="1"/>
        </xdr:cNvPicPr>
      </xdr:nvPicPr>
      <xdr:blipFill>
        <a:blip r:embed="rId1" cstate="print"/>
        <a:stretch>
          <a:fillRect/>
        </a:stretch>
      </xdr:blipFill>
      <xdr:spPr>
        <a:xfrm>
          <a:off x="2279650" y="1729740"/>
          <a:ext cx="1266825" cy="1249045"/>
        </a:xfrm>
        <a:prstGeom prst="rect">
          <a:avLst/>
        </a:prstGeom>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381000</xdr:colOff>
      <xdr:row>2</xdr:row>
      <xdr:rowOff>80963</xdr:rowOff>
    </xdr:from>
    <xdr:to>
      <xdr:col>3</xdr:col>
      <xdr:colOff>0</xdr:colOff>
      <xdr:row>2</xdr:row>
      <xdr:rowOff>1185863</xdr:rowOff>
    </xdr:to>
    <xdr:pic>
      <xdr:nvPicPr>
        <xdr:cNvPr id="2" name="Picture 2" descr="https://img2.baidu.com/it/u=1003681388,4087165597&amp;fm=253&amp;fmt=auto&amp;app=138&amp;f=JPEG?w=733&amp;h=500"/>
        <xdr:cNvPicPr>
          <a:picLocks noChangeAspect="1" noChangeArrowheads="1"/>
        </xdr:cNvPicPr>
      </xdr:nvPicPr>
      <xdr:blipFill>
        <a:blip r:embed="rId1" cstate="print"/>
        <a:srcRect/>
        <a:stretch>
          <a:fillRect/>
        </a:stretch>
      </xdr:blipFill>
      <xdr:spPr>
        <a:xfrm>
          <a:off x="1856105" y="920750"/>
          <a:ext cx="1884045" cy="1104900"/>
        </a:xfrm>
        <a:prstGeom prst="rect">
          <a:avLst/>
        </a:prstGeom>
        <a:noFill/>
      </xdr:spPr>
    </xdr:pic>
    <xdr:clientData/>
  </xdr:twoCellAnchor>
  <xdr:twoCellAnchor editAs="oneCell">
    <xdr:from>
      <xdr:col>2</xdr:col>
      <xdr:colOff>423545</xdr:colOff>
      <xdr:row>3</xdr:row>
      <xdr:rowOff>309245</xdr:rowOff>
    </xdr:from>
    <xdr:to>
      <xdr:col>2</xdr:col>
      <xdr:colOff>1942465</xdr:colOff>
      <xdr:row>4</xdr:row>
      <xdr:rowOff>4445</xdr:rowOff>
    </xdr:to>
    <xdr:pic>
      <xdr:nvPicPr>
        <xdr:cNvPr id="3" name="Picture 3" descr="https://gimg2.baidu.com/image_search/src=http%3A%2F%2Fimg.alicdn.com%2Fi1%2F2456507088%2FO1CN01nvvM5f22ELqsvMhKm_%21%212456507088.jpg&amp;refer=http%3A%2F%2Fimg.alicdn.com&amp;app=2002&amp;size=f9999,10000&amp;q=a80&amp;n=0&amp;g=0n&amp;fmt=auto?sec=1676340677&amp;t=e027da5691f63a9db03de2c6f62e71f3"/>
        <xdr:cNvPicPr>
          <a:picLocks noChangeAspect="1" noChangeArrowheads="1"/>
        </xdr:cNvPicPr>
      </xdr:nvPicPr>
      <xdr:blipFill>
        <a:blip r:embed="rId2" cstate="print"/>
        <a:srcRect/>
        <a:stretch>
          <a:fillRect/>
        </a:stretch>
      </xdr:blipFill>
      <xdr:spPr>
        <a:xfrm>
          <a:off x="1898650" y="2419350"/>
          <a:ext cx="1518920" cy="1143000"/>
        </a:xfrm>
        <a:prstGeom prst="rect">
          <a:avLst/>
        </a:prstGeom>
        <a:noFill/>
      </xdr:spPr>
    </xdr:pic>
    <xdr:clientData/>
  </xdr:twoCellAnchor>
  <xdr:twoCellAnchor editAs="oneCell">
    <xdr:from>
      <xdr:col>2</xdr:col>
      <xdr:colOff>382905</xdr:colOff>
      <xdr:row>4</xdr:row>
      <xdr:rowOff>1249680</xdr:rowOff>
    </xdr:from>
    <xdr:to>
      <xdr:col>2</xdr:col>
      <xdr:colOff>1924050</xdr:colOff>
      <xdr:row>4</xdr:row>
      <xdr:rowOff>2354580</xdr:rowOff>
    </xdr:to>
    <xdr:pic>
      <xdr:nvPicPr>
        <xdr:cNvPr id="4" name="Picture 4" descr="http://t13.baidu.com/it/u=1361737474,1363889199&amp;fm=224&amp;app=112&amp;f=JPEG?w=500&amp;h=500"/>
        <xdr:cNvPicPr>
          <a:picLocks noChangeAspect="1" noChangeArrowheads="1"/>
        </xdr:cNvPicPr>
      </xdr:nvPicPr>
      <xdr:blipFill>
        <a:blip r:embed="rId3" cstate="print"/>
        <a:srcRect t="20652" r="2536" b="9783"/>
        <a:stretch>
          <a:fillRect/>
        </a:stretch>
      </xdr:blipFill>
      <xdr:spPr>
        <a:xfrm>
          <a:off x="1858010" y="4807585"/>
          <a:ext cx="1541145" cy="1104900"/>
        </a:xfrm>
        <a:prstGeom prst="rect">
          <a:avLst/>
        </a:prstGeom>
        <a:noFill/>
      </xdr:spPr>
    </xdr:pic>
    <xdr:clientData/>
  </xdr:twoCellAnchor>
  <xdr:twoCellAnchor editAs="oneCell">
    <xdr:from>
      <xdr:col>2</xdr:col>
      <xdr:colOff>47625</xdr:colOff>
      <xdr:row>5</xdr:row>
      <xdr:rowOff>66675</xdr:rowOff>
    </xdr:from>
    <xdr:to>
      <xdr:col>2</xdr:col>
      <xdr:colOff>2085975</xdr:colOff>
      <xdr:row>5</xdr:row>
      <xdr:rowOff>1245235</xdr:rowOff>
    </xdr:to>
    <xdr:pic>
      <xdr:nvPicPr>
        <xdr:cNvPr id="5" name="Picture 5" descr="https://gimg2.baidu.com/image_search/src=http%3A%2F%2Fimg.alicdn.com%2Fbao%2Fuploaded%2Fi1%2F3328589535%2FO1CN01uQQDoE2KJ54rAVWhd_%21%210-item_pic.jpg&amp;refer=http%3A%2F%2Fimg.alicdn.com&amp;app=2002&amp;size=f9999,10000&amp;q=a80&amp;n=0&amp;g=0n&amp;fmt=auto?sec=1676340827&amp;t=161b8e174e482d257a9ddc18ea568762"/>
        <xdr:cNvPicPr>
          <a:picLocks noChangeAspect="1" noChangeArrowheads="1"/>
        </xdr:cNvPicPr>
      </xdr:nvPicPr>
      <xdr:blipFill>
        <a:blip r:embed="rId4" cstate="print"/>
        <a:srcRect t="8750" r="125"/>
        <a:stretch>
          <a:fillRect/>
        </a:stretch>
      </xdr:blipFill>
      <xdr:spPr>
        <a:xfrm>
          <a:off x="1522730" y="6977380"/>
          <a:ext cx="2038350" cy="1178560"/>
        </a:xfrm>
        <a:prstGeom prst="rect">
          <a:avLst/>
        </a:prstGeom>
        <a:noFill/>
      </xdr:spPr>
    </xdr:pic>
    <xdr:clientData/>
  </xdr:twoCellAnchor>
  <xdr:twoCellAnchor editAs="oneCell">
    <xdr:from>
      <xdr:col>2</xdr:col>
      <xdr:colOff>104775</xdr:colOff>
      <xdr:row>6</xdr:row>
      <xdr:rowOff>87630</xdr:rowOff>
    </xdr:from>
    <xdr:to>
      <xdr:col>2</xdr:col>
      <xdr:colOff>2162175</xdr:colOff>
      <xdr:row>6</xdr:row>
      <xdr:rowOff>1230630</xdr:rowOff>
    </xdr:to>
    <xdr:pic>
      <xdr:nvPicPr>
        <xdr:cNvPr id="6" name="Picture 6" descr="https://gimg2.baidu.com/image_search/src=http%3A%2F%2Fcbu01.alicdn.com%2Fimg%2Fibank%2F2015%2F981%2F219%2F2438912189_1516327031.jpg&amp;refer=http%3A%2F%2Fcbu01.alicdn.com&amp;app=2002&amp;size=f9999,10000&amp;q=a80&amp;n=0&amp;g=0n&amp;fmt=auto?sec=1676340917&amp;t=12b1aa2f05d85f7a78db0dfac0062240"/>
        <xdr:cNvPicPr>
          <a:picLocks noChangeAspect="1" noChangeArrowheads="1"/>
        </xdr:cNvPicPr>
      </xdr:nvPicPr>
      <xdr:blipFill>
        <a:blip r:embed="rId5" cstate="print"/>
        <a:srcRect t="6593" r="2229" b="9341"/>
        <a:stretch>
          <a:fillRect/>
        </a:stretch>
      </xdr:blipFill>
      <xdr:spPr>
        <a:xfrm>
          <a:off x="1579880" y="8282940"/>
          <a:ext cx="2057400" cy="1143000"/>
        </a:xfrm>
        <a:prstGeom prst="rect">
          <a:avLst/>
        </a:prstGeom>
        <a:noFill/>
      </xdr:spPr>
    </xdr:pic>
    <xdr:clientData/>
  </xdr:twoCellAnchor>
  <xdr:twoCellAnchor editAs="oneCell">
    <xdr:from>
      <xdr:col>2</xdr:col>
      <xdr:colOff>211931</xdr:colOff>
      <xdr:row>8</xdr:row>
      <xdr:rowOff>218193</xdr:rowOff>
    </xdr:from>
    <xdr:to>
      <xdr:col>2</xdr:col>
      <xdr:colOff>1991201</xdr:colOff>
      <xdr:row>8</xdr:row>
      <xdr:rowOff>1077983</xdr:rowOff>
    </xdr:to>
    <xdr:pic>
      <xdr:nvPicPr>
        <xdr:cNvPr id="7" name="Picture 7" descr="https://gimg2.baidu.com/image_search/src=http%3A%2F%2Fss2.meipian.me%2Fusers%2F62348156%2Fbb6dd2a083dd97db1b8daed8e7e71cee.jpg%3Fmeipian-raw%2Fbucket%2Fivwen%2Fkey%2FdXNlcnMvNjIzNDgxNTYvYmI2ZGQyYTA4M2RkOTdkYjFiOGRhZWQ4ZTdlNzFjZWUuanBn%2Fsign%2F0a5ebf679d90a93518824a4b727ac7be.jpg&amp;refer=http%3A%2F%2Fss2.meipian.me&amp;app=2002&amp;size=f9999,10000&amp;q=a80&amp;n=0&amp;g=0n&amp;fmt=auto?sec=1676341066&amp;t=ef1f3d03f0e217290e157738b6b52842"/>
        <xdr:cNvPicPr>
          <a:picLocks noChangeAspect="1" noChangeArrowheads="1"/>
        </xdr:cNvPicPr>
      </xdr:nvPicPr>
      <xdr:blipFill>
        <a:blip r:embed="rId6" cstate="print"/>
        <a:srcRect/>
        <a:stretch>
          <a:fillRect/>
        </a:stretch>
      </xdr:blipFill>
      <xdr:spPr>
        <a:xfrm>
          <a:off x="1686560" y="10800715"/>
          <a:ext cx="1779270" cy="859790"/>
        </a:xfrm>
        <a:prstGeom prst="rect">
          <a:avLst/>
        </a:prstGeom>
        <a:noFill/>
      </xdr:spPr>
    </xdr:pic>
    <xdr:clientData/>
  </xdr:twoCellAnchor>
  <xdr:twoCellAnchor editAs="oneCell">
    <xdr:from>
      <xdr:col>2</xdr:col>
      <xdr:colOff>106680</xdr:colOff>
      <xdr:row>23</xdr:row>
      <xdr:rowOff>38100</xdr:rowOff>
    </xdr:from>
    <xdr:to>
      <xdr:col>2</xdr:col>
      <xdr:colOff>2209325</xdr:colOff>
      <xdr:row>23</xdr:row>
      <xdr:rowOff>1209675</xdr:rowOff>
    </xdr:to>
    <xdr:pic>
      <xdr:nvPicPr>
        <xdr:cNvPr id="8" name="Picture 9"/>
        <xdr:cNvPicPr>
          <a:picLocks noChangeAspect="1" noChangeArrowheads="1"/>
        </xdr:cNvPicPr>
      </xdr:nvPicPr>
      <xdr:blipFill>
        <a:blip r:embed="rId7" cstate="print"/>
        <a:srcRect t="11000" r="130"/>
        <a:stretch>
          <a:fillRect/>
        </a:stretch>
      </xdr:blipFill>
      <xdr:spPr>
        <a:xfrm>
          <a:off x="1581785" y="30801945"/>
          <a:ext cx="2102485" cy="1171575"/>
        </a:xfrm>
        <a:prstGeom prst="rect">
          <a:avLst/>
        </a:prstGeom>
        <a:noFill/>
        <a:ln w="1">
          <a:noFill/>
          <a:miter lim="800000"/>
          <a:headEnd/>
          <a:tailEnd type="none" w="med" len="med"/>
        </a:ln>
        <a:effectLst/>
      </xdr:spPr>
    </xdr:pic>
    <xdr:clientData/>
  </xdr:twoCellAnchor>
  <xdr:twoCellAnchor editAs="oneCell">
    <xdr:from>
      <xdr:col>2</xdr:col>
      <xdr:colOff>252413</xdr:colOff>
      <xdr:row>24</xdr:row>
      <xdr:rowOff>85725</xdr:rowOff>
    </xdr:from>
    <xdr:to>
      <xdr:col>3</xdr:col>
      <xdr:colOff>0</xdr:colOff>
      <xdr:row>24</xdr:row>
      <xdr:rowOff>1190625</xdr:rowOff>
    </xdr:to>
    <xdr:pic>
      <xdr:nvPicPr>
        <xdr:cNvPr id="9" name="Picture 10" descr="https://gimg2.baidu.com/image_search/src=http%3A%2F%2Fg-search1.alicdn.com%2Fimg%2Fbao%2Fuploaded%2Fi4%2F3937865310%2FO1CN01a9OkkW1p61fZ6E9Ut_%21%210-item_pic.jpg_300x300.jpg&amp;refer=http%3A%2F%2Fg-search1.alicdn.com&amp;app=2002&amp;size=f9999,10000&amp;q=a80&amp;n=0&amp;g=0n&amp;fmt=auto?sec=1676341206&amp;t=14a838476e4efcc33ca2025e0cbe97d5"/>
        <xdr:cNvPicPr>
          <a:picLocks noChangeAspect="1" noChangeArrowheads="1"/>
        </xdr:cNvPicPr>
      </xdr:nvPicPr>
      <xdr:blipFill>
        <a:blip r:embed="rId8" cstate="print"/>
        <a:srcRect t="23000" r="3334" b="17667"/>
        <a:stretch>
          <a:fillRect/>
        </a:stretch>
      </xdr:blipFill>
      <xdr:spPr>
        <a:xfrm>
          <a:off x="1727200" y="32081470"/>
          <a:ext cx="2012950" cy="1104900"/>
        </a:xfrm>
        <a:prstGeom prst="rect">
          <a:avLst/>
        </a:prstGeom>
        <a:noFill/>
      </xdr:spPr>
    </xdr:pic>
    <xdr:clientData/>
  </xdr:twoCellAnchor>
  <xdr:twoCellAnchor editAs="oneCell">
    <xdr:from>
      <xdr:col>2</xdr:col>
      <xdr:colOff>95250</xdr:colOff>
      <xdr:row>22</xdr:row>
      <xdr:rowOff>113030</xdr:rowOff>
    </xdr:from>
    <xdr:to>
      <xdr:col>2</xdr:col>
      <xdr:colOff>2171699</xdr:colOff>
      <xdr:row>22</xdr:row>
      <xdr:rowOff>1295400</xdr:rowOff>
    </xdr:to>
    <xdr:pic>
      <xdr:nvPicPr>
        <xdr:cNvPr id="10" name="Picture 11" descr="https://imgservice.suning.cn/uimg1/b2c/image/yv5e2B44INuUz0pd5ZJZLg.jpg_"/>
        <xdr:cNvPicPr>
          <a:picLocks noChangeAspect="1" noChangeArrowheads="1"/>
        </xdr:cNvPicPr>
      </xdr:nvPicPr>
      <xdr:blipFill>
        <a:blip r:embed="rId9" cstate="print"/>
        <a:srcRect l="3250" t="31000"/>
        <a:stretch>
          <a:fillRect/>
        </a:stretch>
      </xdr:blipFill>
      <xdr:spPr>
        <a:xfrm>
          <a:off x="1570355" y="29530675"/>
          <a:ext cx="2075815" cy="1182370"/>
        </a:xfrm>
        <a:prstGeom prst="rect">
          <a:avLst/>
        </a:prstGeom>
        <a:noFill/>
      </xdr:spPr>
    </xdr:pic>
    <xdr:clientData/>
  </xdr:twoCellAnchor>
  <xdr:twoCellAnchor editAs="oneCell">
    <xdr:from>
      <xdr:col>2</xdr:col>
      <xdr:colOff>209550</xdr:colOff>
      <xdr:row>16</xdr:row>
      <xdr:rowOff>59530</xdr:rowOff>
    </xdr:from>
    <xdr:to>
      <xdr:col>3</xdr:col>
      <xdr:colOff>0</xdr:colOff>
      <xdr:row>16</xdr:row>
      <xdr:rowOff>1231105</xdr:rowOff>
    </xdr:to>
    <xdr:pic>
      <xdr:nvPicPr>
        <xdr:cNvPr id="12" name="Picture 13" descr="https://gimg2.baidu.com/image_search/src=http%3A%2F%2Fimg.alicdn.com%2Fi4%2F2200814261639%2FO1CN01oOTQWm1Nyhm2ip0uF_%21%212200814261639.jpg&amp;refer=http%3A%2F%2Fimg.alicdn.com&amp;app=2002&amp;size=f9999,10000&amp;q=a80&amp;n=0&amp;g=0n&amp;fmt=auto?sec=1676341504&amp;t=be93f8974d630c0456e405b5d54dd51a"/>
        <xdr:cNvPicPr>
          <a:picLocks noChangeAspect="1" noChangeArrowheads="1"/>
        </xdr:cNvPicPr>
      </xdr:nvPicPr>
      <xdr:blipFill>
        <a:blip r:embed="rId10" cstate="print"/>
        <a:srcRect/>
        <a:stretch>
          <a:fillRect/>
        </a:stretch>
      </xdr:blipFill>
      <xdr:spPr>
        <a:xfrm>
          <a:off x="1684655" y="21433790"/>
          <a:ext cx="2055495" cy="1171575"/>
        </a:xfrm>
        <a:prstGeom prst="rect">
          <a:avLst/>
        </a:prstGeom>
        <a:noFill/>
      </xdr:spPr>
    </xdr:pic>
    <xdr:clientData/>
  </xdr:twoCellAnchor>
  <xdr:twoCellAnchor editAs="oneCell">
    <xdr:from>
      <xdr:col>2</xdr:col>
      <xdr:colOff>750094</xdr:colOff>
      <xdr:row>17</xdr:row>
      <xdr:rowOff>126206</xdr:rowOff>
    </xdr:from>
    <xdr:to>
      <xdr:col>2</xdr:col>
      <xdr:colOff>750094</xdr:colOff>
      <xdr:row>17</xdr:row>
      <xdr:rowOff>1212056</xdr:rowOff>
    </xdr:to>
    <xdr:pic>
      <xdr:nvPicPr>
        <xdr:cNvPr id="13" name="Picture 14" descr="http://t14.baidu.com/it/u=321640232,864596832&amp;fm=224&amp;app=112&amp;f=JPEG?w=500&amp;h=500&amp;s=1034EC3641D67DDA08D5A0F002009031"/>
        <xdr:cNvPicPr>
          <a:picLocks noChangeAspect="1" noChangeArrowheads="1"/>
        </xdr:cNvPicPr>
      </xdr:nvPicPr>
      <xdr:blipFill>
        <a:blip r:embed="rId11" cstate="print"/>
        <a:srcRect/>
        <a:stretch>
          <a:fillRect/>
        </a:stretch>
      </xdr:blipFill>
      <xdr:spPr>
        <a:xfrm>
          <a:off x="2225040" y="23176865"/>
          <a:ext cx="0" cy="1085850"/>
        </a:xfrm>
        <a:prstGeom prst="rect">
          <a:avLst/>
        </a:prstGeom>
        <a:noFill/>
      </xdr:spPr>
    </xdr:pic>
    <xdr:clientData/>
  </xdr:twoCellAnchor>
  <xdr:twoCellAnchor editAs="oneCell">
    <xdr:from>
      <xdr:col>2</xdr:col>
      <xdr:colOff>414336</xdr:colOff>
      <xdr:row>18</xdr:row>
      <xdr:rowOff>57150</xdr:rowOff>
    </xdr:from>
    <xdr:to>
      <xdr:col>2</xdr:col>
      <xdr:colOff>1980881</xdr:colOff>
      <xdr:row>18</xdr:row>
      <xdr:rowOff>1209675</xdr:rowOff>
    </xdr:to>
    <xdr:pic>
      <xdr:nvPicPr>
        <xdr:cNvPr id="14" name="Picture 15" descr="https://gimg2.baidu.com/image_search/src=http%3A%2F%2Fg-search1.alicdn.com%2Fimg%2Fbao%2Fuploaded%2Fi1%2F2113691583%2FO1CN01LGD4qq1NZ3dZ00vuL_%21%212113691583.jpg_300x300.jpg&amp;refer=http%3A%2F%2Fg-search1.alicdn.com&amp;app=2002&amp;size=f9999,10000&amp;q=a80&amp;n=0&amp;g=0n&amp;fmt=auto?sec=1676341614&amp;t=2b1214a7fcab64fe807b8b25703cf29e"/>
        <xdr:cNvPicPr>
          <a:picLocks noChangeAspect="1" noChangeArrowheads="1"/>
        </xdr:cNvPicPr>
      </xdr:nvPicPr>
      <xdr:blipFill>
        <a:blip r:embed="rId12" cstate="print"/>
        <a:srcRect t="12866" r="8187" b="21052"/>
        <a:stretch>
          <a:fillRect/>
        </a:stretch>
      </xdr:blipFill>
      <xdr:spPr>
        <a:xfrm>
          <a:off x="1889125" y="24416385"/>
          <a:ext cx="1566545" cy="1152525"/>
        </a:xfrm>
        <a:prstGeom prst="rect">
          <a:avLst/>
        </a:prstGeom>
        <a:noFill/>
      </xdr:spPr>
    </xdr:pic>
    <xdr:clientData/>
  </xdr:twoCellAnchor>
  <xdr:twoCellAnchor editAs="oneCell">
    <xdr:from>
      <xdr:col>2</xdr:col>
      <xdr:colOff>152400</xdr:colOff>
      <xdr:row>19</xdr:row>
      <xdr:rowOff>69215</xdr:rowOff>
    </xdr:from>
    <xdr:to>
      <xdr:col>2</xdr:col>
      <xdr:colOff>2171700</xdr:colOff>
      <xdr:row>19</xdr:row>
      <xdr:rowOff>1297940</xdr:rowOff>
    </xdr:to>
    <xdr:pic>
      <xdr:nvPicPr>
        <xdr:cNvPr id="15" name="Picture 17" descr="https://gimg2.baidu.com/image_search/src=http%3A%2F%2Fg-search1.alicdn.com%2Fimg%2Fbao%2Fuploaded%2Fi4i1%2FTB1YlnBKpXXXXXZXVXXXXXXXXXX_%21%210-item_pic.jpg_310x310.jpg&amp;refer=http%3A%2F%2Fg-search1.alicdn.com&amp;app=2002&amp;size=f9999,10000&amp;q=a80&amp;n=0&amp;g=0n&amp;fmt=auto?sec=1676341816&amp;t=fd64c61416a40e13ff2edb0d21f62fce"/>
        <xdr:cNvPicPr>
          <a:picLocks noChangeAspect="1" noChangeArrowheads="1"/>
        </xdr:cNvPicPr>
      </xdr:nvPicPr>
      <xdr:blipFill>
        <a:blip r:embed="rId13" cstate="print"/>
        <a:srcRect/>
        <a:stretch>
          <a:fillRect/>
        </a:stretch>
      </xdr:blipFill>
      <xdr:spPr>
        <a:xfrm>
          <a:off x="1627505" y="25698450"/>
          <a:ext cx="2019300" cy="1228725"/>
        </a:xfrm>
        <a:prstGeom prst="rect">
          <a:avLst/>
        </a:prstGeom>
        <a:noFill/>
      </xdr:spPr>
    </xdr:pic>
    <xdr:clientData/>
  </xdr:twoCellAnchor>
  <xdr:twoCellAnchor editAs="oneCell">
    <xdr:from>
      <xdr:col>2</xdr:col>
      <xdr:colOff>180975</xdr:colOff>
      <xdr:row>20</xdr:row>
      <xdr:rowOff>47625</xdr:rowOff>
    </xdr:from>
    <xdr:to>
      <xdr:col>3</xdr:col>
      <xdr:colOff>0</xdr:colOff>
      <xdr:row>20</xdr:row>
      <xdr:rowOff>1228725</xdr:rowOff>
    </xdr:to>
    <xdr:pic>
      <xdr:nvPicPr>
        <xdr:cNvPr id="17" name="Picture 19" descr="https://gimg2.baidu.com/image_search/src=http%3A%2F%2Fg-search1.alicdn.com%2Fimg%2Fbao%2Fuploaded%2Fi3%2F1798870478%2FTB2TPIiib8kpuFjy0FcXXaUhpXa_%21%211798870478.jpg_300x300.jpg&amp;refer=http%3A%2F%2Fg-search1.alicdn.com&amp;app=2002&amp;size=f9999,10000&amp;q=a80&amp;n=0&amp;g=0n&amp;fmt=auto?sec=1676341970&amp;t=4d492865bf63f1913159a6bb032acf99"/>
        <xdr:cNvPicPr>
          <a:picLocks noChangeAspect="1" noChangeArrowheads="1"/>
        </xdr:cNvPicPr>
      </xdr:nvPicPr>
      <xdr:blipFill>
        <a:blip r:embed="rId14" cstate="print"/>
        <a:srcRect/>
        <a:stretch>
          <a:fillRect/>
        </a:stretch>
      </xdr:blipFill>
      <xdr:spPr>
        <a:xfrm>
          <a:off x="1656080" y="27037665"/>
          <a:ext cx="2084070" cy="1181100"/>
        </a:xfrm>
        <a:prstGeom prst="rect">
          <a:avLst/>
        </a:prstGeom>
        <a:noFill/>
      </xdr:spPr>
    </xdr:pic>
    <xdr:clientData/>
  </xdr:twoCellAnchor>
  <xdr:twoCellAnchor editAs="oneCell">
    <xdr:from>
      <xdr:col>2</xdr:col>
      <xdr:colOff>161925</xdr:colOff>
      <xdr:row>11</xdr:row>
      <xdr:rowOff>38100</xdr:rowOff>
    </xdr:from>
    <xdr:to>
      <xdr:col>3</xdr:col>
      <xdr:colOff>0</xdr:colOff>
      <xdr:row>11</xdr:row>
      <xdr:rowOff>1188085</xdr:rowOff>
    </xdr:to>
    <xdr:pic>
      <xdr:nvPicPr>
        <xdr:cNvPr id="19" name="Picture 21" descr="https://img0.baidu.com/it/u=3503212415,1113903354&amp;fm=253&amp;fmt=auto&amp;app=138&amp;f=JPEG?w=741&amp;h=500"/>
        <xdr:cNvPicPr>
          <a:picLocks noChangeAspect="1" noChangeArrowheads="1"/>
        </xdr:cNvPicPr>
      </xdr:nvPicPr>
      <xdr:blipFill>
        <a:blip r:embed="rId15" cstate="print"/>
        <a:srcRect/>
        <a:stretch>
          <a:fillRect/>
        </a:stretch>
      </xdr:blipFill>
      <xdr:spPr>
        <a:xfrm>
          <a:off x="1637030" y="14551025"/>
          <a:ext cx="2103120" cy="1149985"/>
        </a:xfrm>
        <a:prstGeom prst="rect">
          <a:avLst/>
        </a:prstGeom>
        <a:noFill/>
      </xdr:spPr>
    </xdr:pic>
    <xdr:clientData/>
  </xdr:twoCellAnchor>
  <xdr:twoCellAnchor editAs="oneCell">
    <xdr:from>
      <xdr:col>2</xdr:col>
      <xdr:colOff>361950</xdr:colOff>
      <xdr:row>12</xdr:row>
      <xdr:rowOff>47625</xdr:rowOff>
    </xdr:from>
    <xdr:to>
      <xdr:col>2</xdr:col>
      <xdr:colOff>1962150</xdr:colOff>
      <xdr:row>12</xdr:row>
      <xdr:rowOff>1209675</xdr:rowOff>
    </xdr:to>
    <xdr:pic>
      <xdr:nvPicPr>
        <xdr:cNvPr id="20" name="Picture 22" descr="https://gimg2.baidu.com/image_search/src=http%3A%2F%2Fimg.alicdn.com%2Ftfscom%2Fi2%2F369783162%2FTB233r9d80kpuFjy1XaXXaFkVXa_%21%21369783162.jpg_160x160.jpg&amp;refer=http%3A%2F%2Fimg.alicdn.com&amp;app=2002&amp;size=f9999,10000&amp;q=a80&amp;n=0&amp;g=0n&amp;fmt=auto?sec=1676342117&amp;t=502ce6a308b138acc2f35136916f7776"/>
        <xdr:cNvPicPr>
          <a:picLocks noChangeAspect="1" noChangeArrowheads="1"/>
        </xdr:cNvPicPr>
      </xdr:nvPicPr>
      <xdr:blipFill>
        <a:blip r:embed="rId16" cstate="print"/>
        <a:srcRect/>
        <a:stretch>
          <a:fillRect/>
        </a:stretch>
      </xdr:blipFill>
      <xdr:spPr>
        <a:xfrm>
          <a:off x="1837055" y="15845155"/>
          <a:ext cx="1600200" cy="1162050"/>
        </a:xfrm>
        <a:prstGeom prst="rect">
          <a:avLst/>
        </a:prstGeom>
        <a:noFill/>
      </xdr:spPr>
    </xdr:pic>
    <xdr:clientData/>
  </xdr:twoCellAnchor>
  <xdr:twoCellAnchor editAs="oneCell">
    <xdr:from>
      <xdr:col>2</xdr:col>
      <xdr:colOff>285750</xdr:colOff>
      <xdr:row>14</xdr:row>
      <xdr:rowOff>64731</xdr:rowOff>
    </xdr:from>
    <xdr:to>
      <xdr:col>3</xdr:col>
      <xdr:colOff>0</xdr:colOff>
      <xdr:row>14</xdr:row>
      <xdr:rowOff>1242656</xdr:rowOff>
    </xdr:to>
    <xdr:pic>
      <xdr:nvPicPr>
        <xdr:cNvPr id="22" name="Picture 24" descr="https://gimg2.baidu.com/image_search/src=http%3A%2F%2Fcbu01.alicdn.com%2Fimg%2Fibank%2F2020%2F733%2F298%2F19698892337_748070892.400x400.jpg&amp;refer=http%3A%2F%2Fcbu01.alicdn.com&amp;app=2002&amp;size=f9999,10000&amp;q=a80&amp;n=0&amp;g=0n&amp;fmt=auto?sec=1676342217&amp;t=caa97a2ac94abc93a64096d7c77215c4"/>
        <xdr:cNvPicPr>
          <a:picLocks noChangeAspect="1" noChangeArrowheads="1"/>
        </xdr:cNvPicPr>
      </xdr:nvPicPr>
      <xdr:blipFill>
        <a:blip r:embed="rId17" cstate="print"/>
        <a:srcRect t="27000" r="2000"/>
        <a:stretch>
          <a:fillRect/>
        </a:stretch>
      </xdr:blipFill>
      <xdr:spPr>
        <a:xfrm>
          <a:off x="1760855" y="18922365"/>
          <a:ext cx="1979295" cy="1177925"/>
        </a:xfrm>
        <a:prstGeom prst="rect">
          <a:avLst/>
        </a:prstGeom>
        <a:noFill/>
      </xdr:spPr>
    </xdr:pic>
    <xdr:clientData/>
  </xdr:twoCellAnchor>
  <xdr:twoCellAnchor editAs="oneCell">
    <xdr:from>
      <xdr:col>2</xdr:col>
      <xdr:colOff>257175</xdr:colOff>
      <xdr:row>15</xdr:row>
      <xdr:rowOff>76200</xdr:rowOff>
    </xdr:from>
    <xdr:to>
      <xdr:col>3</xdr:col>
      <xdr:colOff>0</xdr:colOff>
      <xdr:row>15</xdr:row>
      <xdr:rowOff>1209675</xdr:rowOff>
    </xdr:to>
    <xdr:pic>
      <xdr:nvPicPr>
        <xdr:cNvPr id="23" name="Picture 25" descr="https://gimg2.baidu.com/image_search/src=http%3A%2F%2Fimg.alicdn.com%2Fbao%2Fuploaded%2Fi1%2F609665460%2FO1CN010kCzKu1qCj9B7rnI4_%21%21609665460.jpg&amp;refer=http%3A%2F%2Fimg.alicdn.com&amp;app=2002&amp;size=f9999,10000&amp;q=a80&amp;n=0&amp;g=0n&amp;fmt=auto?sec=1676342268&amp;t=f7dd99d7f12eb8fae501f277abd092de"/>
        <xdr:cNvPicPr>
          <a:picLocks noChangeAspect="1" noChangeArrowheads="1"/>
        </xdr:cNvPicPr>
      </xdr:nvPicPr>
      <xdr:blipFill>
        <a:blip r:embed="rId18" cstate="print"/>
        <a:srcRect/>
        <a:stretch>
          <a:fillRect/>
        </a:stretch>
      </xdr:blipFill>
      <xdr:spPr>
        <a:xfrm>
          <a:off x="1732280" y="20204430"/>
          <a:ext cx="2007870" cy="1133475"/>
        </a:xfrm>
        <a:prstGeom prst="rect">
          <a:avLst/>
        </a:prstGeom>
        <a:noFill/>
      </xdr:spPr>
    </xdr:pic>
    <xdr:clientData/>
  </xdr:twoCellAnchor>
  <xdr:twoCellAnchor editAs="oneCell">
    <xdr:from>
      <xdr:col>2</xdr:col>
      <xdr:colOff>559595</xdr:colOff>
      <xdr:row>10</xdr:row>
      <xdr:rowOff>64811</xdr:rowOff>
    </xdr:from>
    <xdr:to>
      <xdr:col>2</xdr:col>
      <xdr:colOff>1703230</xdr:colOff>
      <xdr:row>10</xdr:row>
      <xdr:rowOff>1202096</xdr:rowOff>
    </xdr:to>
    <xdr:pic>
      <xdr:nvPicPr>
        <xdr:cNvPr id="27" name="Picture 1" descr="https://gimg2.baidu.com/image_search/src=http%3A%2F%2Fcbu01.alicdn.com%2Fimg%2Fibank%2FO1CN01x28FYz26hRgzExU1v_%21%212212851937693-0-cib.jpg&amp;refer=http%3A%2F%2Fcbu01.alicdn.com&amp;app=2002&amp;size=f9999,10000&amp;q=a80&amp;n=0&amp;g=0n&amp;fmt=auto?sec=1676373470&amp;t=b28e28012c5b2b367c4a1ce23776a800"/>
        <xdr:cNvPicPr>
          <a:picLocks noChangeAspect="1" noChangeArrowheads="1"/>
        </xdr:cNvPicPr>
      </xdr:nvPicPr>
      <xdr:blipFill>
        <a:blip r:embed="rId19" cstate="print"/>
        <a:srcRect/>
        <a:stretch>
          <a:fillRect/>
        </a:stretch>
      </xdr:blipFill>
      <xdr:spPr>
        <a:xfrm>
          <a:off x="2034540" y="13293090"/>
          <a:ext cx="1143635" cy="1137285"/>
        </a:xfrm>
        <a:prstGeom prst="rect">
          <a:avLst/>
        </a:prstGeom>
        <a:noFill/>
      </xdr:spPr>
    </xdr:pic>
    <xdr:clientData/>
  </xdr:twoCellAnchor>
  <xdr:twoCellAnchor editAs="oneCell">
    <xdr:from>
      <xdr:col>2</xdr:col>
      <xdr:colOff>130969</xdr:colOff>
      <xdr:row>9</xdr:row>
      <xdr:rowOff>81083</xdr:rowOff>
    </xdr:from>
    <xdr:to>
      <xdr:col>3</xdr:col>
      <xdr:colOff>0</xdr:colOff>
      <xdr:row>9</xdr:row>
      <xdr:rowOff>1178998</xdr:rowOff>
    </xdr:to>
    <xdr:pic>
      <xdr:nvPicPr>
        <xdr:cNvPr id="28" name="Picture 2" descr="https://img2.fr-trading.com/0/3_462_79015_787_787.jpg.webp"/>
        <xdr:cNvPicPr>
          <a:picLocks noChangeAspect="1" noChangeArrowheads="1"/>
        </xdr:cNvPicPr>
      </xdr:nvPicPr>
      <xdr:blipFill>
        <a:blip r:embed="rId20" cstate="print"/>
        <a:srcRect t="10198" r="-254" b="33397"/>
        <a:stretch>
          <a:fillRect/>
        </a:stretch>
      </xdr:blipFill>
      <xdr:spPr>
        <a:xfrm>
          <a:off x="1605915" y="12100560"/>
          <a:ext cx="2134235" cy="1097915"/>
        </a:xfrm>
        <a:prstGeom prst="rect">
          <a:avLst/>
        </a:prstGeom>
        <a:noFill/>
      </xdr:spPr>
    </xdr:pic>
    <xdr:clientData/>
  </xdr:twoCellAnchor>
  <xdr:twoCellAnchor editAs="oneCell">
    <xdr:from>
      <xdr:col>2</xdr:col>
      <xdr:colOff>583408</xdr:colOff>
      <xdr:row>17</xdr:row>
      <xdr:rowOff>141139</xdr:rowOff>
    </xdr:from>
    <xdr:to>
      <xdr:col>2</xdr:col>
      <xdr:colOff>1988663</xdr:colOff>
      <xdr:row>17</xdr:row>
      <xdr:rowOff>1190794</xdr:rowOff>
    </xdr:to>
    <xdr:pic>
      <xdr:nvPicPr>
        <xdr:cNvPr id="29" name="Picture 3" descr="https://img2.baidu.com/it/u=783130779,3654568962&amp;fm=253&amp;fmt=auto&amp;app=138&amp;f=JPEG?w=520&amp;h=390"/>
        <xdr:cNvPicPr>
          <a:picLocks noChangeAspect="1" noChangeArrowheads="1"/>
        </xdr:cNvPicPr>
      </xdr:nvPicPr>
      <xdr:blipFill>
        <a:blip r:embed="rId21" cstate="print"/>
        <a:srcRect/>
        <a:stretch>
          <a:fillRect/>
        </a:stretch>
      </xdr:blipFill>
      <xdr:spPr>
        <a:xfrm>
          <a:off x="2058035" y="23192105"/>
          <a:ext cx="1405255" cy="1049655"/>
        </a:xfrm>
        <a:prstGeom prst="rect">
          <a:avLst/>
        </a:prstGeom>
        <a:noFill/>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386080</xdr:colOff>
      <xdr:row>2</xdr:row>
      <xdr:rowOff>104775</xdr:rowOff>
    </xdr:from>
    <xdr:to>
      <xdr:col>2</xdr:col>
      <xdr:colOff>1353185</xdr:colOff>
      <xdr:row>2</xdr:row>
      <xdr:rowOff>895350</xdr:rowOff>
    </xdr:to>
    <xdr:pic>
      <xdr:nvPicPr>
        <xdr:cNvPr id="4" name="Picture 5"/>
        <xdr:cNvPicPr>
          <a:picLocks noChangeAspect="1" noChangeArrowheads="1"/>
        </xdr:cNvPicPr>
      </xdr:nvPicPr>
      <xdr:blipFill>
        <a:blip r:embed="rId1" cstate="print"/>
        <a:srcRect/>
        <a:stretch>
          <a:fillRect/>
        </a:stretch>
      </xdr:blipFill>
      <xdr:spPr>
        <a:xfrm>
          <a:off x="1861185" y="1019175"/>
          <a:ext cx="967105" cy="790575"/>
        </a:xfrm>
        <a:prstGeom prst="rect">
          <a:avLst/>
        </a:prstGeom>
        <a:noFill/>
        <a:ln w="1">
          <a:noFill/>
          <a:miter lim="800000"/>
          <a:headEnd/>
          <a:tailEnd type="none" w="med" len="med"/>
        </a:ln>
        <a:effectLst/>
      </xdr:spPr>
    </xdr:pic>
    <xdr:clientData/>
  </xdr:twoCellAnchor>
  <xdr:twoCellAnchor editAs="oneCell">
    <xdr:from>
      <xdr:col>2</xdr:col>
      <xdr:colOff>171450</xdr:colOff>
      <xdr:row>3</xdr:row>
      <xdr:rowOff>603885</xdr:rowOff>
    </xdr:from>
    <xdr:to>
      <xdr:col>2</xdr:col>
      <xdr:colOff>1508760</xdr:colOff>
      <xdr:row>3</xdr:row>
      <xdr:rowOff>1442085</xdr:rowOff>
    </xdr:to>
    <xdr:pic>
      <xdr:nvPicPr>
        <xdr:cNvPr id="5" name="Picture 6"/>
        <xdr:cNvPicPr>
          <a:picLocks noChangeAspect="1" noChangeArrowheads="1"/>
        </xdr:cNvPicPr>
      </xdr:nvPicPr>
      <xdr:blipFill>
        <a:blip r:embed="rId2" cstate="print"/>
        <a:srcRect/>
        <a:stretch>
          <a:fillRect/>
        </a:stretch>
      </xdr:blipFill>
      <xdr:spPr>
        <a:xfrm>
          <a:off x="1646555" y="2546985"/>
          <a:ext cx="1337310" cy="838200"/>
        </a:xfrm>
        <a:prstGeom prst="rect">
          <a:avLst/>
        </a:prstGeom>
        <a:noFill/>
        <a:ln w="1">
          <a:noFill/>
          <a:miter lim="800000"/>
          <a:headEnd/>
          <a:tailEnd type="none" w="med" len="med"/>
        </a:ln>
        <a:effectLst/>
      </xdr:spPr>
    </xdr:pic>
    <xdr:clientData/>
  </xdr:twoCellAnchor>
  <xdr:twoCellAnchor editAs="oneCell">
    <xdr:from>
      <xdr:col>2</xdr:col>
      <xdr:colOff>441960</xdr:colOff>
      <xdr:row>4</xdr:row>
      <xdr:rowOff>227965</xdr:rowOff>
    </xdr:from>
    <xdr:to>
      <xdr:col>2</xdr:col>
      <xdr:colOff>1280160</xdr:colOff>
      <xdr:row>4</xdr:row>
      <xdr:rowOff>1090930</xdr:rowOff>
    </xdr:to>
    <xdr:pic>
      <xdr:nvPicPr>
        <xdr:cNvPr id="6" name="Picture 7"/>
        <xdr:cNvPicPr>
          <a:picLocks noChangeAspect="1" noChangeArrowheads="1"/>
        </xdr:cNvPicPr>
      </xdr:nvPicPr>
      <xdr:blipFill>
        <a:blip r:embed="rId3" cstate="print"/>
        <a:srcRect/>
        <a:stretch>
          <a:fillRect/>
        </a:stretch>
      </xdr:blipFill>
      <xdr:spPr>
        <a:xfrm>
          <a:off x="1917065" y="4241165"/>
          <a:ext cx="838200" cy="862965"/>
        </a:xfrm>
        <a:prstGeom prst="rect">
          <a:avLst/>
        </a:prstGeom>
        <a:noFill/>
        <a:ln w="1">
          <a:noFill/>
          <a:miter lim="800000"/>
          <a:headEnd/>
          <a:tailEnd type="none" w="med" len="med"/>
        </a:ln>
        <a:effectLst/>
      </xdr:spPr>
    </xdr:pic>
    <xdr:clientData/>
  </xdr:twoCellAnchor>
  <xdr:twoCellAnchor editAs="oneCell">
    <xdr:from>
      <xdr:col>2</xdr:col>
      <xdr:colOff>533400</xdr:colOff>
      <xdr:row>6</xdr:row>
      <xdr:rowOff>51707</xdr:rowOff>
    </xdr:from>
    <xdr:to>
      <xdr:col>2</xdr:col>
      <xdr:colOff>1343025</xdr:colOff>
      <xdr:row>6</xdr:row>
      <xdr:rowOff>862602</xdr:rowOff>
    </xdr:to>
    <xdr:pic>
      <xdr:nvPicPr>
        <xdr:cNvPr id="7" name="Picture 8"/>
        <xdr:cNvPicPr>
          <a:picLocks noChangeAspect="1" noChangeArrowheads="1"/>
        </xdr:cNvPicPr>
      </xdr:nvPicPr>
      <xdr:blipFill>
        <a:blip r:embed="rId4" cstate="print"/>
        <a:srcRect/>
        <a:stretch>
          <a:fillRect/>
        </a:stretch>
      </xdr:blipFill>
      <xdr:spPr>
        <a:xfrm>
          <a:off x="2008505" y="6363335"/>
          <a:ext cx="809625" cy="810895"/>
        </a:xfrm>
        <a:prstGeom prst="rect">
          <a:avLst/>
        </a:prstGeom>
        <a:noFill/>
        <a:ln w="1">
          <a:noFill/>
          <a:miter lim="800000"/>
          <a:headEnd/>
          <a:tailEnd type="none" w="med" len="med"/>
        </a:ln>
        <a:effectLst/>
      </xdr:spPr>
    </xdr:pic>
    <xdr:clientData/>
  </xdr:twoCellAnchor>
  <xdr:twoCellAnchor editAs="oneCell">
    <xdr:from>
      <xdr:col>2</xdr:col>
      <xdr:colOff>345622</xdr:colOff>
      <xdr:row>5</xdr:row>
      <xdr:rowOff>76200</xdr:rowOff>
    </xdr:from>
    <xdr:to>
      <xdr:col>2</xdr:col>
      <xdr:colOff>1469572</xdr:colOff>
      <xdr:row>5</xdr:row>
      <xdr:rowOff>848995</xdr:rowOff>
    </xdr:to>
    <xdr:pic>
      <xdr:nvPicPr>
        <xdr:cNvPr id="8" name="Picture 9"/>
        <xdr:cNvPicPr>
          <a:picLocks noChangeAspect="1" noChangeArrowheads="1"/>
        </xdr:cNvPicPr>
      </xdr:nvPicPr>
      <xdr:blipFill>
        <a:blip r:embed="rId5" cstate="print"/>
        <a:srcRect/>
        <a:stretch>
          <a:fillRect/>
        </a:stretch>
      </xdr:blipFill>
      <xdr:spPr>
        <a:xfrm>
          <a:off x="1820545" y="5499100"/>
          <a:ext cx="1123950" cy="772795"/>
        </a:xfrm>
        <a:prstGeom prst="rect">
          <a:avLst/>
        </a:prstGeom>
        <a:noFill/>
        <a:ln w="1">
          <a:noFill/>
          <a:miter lim="800000"/>
          <a:headEnd/>
          <a:tailEnd type="none" w="med" len="med"/>
        </a:ln>
        <a:effectLst/>
      </xdr:spPr>
    </xdr:pic>
    <xdr:clientData/>
  </xdr:twoCellAnchor>
  <xdr:twoCellAnchor editAs="oneCell">
    <xdr:from>
      <xdr:col>2</xdr:col>
      <xdr:colOff>432708</xdr:colOff>
      <xdr:row>8</xdr:row>
      <xdr:rowOff>43056</xdr:rowOff>
    </xdr:from>
    <xdr:to>
      <xdr:col>2</xdr:col>
      <xdr:colOff>1375683</xdr:colOff>
      <xdr:row>8</xdr:row>
      <xdr:rowOff>852046</xdr:rowOff>
    </xdr:to>
    <xdr:pic>
      <xdr:nvPicPr>
        <xdr:cNvPr id="9" name="Picture 10"/>
        <xdr:cNvPicPr>
          <a:picLocks noChangeAspect="1" noChangeArrowheads="1"/>
        </xdr:cNvPicPr>
      </xdr:nvPicPr>
      <xdr:blipFill>
        <a:blip r:embed="rId6" cstate="print"/>
        <a:srcRect/>
        <a:stretch>
          <a:fillRect/>
        </a:stretch>
      </xdr:blipFill>
      <xdr:spPr>
        <a:xfrm>
          <a:off x="1907540" y="7804150"/>
          <a:ext cx="942975" cy="808990"/>
        </a:xfrm>
        <a:prstGeom prst="rect">
          <a:avLst/>
        </a:prstGeom>
        <a:noFill/>
        <a:ln w="1">
          <a:noFill/>
          <a:miter lim="800000"/>
          <a:headEnd/>
          <a:tailEnd type="none" w="med" len="med"/>
        </a:ln>
        <a:effectLst/>
      </xdr:spPr>
    </xdr:pic>
    <xdr:clientData/>
  </xdr:twoCellAnchor>
  <xdr:twoCellAnchor editAs="oneCell">
    <xdr:from>
      <xdr:col>2</xdr:col>
      <xdr:colOff>372745</xdr:colOff>
      <xdr:row>10</xdr:row>
      <xdr:rowOff>23495</xdr:rowOff>
    </xdr:from>
    <xdr:to>
      <xdr:col>2</xdr:col>
      <xdr:colOff>1363345</xdr:colOff>
      <xdr:row>10</xdr:row>
      <xdr:rowOff>821055</xdr:rowOff>
    </xdr:to>
    <xdr:pic>
      <xdr:nvPicPr>
        <xdr:cNvPr id="10" name="Picture 15"/>
        <xdr:cNvPicPr>
          <a:picLocks noChangeAspect="1" noChangeArrowheads="1"/>
        </xdr:cNvPicPr>
      </xdr:nvPicPr>
      <xdr:blipFill>
        <a:blip r:embed="rId7" cstate="print"/>
        <a:srcRect/>
        <a:stretch>
          <a:fillRect/>
        </a:stretch>
      </xdr:blipFill>
      <xdr:spPr>
        <a:xfrm>
          <a:off x="1847850" y="11341100"/>
          <a:ext cx="990600" cy="797560"/>
        </a:xfrm>
        <a:prstGeom prst="rect">
          <a:avLst/>
        </a:prstGeom>
        <a:noFill/>
        <a:ln w="1">
          <a:noFill/>
          <a:miter lim="800000"/>
          <a:headEnd/>
          <a:tailEnd type="none" w="med" len="med"/>
        </a:ln>
        <a:effectLst/>
      </xdr:spPr>
    </xdr:pic>
    <xdr:clientData/>
  </xdr:twoCellAnchor>
  <xdr:twoCellAnchor editAs="oneCell">
    <xdr:from>
      <xdr:col>2</xdr:col>
      <xdr:colOff>334645</xdr:colOff>
      <xdr:row>9</xdr:row>
      <xdr:rowOff>526415</xdr:rowOff>
    </xdr:from>
    <xdr:to>
      <xdr:col>2</xdr:col>
      <xdr:colOff>1601470</xdr:colOff>
      <xdr:row>9</xdr:row>
      <xdr:rowOff>1775460</xdr:rowOff>
    </xdr:to>
    <xdr:pic>
      <xdr:nvPicPr>
        <xdr:cNvPr id="2" name="图片 1" descr="1673704980243"/>
        <xdr:cNvPicPr>
          <a:picLocks noChangeAspect="1"/>
        </xdr:cNvPicPr>
      </xdr:nvPicPr>
      <xdr:blipFill>
        <a:blip r:embed="rId8" cstate="print"/>
        <a:stretch>
          <a:fillRect/>
        </a:stretch>
      </xdr:blipFill>
      <xdr:spPr>
        <a:xfrm>
          <a:off x="1809750" y="9177020"/>
          <a:ext cx="1266825" cy="1249045"/>
        </a:xfrm>
        <a:prstGeom prst="rect">
          <a:avLst/>
        </a:prstGeom>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209550</xdr:colOff>
      <xdr:row>73</xdr:row>
      <xdr:rowOff>66675</xdr:rowOff>
    </xdr:from>
    <xdr:to>
      <xdr:col>2</xdr:col>
      <xdr:colOff>1554480</xdr:colOff>
      <xdr:row>73</xdr:row>
      <xdr:rowOff>1448435</xdr:rowOff>
    </xdr:to>
    <xdr:pic>
      <xdr:nvPicPr>
        <xdr:cNvPr id="3" name="图片 2"/>
        <xdr:cNvPicPr>
          <a:picLocks noChangeAspect="1"/>
        </xdr:cNvPicPr>
      </xdr:nvPicPr>
      <xdr:blipFill>
        <a:blip r:embed="rId1" cstate="print"/>
        <a:stretch>
          <a:fillRect/>
        </a:stretch>
      </xdr:blipFill>
      <xdr:spPr>
        <a:xfrm>
          <a:off x="1463040" y="32486600"/>
          <a:ext cx="1344930" cy="1381760"/>
        </a:xfrm>
        <a:prstGeom prst="rect">
          <a:avLst/>
        </a:prstGeom>
        <a:noFill/>
        <a:ln w="9525">
          <a:noFill/>
        </a:ln>
      </xdr:spPr>
    </xdr:pic>
    <xdr:clientData/>
  </xdr:twoCellAnchor>
  <xdr:twoCellAnchor editAs="oneCell">
    <xdr:from>
      <xdr:col>2</xdr:col>
      <xdr:colOff>382270</xdr:colOff>
      <xdr:row>15</xdr:row>
      <xdr:rowOff>61595</xdr:rowOff>
    </xdr:from>
    <xdr:to>
      <xdr:col>2</xdr:col>
      <xdr:colOff>1524000</xdr:colOff>
      <xdr:row>15</xdr:row>
      <xdr:rowOff>701675</xdr:rowOff>
    </xdr:to>
    <xdr:pic>
      <xdr:nvPicPr>
        <xdr:cNvPr id="2" name="图片 1"/>
        <xdr:cNvPicPr>
          <a:picLocks noChangeAspect="1"/>
        </xdr:cNvPicPr>
      </xdr:nvPicPr>
      <xdr:blipFill>
        <a:blip r:embed="rId2" cstate="print"/>
        <a:stretch>
          <a:fillRect/>
        </a:stretch>
      </xdr:blipFill>
      <xdr:spPr>
        <a:xfrm>
          <a:off x="1635760" y="9733915"/>
          <a:ext cx="1141730" cy="640080"/>
        </a:xfrm>
        <a:prstGeom prst="rect">
          <a:avLst/>
        </a:prstGeom>
        <a:noFill/>
        <a:ln w="9525">
          <a:noFill/>
        </a:ln>
      </xdr:spPr>
    </xdr:pic>
    <xdr:clientData/>
  </xdr:twoCellAnchor>
  <xdr:twoCellAnchor editAs="oneCell">
    <xdr:from>
      <xdr:col>2</xdr:col>
      <xdr:colOff>161925</xdr:colOff>
      <xdr:row>19</xdr:row>
      <xdr:rowOff>160020</xdr:rowOff>
    </xdr:from>
    <xdr:to>
      <xdr:col>2</xdr:col>
      <xdr:colOff>1914525</xdr:colOff>
      <xdr:row>19</xdr:row>
      <xdr:rowOff>1292225</xdr:rowOff>
    </xdr:to>
    <xdr:pic>
      <xdr:nvPicPr>
        <xdr:cNvPr id="4" name="图片 3"/>
        <xdr:cNvPicPr>
          <a:picLocks noChangeAspect="1"/>
        </xdr:cNvPicPr>
      </xdr:nvPicPr>
      <xdr:blipFill>
        <a:blip r:embed="rId3" cstate="print"/>
        <a:stretch>
          <a:fillRect/>
        </a:stretch>
      </xdr:blipFill>
      <xdr:spPr>
        <a:xfrm>
          <a:off x="1415415" y="11724640"/>
          <a:ext cx="1752600" cy="1132205"/>
        </a:xfrm>
        <a:prstGeom prst="rect">
          <a:avLst/>
        </a:prstGeom>
        <a:noFill/>
        <a:ln w="9525">
          <a:noFill/>
        </a:ln>
      </xdr:spPr>
    </xdr:pic>
    <xdr:clientData/>
  </xdr:twoCellAnchor>
  <xdr:twoCellAnchor editAs="oneCell">
    <xdr:from>
      <xdr:col>2</xdr:col>
      <xdr:colOff>342900</xdr:colOff>
      <xdr:row>74</xdr:row>
      <xdr:rowOff>146050</xdr:rowOff>
    </xdr:from>
    <xdr:to>
      <xdr:col>2</xdr:col>
      <xdr:colOff>1810385</xdr:colOff>
      <xdr:row>74</xdr:row>
      <xdr:rowOff>1522095</xdr:rowOff>
    </xdr:to>
    <xdr:pic>
      <xdr:nvPicPr>
        <xdr:cNvPr id="5" name="图片 4"/>
        <xdr:cNvPicPr>
          <a:picLocks noChangeAspect="1"/>
        </xdr:cNvPicPr>
      </xdr:nvPicPr>
      <xdr:blipFill>
        <a:blip r:embed="rId4" cstate="print"/>
        <a:stretch>
          <a:fillRect/>
        </a:stretch>
      </xdr:blipFill>
      <xdr:spPr>
        <a:xfrm>
          <a:off x="1596390" y="34178875"/>
          <a:ext cx="1467485" cy="1376045"/>
        </a:xfrm>
        <a:prstGeom prst="rect">
          <a:avLst/>
        </a:prstGeom>
        <a:noFill/>
        <a:ln w="9525">
          <a:noFill/>
        </a:ln>
      </xdr:spPr>
    </xdr:pic>
    <xdr:clientData/>
  </xdr:twoCellAnchor>
  <xdr:twoCellAnchor editAs="oneCell">
    <xdr:from>
      <xdr:col>2</xdr:col>
      <xdr:colOff>351790</xdr:colOff>
      <xdr:row>93</xdr:row>
      <xdr:rowOff>81280</xdr:rowOff>
    </xdr:from>
    <xdr:to>
      <xdr:col>2</xdr:col>
      <xdr:colOff>1846580</xdr:colOff>
      <xdr:row>93</xdr:row>
      <xdr:rowOff>1546860</xdr:rowOff>
    </xdr:to>
    <xdr:pic>
      <xdr:nvPicPr>
        <xdr:cNvPr id="8" name="图片 7"/>
        <xdr:cNvPicPr>
          <a:picLocks noChangeAspect="1"/>
        </xdr:cNvPicPr>
      </xdr:nvPicPr>
      <xdr:blipFill>
        <a:blip r:embed="rId5"/>
        <a:stretch>
          <a:fillRect/>
        </a:stretch>
      </xdr:blipFill>
      <xdr:spPr>
        <a:xfrm>
          <a:off x="1605280" y="49189005"/>
          <a:ext cx="1494790" cy="1465580"/>
        </a:xfrm>
        <a:prstGeom prst="rect">
          <a:avLst/>
        </a:prstGeom>
        <a:noFill/>
        <a:ln w="9525">
          <a:noFill/>
        </a:ln>
      </xdr:spPr>
    </xdr:pic>
    <xdr:clientData/>
  </xdr:twoCellAnchor>
  <xdr:twoCellAnchor editAs="oneCell">
    <xdr:from>
      <xdr:col>2</xdr:col>
      <xdr:colOff>264795</xdr:colOff>
      <xdr:row>94</xdr:row>
      <xdr:rowOff>133350</xdr:rowOff>
    </xdr:from>
    <xdr:to>
      <xdr:col>2</xdr:col>
      <xdr:colOff>933450</xdr:colOff>
      <xdr:row>94</xdr:row>
      <xdr:rowOff>838200</xdr:rowOff>
    </xdr:to>
    <xdr:pic>
      <xdr:nvPicPr>
        <xdr:cNvPr id="6" name="图片 5" descr="1648784713(1)"/>
        <xdr:cNvPicPr>
          <a:picLocks noChangeAspect="1"/>
        </xdr:cNvPicPr>
      </xdr:nvPicPr>
      <xdr:blipFill>
        <a:blip r:embed="rId6"/>
        <a:stretch>
          <a:fillRect/>
        </a:stretch>
      </xdr:blipFill>
      <xdr:spPr>
        <a:xfrm>
          <a:off x="1518285" y="50841275"/>
          <a:ext cx="668655" cy="704850"/>
        </a:xfrm>
        <a:prstGeom prst="rect">
          <a:avLst/>
        </a:prstGeom>
      </xdr:spPr>
    </xdr:pic>
    <xdr:clientData/>
  </xdr:twoCellAnchor>
  <xdr:twoCellAnchor editAs="oneCell">
    <xdr:from>
      <xdr:col>2</xdr:col>
      <xdr:colOff>153035</xdr:colOff>
      <xdr:row>97</xdr:row>
      <xdr:rowOff>115570</xdr:rowOff>
    </xdr:from>
    <xdr:to>
      <xdr:col>2</xdr:col>
      <xdr:colOff>1200150</xdr:colOff>
      <xdr:row>97</xdr:row>
      <xdr:rowOff>1097280</xdr:rowOff>
    </xdr:to>
    <xdr:pic>
      <xdr:nvPicPr>
        <xdr:cNvPr id="7" name="图片 6" descr="f3abc71daaf57864fc90c958b0d6f30"/>
        <xdr:cNvPicPr>
          <a:picLocks noChangeAspect="1"/>
        </xdr:cNvPicPr>
      </xdr:nvPicPr>
      <xdr:blipFill>
        <a:blip r:embed="rId7"/>
        <a:stretch>
          <a:fillRect/>
        </a:stretch>
      </xdr:blipFill>
      <xdr:spPr>
        <a:xfrm>
          <a:off x="1406525" y="53807995"/>
          <a:ext cx="1047115" cy="981710"/>
        </a:xfrm>
        <a:prstGeom prst="rect">
          <a:avLst/>
        </a:prstGeom>
      </xdr:spPr>
    </xdr:pic>
    <xdr:clientData/>
  </xdr:twoCellAnchor>
  <xdr:twoCellAnchor editAs="oneCell">
    <xdr:from>
      <xdr:col>2</xdr:col>
      <xdr:colOff>561975</xdr:colOff>
      <xdr:row>99</xdr:row>
      <xdr:rowOff>133350</xdr:rowOff>
    </xdr:from>
    <xdr:to>
      <xdr:col>2</xdr:col>
      <xdr:colOff>1820545</xdr:colOff>
      <xdr:row>99</xdr:row>
      <xdr:rowOff>1012825</xdr:rowOff>
    </xdr:to>
    <xdr:pic>
      <xdr:nvPicPr>
        <xdr:cNvPr id="9" name="图片 200" descr="1551527212(1)"/>
        <xdr:cNvPicPr>
          <a:picLocks noChangeAspect="1"/>
        </xdr:cNvPicPr>
      </xdr:nvPicPr>
      <xdr:blipFill>
        <a:blip r:embed="rId8" cstate="print"/>
        <a:stretch>
          <a:fillRect/>
        </a:stretch>
      </xdr:blipFill>
      <xdr:spPr>
        <a:xfrm>
          <a:off x="1815465" y="55959375"/>
          <a:ext cx="1258570" cy="879475"/>
        </a:xfrm>
        <a:prstGeom prst="rect">
          <a:avLst/>
        </a:prstGeom>
      </xdr:spPr>
    </xdr:pic>
    <xdr:clientData/>
  </xdr:twoCellAnchor>
  <xdr:twoCellAnchor editAs="oneCell">
    <xdr:from>
      <xdr:col>2</xdr:col>
      <xdr:colOff>619125</xdr:colOff>
      <xdr:row>100</xdr:row>
      <xdr:rowOff>257175</xdr:rowOff>
    </xdr:from>
    <xdr:to>
      <xdr:col>2</xdr:col>
      <xdr:colOff>1495425</xdr:colOff>
      <xdr:row>100</xdr:row>
      <xdr:rowOff>790575</xdr:rowOff>
    </xdr:to>
    <xdr:pic>
      <xdr:nvPicPr>
        <xdr:cNvPr id="10" name="图片 9" descr="1645326767(1)"/>
        <xdr:cNvPicPr>
          <a:picLocks noChangeAspect="1"/>
        </xdr:cNvPicPr>
      </xdr:nvPicPr>
      <xdr:blipFill>
        <a:blip r:embed="rId9"/>
        <a:stretch>
          <a:fillRect/>
        </a:stretch>
      </xdr:blipFill>
      <xdr:spPr>
        <a:xfrm>
          <a:off x="1872615" y="57188100"/>
          <a:ext cx="876300" cy="533400"/>
        </a:xfrm>
        <a:prstGeom prst="rect">
          <a:avLst/>
        </a:prstGeom>
      </xdr:spPr>
    </xdr:pic>
    <xdr:clientData/>
  </xdr:twoCellAnchor>
  <xdr:twoCellAnchor editAs="oneCell">
    <xdr:from>
      <xdr:col>2</xdr:col>
      <xdr:colOff>428625</xdr:colOff>
      <xdr:row>95</xdr:row>
      <xdr:rowOff>142875</xdr:rowOff>
    </xdr:from>
    <xdr:to>
      <xdr:col>2</xdr:col>
      <xdr:colOff>1381760</xdr:colOff>
      <xdr:row>95</xdr:row>
      <xdr:rowOff>972185</xdr:rowOff>
    </xdr:to>
    <xdr:pic>
      <xdr:nvPicPr>
        <xdr:cNvPr id="11" name="图片 10"/>
        <xdr:cNvPicPr>
          <a:picLocks noChangeAspect="1"/>
        </xdr:cNvPicPr>
      </xdr:nvPicPr>
      <xdr:blipFill>
        <a:blip r:embed="rId10"/>
        <a:stretch>
          <a:fillRect/>
        </a:stretch>
      </xdr:blipFill>
      <xdr:spPr>
        <a:xfrm>
          <a:off x="1682115" y="51752500"/>
          <a:ext cx="953135" cy="829310"/>
        </a:xfrm>
        <a:prstGeom prst="rect">
          <a:avLst/>
        </a:prstGeom>
        <a:noFill/>
        <a:ln w="9525">
          <a:noFill/>
        </a:ln>
      </xdr:spPr>
    </xdr:pic>
    <xdr:clientData/>
  </xdr:twoCellAnchor>
  <xdr:twoCellAnchor editAs="oneCell">
    <xdr:from>
      <xdr:col>2</xdr:col>
      <xdr:colOff>180340</xdr:colOff>
      <xdr:row>96</xdr:row>
      <xdr:rowOff>95885</xdr:rowOff>
    </xdr:from>
    <xdr:to>
      <xdr:col>2</xdr:col>
      <xdr:colOff>1000125</xdr:colOff>
      <xdr:row>96</xdr:row>
      <xdr:rowOff>875665</xdr:rowOff>
    </xdr:to>
    <xdr:pic>
      <xdr:nvPicPr>
        <xdr:cNvPr id="12" name="图片 11"/>
        <xdr:cNvPicPr>
          <a:picLocks noChangeAspect="1"/>
        </xdr:cNvPicPr>
      </xdr:nvPicPr>
      <xdr:blipFill>
        <a:blip r:embed="rId11"/>
        <a:stretch>
          <a:fillRect/>
        </a:stretch>
      </xdr:blipFill>
      <xdr:spPr>
        <a:xfrm>
          <a:off x="1433830" y="52886610"/>
          <a:ext cx="819785" cy="779780"/>
        </a:xfrm>
        <a:prstGeom prst="rect">
          <a:avLst/>
        </a:prstGeom>
        <a:noFill/>
        <a:ln w="9525">
          <a:noFill/>
        </a:ln>
      </xdr:spPr>
    </xdr:pic>
    <xdr:clientData/>
  </xdr:twoCellAnchor>
  <xdr:twoCellAnchor editAs="oneCell">
    <xdr:from>
      <xdr:col>2</xdr:col>
      <xdr:colOff>323850</xdr:colOff>
      <xdr:row>98</xdr:row>
      <xdr:rowOff>57150</xdr:rowOff>
    </xdr:from>
    <xdr:to>
      <xdr:col>2</xdr:col>
      <xdr:colOff>1209040</xdr:colOff>
      <xdr:row>98</xdr:row>
      <xdr:rowOff>823595</xdr:rowOff>
    </xdr:to>
    <xdr:pic>
      <xdr:nvPicPr>
        <xdr:cNvPr id="13" name="图片 12"/>
        <xdr:cNvPicPr>
          <a:picLocks noChangeAspect="1"/>
        </xdr:cNvPicPr>
      </xdr:nvPicPr>
      <xdr:blipFill>
        <a:blip r:embed="rId12" r:link="rId13"/>
        <a:stretch>
          <a:fillRect/>
        </a:stretch>
      </xdr:blipFill>
      <xdr:spPr>
        <a:xfrm>
          <a:off x="1577340" y="54892575"/>
          <a:ext cx="885190" cy="766445"/>
        </a:xfrm>
        <a:prstGeom prst="rect">
          <a:avLst/>
        </a:prstGeom>
        <a:noFill/>
        <a:ln>
          <a:noFill/>
        </a:ln>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xdr:from>
      <xdr:col>2</xdr:col>
      <xdr:colOff>457200</xdr:colOff>
      <xdr:row>2</xdr:row>
      <xdr:rowOff>133350</xdr:rowOff>
    </xdr:from>
    <xdr:to>
      <xdr:col>2</xdr:col>
      <xdr:colOff>1451610</xdr:colOff>
      <xdr:row>2</xdr:row>
      <xdr:rowOff>942975</xdr:rowOff>
    </xdr:to>
    <xdr:pic>
      <xdr:nvPicPr>
        <xdr:cNvPr id="2" name="图片 1" descr="桌椅"/>
        <xdr:cNvPicPr>
          <a:picLocks noChangeAspect="1"/>
        </xdr:cNvPicPr>
      </xdr:nvPicPr>
      <xdr:blipFill>
        <a:blip r:embed="rId1" cstate="print"/>
        <a:stretch>
          <a:fillRect/>
        </a:stretch>
      </xdr:blipFill>
      <xdr:spPr>
        <a:xfrm>
          <a:off x="1877060" y="1075055"/>
          <a:ext cx="994410" cy="809625"/>
        </a:xfrm>
        <a:prstGeom prst="rect">
          <a:avLst/>
        </a:prstGeom>
      </xdr:spPr>
    </xdr:pic>
    <xdr:clientData/>
  </xdr:twoCellAnchor>
  <xdr:twoCellAnchor editAs="oneCell">
    <xdr:from>
      <xdr:col>2</xdr:col>
      <xdr:colOff>285750</xdr:colOff>
      <xdr:row>18</xdr:row>
      <xdr:rowOff>104775</xdr:rowOff>
    </xdr:from>
    <xdr:to>
      <xdr:col>2</xdr:col>
      <xdr:colOff>1162685</xdr:colOff>
      <xdr:row>18</xdr:row>
      <xdr:rowOff>981710</xdr:rowOff>
    </xdr:to>
    <xdr:pic>
      <xdr:nvPicPr>
        <xdr:cNvPr id="4" name="图片 3" descr="39fc50056619a904e8a6565af5e42a0c_O1CN015ubi731Iu3eN78aCt_!!2200734170952.jpg_300x300q90"/>
        <xdr:cNvPicPr>
          <a:picLocks noChangeAspect="1"/>
        </xdr:cNvPicPr>
      </xdr:nvPicPr>
      <xdr:blipFill>
        <a:blip r:embed="rId2"/>
        <a:stretch>
          <a:fillRect/>
        </a:stretch>
      </xdr:blipFill>
      <xdr:spPr>
        <a:xfrm>
          <a:off x="1705610" y="6491605"/>
          <a:ext cx="876935" cy="876935"/>
        </a:xfrm>
        <a:prstGeom prst="rect">
          <a:avLst/>
        </a:prstGeom>
      </xdr:spPr>
    </xdr:pic>
    <xdr:clientData/>
  </xdr:twoCellAnchor>
  <xdr:twoCellAnchor editAs="oneCell">
    <xdr:from>
      <xdr:col>2</xdr:col>
      <xdr:colOff>485775</xdr:colOff>
      <xdr:row>26</xdr:row>
      <xdr:rowOff>66675</xdr:rowOff>
    </xdr:from>
    <xdr:to>
      <xdr:col>2</xdr:col>
      <xdr:colOff>1362710</xdr:colOff>
      <xdr:row>26</xdr:row>
      <xdr:rowOff>943610</xdr:rowOff>
    </xdr:to>
    <xdr:pic>
      <xdr:nvPicPr>
        <xdr:cNvPr id="5" name="图片 4" descr="39fc50056619a904e8a6565af5e42a0c_O1CN015ubi731Iu3eN78aCt_!!2200734170952.jpg_300x300q90"/>
        <xdr:cNvPicPr>
          <a:picLocks noChangeAspect="1"/>
        </xdr:cNvPicPr>
      </xdr:nvPicPr>
      <xdr:blipFill>
        <a:blip r:embed="rId2"/>
        <a:stretch>
          <a:fillRect/>
        </a:stretch>
      </xdr:blipFill>
      <xdr:spPr>
        <a:xfrm>
          <a:off x="1905635" y="8825230"/>
          <a:ext cx="876935" cy="876935"/>
        </a:xfrm>
        <a:prstGeom prst="rect">
          <a:avLst/>
        </a:prstGeom>
      </xdr:spPr>
    </xdr:pic>
    <xdr:clientData/>
  </xdr:twoCellAnchor>
  <xdr:twoCellAnchor editAs="oneCell">
    <xdr:from>
      <xdr:col>2</xdr:col>
      <xdr:colOff>76200</xdr:colOff>
      <xdr:row>29</xdr:row>
      <xdr:rowOff>85725</xdr:rowOff>
    </xdr:from>
    <xdr:to>
      <xdr:col>3</xdr:col>
      <xdr:colOff>0</xdr:colOff>
      <xdr:row>29</xdr:row>
      <xdr:rowOff>958215</xdr:rowOff>
    </xdr:to>
    <xdr:pic>
      <xdr:nvPicPr>
        <xdr:cNvPr id="6" name="图片 5" descr="d5d7103bcad44f45682ea37dcae9f473_t01354eeab07953d168"/>
        <xdr:cNvPicPr>
          <a:picLocks noChangeAspect="1"/>
        </xdr:cNvPicPr>
      </xdr:nvPicPr>
      <xdr:blipFill>
        <a:blip r:embed="rId3"/>
        <a:stretch>
          <a:fillRect/>
        </a:stretch>
      </xdr:blipFill>
      <xdr:spPr>
        <a:xfrm>
          <a:off x="1496060" y="10533380"/>
          <a:ext cx="1607185" cy="872490"/>
        </a:xfrm>
        <a:prstGeom prst="rect">
          <a:avLst/>
        </a:prstGeom>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204470</xdr:colOff>
      <xdr:row>2</xdr:row>
      <xdr:rowOff>0</xdr:rowOff>
    </xdr:from>
    <xdr:to>
      <xdr:col>2</xdr:col>
      <xdr:colOff>1400175</xdr:colOff>
      <xdr:row>3</xdr:row>
      <xdr:rowOff>77470</xdr:rowOff>
    </xdr:to>
    <xdr:pic>
      <xdr:nvPicPr>
        <xdr:cNvPr id="2" name="图片 1" descr="档案柜"/>
        <xdr:cNvPicPr>
          <a:picLocks noChangeAspect="1"/>
        </xdr:cNvPicPr>
      </xdr:nvPicPr>
      <xdr:blipFill>
        <a:blip r:embed="rId1" cstate="print"/>
        <a:stretch>
          <a:fillRect/>
        </a:stretch>
      </xdr:blipFill>
      <xdr:spPr>
        <a:xfrm>
          <a:off x="2351405" y="812800"/>
          <a:ext cx="1195705" cy="1400175"/>
        </a:xfrm>
        <a:prstGeom prst="rect">
          <a:avLst/>
        </a:prstGeom>
      </xdr:spPr>
    </xdr:pic>
    <xdr:clientData/>
  </xdr:twoCellAnchor>
  <xdr:twoCellAnchor editAs="oneCell">
    <xdr:from>
      <xdr:col>2</xdr:col>
      <xdr:colOff>206375</xdr:colOff>
      <xdr:row>2</xdr:row>
      <xdr:rowOff>56515</xdr:rowOff>
    </xdr:from>
    <xdr:to>
      <xdr:col>2</xdr:col>
      <xdr:colOff>1409700</xdr:colOff>
      <xdr:row>2</xdr:row>
      <xdr:rowOff>1263650</xdr:rowOff>
    </xdr:to>
    <xdr:pic>
      <xdr:nvPicPr>
        <xdr:cNvPr id="3" name="图片 2" descr="心语信箱"/>
        <xdr:cNvPicPr>
          <a:picLocks noChangeAspect="1"/>
        </xdr:cNvPicPr>
      </xdr:nvPicPr>
      <xdr:blipFill>
        <a:blip r:embed="rId2" cstate="print"/>
        <a:stretch>
          <a:fillRect/>
        </a:stretch>
      </xdr:blipFill>
      <xdr:spPr>
        <a:xfrm>
          <a:off x="2353310" y="869315"/>
          <a:ext cx="1203325" cy="1207135"/>
        </a:xfrm>
        <a:prstGeom prst="rect">
          <a:avLst/>
        </a:prstGeom>
      </xdr:spPr>
    </xdr:pic>
    <xdr:clientData/>
  </xdr:twoCellAnchor>
  <xdr:twoCellAnchor editAs="oneCell">
    <xdr:from>
      <xdr:col>2</xdr:col>
      <xdr:colOff>208915</xdr:colOff>
      <xdr:row>3</xdr:row>
      <xdr:rowOff>0</xdr:rowOff>
    </xdr:from>
    <xdr:to>
      <xdr:col>2</xdr:col>
      <xdr:colOff>1323340</xdr:colOff>
      <xdr:row>3</xdr:row>
      <xdr:rowOff>1163320</xdr:rowOff>
    </xdr:to>
    <xdr:pic>
      <xdr:nvPicPr>
        <xdr:cNvPr id="4" name="图片 3" descr="布艺沙发"/>
        <xdr:cNvPicPr>
          <a:picLocks noChangeAspect="1"/>
        </xdr:cNvPicPr>
      </xdr:nvPicPr>
      <xdr:blipFill>
        <a:blip r:embed="rId3" cstate="print"/>
        <a:stretch>
          <a:fillRect/>
        </a:stretch>
      </xdr:blipFill>
      <xdr:spPr>
        <a:xfrm>
          <a:off x="2355850" y="2135505"/>
          <a:ext cx="1114425" cy="1163320"/>
        </a:xfrm>
        <a:prstGeom prst="rect">
          <a:avLst/>
        </a:prstGeom>
      </xdr:spPr>
    </xdr:pic>
    <xdr:clientData/>
  </xdr:twoCellAnchor>
  <xdr:twoCellAnchor editAs="oneCell">
    <xdr:from>
      <xdr:col>2</xdr:col>
      <xdr:colOff>221615</xdr:colOff>
      <xdr:row>3</xdr:row>
      <xdr:rowOff>0</xdr:rowOff>
    </xdr:from>
    <xdr:to>
      <xdr:col>2</xdr:col>
      <xdr:colOff>1382395</xdr:colOff>
      <xdr:row>4</xdr:row>
      <xdr:rowOff>189230</xdr:rowOff>
    </xdr:to>
    <xdr:pic>
      <xdr:nvPicPr>
        <xdr:cNvPr id="5" name="图片 4" descr="茶几"/>
        <xdr:cNvPicPr>
          <a:picLocks noChangeAspect="1"/>
        </xdr:cNvPicPr>
      </xdr:nvPicPr>
      <xdr:blipFill>
        <a:blip r:embed="rId4" cstate="print"/>
        <a:stretch>
          <a:fillRect/>
        </a:stretch>
      </xdr:blipFill>
      <xdr:spPr>
        <a:xfrm>
          <a:off x="2368550" y="2135505"/>
          <a:ext cx="1160780" cy="1802130"/>
        </a:xfrm>
        <a:prstGeom prst="rect">
          <a:avLst/>
        </a:prstGeom>
      </xdr:spPr>
    </xdr:pic>
    <xdr:clientData/>
  </xdr:twoCellAnchor>
  <xdr:twoCellAnchor editAs="oneCell">
    <xdr:from>
      <xdr:col>2</xdr:col>
      <xdr:colOff>118745</xdr:colOff>
      <xdr:row>3</xdr:row>
      <xdr:rowOff>0</xdr:rowOff>
    </xdr:from>
    <xdr:to>
      <xdr:col>3</xdr:col>
      <xdr:colOff>0</xdr:colOff>
      <xdr:row>3</xdr:row>
      <xdr:rowOff>1245235</xdr:rowOff>
    </xdr:to>
    <xdr:pic>
      <xdr:nvPicPr>
        <xdr:cNvPr id="6" name="图片 5" descr="单人小沙发"/>
        <xdr:cNvPicPr>
          <a:picLocks noChangeAspect="1"/>
        </xdr:cNvPicPr>
      </xdr:nvPicPr>
      <xdr:blipFill>
        <a:blip r:embed="rId5" cstate="print"/>
        <a:stretch>
          <a:fillRect/>
        </a:stretch>
      </xdr:blipFill>
      <xdr:spPr>
        <a:xfrm>
          <a:off x="2265680" y="2135505"/>
          <a:ext cx="1564640" cy="1245235"/>
        </a:xfrm>
        <a:prstGeom prst="rect">
          <a:avLst/>
        </a:prstGeom>
      </xdr:spPr>
    </xdr:pic>
    <xdr:clientData/>
  </xdr:twoCellAnchor>
  <xdr:twoCellAnchor editAs="oneCell">
    <xdr:from>
      <xdr:col>2</xdr:col>
      <xdr:colOff>211455</xdr:colOff>
      <xdr:row>3</xdr:row>
      <xdr:rowOff>0</xdr:rowOff>
    </xdr:from>
    <xdr:to>
      <xdr:col>3</xdr:col>
      <xdr:colOff>0</xdr:colOff>
      <xdr:row>3</xdr:row>
      <xdr:rowOff>1334135</xdr:rowOff>
    </xdr:to>
    <xdr:pic>
      <xdr:nvPicPr>
        <xdr:cNvPr id="7" name="图片 6" descr="小矮凳"/>
        <xdr:cNvPicPr>
          <a:picLocks noChangeAspect="1"/>
        </xdr:cNvPicPr>
      </xdr:nvPicPr>
      <xdr:blipFill>
        <a:blip r:embed="rId6" cstate="print"/>
        <a:stretch>
          <a:fillRect/>
        </a:stretch>
      </xdr:blipFill>
      <xdr:spPr>
        <a:xfrm>
          <a:off x="2358390" y="2135505"/>
          <a:ext cx="1471930" cy="1334135"/>
        </a:xfrm>
        <a:prstGeom prst="rect">
          <a:avLst/>
        </a:prstGeom>
      </xdr:spPr>
    </xdr:pic>
    <xdr:clientData/>
  </xdr:twoCellAnchor>
  <xdr:twoCellAnchor editAs="oneCell">
    <xdr:from>
      <xdr:col>2</xdr:col>
      <xdr:colOff>149225</xdr:colOff>
      <xdr:row>3</xdr:row>
      <xdr:rowOff>84455</xdr:rowOff>
    </xdr:from>
    <xdr:to>
      <xdr:col>3</xdr:col>
      <xdr:colOff>0</xdr:colOff>
      <xdr:row>3</xdr:row>
      <xdr:rowOff>1549400</xdr:rowOff>
    </xdr:to>
    <xdr:pic>
      <xdr:nvPicPr>
        <xdr:cNvPr id="8" name="图片 7" descr="沙盘"/>
        <xdr:cNvPicPr>
          <a:picLocks noChangeAspect="1"/>
        </xdr:cNvPicPr>
      </xdr:nvPicPr>
      <xdr:blipFill>
        <a:blip r:embed="rId7" cstate="print"/>
        <a:stretch>
          <a:fillRect/>
        </a:stretch>
      </xdr:blipFill>
      <xdr:spPr>
        <a:xfrm>
          <a:off x="2296160" y="2219960"/>
          <a:ext cx="1534160" cy="1464945"/>
        </a:xfrm>
        <a:prstGeom prst="rect">
          <a:avLst/>
        </a:prstGeom>
      </xdr:spPr>
    </xdr:pic>
    <xdr:clientData/>
  </xdr:twoCellAnchor>
  <xdr:twoCellAnchor editAs="oneCell">
    <xdr:from>
      <xdr:col>2</xdr:col>
      <xdr:colOff>417830</xdr:colOff>
      <xdr:row>4</xdr:row>
      <xdr:rowOff>54610</xdr:rowOff>
    </xdr:from>
    <xdr:to>
      <xdr:col>2</xdr:col>
      <xdr:colOff>1128395</xdr:colOff>
      <xdr:row>4</xdr:row>
      <xdr:rowOff>1320800</xdr:rowOff>
    </xdr:to>
    <xdr:pic>
      <xdr:nvPicPr>
        <xdr:cNvPr id="9" name="图片 8" descr="心理测评"/>
        <xdr:cNvPicPr>
          <a:picLocks noChangeAspect="1"/>
        </xdr:cNvPicPr>
      </xdr:nvPicPr>
      <xdr:blipFill>
        <a:blip r:embed="rId8" cstate="print"/>
        <a:stretch>
          <a:fillRect/>
        </a:stretch>
      </xdr:blipFill>
      <xdr:spPr>
        <a:xfrm>
          <a:off x="2564765" y="3803015"/>
          <a:ext cx="710565" cy="1266190"/>
        </a:xfrm>
        <a:prstGeom prst="rect">
          <a:avLst/>
        </a:prstGeom>
      </xdr:spPr>
    </xdr:pic>
    <xdr:clientData/>
  </xdr:twoCellAnchor>
  <xdr:twoCellAnchor editAs="oneCell">
    <xdr:from>
      <xdr:col>2</xdr:col>
      <xdr:colOff>171450</xdr:colOff>
      <xdr:row>5</xdr:row>
      <xdr:rowOff>0</xdr:rowOff>
    </xdr:from>
    <xdr:to>
      <xdr:col>3</xdr:col>
      <xdr:colOff>0</xdr:colOff>
      <xdr:row>5</xdr:row>
      <xdr:rowOff>1361440</xdr:rowOff>
    </xdr:to>
    <xdr:pic>
      <xdr:nvPicPr>
        <xdr:cNvPr id="10" name="图片 9" descr="书橱"/>
        <xdr:cNvPicPr>
          <a:picLocks noChangeAspect="1"/>
        </xdr:cNvPicPr>
      </xdr:nvPicPr>
      <xdr:blipFill>
        <a:blip r:embed="rId9" cstate="print"/>
        <a:stretch>
          <a:fillRect/>
        </a:stretch>
      </xdr:blipFill>
      <xdr:spPr>
        <a:xfrm>
          <a:off x="2318385" y="5158105"/>
          <a:ext cx="1511935" cy="1361440"/>
        </a:xfrm>
        <a:prstGeom prst="rect">
          <a:avLst/>
        </a:prstGeom>
      </xdr:spPr>
    </xdr:pic>
    <xdr:clientData/>
  </xdr:twoCellAnchor>
  <xdr:twoCellAnchor editAs="oneCell">
    <xdr:from>
      <xdr:col>2</xdr:col>
      <xdr:colOff>142240</xdr:colOff>
      <xdr:row>5</xdr:row>
      <xdr:rowOff>65405</xdr:rowOff>
    </xdr:from>
    <xdr:to>
      <xdr:col>3</xdr:col>
      <xdr:colOff>0</xdr:colOff>
      <xdr:row>5</xdr:row>
      <xdr:rowOff>1555750</xdr:rowOff>
    </xdr:to>
    <xdr:pic>
      <xdr:nvPicPr>
        <xdr:cNvPr id="11" name="图片 10" descr="宣泄人"/>
        <xdr:cNvPicPr>
          <a:picLocks noChangeAspect="1"/>
        </xdr:cNvPicPr>
      </xdr:nvPicPr>
      <xdr:blipFill>
        <a:blip r:embed="rId10" cstate="print"/>
        <a:stretch>
          <a:fillRect/>
        </a:stretch>
      </xdr:blipFill>
      <xdr:spPr>
        <a:xfrm>
          <a:off x="2289175" y="5223510"/>
          <a:ext cx="1541145" cy="1490345"/>
        </a:xfrm>
        <a:prstGeom prst="rect">
          <a:avLst/>
        </a:prstGeom>
      </xdr:spPr>
    </xdr:pic>
    <xdr:clientData/>
  </xdr:twoCellAnchor>
  <xdr:twoCellAnchor editAs="oneCell">
    <xdr:from>
      <xdr:col>2</xdr:col>
      <xdr:colOff>139065</xdr:colOff>
      <xdr:row>6</xdr:row>
      <xdr:rowOff>10795</xdr:rowOff>
    </xdr:from>
    <xdr:to>
      <xdr:col>3</xdr:col>
      <xdr:colOff>0</xdr:colOff>
      <xdr:row>6</xdr:row>
      <xdr:rowOff>1587500</xdr:rowOff>
    </xdr:to>
    <xdr:pic>
      <xdr:nvPicPr>
        <xdr:cNvPr id="12" name="图片 11" descr="音乐减压放松"/>
        <xdr:cNvPicPr>
          <a:picLocks noChangeAspect="1"/>
        </xdr:cNvPicPr>
      </xdr:nvPicPr>
      <xdr:blipFill>
        <a:blip r:embed="rId11" cstate="print"/>
        <a:stretch>
          <a:fillRect/>
        </a:stretch>
      </xdr:blipFill>
      <xdr:spPr>
        <a:xfrm>
          <a:off x="2286000" y="7035800"/>
          <a:ext cx="1544320" cy="1576705"/>
        </a:xfrm>
        <a:prstGeom prst="rect">
          <a:avLst/>
        </a:prstGeom>
      </xdr:spPr>
    </xdr:pic>
    <xdr:clientData/>
  </xdr:twoCellAnchor>
  <xdr:twoCellAnchor editAs="oneCell">
    <xdr:from>
      <xdr:col>2</xdr:col>
      <xdr:colOff>172720</xdr:colOff>
      <xdr:row>7</xdr:row>
      <xdr:rowOff>73660</xdr:rowOff>
    </xdr:from>
    <xdr:to>
      <xdr:col>2</xdr:col>
      <xdr:colOff>1504950</xdr:colOff>
      <xdr:row>7</xdr:row>
      <xdr:rowOff>1574800</xdr:rowOff>
    </xdr:to>
    <xdr:pic>
      <xdr:nvPicPr>
        <xdr:cNvPr id="13" name="图片 12" descr="隔断"/>
        <xdr:cNvPicPr>
          <a:picLocks noChangeAspect="1"/>
        </xdr:cNvPicPr>
      </xdr:nvPicPr>
      <xdr:blipFill>
        <a:blip r:embed="rId12" cstate="print"/>
        <a:stretch>
          <a:fillRect/>
        </a:stretch>
      </xdr:blipFill>
      <xdr:spPr>
        <a:xfrm>
          <a:off x="2319655" y="8736965"/>
          <a:ext cx="1332230" cy="1501140"/>
        </a:xfrm>
        <a:prstGeom prst="rect">
          <a:avLst/>
        </a:prstGeom>
      </xdr:spPr>
    </xdr:pic>
    <xdr:clientData/>
  </xdr:twoCellAnchor>
  <xdr:twoCellAnchor editAs="oneCell">
    <xdr:from>
      <xdr:col>2</xdr:col>
      <xdr:colOff>263525</xdr:colOff>
      <xdr:row>8</xdr:row>
      <xdr:rowOff>44450</xdr:rowOff>
    </xdr:from>
    <xdr:to>
      <xdr:col>2</xdr:col>
      <xdr:colOff>1186815</xdr:colOff>
      <xdr:row>8</xdr:row>
      <xdr:rowOff>1584325</xdr:rowOff>
    </xdr:to>
    <xdr:pic>
      <xdr:nvPicPr>
        <xdr:cNvPr id="14" name="图片 13" descr="心理挂图"/>
        <xdr:cNvPicPr>
          <a:picLocks noChangeAspect="1"/>
        </xdr:cNvPicPr>
      </xdr:nvPicPr>
      <xdr:blipFill>
        <a:blip r:embed="rId13" cstate="print"/>
        <a:stretch>
          <a:fillRect/>
        </a:stretch>
      </xdr:blipFill>
      <xdr:spPr>
        <a:xfrm>
          <a:off x="2410460" y="10335260"/>
          <a:ext cx="923290" cy="1539875"/>
        </a:xfrm>
        <a:prstGeom prst="rect">
          <a:avLst/>
        </a:prstGeom>
      </xdr:spPr>
    </xdr:pic>
    <xdr:clientData/>
  </xdr:twoCellAnchor>
  <xdr:twoCellAnchor editAs="oneCell">
    <xdr:from>
      <xdr:col>2</xdr:col>
      <xdr:colOff>339725</xdr:colOff>
      <xdr:row>9</xdr:row>
      <xdr:rowOff>26035</xdr:rowOff>
    </xdr:from>
    <xdr:to>
      <xdr:col>2</xdr:col>
      <xdr:colOff>1264285</xdr:colOff>
      <xdr:row>9</xdr:row>
      <xdr:rowOff>1554480</xdr:rowOff>
    </xdr:to>
    <xdr:pic>
      <xdr:nvPicPr>
        <xdr:cNvPr id="15" name="图片 14" descr="时钟"/>
        <xdr:cNvPicPr>
          <a:picLocks noChangeAspect="1"/>
        </xdr:cNvPicPr>
      </xdr:nvPicPr>
      <xdr:blipFill>
        <a:blip r:embed="rId14"/>
        <a:stretch>
          <a:fillRect/>
        </a:stretch>
      </xdr:blipFill>
      <xdr:spPr>
        <a:xfrm>
          <a:off x="2486660" y="11944350"/>
          <a:ext cx="924560" cy="1528445"/>
        </a:xfrm>
        <a:prstGeom prst="rect">
          <a:avLst/>
        </a:prstGeom>
      </xdr:spPr>
    </xdr:pic>
    <xdr:clientData/>
  </xdr:twoCellAnchor>
  <xdr:twoCellAnchor editAs="oneCell">
    <xdr:from>
      <xdr:col>2</xdr:col>
      <xdr:colOff>247650</xdr:colOff>
      <xdr:row>10</xdr:row>
      <xdr:rowOff>55880</xdr:rowOff>
    </xdr:from>
    <xdr:to>
      <xdr:col>2</xdr:col>
      <xdr:colOff>1423670</xdr:colOff>
      <xdr:row>10</xdr:row>
      <xdr:rowOff>1421765</xdr:rowOff>
    </xdr:to>
    <xdr:pic>
      <xdr:nvPicPr>
        <xdr:cNvPr id="16" name="图片 15" descr="O1CN01blAJW326SKRF0IIUw_!!2901787660"/>
        <xdr:cNvPicPr>
          <a:picLocks noChangeAspect="1"/>
        </xdr:cNvPicPr>
      </xdr:nvPicPr>
      <xdr:blipFill>
        <a:blip r:embed="rId15" cstate="print"/>
        <a:stretch>
          <a:fillRect/>
        </a:stretch>
      </xdr:blipFill>
      <xdr:spPr>
        <a:xfrm>
          <a:off x="2394585" y="13601700"/>
          <a:ext cx="1176020" cy="136588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68"/>
  <sheetViews>
    <sheetView topLeftCell="A17" workbookViewId="0">
      <selection activeCell="E46" sqref="E46:E47"/>
    </sheetView>
  </sheetViews>
  <sheetFormatPr defaultColWidth="9" defaultRowHeight="13.5" outlineLevelCol="6"/>
  <cols>
    <col min="1" max="1" width="6.63333333333333" style="229" customWidth="1"/>
    <col min="2" max="2" width="7.90833333333333" style="3" customWidth="1"/>
    <col min="3" max="3" width="27.0916666666667" style="230" customWidth="1"/>
    <col min="4" max="4" width="27" style="231" customWidth="1"/>
    <col min="5" max="5" width="7.63333333333333" style="3" customWidth="1"/>
    <col min="6" max="7" width="6.09166666666667" customWidth="1"/>
  </cols>
  <sheetData>
    <row r="1" ht="24" customHeight="1" spans="1:4">
      <c r="A1" s="256" t="s">
        <v>0</v>
      </c>
      <c r="B1" s="257"/>
      <c r="C1" s="258"/>
      <c r="D1" s="259"/>
    </row>
    <row r="2" ht="24" customHeight="1" spans="1:7">
      <c r="A2" s="232" t="s">
        <v>1</v>
      </c>
      <c r="B2" s="233" t="s">
        <v>2</v>
      </c>
      <c r="C2" s="234" t="s">
        <v>3</v>
      </c>
      <c r="D2" s="235" t="s">
        <v>4</v>
      </c>
      <c r="E2" s="4" t="s">
        <v>5</v>
      </c>
      <c r="F2" t="s">
        <v>6</v>
      </c>
      <c r="G2" t="s">
        <v>7</v>
      </c>
    </row>
    <row r="3" ht="14.15" customHeight="1" spans="1:5">
      <c r="A3" s="237">
        <v>1</v>
      </c>
      <c r="B3" s="2">
        <v>1</v>
      </c>
      <c r="C3" s="203" t="s">
        <v>8</v>
      </c>
      <c r="D3" s="238" t="s">
        <v>9</v>
      </c>
      <c r="E3" s="233">
        <v>1</v>
      </c>
    </row>
    <row r="4" ht="14.15" customHeight="1" spans="1:6">
      <c r="A4" s="237">
        <v>2</v>
      </c>
      <c r="B4" s="2">
        <v>1</v>
      </c>
      <c r="C4" s="203" t="s">
        <v>8</v>
      </c>
      <c r="D4" s="238" t="s">
        <v>10</v>
      </c>
      <c r="E4" s="4">
        <v>56</v>
      </c>
      <c r="F4">
        <v>1</v>
      </c>
    </row>
    <row r="5" ht="14.15" customHeight="1" spans="1:6">
      <c r="A5" s="237">
        <v>3</v>
      </c>
      <c r="B5" s="2">
        <v>1</v>
      </c>
      <c r="C5" s="203" t="s">
        <v>8</v>
      </c>
      <c r="D5" s="238" t="s">
        <v>11</v>
      </c>
      <c r="E5" s="4">
        <v>112</v>
      </c>
      <c r="F5">
        <v>1</v>
      </c>
    </row>
    <row r="6" ht="14.15" customHeight="1" spans="1:6">
      <c r="A6" s="237">
        <v>4</v>
      </c>
      <c r="B6" s="2">
        <v>1</v>
      </c>
      <c r="C6" s="203" t="s">
        <v>8</v>
      </c>
      <c r="D6" s="238" t="s">
        <v>12</v>
      </c>
      <c r="E6" s="4">
        <v>2</v>
      </c>
      <c r="F6">
        <v>1</v>
      </c>
    </row>
    <row r="7" ht="14.15" customHeight="1" spans="1:7">
      <c r="A7" s="237">
        <v>5</v>
      </c>
      <c r="B7" s="2">
        <v>1</v>
      </c>
      <c r="C7" s="203" t="s">
        <v>8</v>
      </c>
      <c r="D7" s="238" t="s">
        <v>13</v>
      </c>
      <c r="E7" s="4">
        <v>2</v>
      </c>
      <c r="F7">
        <v>1</v>
      </c>
      <c r="G7">
        <v>3</v>
      </c>
    </row>
    <row r="8" ht="14.15" customHeight="1" spans="1:6">
      <c r="A8" s="237">
        <v>6</v>
      </c>
      <c r="B8" s="2">
        <v>1</v>
      </c>
      <c r="C8" s="203" t="s">
        <v>8</v>
      </c>
      <c r="D8" s="238" t="s">
        <v>14</v>
      </c>
      <c r="E8" s="4">
        <v>1</v>
      </c>
      <c r="F8">
        <v>1</v>
      </c>
    </row>
    <row r="9" ht="14.15" customHeight="1" spans="1:7">
      <c r="A9" s="237">
        <v>7</v>
      </c>
      <c r="B9" s="2">
        <v>1</v>
      </c>
      <c r="C9" s="203" t="s">
        <v>8</v>
      </c>
      <c r="D9" s="238" t="s">
        <v>15</v>
      </c>
      <c r="E9" s="4">
        <v>2</v>
      </c>
      <c r="F9">
        <v>1</v>
      </c>
      <c r="G9">
        <v>2</v>
      </c>
    </row>
    <row r="10" ht="14.15" customHeight="1" spans="1:7">
      <c r="A10" s="237">
        <v>8</v>
      </c>
      <c r="B10" s="2">
        <v>1</v>
      </c>
      <c r="C10" s="203" t="s">
        <v>16</v>
      </c>
      <c r="D10" s="238" t="s">
        <v>17</v>
      </c>
      <c r="E10" s="4">
        <v>10</v>
      </c>
      <c r="F10">
        <v>1</v>
      </c>
      <c r="G10">
        <v>17</v>
      </c>
    </row>
    <row r="11" ht="14.15" customHeight="1" spans="1:7">
      <c r="A11" s="237">
        <v>9</v>
      </c>
      <c r="B11" s="2">
        <v>1</v>
      </c>
      <c r="C11" s="203" t="s">
        <v>16</v>
      </c>
      <c r="D11" s="238" t="s">
        <v>18</v>
      </c>
      <c r="E11" s="4">
        <v>10</v>
      </c>
      <c r="F11">
        <v>1</v>
      </c>
      <c r="G11">
        <v>46</v>
      </c>
    </row>
    <row r="12" ht="14.15" customHeight="1" spans="1:5">
      <c r="A12" s="237">
        <v>10</v>
      </c>
      <c r="B12" s="2">
        <v>1</v>
      </c>
      <c r="C12" s="203" t="s">
        <v>19</v>
      </c>
      <c r="D12" s="238" t="s">
        <v>9</v>
      </c>
      <c r="E12" s="233">
        <v>1</v>
      </c>
    </row>
    <row r="13" ht="14.15" customHeight="1" spans="1:5">
      <c r="A13" s="237">
        <v>11</v>
      </c>
      <c r="B13" s="2">
        <v>1</v>
      </c>
      <c r="C13" s="203" t="s">
        <v>19</v>
      </c>
      <c r="D13" s="238" t="s">
        <v>20</v>
      </c>
      <c r="E13" s="233">
        <v>29</v>
      </c>
    </row>
    <row r="14" ht="14.15" customHeight="1" spans="1:5">
      <c r="A14" s="237">
        <v>12</v>
      </c>
      <c r="B14" s="2">
        <v>1</v>
      </c>
      <c r="C14" s="203" t="s">
        <v>21</v>
      </c>
      <c r="D14" s="238" t="s">
        <v>9</v>
      </c>
      <c r="E14" s="233">
        <v>1</v>
      </c>
    </row>
    <row r="15" ht="14.15" customHeight="1" spans="1:6">
      <c r="A15" s="237">
        <v>13</v>
      </c>
      <c r="B15" s="2">
        <v>1</v>
      </c>
      <c r="C15" s="203" t="s">
        <v>21</v>
      </c>
      <c r="D15" s="238" t="s">
        <v>22</v>
      </c>
      <c r="E15" s="4">
        <v>28</v>
      </c>
      <c r="F15">
        <v>1</v>
      </c>
    </row>
    <row r="16" ht="14.15" customHeight="1" spans="1:7">
      <c r="A16" s="237">
        <v>14</v>
      </c>
      <c r="B16" s="2">
        <v>1</v>
      </c>
      <c r="C16" s="203" t="s">
        <v>21</v>
      </c>
      <c r="D16" s="238" t="s">
        <v>23</v>
      </c>
      <c r="E16" s="4">
        <v>56</v>
      </c>
      <c r="F16">
        <v>1</v>
      </c>
      <c r="G16">
        <v>168</v>
      </c>
    </row>
    <row r="17" ht="14.15" customHeight="1" spans="1:7">
      <c r="A17" s="237">
        <v>15</v>
      </c>
      <c r="B17" s="2">
        <v>1</v>
      </c>
      <c r="C17" s="203" t="s">
        <v>21</v>
      </c>
      <c r="D17" s="238" t="s">
        <v>24</v>
      </c>
      <c r="E17" s="4">
        <v>1</v>
      </c>
      <c r="F17">
        <v>1</v>
      </c>
      <c r="G17">
        <v>1</v>
      </c>
    </row>
    <row r="18" ht="14.15" customHeight="1" spans="1:6">
      <c r="A18" s="237">
        <v>16</v>
      </c>
      <c r="B18" s="2">
        <v>1</v>
      </c>
      <c r="C18" s="203" t="s">
        <v>21</v>
      </c>
      <c r="D18" s="238" t="s">
        <v>25</v>
      </c>
      <c r="E18" s="4">
        <v>1</v>
      </c>
      <c r="F18">
        <v>1</v>
      </c>
    </row>
    <row r="19" ht="14.15" customHeight="1" spans="1:5">
      <c r="A19" s="237">
        <v>17</v>
      </c>
      <c r="B19" s="2">
        <v>1</v>
      </c>
      <c r="C19" s="203" t="s">
        <v>21</v>
      </c>
      <c r="D19" s="238" t="s">
        <v>20</v>
      </c>
      <c r="E19" s="233">
        <v>29</v>
      </c>
    </row>
    <row r="20" ht="14.15" customHeight="1" spans="1:5">
      <c r="A20" s="237">
        <v>18</v>
      </c>
      <c r="B20" s="2">
        <v>1</v>
      </c>
      <c r="C20" s="203" t="s">
        <v>26</v>
      </c>
      <c r="D20" s="238" t="s">
        <v>9</v>
      </c>
      <c r="E20" s="233">
        <v>1</v>
      </c>
    </row>
    <row r="21" ht="14.15" customHeight="1" spans="1:7">
      <c r="A21" s="237">
        <v>19</v>
      </c>
      <c r="B21" s="2">
        <v>1</v>
      </c>
      <c r="C21" s="203" t="s">
        <v>26</v>
      </c>
      <c r="D21" s="238" t="s">
        <v>27</v>
      </c>
      <c r="E21" s="4">
        <v>112</v>
      </c>
      <c r="F21">
        <v>1</v>
      </c>
      <c r="G21">
        <v>112</v>
      </c>
    </row>
    <row r="22" ht="14.15" customHeight="1" spans="1:6">
      <c r="A22" s="237">
        <v>20</v>
      </c>
      <c r="B22" s="2">
        <v>1</v>
      </c>
      <c r="C22" s="203" t="s">
        <v>26</v>
      </c>
      <c r="D22" s="115" t="s">
        <v>28</v>
      </c>
      <c r="E22" s="4">
        <v>4</v>
      </c>
      <c r="F22">
        <v>1</v>
      </c>
    </row>
    <row r="23" ht="14.15" customHeight="1" spans="1:6">
      <c r="A23" s="237">
        <v>21</v>
      </c>
      <c r="B23" s="2">
        <v>1</v>
      </c>
      <c r="C23" s="203" t="s">
        <v>26</v>
      </c>
      <c r="D23" s="115" t="s">
        <v>29</v>
      </c>
      <c r="E23" s="4">
        <v>4</v>
      </c>
      <c r="F23">
        <v>1</v>
      </c>
    </row>
    <row r="24" ht="14.15" customHeight="1" spans="1:5">
      <c r="A24" s="237">
        <v>22</v>
      </c>
      <c r="B24" s="2">
        <v>1</v>
      </c>
      <c r="C24" s="203" t="s">
        <v>30</v>
      </c>
      <c r="D24" s="238"/>
      <c r="E24" s="4"/>
    </row>
    <row r="25" ht="14.15" customHeight="1" spans="1:5">
      <c r="A25" s="237">
        <v>23</v>
      </c>
      <c r="B25" s="2">
        <v>1</v>
      </c>
      <c r="C25" s="203" t="s">
        <v>31</v>
      </c>
      <c r="D25" s="238" t="s">
        <v>9</v>
      </c>
      <c r="E25" s="233">
        <v>1</v>
      </c>
    </row>
    <row r="26" ht="14.15" customHeight="1" spans="1:5">
      <c r="A26" s="237">
        <v>24</v>
      </c>
      <c r="B26" s="2">
        <v>1</v>
      </c>
      <c r="C26" s="203" t="s">
        <v>32</v>
      </c>
      <c r="D26" s="238" t="s">
        <v>9</v>
      </c>
      <c r="E26" s="233">
        <v>1</v>
      </c>
    </row>
    <row r="27" ht="14.15" customHeight="1" spans="1:7">
      <c r="A27" s="237">
        <v>25</v>
      </c>
      <c r="B27" s="2">
        <v>1</v>
      </c>
      <c r="C27" s="203" t="s">
        <v>32</v>
      </c>
      <c r="D27" s="106" t="s">
        <v>33</v>
      </c>
      <c r="E27" s="4">
        <v>20</v>
      </c>
      <c r="F27">
        <v>1</v>
      </c>
      <c r="G27">
        <v>20</v>
      </c>
    </row>
    <row r="28" ht="14.15" customHeight="1" spans="1:7">
      <c r="A28" s="237">
        <v>26</v>
      </c>
      <c r="B28" s="2">
        <v>1</v>
      </c>
      <c r="C28" s="203" t="s">
        <v>32</v>
      </c>
      <c r="D28" s="106" t="s">
        <v>34</v>
      </c>
      <c r="E28" s="4">
        <v>1</v>
      </c>
      <c r="F28">
        <v>1</v>
      </c>
      <c r="G28">
        <v>1</v>
      </c>
    </row>
    <row r="29" ht="14.15" customHeight="1" spans="1:6">
      <c r="A29" s="237">
        <v>27</v>
      </c>
      <c r="B29" s="2">
        <v>1</v>
      </c>
      <c r="C29" s="203" t="s">
        <v>32</v>
      </c>
      <c r="D29" s="106" t="s">
        <v>35</v>
      </c>
      <c r="E29" s="4">
        <v>12</v>
      </c>
      <c r="F29">
        <v>1</v>
      </c>
    </row>
    <row r="30" ht="14.15" customHeight="1" spans="1:5">
      <c r="A30" s="237">
        <v>28</v>
      </c>
      <c r="B30" s="2">
        <v>1</v>
      </c>
      <c r="C30" s="203" t="s">
        <v>36</v>
      </c>
      <c r="D30" s="238" t="s">
        <v>9</v>
      </c>
      <c r="E30" s="233">
        <v>1</v>
      </c>
    </row>
    <row r="31" ht="14.15" customHeight="1" spans="1:7">
      <c r="A31" s="237">
        <v>29</v>
      </c>
      <c r="B31" s="2">
        <v>1</v>
      </c>
      <c r="C31" s="203" t="s">
        <v>36</v>
      </c>
      <c r="D31" s="106" t="s">
        <v>37</v>
      </c>
      <c r="E31" s="4">
        <v>16</v>
      </c>
      <c r="F31">
        <v>1</v>
      </c>
      <c r="G31">
        <v>252</v>
      </c>
    </row>
    <row r="32" ht="14.15" customHeight="1" spans="1:6">
      <c r="A32" s="237">
        <v>30</v>
      </c>
      <c r="B32" s="2">
        <v>1</v>
      </c>
      <c r="C32" s="203" t="s">
        <v>36</v>
      </c>
      <c r="D32" s="260" t="s">
        <v>28</v>
      </c>
      <c r="E32" s="4">
        <v>4</v>
      </c>
      <c r="F32">
        <v>1</v>
      </c>
    </row>
    <row r="33" ht="14.15" customHeight="1" spans="1:6">
      <c r="A33" s="237">
        <v>31</v>
      </c>
      <c r="B33" s="2">
        <v>1</v>
      </c>
      <c r="C33" s="203" t="s">
        <v>36</v>
      </c>
      <c r="D33" s="106" t="s">
        <v>29</v>
      </c>
      <c r="E33" s="4">
        <v>2</v>
      </c>
      <c r="F33">
        <v>1</v>
      </c>
    </row>
    <row r="34" ht="14.15" customHeight="1" spans="1:6">
      <c r="A34" s="237">
        <v>32</v>
      </c>
      <c r="B34" s="2">
        <v>1</v>
      </c>
      <c r="C34" s="203" t="s">
        <v>36</v>
      </c>
      <c r="D34" s="106" t="s">
        <v>38</v>
      </c>
      <c r="E34" s="2">
        <v>12</v>
      </c>
      <c r="F34">
        <v>1</v>
      </c>
    </row>
    <row r="35" ht="14.15" customHeight="1" spans="1:5">
      <c r="A35" s="237">
        <v>33</v>
      </c>
      <c r="B35" s="2">
        <v>1</v>
      </c>
      <c r="C35" s="203" t="s">
        <v>39</v>
      </c>
      <c r="D35" s="238" t="s">
        <v>9</v>
      </c>
      <c r="E35" s="233">
        <v>1</v>
      </c>
    </row>
    <row r="36" ht="14.15" customHeight="1" spans="1:6">
      <c r="A36" s="237">
        <v>34</v>
      </c>
      <c r="B36" s="2">
        <v>1</v>
      </c>
      <c r="C36" s="203" t="s">
        <v>39</v>
      </c>
      <c r="D36" s="106" t="s">
        <v>37</v>
      </c>
      <c r="E36" s="4">
        <v>16</v>
      </c>
      <c r="F36">
        <v>1</v>
      </c>
    </row>
    <row r="37" ht="14.15" customHeight="1" spans="1:7">
      <c r="A37" s="237">
        <v>35</v>
      </c>
      <c r="B37" s="2">
        <v>1</v>
      </c>
      <c r="C37" s="203" t="s">
        <v>39</v>
      </c>
      <c r="D37" s="260" t="s">
        <v>28</v>
      </c>
      <c r="E37" s="4">
        <v>4</v>
      </c>
      <c r="F37">
        <v>1</v>
      </c>
      <c r="G37">
        <v>12</v>
      </c>
    </row>
    <row r="38" ht="14.15" customHeight="1" spans="1:7">
      <c r="A38" s="237">
        <v>36</v>
      </c>
      <c r="B38" s="2">
        <v>1</v>
      </c>
      <c r="C38" s="203" t="s">
        <v>39</v>
      </c>
      <c r="D38" s="106" t="s">
        <v>29</v>
      </c>
      <c r="E38" s="4">
        <v>2</v>
      </c>
      <c r="F38">
        <v>1</v>
      </c>
      <c r="G38">
        <v>8</v>
      </c>
    </row>
    <row r="39" ht="14.15" customHeight="1" spans="1:7">
      <c r="A39" s="237">
        <v>37</v>
      </c>
      <c r="B39" s="2">
        <v>1</v>
      </c>
      <c r="C39" s="203" t="s">
        <v>39</v>
      </c>
      <c r="D39" s="106" t="s">
        <v>38</v>
      </c>
      <c r="E39" s="2">
        <v>12</v>
      </c>
      <c r="F39">
        <v>1</v>
      </c>
      <c r="G39">
        <v>24</v>
      </c>
    </row>
    <row r="40" ht="14.15" customHeight="1" spans="1:5">
      <c r="A40" s="237">
        <v>38</v>
      </c>
      <c r="B40" s="2">
        <v>2</v>
      </c>
      <c r="C40" s="203" t="s">
        <v>40</v>
      </c>
      <c r="D40" s="238" t="s">
        <v>9</v>
      </c>
      <c r="E40" s="233">
        <v>1</v>
      </c>
    </row>
    <row r="41" ht="14.15" customHeight="1" spans="1:7">
      <c r="A41" s="237">
        <v>39</v>
      </c>
      <c r="B41" s="2">
        <v>2</v>
      </c>
      <c r="C41" s="203" t="s">
        <v>40</v>
      </c>
      <c r="D41" s="238" t="s">
        <v>12</v>
      </c>
      <c r="E41" s="4">
        <v>2</v>
      </c>
      <c r="F41">
        <v>1</v>
      </c>
      <c r="G41">
        <v>4</v>
      </c>
    </row>
    <row r="42" ht="14.15" customHeight="1" spans="1:7">
      <c r="A42" s="237">
        <v>40</v>
      </c>
      <c r="B42" s="2">
        <v>2</v>
      </c>
      <c r="C42" s="203" t="s">
        <v>40</v>
      </c>
      <c r="D42" s="238" t="s">
        <v>41</v>
      </c>
      <c r="E42" s="4">
        <v>56</v>
      </c>
      <c r="F42">
        <v>1</v>
      </c>
      <c r="G42">
        <v>196</v>
      </c>
    </row>
    <row r="43" ht="14.15" customHeight="1" spans="1:7">
      <c r="A43" s="237">
        <v>41</v>
      </c>
      <c r="B43" s="2">
        <v>2</v>
      </c>
      <c r="C43" s="203" t="s">
        <v>40</v>
      </c>
      <c r="D43" s="238" t="s">
        <v>42</v>
      </c>
      <c r="E43" s="4">
        <v>112</v>
      </c>
      <c r="F43">
        <v>1</v>
      </c>
      <c r="G43">
        <v>392</v>
      </c>
    </row>
    <row r="44" ht="14.15" customHeight="1" spans="1:5">
      <c r="A44" s="237">
        <v>42</v>
      </c>
      <c r="B44" s="2">
        <v>2</v>
      </c>
      <c r="C44" s="203" t="s">
        <v>40</v>
      </c>
      <c r="D44" s="238" t="s">
        <v>20</v>
      </c>
      <c r="E44" s="233">
        <v>29</v>
      </c>
    </row>
    <row r="45" ht="14.15" customHeight="1" spans="1:7">
      <c r="A45" s="237">
        <v>43</v>
      </c>
      <c r="B45" s="2">
        <v>2</v>
      </c>
      <c r="C45" s="203" t="s">
        <v>40</v>
      </c>
      <c r="D45" s="238" t="s">
        <v>14</v>
      </c>
      <c r="E45" s="4">
        <v>2</v>
      </c>
      <c r="F45">
        <v>1</v>
      </c>
      <c r="G45">
        <v>3</v>
      </c>
    </row>
    <row r="46" ht="14.15" customHeight="1" spans="1:6">
      <c r="A46" s="237">
        <v>44</v>
      </c>
      <c r="B46" s="2">
        <v>2</v>
      </c>
      <c r="C46" s="203" t="s">
        <v>40</v>
      </c>
      <c r="D46" s="238" t="s">
        <v>18</v>
      </c>
      <c r="E46" s="4">
        <v>16</v>
      </c>
      <c r="F46">
        <v>1</v>
      </c>
    </row>
    <row r="47" ht="14.15" customHeight="1" spans="1:6">
      <c r="A47" s="237">
        <v>45</v>
      </c>
      <c r="B47" s="2">
        <v>2</v>
      </c>
      <c r="C47" s="203" t="s">
        <v>40</v>
      </c>
      <c r="D47" s="238" t="s">
        <v>17</v>
      </c>
      <c r="E47" s="4">
        <v>6</v>
      </c>
      <c r="F47">
        <v>1</v>
      </c>
    </row>
    <row r="48" ht="14.15" customHeight="1" spans="1:5">
      <c r="A48" s="237">
        <v>46</v>
      </c>
      <c r="B48" s="2">
        <v>2</v>
      </c>
      <c r="C48" s="203" t="s">
        <v>43</v>
      </c>
      <c r="D48" s="238"/>
      <c r="E48" s="4"/>
    </row>
    <row r="49" ht="14.15" customHeight="1" spans="1:5">
      <c r="A49" s="237">
        <v>47</v>
      </c>
      <c r="B49" s="2">
        <v>2</v>
      </c>
      <c r="C49" s="203" t="s">
        <v>44</v>
      </c>
      <c r="D49" s="238" t="s">
        <v>9</v>
      </c>
      <c r="E49" s="233">
        <v>1</v>
      </c>
    </row>
    <row r="50" ht="14.15" customHeight="1" spans="1:5">
      <c r="A50" s="237">
        <v>48</v>
      </c>
      <c r="B50" s="2">
        <v>3</v>
      </c>
      <c r="C50" s="203" t="s">
        <v>45</v>
      </c>
      <c r="D50" s="238" t="s">
        <v>9</v>
      </c>
      <c r="E50" s="233">
        <v>1</v>
      </c>
    </row>
    <row r="51" ht="14.15" customHeight="1" spans="1:5">
      <c r="A51" s="237">
        <v>49</v>
      </c>
      <c r="B51" s="2">
        <v>3</v>
      </c>
      <c r="C51" s="203" t="s">
        <v>46</v>
      </c>
      <c r="D51" s="238"/>
      <c r="E51" s="4"/>
    </row>
    <row r="52" ht="14.15" customHeight="1" spans="1:5">
      <c r="A52" s="237">
        <v>50</v>
      </c>
      <c r="B52" s="2">
        <v>3</v>
      </c>
      <c r="C52" s="203" t="s">
        <v>47</v>
      </c>
      <c r="D52" s="238" t="s">
        <v>9</v>
      </c>
      <c r="E52" s="233">
        <v>1</v>
      </c>
    </row>
    <row r="53" ht="14.15" customHeight="1" spans="1:6">
      <c r="A53" s="237">
        <v>51</v>
      </c>
      <c r="B53" s="2">
        <v>3</v>
      </c>
      <c r="C53" s="203" t="s">
        <v>47</v>
      </c>
      <c r="D53" s="238" t="s">
        <v>48</v>
      </c>
      <c r="E53" s="4">
        <v>56</v>
      </c>
      <c r="F53">
        <v>1</v>
      </c>
    </row>
    <row r="54" ht="14.15" customHeight="1" spans="1:6">
      <c r="A54" s="237">
        <v>52</v>
      </c>
      <c r="B54" s="2">
        <v>3</v>
      </c>
      <c r="C54" s="203" t="s">
        <v>47</v>
      </c>
      <c r="D54" s="238" t="s">
        <v>42</v>
      </c>
      <c r="E54" s="4">
        <v>112</v>
      </c>
      <c r="F54">
        <v>1</v>
      </c>
    </row>
    <row r="55" ht="14.15" customHeight="1" spans="1:6">
      <c r="A55" s="237">
        <v>53</v>
      </c>
      <c r="B55" s="2">
        <v>3</v>
      </c>
      <c r="C55" s="203" t="s">
        <v>47</v>
      </c>
      <c r="D55" s="238" t="s">
        <v>18</v>
      </c>
      <c r="E55" s="4">
        <v>20</v>
      </c>
      <c r="F55">
        <v>1</v>
      </c>
    </row>
    <row r="56" ht="14.15" customHeight="1" spans="1:6">
      <c r="A56" s="237">
        <v>54</v>
      </c>
      <c r="B56" s="2">
        <v>3</v>
      </c>
      <c r="C56" s="203" t="s">
        <v>47</v>
      </c>
      <c r="D56" s="238" t="s">
        <v>17</v>
      </c>
      <c r="E56" s="4">
        <v>1</v>
      </c>
      <c r="F56">
        <v>1</v>
      </c>
    </row>
    <row r="57" ht="14.15" customHeight="1" spans="1:5">
      <c r="A57" s="237">
        <v>55</v>
      </c>
      <c r="B57" s="2">
        <v>4</v>
      </c>
      <c r="C57" s="203" t="s">
        <v>49</v>
      </c>
      <c r="D57" s="106" t="s">
        <v>9</v>
      </c>
      <c r="E57" s="233">
        <v>1</v>
      </c>
    </row>
    <row r="58" ht="14.15" customHeight="1" spans="1:7">
      <c r="A58" s="237">
        <v>56</v>
      </c>
      <c r="B58" s="2">
        <v>4</v>
      </c>
      <c r="C58" s="203" t="s">
        <v>49</v>
      </c>
      <c r="D58" s="106" t="s">
        <v>50</v>
      </c>
      <c r="E58" s="4">
        <v>120</v>
      </c>
      <c r="F58">
        <v>1</v>
      </c>
      <c r="G58">
        <v>120</v>
      </c>
    </row>
    <row r="59" ht="14.15" customHeight="1" spans="1:7">
      <c r="A59" s="237">
        <v>57</v>
      </c>
      <c r="B59" s="2">
        <v>4</v>
      </c>
      <c r="C59" s="203" t="s">
        <v>49</v>
      </c>
      <c r="D59" s="106" t="s">
        <v>51</v>
      </c>
      <c r="E59" s="4">
        <v>120</v>
      </c>
      <c r="F59">
        <v>1</v>
      </c>
      <c r="G59">
        <v>120</v>
      </c>
    </row>
    <row r="60" ht="14.15" customHeight="1" spans="1:5">
      <c r="A60" s="237">
        <v>58</v>
      </c>
      <c r="B60" s="2">
        <v>4</v>
      </c>
      <c r="C60" s="203" t="s">
        <v>52</v>
      </c>
      <c r="D60" s="106"/>
      <c r="E60" s="4"/>
    </row>
    <row r="61" ht="14.15" customHeight="1" spans="1:5">
      <c r="A61" s="237">
        <v>59</v>
      </c>
      <c r="B61" s="2">
        <v>4</v>
      </c>
      <c r="C61" s="203" t="s">
        <v>53</v>
      </c>
      <c r="D61" s="106" t="s">
        <v>9</v>
      </c>
      <c r="E61" s="233">
        <v>1</v>
      </c>
    </row>
    <row r="62" ht="14.15" customHeight="1" spans="1:5">
      <c r="A62" s="237">
        <v>60</v>
      </c>
      <c r="B62" s="2">
        <v>4</v>
      </c>
      <c r="C62" s="203" t="s">
        <v>54</v>
      </c>
      <c r="D62" s="106" t="s">
        <v>9</v>
      </c>
      <c r="E62" s="233">
        <v>1</v>
      </c>
    </row>
    <row r="63" ht="14.15" customHeight="1" spans="1:7">
      <c r="A63" s="237">
        <v>61</v>
      </c>
      <c r="B63" s="2">
        <v>4</v>
      </c>
      <c r="C63" s="203" t="s">
        <v>54</v>
      </c>
      <c r="D63" s="106" t="s">
        <v>55</v>
      </c>
      <c r="E63" s="4">
        <v>2</v>
      </c>
      <c r="F63">
        <v>1</v>
      </c>
      <c r="G63">
        <v>2</v>
      </c>
    </row>
    <row r="64" ht="14.15" customHeight="1" spans="1:7">
      <c r="A64" s="237">
        <v>62</v>
      </c>
      <c r="B64" s="2">
        <v>4</v>
      </c>
      <c r="C64" s="203" t="s">
        <v>54</v>
      </c>
      <c r="D64" s="106" t="s">
        <v>56</v>
      </c>
      <c r="E64" s="4">
        <v>120</v>
      </c>
      <c r="F64">
        <v>1</v>
      </c>
      <c r="G64">
        <v>120</v>
      </c>
    </row>
    <row r="65" ht="14.15" customHeight="1" spans="1:5">
      <c r="A65" s="237">
        <v>63</v>
      </c>
      <c r="B65" s="2">
        <v>4</v>
      </c>
      <c r="C65" s="203" t="s">
        <v>57</v>
      </c>
      <c r="D65" s="106" t="s">
        <v>9</v>
      </c>
      <c r="E65" s="233">
        <v>1</v>
      </c>
    </row>
    <row r="66" ht="14.15" customHeight="1" spans="1:5">
      <c r="A66" s="237">
        <v>64</v>
      </c>
      <c r="B66" s="2">
        <v>4</v>
      </c>
      <c r="C66" s="203" t="s">
        <v>58</v>
      </c>
      <c r="D66" s="106" t="s">
        <v>9</v>
      </c>
      <c r="E66" s="233">
        <v>1</v>
      </c>
    </row>
    <row r="67" ht="14.15" customHeight="1" spans="1:6">
      <c r="A67" s="237">
        <v>65</v>
      </c>
      <c r="B67" s="2">
        <v>4</v>
      </c>
      <c r="C67" s="203" t="s">
        <v>58</v>
      </c>
      <c r="D67" s="106" t="s">
        <v>59</v>
      </c>
      <c r="E67" s="4">
        <v>55</v>
      </c>
      <c r="F67">
        <v>1</v>
      </c>
    </row>
    <row r="68" ht="15" customHeight="1"/>
  </sheetData>
  <sortState ref="A3:G279">
    <sortCondition ref="A3:A279"/>
  </sortState>
  <mergeCells count="1">
    <mergeCell ref="A1:D1"/>
  </mergeCells>
  <pageMargins left="0.550694444444444" right="0.550694444444444" top="0.236111111111111" bottom="0.196527777777778" header="0.196527777777778" footer="0.0784722222222222"/>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J444"/>
  <sheetViews>
    <sheetView workbookViewId="0">
      <pane xSplit="2" ySplit="1" topLeftCell="C204" activePane="bottomRight" state="frozen"/>
      <selection/>
      <selection pane="topRight"/>
      <selection pane="bottomLeft"/>
      <selection pane="bottomRight" activeCell="I47" sqref="I47"/>
    </sheetView>
  </sheetViews>
  <sheetFormatPr defaultColWidth="9" defaultRowHeight="13.5"/>
  <cols>
    <col min="1" max="1" width="5.90833333333333" customWidth="1"/>
    <col min="2" max="3" width="6.63333333333333" style="229" customWidth="1"/>
    <col min="4" max="4" width="7.90833333333333" style="3" customWidth="1"/>
    <col min="5" max="5" width="27.0916666666667" style="230" customWidth="1"/>
    <col min="6" max="6" width="27" style="231" customWidth="1"/>
    <col min="7" max="7" width="9.36666666666667" style="231" customWidth="1"/>
    <col min="8" max="8" width="6.09166666666667" customWidth="1"/>
    <col min="9" max="9" width="7.63333333333333" customWidth="1"/>
    <col min="10" max="10" width="6.09166666666667" customWidth="1"/>
  </cols>
  <sheetData>
    <row r="1" ht="24" customHeight="1" spans="1:10">
      <c r="A1" s="13" t="s">
        <v>60</v>
      </c>
      <c r="B1" s="232" t="s">
        <v>1</v>
      </c>
      <c r="C1" s="232" t="s">
        <v>61</v>
      </c>
      <c r="D1" s="233" t="s">
        <v>2</v>
      </c>
      <c r="E1" s="234" t="s">
        <v>3</v>
      </c>
      <c r="F1" s="235" t="s">
        <v>4</v>
      </c>
      <c r="G1" s="235" t="s">
        <v>62</v>
      </c>
      <c r="H1" s="13" t="s">
        <v>6</v>
      </c>
      <c r="I1" s="13" t="s">
        <v>63</v>
      </c>
      <c r="J1" s="13" t="s">
        <v>64</v>
      </c>
    </row>
    <row r="2" s="228" customFormat="1" ht="19" customHeight="1" spans="1:10">
      <c r="A2" s="236">
        <v>6</v>
      </c>
      <c r="B2" s="237">
        <v>6</v>
      </c>
      <c r="C2" s="232" t="s">
        <v>65</v>
      </c>
      <c r="D2" s="2">
        <v>1</v>
      </c>
      <c r="E2" s="203" t="s">
        <v>8</v>
      </c>
      <c r="F2" s="238" t="s">
        <v>9</v>
      </c>
      <c r="G2" s="238" t="s">
        <v>66</v>
      </c>
      <c r="H2" s="13">
        <v>1</v>
      </c>
      <c r="I2" s="243">
        <v>1</v>
      </c>
      <c r="J2" s="13">
        <v>70</v>
      </c>
    </row>
    <row r="3" s="228" customFormat="1" ht="19" hidden="1" customHeight="1" spans="1:10">
      <c r="A3" s="236">
        <v>15</v>
      </c>
      <c r="B3" s="237">
        <v>15</v>
      </c>
      <c r="C3" s="232" t="s">
        <v>65</v>
      </c>
      <c r="D3" s="2">
        <v>1</v>
      </c>
      <c r="E3" s="203" t="s">
        <v>19</v>
      </c>
      <c r="F3" s="238" t="s">
        <v>9</v>
      </c>
      <c r="G3" s="238" t="s">
        <v>66</v>
      </c>
      <c r="H3" s="13">
        <v>1</v>
      </c>
      <c r="I3" s="243">
        <v>1</v>
      </c>
      <c r="J3" s="13"/>
    </row>
    <row r="4" s="228" customFormat="1" ht="19" hidden="1" customHeight="1" spans="1:10">
      <c r="A4" s="236">
        <v>17</v>
      </c>
      <c r="B4" s="237">
        <v>17</v>
      </c>
      <c r="C4" s="232" t="s">
        <v>65</v>
      </c>
      <c r="D4" s="2">
        <v>1</v>
      </c>
      <c r="E4" s="203" t="s">
        <v>21</v>
      </c>
      <c r="F4" s="238" t="s">
        <v>9</v>
      </c>
      <c r="G4" s="238" t="s">
        <v>66</v>
      </c>
      <c r="H4" s="13">
        <v>1</v>
      </c>
      <c r="I4" s="243">
        <v>1</v>
      </c>
      <c r="J4" s="13"/>
    </row>
    <row r="5" s="228" customFormat="1" ht="19" hidden="1" customHeight="1" spans="1:10">
      <c r="A5" s="236">
        <v>50</v>
      </c>
      <c r="B5" s="237">
        <v>50</v>
      </c>
      <c r="C5" s="232" t="s">
        <v>65</v>
      </c>
      <c r="D5" s="2">
        <v>1</v>
      </c>
      <c r="E5" s="203" t="s">
        <v>67</v>
      </c>
      <c r="F5" s="238" t="s">
        <v>9</v>
      </c>
      <c r="G5" s="238" t="s">
        <v>66</v>
      </c>
      <c r="H5" s="13">
        <v>1</v>
      </c>
      <c r="I5" s="243">
        <v>1</v>
      </c>
      <c r="J5" s="13"/>
    </row>
    <row r="6" ht="14.15" hidden="1" customHeight="1" spans="1:10">
      <c r="A6" s="236">
        <v>60</v>
      </c>
      <c r="B6" s="237">
        <v>60</v>
      </c>
      <c r="C6" s="232" t="s">
        <v>65</v>
      </c>
      <c r="D6" s="2">
        <v>1</v>
      </c>
      <c r="E6" s="203" t="s">
        <v>26</v>
      </c>
      <c r="F6" s="238" t="s">
        <v>9</v>
      </c>
      <c r="G6" s="238" t="s">
        <v>66</v>
      </c>
      <c r="H6" s="13">
        <v>1</v>
      </c>
      <c r="I6" s="243">
        <v>1</v>
      </c>
      <c r="J6" s="13"/>
    </row>
    <row r="7" ht="14.15" hidden="1" customHeight="1" spans="1:10">
      <c r="A7" s="236">
        <v>65</v>
      </c>
      <c r="B7" s="237">
        <v>65</v>
      </c>
      <c r="C7" s="232" t="s">
        <v>65</v>
      </c>
      <c r="D7" s="2">
        <v>1</v>
      </c>
      <c r="E7" s="203" t="s">
        <v>31</v>
      </c>
      <c r="F7" s="238" t="s">
        <v>9</v>
      </c>
      <c r="G7" s="238" t="s">
        <v>66</v>
      </c>
      <c r="H7" s="13">
        <v>1</v>
      </c>
      <c r="I7" s="243">
        <v>1</v>
      </c>
      <c r="J7" s="13"/>
    </row>
    <row r="8" ht="14.15" hidden="1" customHeight="1" spans="1:10">
      <c r="A8" s="236">
        <v>70</v>
      </c>
      <c r="B8" s="237">
        <v>70</v>
      </c>
      <c r="C8" s="232" t="s">
        <v>65</v>
      </c>
      <c r="D8" s="2">
        <v>1</v>
      </c>
      <c r="E8" s="203" t="s">
        <v>68</v>
      </c>
      <c r="F8" s="106" t="s">
        <v>9</v>
      </c>
      <c r="G8" s="238" t="s">
        <v>66</v>
      </c>
      <c r="H8" s="13">
        <v>1</v>
      </c>
      <c r="I8" s="243">
        <v>1</v>
      </c>
      <c r="J8" s="13"/>
    </row>
    <row r="9" ht="14.15" hidden="1" customHeight="1" spans="1:10">
      <c r="A9" s="236">
        <v>90</v>
      </c>
      <c r="B9" s="237">
        <v>90</v>
      </c>
      <c r="C9" s="232" t="s">
        <v>65</v>
      </c>
      <c r="D9" s="2">
        <v>1</v>
      </c>
      <c r="E9" s="203" t="s">
        <v>32</v>
      </c>
      <c r="F9" s="238" t="s">
        <v>9</v>
      </c>
      <c r="G9" s="238" t="s">
        <v>66</v>
      </c>
      <c r="H9" s="13">
        <v>1</v>
      </c>
      <c r="I9" s="243">
        <v>1</v>
      </c>
      <c r="J9" s="13"/>
    </row>
    <row r="10" ht="14.15" hidden="1" customHeight="1" spans="1:10">
      <c r="A10" s="236">
        <v>94</v>
      </c>
      <c r="B10" s="237">
        <v>94</v>
      </c>
      <c r="C10" s="232" t="s">
        <v>65</v>
      </c>
      <c r="D10" s="2">
        <v>1</v>
      </c>
      <c r="E10" s="203" t="s">
        <v>36</v>
      </c>
      <c r="F10" s="238" t="s">
        <v>9</v>
      </c>
      <c r="G10" s="238" t="s">
        <v>66</v>
      </c>
      <c r="H10" s="13">
        <v>1</v>
      </c>
      <c r="I10" s="243">
        <v>1</v>
      </c>
      <c r="J10" s="13"/>
    </row>
    <row r="11" ht="14.15" hidden="1" customHeight="1" spans="1:10">
      <c r="A11" s="236">
        <v>100</v>
      </c>
      <c r="B11" s="237">
        <v>100</v>
      </c>
      <c r="C11" s="232" t="s">
        <v>65</v>
      </c>
      <c r="D11" s="2">
        <v>1</v>
      </c>
      <c r="E11" s="203" t="s">
        <v>39</v>
      </c>
      <c r="F11" s="238" t="s">
        <v>9</v>
      </c>
      <c r="G11" s="238" t="s">
        <v>66</v>
      </c>
      <c r="H11" s="13">
        <v>1</v>
      </c>
      <c r="I11" s="243">
        <v>1</v>
      </c>
      <c r="J11" s="13"/>
    </row>
    <row r="12" ht="14.15" hidden="1" customHeight="1" spans="1:10">
      <c r="A12" s="236">
        <v>107</v>
      </c>
      <c r="B12" s="237">
        <v>107</v>
      </c>
      <c r="C12" s="232" t="s">
        <v>65</v>
      </c>
      <c r="D12" s="2">
        <v>1</v>
      </c>
      <c r="E12" s="203" t="s">
        <v>69</v>
      </c>
      <c r="F12" s="106" t="s">
        <v>9</v>
      </c>
      <c r="G12" s="238" t="s">
        <v>66</v>
      </c>
      <c r="H12" s="13">
        <v>1</v>
      </c>
      <c r="I12" s="243">
        <v>1</v>
      </c>
      <c r="J12" s="13"/>
    </row>
    <row r="13" ht="14.15" hidden="1" customHeight="1" spans="1:10">
      <c r="A13" s="236">
        <v>110</v>
      </c>
      <c r="B13" s="237">
        <v>110</v>
      </c>
      <c r="C13" s="232" t="s">
        <v>65</v>
      </c>
      <c r="D13" s="2">
        <v>2</v>
      </c>
      <c r="E13" s="203" t="s">
        <v>40</v>
      </c>
      <c r="F13" s="238" t="s">
        <v>9</v>
      </c>
      <c r="G13" s="238" t="s">
        <v>66</v>
      </c>
      <c r="H13" s="13">
        <v>1</v>
      </c>
      <c r="I13" s="243">
        <v>1</v>
      </c>
      <c r="J13" s="13"/>
    </row>
    <row r="14" ht="14.15" hidden="1" customHeight="1" spans="1:10">
      <c r="A14" s="236">
        <v>119</v>
      </c>
      <c r="B14" s="237">
        <v>119</v>
      </c>
      <c r="C14" s="232" t="s">
        <v>65</v>
      </c>
      <c r="D14" s="2">
        <v>2</v>
      </c>
      <c r="E14" s="203" t="s">
        <v>44</v>
      </c>
      <c r="F14" s="238" t="s">
        <v>9</v>
      </c>
      <c r="G14" s="238" t="s">
        <v>66</v>
      </c>
      <c r="H14" s="13">
        <v>1</v>
      </c>
      <c r="I14" s="243">
        <v>1</v>
      </c>
      <c r="J14" s="13"/>
    </row>
    <row r="15" ht="14.15" hidden="1" customHeight="1" spans="1:10">
      <c r="A15" s="236">
        <v>123</v>
      </c>
      <c r="B15" s="237">
        <v>123</v>
      </c>
      <c r="C15" s="232" t="s">
        <v>65</v>
      </c>
      <c r="D15" s="2">
        <v>2</v>
      </c>
      <c r="E15" s="203" t="s">
        <v>70</v>
      </c>
      <c r="F15" s="238" t="s">
        <v>9</v>
      </c>
      <c r="G15" s="238" t="s">
        <v>66</v>
      </c>
      <c r="H15" s="13">
        <v>1</v>
      </c>
      <c r="I15" s="243">
        <v>1</v>
      </c>
      <c r="J15" s="13"/>
    </row>
    <row r="16" ht="14.15" hidden="1" customHeight="1" spans="1:10">
      <c r="A16" s="236">
        <v>125</v>
      </c>
      <c r="B16" s="237">
        <v>125</v>
      </c>
      <c r="C16" s="232" t="s">
        <v>65</v>
      </c>
      <c r="D16" s="2">
        <v>2</v>
      </c>
      <c r="E16" s="203" t="s">
        <v>71</v>
      </c>
      <c r="F16" s="238" t="s">
        <v>9</v>
      </c>
      <c r="G16" s="238" t="s">
        <v>66</v>
      </c>
      <c r="H16" s="13">
        <v>1</v>
      </c>
      <c r="I16" s="243">
        <v>1</v>
      </c>
      <c r="J16" s="13"/>
    </row>
    <row r="17" ht="14.15" hidden="1" customHeight="1" spans="1:10">
      <c r="A17" s="236">
        <v>129</v>
      </c>
      <c r="B17" s="237">
        <v>129</v>
      </c>
      <c r="C17" s="232" t="s">
        <v>65</v>
      </c>
      <c r="D17" s="2">
        <v>2</v>
      </c>
      <c r="E17" s="203" t="s">
        <v>72</v>
      </c>
      <c r="F17" s="238" t="s">
        <v>9</v>
      </c>
      <c r="G17" s="238" t="s">
        <v>66</v>
      </c>
      <c r="H17" s="13">
        <v>1</v>
      </c>
      <c r="I17" s="243">
        <v>1</v>
      </c>
      <c r="J17" s="13"/>
    </row>
    <row r="18" ht="14.15" hidden="1" customHeight="1" spans="1:10">
      <c r="A18" s="236">
        <v>140</v>
      </c>
      <c r="B18" s="237">
        <v>140</v>
      </c>
      <c r="C18" s="232" t="s">
        <v>65</v>
      </c>
      <c r="D18" s="2">
        <v>2</v>
      </c>
      <c r="E18" s="203" t="s">
        <v>73</v>
      </c>
      <c r="F18" s="238" t="s">
        <v>9</v>
      </c>
      <c r="G18" s="238" t="s">
        <v>66</v>
      </c>
      <c r="H18" s="13">
        <v>1</v>
      </c>
      <c r="I18" s="243">
        <v>36</v>
      </c>
      <c r="J18" s="13"/>
    </row>
    <row r="19" ht="14.15" hidden="1" customHeight="1" spans="1:10">
      <c r="A19" s="236">
        <v>149</v>
      </c>
      <c r="B19" s="237">
        <v>149</v>
      </c>
      <c r="C19" s="232" t="s">
        <v>65</v>
      </c>
      <c r="D19" s="2">
        <v>2</v>
      </c>
      <c r="E19" s="203" t="s">
        <v>74</v>
      </c>
      <c r="F19" s="106" t="s">
        <v>9</v>
      </c>
      <c r="G19" s="238" t="s">
        <v>66</v>
      </c>
      <c r="H19" s="13">
        <v>1</v>
      </c>
      <c r="I19" s="243">
        <v>1</v>
      </c>
      <c r="J19" s="13"/>
    </row>
    <row r="20" ht="14.15" hidden="1" customHeight="1" spans="1:10">
      <c r="A20" s="236">
        <v>164</v>
      </c>
      <c r="B20" s="237">
        <v>164</v>
      </c>
      <c r="C20" s="232" t="s">
        <v>65</v>
      </c>
      <c r="D20" s="2">
        <v>2</v>
      </c>
      <c r="E20" s="203" t="s">
        <v>75</v>
      </c>
      <c r="F20" s="238" t="s">
        <v>9</v>
      </c>
      <c r="G20" s="238" t="s">
        <v>66</v>
      </c>
      <c r="H20" s="13">
        <v>1</v>
      </c>
      <c r="I20" s="243"/>
      <c r="J20" s="13"/>
    </row>
    <row r="21" ht="14.15" hidden="1" customHeight="1" spans="1:10">
      <c r="A21" s="236">
        <v>165</v>
      </c>
      <c r="B21" s="237">
        <v>165</v>
      </c>
      <c r="C21" s="232" t="s">
        <v>65</v>
      </c>
      <c r="D21" s="2">
        <v>2</v>
      </c>
      <c r="E21" s="203" t="s">
        <v>76</v>
      </c>
      <c r="F21" s="238" t="s">
        <v>9</v>
      </c>
      <c r="G21" s="238" t="s">
        <v>66</v>
      </c>
      <c r="H21" s="13">
        <v>1</v>
      </c>
      <c r="I21" s="243"/>
      <c r="J21" s="13"/>
    </row>
    <row r="22" ht="14.15" hidden="1" customHeight="1" spans="1:10">
      <c r="A22" s="236">
        <v>166</v>
      </c>
      <c r="B22" s="237">
        <v>166</v>
      </c>
      <c r="C22" s="232" t="s">
        <v>65</v>
      </c>
      <c r="D22" s="2">
        <v>2</v>
      </c>
      <c r="E22" s="203" t="s">
        <v>77</v>
      </c>
      <c r="F22" s="238" t="s">
        <v>9</v>
      </c>
      <c r="G22" s="238" t="s">
        <v>66</v>
      </c>
      <c r="H22" s="13">
        <v>1</v>
      </c>
      <c r="I22" s="243"/>
      <c r="J22" s="13"/>
    </row>
    <row r="23" ht="14.15" hidden="1" customHeight="1" spans="1:10">
      <c r="A23" s="236">
        <v>171</v>
      </c>
      <c r="B23" s="237">
        <v>171</v>
      </c>
      <c r="C23" s="232" t="s">
        <v>65</v>
      </c>
      <c r="D23" s="2">
        <v>3</v>
      </c>
      <c r="E23" s="203" t="s">
        <v>45</v>
      </c>
      <c r="F23" s="238" t="s">
        <v>9</v>
      </c>
      <c r="G23" s="238" t="s">
        <v>66</v>
      </c>
      <c r="H23" s="13">
        <v>1</v>
      </c>
      <c r="I23" s="243">
        <v>1</v>
      </c>
      <c r="J23" s="13"/>
    </row>
    <row r="24" ht="14.15" hidden="1" customHeight="1" spans="1:10">
      <c r="A24" s="236">
        <v>173</v>
      </c>
      <c r="B24" s="237">
        <v>173</v>
      </c>
      <c r="C24" s="232" t="s">
        <v>65</v>
      </c>
      <c r="D24" s="2">
        <v>3</v>
      </c>
      <c r="E24" s="203" t="s">
        <v>47</v>
      </c>
      <c r="F24" s="238" t="s">
        <v>9</v>
      </c>
      <c r="G24" s="238" t="s">
        <v>66</v>
      </c>
      <c r="H24" s="13">
        <v>1</v>
      </c>
      <c r="I24" s="243">
        <v>1</v>
      </c>
      <c r="J24" s="13"/>
    </row>
    <row r="25" ht="14.15" hidden="1" customHeight="1" spans="1:10">
      <c r="A25" s="236">
        <v>184</v>
      </c>
      <c r="B25" s="237">
        <v>184</v>
      </c>
      <c r="C25" s="232" t="s">
        <v>65</v>
      </c>
      <c r="D25" s="2">
        <v>3</v>
      </c>
      <c r="E25" s="203" t="s">
        <v>78</v>
      </c>
      <c r="F25" s="238" t="s">
        <v>9</v>
      </c>
      <c r="G25" s="238" t="s">
        <v>66</v>
      </c>
      <c r="H25" s="13">
        <v>1</v>
      </c>
      <c r="I25" s="243"/>
      <c r="J25" s="13"/>
    </row>
    <row r="26" ht="14.15" hidden="1" customHeight="1" spans="1:10">
      <c r="A26" s="236">
        <v>185</v>
      </c>
      <c r="B26" s="237">
        <v>185</v>
      </c>
      <c r="C26" s="232" t="s">
        <v>65</v>
      </c>
      <c r="D26" s="2">
        <v>3</v>
      </c>
      <c r="E26" s="203" t="s">
        <v>79</v>
      </c>
      <c r="F26" s="238" t="s">
        <v>9</v>
      </c>
      <c r="G26" s="238" t="s">
        <v>66</v>
      </c>
      <c r="H26" s="13">
        <v>1</v>
      </c>
      <c r="I26" s="243"/>
      <c r="J26" s="13"/>
    </row>
    <row r="27" ht="14.15" hidden="1" customHeight="1" spans="1:10">
      <c r="A27" s="236">
        <v>192</v>
      </c>
      <c r="B27" s="237">
        <v>192</v>
      </c>
      <c r="C27" s="232" t="s">
        <v>65</v>
      </c>
      <c r="D27" s="2">
        <v>3</v>
      </c>
      <c r="E27" s="239" t="s">
        <v>80</v>
      </c>
      <c r="F27" s="238" t="s">
        <v>9</v>
      </c>
      <c r="G27" s="238" t="s">
        <v>66</v>
      </c>
      <c r="H27" s="13">
        <v>1</v>
      </c>
      <c r="I27" s="243">
        <v>1</v>
      </c>
      <c r="J27" s="13"/>
    </row>
    <row r="28" ht="14.15" hidden="1" customHeight="1" spans="1:10">
      <c r="A28" s="236">
        <v>194</v>
      </c>
      <c r="B28" s="237">
        <v>194</v>
      </c>
      <c r="C28" s="232" t="s">
        <v>65</v>
      </c>
      <c r="D28" s="2">
        <v>3</v>
      </c>
      <c r="E28" s="203" t="s">
        <v>81</v>
      </c>
      <c r="F28" s="238" t="s">
        <v>9</v>
      </c>
      <c r="G28" s="238" t="s">
        <v>66</v>
      </c>
      <c r="H28" s="13">
        <v>1</v>
      </c>
      <c r="I28" s="243">
        <v>1</v>
      </c>
      <c r="J28" s="13"/>
    </row>
    <row r="29" ht="14.15" hidden="1" customHeight="1" spans="1:10">
      <c r="A29" s="236">
        <v>207</v>
      </c>
      <c r="B29" s="237">
        <v>207</v>
      </c>
      <c r="C29" s="232" t="s">
        <v>65</v>
      </c>
      <c r="D29" s="2">
        <v>3</v>
      </c>
      <c r="E29" s="203" t="s">
        <v>73</v>
      </c>
      <c r="F29" s="238" t="s">
        <v>9</v>
      </c>
      <c r="G29" s="238" t="s">
        <v>66</v>
      </c>
      <c r="H29" s="13">
        <v>1</v>
      </c>
      <c r="I29" s="243"/>
      <c r="J29" s="13"/>
    </row>
    <row r="30" ht="14.15" hidden="1" customHeight="1" spans="1:10">
      <c r="A30" s="236">
        <v>208</v>
      </c>
      <c r="B30" s="237">
        <v>208</v>
      </c>
      <c r="C30" s="232" t="s">
        <v>65</v>
      </c>
      <c r="D30" s="2">
        <v>3</v>
      </c>
      <c r="E30" s="203" t="s">
        <v>82</v>
      </c>
      <c r="F30" s="238" t="s">
        <v>9</v>
      </c>
      <c r="G30" s="238" t="s">
        <v>66</v>
      </c>
      <c r="H30" s="13">
        <v>1</v>
      </c>
      <c r="I30" s="243"/>
      <c r="J30" s="13"/>
    </row>
    <row r="31" ht="14.15" hidden="1" customHeight="1" spans="1:10">
      <c r="A31" s="236">
        <v>209</v>
      </c>
      <c r="B31" s="237">
        <v>209</v>
      </c>
      <c r="C31" s="232" t="s">
        <v>65</v>
      </c>
      <c r="D31" s="2">
        <v>3</v>
      </c>
      <c r="E31" s="203" t="s">
        <v>83</v>
      </c>
      <c r="F31" s="238" t="s">
        <v>9</v>
      </c>
      <c r="G31" s="238" t="s">
        <v>66</v>
      </c>
      <c r="H31" s="13">
        <v>1</v>
      </c>
      <c r="I31" s="243"/>
      <c r="J31" s="13"/>
    </row>
    <row r="32" ht="14.15" hidden="1" customHeight="1" spans="1:10">
      <c r="A32" s="236">
        <v>217</v>
      </c>
      <c r="B32" s="237">
        <v>217</v>
      </c>
      <c r="C32" s="232" t="s">
        <v>65</v>
      </c>
      <c r="D32" s="2">
        <v>3</v>
      </c>
      <c r="E32" s="203" t="s">
        <v>84</v>
      </c>
      <c r="F32" s="238" t="s">
        <v>9</v>
      </c>
      <c r="G32" s="238" t="s">
        <v>66</v>
      </c>
      <c r="H32" s="13">
        <v>1</v>
      </c>
      <c r="I32" s="243"/>
      <c r="J32" s="13"/>
    </row>
    <row r="33" ht="14.15" hidden="1" customHeight="1" spans="1:10">
      <c r="A33" s="236">
        <v>218</v>
      </c>
      <c r="B33" s="237">
        <v>218</v>
      </c>
      <c r="C33" s="232" t="s">
        <v>65</v>
      </c>
      <c r="D33" s="2">
        <v>3</v>
      </c>
      <c r="E33" s="203" t="s">
        <v>75</v>
      </c>
      <c r="F33" s="238" t="s">
        <v>9</v>
      </c>
      <c r="G33" s="238" t="s">
        <v>66</v>
      </c>
      <c r="H33" s="13">
        <v>1</v>
      </c>
      <c r="I33" s="243"/>
      <c r="J33" s="13"/>
    </row>
    <row r="34" ht="14.15" hidden="1" customHeight="1" spans="1:10">
      <c r="A34" s="236">
        <v>219</v>
      </c>
      <c r="B34" s="237">
        <v>219</v>
      </c>
      <c r="C34" s="232" t="s">
        <v>65</v>
      </c>
      <c r="D34" s="2">
        <v>3</v>
      </c>
      <c r="E34" s="203" t="s">
        <v>76</v>
      </c>
      <c r="F34" s="238" t="s">
        <v>9</v>
      </c>
      <c r="G34" s="238" t="s">
        <v>66</v>
      </c>
      <c r="H34" s="13">
        <v>1</v>
      </c>
      <c r="I34" s="243"/>
      <c r="J34" s="13"/>
    </row>
    <row r="35" ht="14.15" hidden="1" customHeight="1" spans="1:10">
      <c r="A35" s="236">
        <v>220</v>
      </c>
      <c r="B35" s="237">
        <v>220</v>
      </c>
      <c r="C35" s="232" t="s">
        <v>65</v>
      </c>
      <c r="D35" s="2">
        <v>3</v>
      </c>
      <c r="E35" s="203" t="s">
        <v>77</v>
      </c>
      <c r="F35" s="238" t="s">
        <v>9</v>
      </c>
      <c r="G35" s="238" t="s">
        <v>66</v>
      </c>
      <c r="H35" s="13">
        <v>1</v>
      </c>
      <c r="I35" s="243"/>
      <c r="J35" s="13"/>
    </row>
    <row r="36" ht="14.15" hidden="1" customHeight="1" spans="1:10">
      <c r="A36" s="236">
        <v>221</v>
      </c>
      <c r="B36" s="237">
        <v>221</v>
      </c>
      <c r="C36" s="232" t="s">
        <v>65</v>
      </c>
      <c r="D36" s="2">
        <v>3</v>
      </c>
      <c r="E36" s="203" t="s">
        <v>85</v>
      </c>
      <c r="F36" s="238" t="s">
        <v>9</v>
      </c>
      <c r="G36" s="238" t="s">
        <v>66</v>
      </c>
      <c r="H36" s="13">
        <v>1</v>
      </c>
      <c r="I36" s="243"/>
      <c r="J36" s="13"/>
    </row>
    <row r="37" ht="14.15" hidden="1" customHeight="1" spans="1:10">
      <c r="A37" s="236">
        <v>222</v>
      </c>
      <c r="B37" s="237">
        <v>222</v>
      </c>
      <c r="C37" s="232" t="s">
        <v>65</v>
      </c>
      <c r="D37" s="2">
        <v>3</v>
      </c>
      <c r="E37" s="203" t="s">
        <v>86</v>
      </c>
      <c r="F37" s="238" t="s">
        <v>9</v>
      </c>
      <c r="G37" s="238" t="s">
        <v>66</v>
      </c>
      <c r="H37" s="13">
        <v>1</v>
      </c>
      <c r="I37" s="243"/>
      <c r="J37" s="13"/>
    </row>
    <row r="38" ht="14.15" hidden="1" customHeight="1" spans="1:10">
      <c r="A38" s="236">
        <v>223</v>
      </c>
      <c r="B38" s="237">
        <v>223</v>
      </c>
      <c r="C38" s="232" t="s">
        <v>65</v>
      </c>
      <c r="D38" s="2">
        <v>3</v>
      </c>
      <c r="E38" s="203" t="s">
        <v>87</v>
      </c>
      <c r="F38" s="238" t="s">
        <v>9</v>
      </c>
      <c r="G38" s="238" t="s">
        <v>66</v>
      </c>
      <c r="H38" s="13">
        <v>1</v>
      </c>
      <c r="I38" s="243"/>
      <c r="J38" s="13"/>
    </row>
    <row r="39" ht="14.15" hidden="1" customHeight="1" spans="1:10">
      <c r="A39" s="236">
        <v>224</v>
      </c>
      <c r="B39" s="237">
        <v>224</v>
      </c>
      <c r="C39" s="232" t="s">
        <v>65</v>
      </c>
      <c r="D39" s="2">
        <v>3</v>
      </c>
      <c r="E39" s="203" t="s">
        <v>88</v>
      </c>
      <c r="F39" s="238" t="s">
        <v>9</v>
      </c>
      <c r="G39" s="238" t="s">
        <v>66</v>
      </c>
      <c r="H39" s="13">
        <v>1</v>
      </c>
      <c r="I39" s="243"/>
      <c r="J39" s="13"/>
    </row>
    <row r="40" ht="14.15" hidden="1" customHeight="1" spans="1:10">
      <c r="A40" s="236">
        <v>225</v>
      </c>
      <c r="B40" s="237">
        <v>225</v>
      </c>
      <c r="C40" s="232" t="s">
        <v>65</v>
      </c>
      <c r="D40" s="2">
        <v>3</v>
      </c>
      <c r="E40" s="203" t="s">
        <v>89</v>
      </c>
      <c r="F40" s="238" t="s">
        <v>9</v>
      </c>
      <c r="G40" s="238" t="s">
        <v>66</v>
      </c>
      <c r="H40" s="13">
        <v>1</v>
      </c>
      <c r="I40" s="243"/>
      <c r="J40" s="13"/>
    </row>
    <row r="41" ht="14.15" hidden="1" customHeight="1" spans="1:10">
      <c r="A41" s="236">
        <v>227</v>
      </c>
      <c r="B41" s="237">
        <v>227</v>
      </c>
      <c r="C41" s="232" t="s">
        <v>65</v>
      </c>
      <c r="D41" s="2">
        <v>4</v>
      </c>
      <c r="E41" s="203" t="s">
        <v>49</v>
      </c>
      <c r="F41" s="106" t="s">
        <v>9</v>
      </c>
      <c r="G41" s="238" t="s">
        <v>66</v>
      </c>
      <c r="H41" s="13">
        <v>1</v>
      </c>
      <c r="I41" s="243">
        <v>1</v>
      </c>
      <c r="J41" s="13"/>
    </row>
    <row r="42" ht="14.15" hidden="1" customHeight="1" spans="1:10">
      <c r="A42" s="236">
        <v>231</v>
      </c>
      <c r="B42" s="237">
        <v>231</v>
      </c>
      <c r="C42" s="232" t="s">
        <v>65</v>
      </c>
      <c r="D42" s="2">
        <v>4</v>
      </c>
      <c r="E42" s="203" t="s">
        <v>53</v>
      </c>
      <c r="F42" s="106" t="s">
        <v>9</v>
      </c>
      <c r="G42" s="238" t="s">
        <v>66</v>
      </c>
      <c r="H42" s="13">
        <v>1</v>
      </c>
      <c r="I42" s="243">
        <v>1</v>
      </c>
      <c r="J42" s="13"/>
    </row>
    <row r="43" ht="14.15" hidden="1" customHeight="1" spans="1:10">
      <c r="A43" s="236">
        <v>238</v>
      </c>
      <c r="B43" s="237">
        <v>238</v>
      </c>
      <c r="C43" s="232" t="s">
        <v>65</v>
      </c>
      <c r="D43" s="2">
        <v>4</v>
      </c>
      <c r="E43" s="203" t="s">
        <v>78</v>
      </c>
      <c r="F43" s="238" t="s">
        <v>9</v>
      </c>
      <c r="G43" s="238" t="s">
        <v>66</v>
      </c>
      <c r="H43" s="13">
        <v>1</v>
      </c>
      <c r="I43" s="243"/>
      <c r="J43" s="13"/>
    </row>
    <row r="44" ht="14.15" hidden="1" customHeight="1" spans="1:10">
      <c r="A44" s="236">
        <v>239</v>
      </c>
      <c r="B44" s="237">
        <v>239</v>
      </c>
      <c r="C44" s="232" t="s">
        <v>65</v>
      </c>
      <c r="D44" s="2">
        <v>4</v>
      </c>
      <c r="E44" s="203" t="s">
        <v>79</v>
      </c>
      <c r="F44" s="238" t="s">
        <v>9</v>
      </c>
      <c r="G44" s="238" t="s">
        <v>66</v>
      </c>
      <c r="H44" s="13">
        <v>1</v>
      </c>
      <c r="I44" s="243"/>
      <c r="J44" s="13"/>
    </row>
    <row r="45" ht="14.15" hidden="1" customHeight="1" spans="1:10">
      <c r="A45" s="236">
        <v>240</v>
      </c>
      <c r="B45" s="237">
        <v>240</v>
      </c>
      <c r="C45" s="232" t="s">
        <v>65</v>
      </c>
      <c r="D45" s="2">
        <v>4</v>
      </c>
      <c r="E45" s="203" t="s">
        <v>90</v>
      </c>
      <c r="F45" s="238" t="s">
        <v>9</v>
      </c>
      <c r="G45" s="238" t="s">
        <v>66</v>
      </c>
      <c r="H45" s="13">
        <v>1</v>
      </c>
      <c r="I45" s="243"/>
      <c r="J45" s="13"/>
    </row>
    <row r="46" ht="14.15" hidden="1" customHeight="1" spans="1:10">
      <c r="A46" s="236">
        <v>242</v>
      </c>
      <c r="B46" s="237">
        <v>242</v>
      </c>
      <c r="C46" s="232" t="s">
        <v>65</v>
      </c>
      <c r="D46" s="2">
        <v>4</v>
      </c>
      <c r="E46" s="203" t="s">
        <v>54</v>
      </c>
      <c r="F46" s="106" t="s">
        <v>9</v>
      </c>
      <c r="G46" s="238" t="s">
        <v>66</v>
      </c>
      <c r="H46" s="13">
        <v>1</v>
      </c>
      <c r="I46" s="243">
        <v>1</v>
      </c>
      <c r="J46" s="13"/>
    </row>
    <row r="47" ht="14.15" hidden="1" customHeight="1" spans="1:10">
      <c r="A47" s="236">
        <v>246</v>
      </c>
      <c r="B47" s="237">
        <v>246</v>
      </c>
      <c r="C47" s="232" t="s">
        <v>65</v>
      </c>
      <c r="D47" s="2">
        <v>4</v>
      </c>
      <c r="E47" s="203" t="s">
        <v>57</v>
      </c>
      <c r="F47" s="106" t="s">
        <v>9</v>
      </c>
      <c r="G47" s="238" t="s">
        <v>66</v>
      </c>
      <c r="H47" s="13">
        <v>1</v>
      </c>
      <c r="I47" s="243">
        <v>1</v>
      </c>
      <c r="J47" s="13"/>
    </row>
    <row r="48" ht="14.15" hidden="1" customHeight="1" spans="1:10">
      <c r="A48" s="236">
        <v>247</v>
      </c>
      <c r="B48" s="237">
        <v>247</v>
      </c>
      <c r="C48" s="232" t="s">
        <v>65</v>
      </c>
      <c r="D48" s="2">
        <v>4</v>
      </c>
      <c r="E48" s="203" t="s">
        <v>58</v>
      </c>
      <c r="F48" s="106" t="s">
        <v>9</v>
      </c>
      <c r="G48" s="238" t="s">
        <v>66</v>
      </c>
      <c r="H48" s="13">
        <v>1</v>
      </c>
      <c r="I48" s="243">
        <v>1</v>
      </c>
      <c r="J48" s="13"/>
    </row>
    <row r="49" ht="14.15" hidden="1" customHeight="1" spans="1:10">
      <c r="A49" s="236">
        <v>255</v>
      </c>
      <c r="B49" s="237">
        <v>255</v>
      </c>
      <c r="C49" s="232" t="s">
        <v>65</v>
      </c>
      <c r="D49" s="2">
        <v>4</v>
      </c>
      <c r="E49" s="203" t="s">
        <v>91</v>
      </c>
      <c r="F49" s="238" t="s">
        <v>9</v>
      </c>
      <c r="G49" s="238" t="s">
        <v>66</v>
      </c>
      <c r="H49" s="13">
        <v>1</v>
      </c>
      <c r="I49" s="243"/>
      <c r="J49" s="13"/>
    </row>
    <row r="50" ht="14.15" hidden="1" customHeight="1" spans="1:10">
      <c r="A50" s="236">
        <v>256</v>
      </c>
      <c r="B50" s="237">
        <v>256</v>
      </c>
      <c r="C50" s="232" t="s">
        <v>65</v>
      </c>
      <c r="D50" s="2">
        <v>4</v>
      </c>
      <c r="E50" s="203" t="s">
        <v>73</v>
      </c>
      <c r="F50" s="238" t="s">
        <v>9</v>
      </c>
      <c r="G50" s="238" t="s">
        <v>66</v>
      </c>
      <c r="H50" s="13">
        <v>1</v>
      </c>
      <c r="I50" s="243"/>
      <c r="J50" s="13"/>
    </row>
    <row r="51" ht="14.15" hidden="1" customHeight="1" spans="1:10">
      <c r="A51" s="236">
        <v>257</v>
      </c>
      <c r="B51" s="237">
        <v>257</v>
      </c>
      <c r="C51" s="232" t="s">
        <v>65</v>
      </c>
      <c r="D51" s="2">
        <v>4</v>
      </c>
      <c r="E51" s="203" t="s">
        <v>82</v>
      </c>
      <c r="F51" s="238" t="s">
        <v>9</v>
      </c>
      <c r="G51" s="238" t="s">
        <v>66</v>
      </c>
      <c r="H51" s="13">
        <v>1</v>
      </c>
      <c r="I51" s="243"/>
      <c r="J51" s="13"/>
    </row>
    <row r="52" ht="14.15" hidden="1" customHeight="1" spans="1:10">
      <c r="A52" s="236">
        <v>258</v>
      </c>
      <c r="B52" s="237">
        <v>258</v>
      </c>
      <c r="C52" s="232" t="s">
        <v>65</v>
      </c>
      <c r="D52" s="2">
        <v>4</v>
      </c>
      <c r="E52" s="203" t="s">
        <v>83</v>
      </c>
      <c r="F52" s="238" t="s">
        <v>9</v>
      </c>
      <c r="G52" s="238" t="s">
        <v>66</v>
      </c>
      <c r="H52" s="13">
        <v>1</v>
      </c>
      <c r="I52" s="243"/>
      <c r="J52" s="13"/>
    </row>
    <row r="53" ht="14.15" hidden="1" customHeight="1" spans="1:10">
      <c r="A53" s="236">
        <v>266</v>
      </c>
      <c r="B53" s="237">
        <v>266</v>
      </c>
      <c r="C53" s="232" t="s">
        <v>65</v>
      </c>
      <c r="D53" s="2">
        <v>4</v>
      </c>
      <c r="E53" s="203" t="s">
        <v>84</v>
      </c>
      <c r="F53" s="238" t="s">
        <v>9</v>
      </c>
      <c r="G53" s="238" t="s">
        <v>66</v>
      </c>
      <c r="H53" s="13">
        <v>1</v>
      </c>
      <c r="I53" s="243"/>
      <c r="J53" s="13"/>
    </row>
    <row r="54" ht="14.15" hidden="1" customHeight="1" spans="1:10">
      <c r="A54" s="236">
        <v>267</v>
      </c>
      <c r="B54" s="237">
        <v>267</v>
      </c>
      <c r="C54" s="232" t="s">
        <v>65</v>
      </c>
      <c r="D54" s="2">
        <v>4</v>
      </c>
      <c r="E54" s="203" t="s">
        <v>75</v>
      </c>
      <c r="F54" s="238" t="s">
        <v>9</v>
      </c>
      <c r="G54" s="238" t="s">
        <v>66</v>
      </c>
      <c r="H54" s="13">
        <v>1</v>
      </c>
      <c r="I54" s="243"/>
      <c r="J54" s="13"/>
    </row>
    <row r="55" ht="14.15" hidden="1" customHeight="1" spans="1:10">
      <c r="A55" s="236">
        <v>268</v>
      </c>
      <c r="B55" s="237">
        <v>268</v>
      </c>
      <c r="C55" s="232" t="s">
        <v>65</v>
      </c>
      <c r="D55" s="2">
        <v>4</v>
      </c>
      <c r="E55" s="203" t="s">
        <v>76</v>
      </c>
      <c r="F55" s="238" t="s">
        <v>9</v>
      </c>
      <c r="G55" s="238" t="s">
        <v>66</v>
      </c>
      <c r="H55" s="13">
        <v>1</v>
      </c>
      <c r="I55" s="243"/>
      <c r="J55" s="13"/>
    </row>
    <row r="56" ht="14.15" hidden="1" customHeight="1" spans="1:10">
      <c r="A56" s="236">
        <v>269</v>
      </c>
      <c r="B56" s="237">
        <v>269</v>
      </c>
      <c r="C56" s="232" t="s">
        <v>65</v>
      </c>
      <c r="D56" s="2">
        <v>4</v>
      </c>
      <c r="E56" s="203" t="s">
        <v>77</v>
      </c>
      <c r="F56" s="238" t="s">
        <v>9</v>
      </c>
      <c r="G56" s="238" t="s">
        <v>66</v>
      </c>
      <c r="H56" s="13">
        <v>1</v>
      </c>
      <c r="I56" s="243"/>
      <c r="J56" s="13"/>
    </row>
    <row r="57" ht="14.15" hidden="1" customHeight="1" spans="1:10">
      <c r="A57" s="236">
        <v>270</v>
      </c>
      <c r="B57" s="237">
        <v>270</v>
      </c>
      <c r="C57" s="232" t="s">
        <v>65</v>
      </c>
      <c r="D57" s="2">
        <v>4</v>
      </c>
      <c r="E57" s="203" t="s">
        <v>85</v>
      </c>
      <c r="F57" s="238" t="s">
        <v>9</v>
      </c>
      <c r="G57" s="238" t="s">
        <v>66</v>
      </c>
      <c r="H57" s="13">
        <v>1</v>
      </c>
      <c r="I57" s="243"/>
      <c r="J57" s="13"/>
    </row>
    <row r="58" ht="14.15" hidden="1" customHeight="1" spans="1:10">
      <c r="A58" s="236">
        <v>275</v>
      </c>
      <c r="B58" s="237">
        <v>275</v>
      </c>
      <c r="C58" s="232" t="s">
        <v>65</v>
      </c>
      <c r="D58" s="2">
        <v>4</v>
      </c>
      <c r="E58" s="203" t="s">
        <v>87</v>
      </c>
      <c r="F58" s="238" t="s">
        <v>9</v>
      </c>
      <c r="G58" s="238" t="s">
        <v>66</v>
      </c>
      <c r="H58" s="13">
        <v>1</v>
      </c>
      <c r="I58" s="243"/>
      <c r="J58" s="13"/>
    </row>
    <row r="59" ht="14.15" hidden="1" customHeight="1" spans="1:10">
      <c r="A59" s="236">
        <v>276</v>
      </c>
      <c r="B59" s="237">
        <v>276</v>
      </c>
      <c r="C59" s="232" t="s">
        <v>65</v>
      </c>
      <c r="D59" s="2">
        <v>4</v>
      </c>
      <c r="E59" s="203" t="s">
        <v>88</v>
      </c>
      <c r="F59" s="238" t="s">
        <v>9</v>
      </c>
      <c r="G59" s="238" t="s">
        <v>66</v>
      </c>
      <c r="H59" s="13">
        <v>1</v>
      </c>
      <c r="I59" s="243"/>
      <c r="J59" s="13"/>
    </row>
    <row r="60" ht="14.15" hidden="1" customHeight="1" spans="1:10">
      <c r="A60" s="236">
        <v>277</v>
      </c>
      <c r="B60" s="237">
        <v>277</v>
      </c>
      <c r="C60" s="232" t="s">
        <v>65</v>
      </c>
      <c r="D60" s="2">
        <v>4</v>
      </c>
      <c r="E60" s="203" t="s">
        <v>89</v>
      </c>
      <c r="F60" s="238" t="s">
        <v>9</v>
      </c>
      <c r="G60" s="238" t="s">
        <v>66</v>
      </c>
      <c r="H60" s="13">
        <v>1</v>
      </c>
      <c r="I60" s="243"/>
      <c r="J60" s="13"/>
    </row>
    <row r="61" ht="14.15" hidden="1" customHeight="1" spans="1:10">
      <c r="A61" s="236">
        <v>281</v>
      </c>
      <c r="B61" s="240">
        <v>4</v>
      </c>
      <c r="C61" s="240" t="s">
        <v>92</v>
      </c>
      <c r="D61" s="241">
        <v>1</v>
      </c>
      <c r="E61" s="242" t="s">
        <v>93</v>
      </c>
      <c r="F61" s="106" t="s">
        <v>9</v>
      </c>
      <c r="G61" s="238" t="s">
        <v>66</v>
      </c>
      <c r="H61" s="13">
        <v>1</v>
      </c>
      <c r="I61" s="13">
        <v>1</v>
      </c>
      <c r="J61" s="13"/>
    </row>
    <row r="62" ht="14.15" hidden="1" customHeight="1" spans="1:10">
      <c r="A62" s="236">
        <v>309</v>
      </c>
      <c r="B62" s="240">
        <v>32</v>
      </c>
      <c r="C62" s="240" t="s">
        <v>92</v>
      </c>
      <c r="D62" s="241">
        <v>1</v>
      </c>
      <c r="E62" s="242" t="s">
        <v>94</v>
      </c>
      <c r="F62" s="106" t="s">
        <v>95</v>
      </c>
      <c r="G62" s="238" t="s">
        <v>66</v>
      </c>
      <c r="H62" s="13">
        <v>1</v>
      </c>
      <c r="I62" s="13">
        <v>4</v>
      </c>
      <c r="J62" s="13"/>
    </row>
    <row r="63" ht="14.15" hidden="1" customHeight="1" spans="1:10">
      <c r="A63" s="236">
        <v>347</v>
      </c>
      <c r="B63" s="240">
        <v>71</v>
      </c>
      <c r="C63" s="240" t="s">
        <v>92</v>
      </c>
      <c r="D63" s="241">
        <v>2</v>
      </c>
      <c r="E63" s="242" t="s">
        <v>96</v>
      </c>
      <c r="F63" s="106" t="s">
        <v>97</v>
      </c>
      <c r="G63" s="238" t="s">
        <v>66</v>
      </c>
      <c r="H63" s="13">
        <v>1</v>
      </c>
      <c r="I63" s="13">
        <v>2</v>
      </c>
      <c r="J63" s="13"/>
    </row>
    <row r="64" ht="14.15" hidden="1" customHeight="1" spans="1:10">
      <c r="A64" s="236">
        <v>437</v>
      </c>
      <c r="B64" s="240">
        <v>161</v>
      </c>
      <c r="C64" s="240" t="s">
        <v>92</v>
      </c>
      <c r="D64" s="240">
        <v>3</v>
      </c>
      <c r="E64" s="242" t="s">
        <v>98</v>
      </c>
      <c r="F64" s="238" t="s">
        <v>9</v>
      </c>
      <c r="G64" s="238" t="s">
        <v>66</v>
      </c>
      <c r="H64" s="13">
        <v>1</v>
      </c>
      <c r="I64" s="13">
        <v>1</v>
      </c>
      <c r="J64" s="13"/>
    </row>
    <row r="65" ht="14.15" customHeight="1" spans="1:10">
      <c r="A65" s="236">
        <v>133</v>
      </c>
      <c r="B65" s="237">
        <v>133</v>
      </c>
      <c r="C65" s="232" t="s">
        <v>65</v>
      </c>
      <c r="D65" s="2">
        <v>2</v>
      </c>
      <c r="E65" s="203" t="s">
        <v>99</v>
      </c>
      <c r="F65" s="238" t="s">
        <v>100</v>
      </c>
      <c r="G65" s="238" t="s">
        <v>101</v>
      </c>
      <c r="H65" s="236">
        <v>2</v>
      </c>
      <c r="I65" s="243">
        <v>160</v>
      </c>
      <c r="J65" s="13">
        <v>229</v>
      </c>
    </row>
    <row r="66" ht="14.15" hidden="1" customHeight="1" spans="1:10">
      <c r="A66" s="236">
        <v>5</v>
      </c>
      <c r="B66" s="237">
        <v>5</v>
      </c>
      <c r="C66" s="232" t="s">
        <v>65</v>
      </c>
      <c r="D66" s="2">
        <v>1</v>
      </c>
      <c r="E66" s="203" t="s">
        <v>102</v>
      </c>
      <c r="F66" s="238" t="s">
        <v>103</v>
      </c>
      <c r="G66" s="238" t="s">
        <v>101</v>
      </c>
      <c r="H66" s="236">
        <v>2</v>
      </c>
      <c r="I66" s="243">
        <v>1</v>
      </c>
      <c r="J66" s="13"/>
    </row>
    <row r="67" ht="14.15" hidden="1" customHeight="1" spans="1:10">
      <c r="A67" s="236">
        <v>41</v>
      </c>
      <c r="B67" s="237">
        <v>41</v>
      </c>
      <c r="C67" s="232" t="s">
        <v>65</v>
      </c>
      <c r="D67" s="2">
        <v>1</v>
      </c>
      <c r="E67" s="203" t="s">
        <v>104</v>
      </c>
      <c r="F67" s="238" t="s">
        <v>103</v>
      </c>
      <c r="G67" s="238" t="s">
        <v>101</v>
      </c>
      <c r="H67" s="236">
        <v>2</v>
      </c>
      <c r="I67" s="243">
        <v>1</v>
      </c>
      <c r="J67" s="13"/>
    </row>
    <row r="68" ht="14.15" hidden="1" customHeight="1" spans="1:10">
      <c r="A68" s="236">
        <v>68</v>
      </c>
      <c r="B68" s="237">
        <v>68</v>
      </c>
      <c r="C68" s="232" t="s">
        <v>65</v>
      </c>
      <c r="D68" s="2">
        <v>1</v>
      </c>
      <c r="E68" s="203" t="s">
        <v>102</v>
      </c>
      <c r="F68" s="238" t="s">
        <v>103</v>
      </c>
      <c r="G68" s="238" t="s">
        <v>101</v>
      </c>
      <c r="H68" s="236">
        <v>2</v>
      </c>
      <c r="I68" s="243">
        <v>1</v>
      </c>
      <c r="J68" s="13"/>
    </row>
    <row r="69" ht="14.15" hidden="1" customHeight="1" spans="1:10">
      <c r="A69" s="236">
        <v>71</v>
      </c>
      <c r="B69" s="237">
        <v>71</v>
      </c>
      <c r="C69" s="232" t="s">
        <v>65</v>
      </c>
      <c r="D69" s="2">
        <v>1</v>
      </c>
      <c r="E69" s="203" t="s">
        <v>68</v>
      </c>
      <c r="F69" s="238" t="s">
        <v>103</v>
      </c>
      <c r="G69" s="238" t="s">
        <v>101</v>
      </c>
      <c r="H69" s="236">
        <v>2</v>
      </c>
      <c r="I69" s="243">
        <v>1</v>
      </c>
      <c r="J69" s="13"/>
    </row>
    <row r="70" ht="14.15" hidden="1" customHeight="1" spans="1:10">
      <c r="A70" s="236">
        <v>85</v>
      </c>
      <c r="B70" s="237">
        <v>85</v>
      </c>
      <c r="C70" s="232" t="s">
        <v>65</v>
      </c>
      <c r="D70" s="2">
        <v>1</v>
      </c>
      <c r="E70" s="203" t="s">
        <v>105</v>
      </c>
      <c r="F70" s="238" t="s">
        <v>103</v>
      </c>
      <c r="G70" s="238" t="s">
        <v>101</v>
      </c>
      <c r="H70" s="236">
        <v>2</v>
      </c>
      <c r="I70" s="243">
        <v>1</v>
      </c>
      <c r="J70" s="13"/>
    </row>
    <row r="71" ht="14.15" hidden="1" customHeight="1" spans="1:10">
      <c r="A71" s="236">
        <v>167</v>
      </c>
      <c r="B71" s="237">
        <v>167</v>
      </c>
      <c r="C71" s="232" t="s">
        <v>65</v>
      </c>
      <c r="D71" s="2">
        <v>2</v>
      </c>
      <c r="E71" s="203" t="s">
        <v>106</v>
      </c>
      <c r="F71" s="106" t="s">
        <v>103</v>
      </c>
      <c r="G71" s="238" t="s">
        <v>101</v>
      </c>
      <c r="H71" s="236">
        <v>2</v>
      </c>
      <c r="I71" s="243">
        <v>1</v>
      </c>
      <c r="J71" s="13"/>
    </row>
    <row r="72" ht="14.15" hidden="1" customHeight="1" spans="1:10">
      <c r="A72" s="236">
        <v>322</v>
      </c>
      <c r="B72" s="240">
        <v>45</v>
      </c>
      <c r="C72" s="240" t="s">
        <v>92</v>
      </c>
      <c r="D72" s="241">
        <v>1</v>
      </c>
      <c r="E72" s="244" t="s">
        <v>107</v>
      </c>
      <c r="F72" s="238" t="s">
        <v>103</v>
      </c>
      <c r="G72" s="238" t="s">
        <v>101</v>
      </c>
      <c r="H72" s="236">
        <v>2</v>
      </c>
      <c r="I72" s="13">
        <v>1</v>
      </c>
      <c r="J72" s="13"/>
    </row>
    <row r="73" ht="14.15" hidden="1" customHeight="1" spans="1:10">
      <c r="A73" s="236">
        <v>350</v>
      </c>
      <c r="B73" s="240">
        <v>74</v>
      </c>
      <c r="C73" s="240" t="s">
        <v>92</v>
      </c>
      <c r="D73" s="241">
        <v>2</v>
      </c>
      <c r="E73" s="242" t="s">
        <v>108</v>
      </c>
      <c r="F73" s="238" t="s">
        <v>103</v>
      </c>
      <c r="G73" s="238" t="s">
        <v>101</v>
      </c>
      <c r="H73" s="236">
        <v>2</v>
      </c>
      <c r="I73" s="13">
        <v>1</v>
      </c>
      <c r="J73" s="13"/>
    </row>
    <row r="74" ht="14.15" hidden="1" customHeight="1" spans="1:10">
      <c r="A74" s="236">
        <v>363</v>
      </c>
      <c r="B74" s="240">
        <v>87</v>
      </c>
      <c r="C74" s="240" t="s">
        <v>92</v>
      </c>
      <c r="D74" s="241">
        <v>2</v>
      </c>
      <c r="E74" s="242" t="s">
        <v>109</v>
      </c>
      <c r="F74" s="238" t="s">
        <v>103</v>
      </c>
      <c r="G74" s="238" t="s">
        <v>101</v>
      </c>
      <c r="H74" s="236">
        <v>2</v>
      </c>
      <c r="I74" s="13">
        <v>1</v>
      </c>
      <c r="J74" s="13"/>
    </row>
    <row r="75" ht="14.15" hidden="1" customHeight="1" spans="1:10">
      <c r="A75" s="236">
        <v>384</v>
      </c>
      <c r="B75" s="240">
        <v>108</v>
      </c>
      <c r="C75" s="240" t="s">
        <v>92</v>
      </c>
      <c r="D75" s="240">
        <v>3</v>
      </c>
      <c r="E75" s="242" t="s">
        <v>110</v>
      </c>
      <c r="F75" s="238" t="s">
        <v>103</v>
      </c>
      <c r="G75" s="238" t="s">
        <v>101</v>
      </c>
      <c r="H75" s="236">
        <v>2</v>
      </c>
      <c r="I75" s="13">
        <v>1</v>
      </c>
      <c r="J75" s="13"/>
    </row>
    <row r="76" ht="14.15" hidden="1" customHeight="1" spans="1:10">
      <c r="A76" s="236">
        <v>1</v>
      </c>
      <c r="B76" s="232">
        <v>1</v>
      </c>
      <c r="C76" s="232" t="s">
        <v>65</v>
      </c>
      <c r="D76" s="232">
        <v>1</v>
      </c>
      <c r="E76" s="239" t="s">
        <v>111</v>
      </c>
      <c r="F76" s="238" t="s">
        <v>112</v>
      </c>
      <c r="G76" s="238" t="s">
        <v>101</v>
      </c>
      <c r="H76" s="236">
        <v>2</v>
      </c>
      <c r="I76" s="236">
        <v>2</v>
      </c>
      <c r="J76" s="236"/>
    </row>
    <row r="77" ht="14.15" hidden="1" customHeight="1" spans="1:10">
      <c r="A77" s="236">
        <v>25</v>
      </c>
      <c r="B77" s="237">
        <v>25</v>
      </c>
      <c r="C77" s="232" t="s">
        <v>65</v>
      </c>
      <c r="D77" s="2">
        <v>1</v>
      </c>
      <c r="E77" s="203" t="s">
        <v>113</v>
      </c>
      <c r="F77" s="238" t="s">
        <v>112</v>
      </c>
      <c r="G77" s="238" t="s">
        <v>101</v>
      </c>
      <c r="H77" s="236">
        <v>2</v>
      </c>
      <c r="I77" s="243">
        <v>8</v>
      </c>
      <c r="J77" s="13"/>
    </row>
    <row r="78" ht="14.15" hidden="1" customHeight="1" spans="1:10">
      <c r="A78" s="236">
        <v>45</v>
      </c>
      <c r="B78" s="237">
        <v>45</v>
      </c>
      <c r="C78" s="232" t="s">
        <v>65</v>
      </c>
      <c r="D78" s="2">
        <v>1</v>
      </c>
      <c r="E78" s="203" t="s">
        <v>114</v>
      </c>
      <c r="F78" s="238" t="s">
        <v>112</v>
      </c>
      <c r="G78" s="238" t="s">
        <v>101</v>
      </c>
      <c r="H78" s="236">
        <v>2</v>
      </c>
      <c r="I78" s="243">
        <v>2</v>
      </c>
      <c r="J78" s="13"/>
    </row>
    <row r="79" ht="14.15" hidden="1" customHeight="1" spans="1:10">
      <c r="A79" s="236">
        <v>79</v>
      </c>
      <c r="B79" s="237">
        <v>79</v>
      </c>
      <c r="C79" s="232" t="s">
        <v>65</v>
      </c>
      <c r="D79" s="2">
        <v>1</v>
      </c>
      <c r="E79" s="203" t="s">
        <v>115</v>
      </c>
      <c r="F79" s="238" t="s">
        <v>112</v>
      </c>
      <c r="G79" s="238" t="s">
        <v>101</v>
      </c>
      <c r="H79" s="236">
        <v>2</v>
      </c>
      <c r="I79" s="243">
        <v>2</v>
      </c>
      <c r="J79" s="13"/>
    </row>
    <row r="80" ht="14.15" hidden="1" customHeight="1" spans="1:10">
      <c r="A80" s="236">
        <v>317</v>
      </c>
      <c r="B80" s="240">
        <v>40</v>
      </c>
      <c r="C80" s="240" t="s">
        <v>92</v>
      </c>
      <c r="D80" s="240">
        <v>1</v>
      </c>
      <c r="E80" s="242" t="s">
        <v>116</v>
      </c>
      <c r="F80" s="106" t="s">
        <v>112</v>
      </c>
      <c r="G80" s="238" t="s">
        <v>101</v>
      </c>
      <c r="H80" s="236">
        <v>2</v>
      </c>
      <c r="I80" s="13">
        <v>2</v>
      </c>
      <c r="J80" s="13"/>
    </row>
    <row r="81" ht="14.15" hidden="1" customHeight="1" spans="1:10">
      <c r="A81" s="236">
        <v>380</v>
      </c>
      <c r="B81" s="240">
        <v>104</v>
      </c>
      <c r="C81" s="240" t="s">
        <v>92</v>
      </c>
      <c r="D81" s="240">
        <v>3</v>
      </c>
      <c r="E81" s="242" t="s">
        <v>117</v>
      </c>
      <c r="F81" s="238" t="s">
        <v>112</v>
      </c>
      <c r="G81" s="238" t="s">
        <v>101</v>
      </c>
      <c r="H81" s="236">
        <v>2</v>
      </c>
      <c r="I81" s="13">
        <v>2</v>
      </c>
      <c r="J81" s="13"/>
    </row>
    <row r="82" ht="14.15" hidden="1" customHeight="1" spans="1:10">
      <c r="A82" s="236">
        <v>395</v>
      </c>
      <c r="B82" s="240">
        <v>119</v>
      </c>
      <c r="C82" s="240" t="s">
        <v>92</v>
      </c>
      <c r="D82" s="240">
        <v>3</v>
      </c>
      <c r="E82" s="242" t="s">
        <v>118</v>
      </c>
      <c r="F82" s="238" t="s">
        <v>112</v>
      </c>
      <c r="G82" s="238" t="s">
        <v>101</v>
      </c>
      <c r="H82" s="236">
        <v>2</v>
      </c>
      <c r="I82" s="13">
        <v>2</v>
      </c>
      <c r="J82" s="13"/>
    </row>
    <row r="83" ht="14.15" hidden="1" customHeight="1" spans="1:10">
      <c r="A83" s="236">
        <v>418</v>
      </c>
      <c r="B83" s="240">
        <v>142</v>
      </c>
      <c r="C83" s="240" t="s">
        <v>92</v>
      </c>
      <c r="D83" s="240">
        <v>3</v>
      </c>
      <c r="E83" s="242" t="s">
        <v>119</v>
      </c>
      <c r="F83" s="238" t="s">
        <v>112</v>
      </c>
      <c r="G83" s="238" t="s">
        <v>101</v>
      </c>
      <c r="H83" s="236">
        <v>2</v>
      </c>
      <c r="I83" s="13">
        <v>2</v>
      </c>
      <c r="J83" s="13"/>
    </row>
    <row r="84" ht="14.15" hidden="1" customHeight="1" spans="1:10">
      <c r="A84" s="236">
        <v>431</v>
      </c>
      <c r="B84" s="240">
        <v>155</v>
      </c>
      <c r="C84" s="240" t="s">
        <v>92</v>
      </c>
      <c r="D84" s="240">
        <v>3</v>
      </c>
      <c r="E84" s="242" t="s">
        <v>109</v>
      </c>
      <c r="F84" s="238" t="s">
        <v>112</v>
      </c>
      <c r="G84" s="238" t="s">
        <v>101</v>
      </c>
      <c r="H84" s="236">
        <v>2</v>
      </c>
      <c r="I84" s="13">
        <v>2</v>
      </c>
      <c r="J84" s="13"/>
    </row>
    <row r="85" ht="14.15" hidden="1" customHeight="1" spans="1:10">
      <c r="A85" s="236">
        <v>51</v>
      </c>
      <c r="B85" s="237">
        <v>51</v>
      </c>
      <c r="C85" s="232" t="s">
        <v>65</v>
      </c>
      <c r="D85" s="2">
        <v>1</v>
      </c>
      <c r="E85" s="203" t="s">
        <v>67</v>
      </c>
      <c r="F85" s="238" t="s">
        <v>120</v>
      </c>
      <c r="G85" s="238" t="s">
        <v>101</v>
      </c>
      <c r="H85" s="236">
        <v>2</v>
      </c>
      <c r="I85" s="243">
        <v>3</v>
      </c>
      <c r="J85" s="13"/>
    </row>
    <row r="86" ht="14.15" hidden="1" customHeight="1" spans="1:10">
      <c r="A86" s="236">
        <v>109</v>
      </c>
      <c r="B86" s="237">
        <v>109</v>
      </c>
      <c r="C86" s="232" t="s">
        <v>65</v>
      </c>
      <c r="D86" s="2">
        <v>2</v>
      </c>
      <c r="E86" s="203" t="s">
        <v>102</v>
      </c>
      <c r="F86" s="238" t="s">
        <v>120</v>
      </c>
      <c r="G86" s="238" t="s">
        <v>101</v>
      </c>
      <c r="H86" s="236">
        <v>2</v>
      </c>
      <c r="I86" s="243">
        <v>3</v>
      </c>
      <c r="J86" s="13"/>
    </row>
    <row r="87" ht="14.15" hidden="1" customHeight="1" spans="1:10">
      <c r="A87" s="236">
        <v>170</v>
      </c>
      <c r="B87" s="237">
        <v>170</v>
      </c>
      <c r="C87" s="232" t="s">
        <v>65</v>
      </c>
      <c r="D87" s="2">
        <v>3</v>
      </c>
      <c r="E87" s="203" t="s">
        <v>102</v>
      </c>
      <c r="F87" s="238" t="s">
        <v>120</v>
      </c>
      <c r="G87" s="238" t="s">
        <v>101</v>
      </c>
      <c r="H87" s="236">
        <v>2</v>
      </c>
      <c r="I87" s="243">
        <v>3</v>
      </c>
      <c r="J87" s="13"/>
    </row>
    <row r="88" ht="14.15" hidden="1" customHeight="1" spans="1:10">
      <c r="A88" s="236">
        <v>226</v>
      </c>
      <c r="B88" s="237">
        <v>226</v>
      </c>
      <c r="C88" s="232" t="s">
        <v>65</v>
      </c>
      <c r="D88" s="2">
        <v>4</v>
      </c>
      <c r="E88" s="203" t="s">
        <v>102</v>
      </c>
      <c r="F88" s="106" t="s">
        <v>120</v>
      </c>
      <c r="G88" s="238" t="s">
        <v>101</v>
      </c>
      <c r="H88" s="236">
        <v>2</v>
      </c>
      <c r="I88" s="243">
        <v>3</v>
      </c>
      <c r="J88" s="13"/>
    </row>
    <row r="89" ht="14.15" hidden="1" customHeight="1" spans="1:10">
      <c r="A89" s="236">
        <v>374</v>
      </c>
      <c r="B89" s="240">
        <v>98</v>
      </c>
      <c r="C89" s="240" t="s">
        <v>92</v>
      </c>
      <c r="D89" s="240">
        <v>3</v>
      </c>
      <c r="E89" s="242" t="s">
        <v>121</v>
      </c>
      <c r="F89" s="238" t="s">
        <v>120</v>
      </c>
      <c r="G89" s="238" t="s">
        <v>101</v>
      </c>
      <c r="H89" s="236">
        <v>2</v>
      </c>
      <c r="I89" s="13">
        <v>3</v>
      </c>
      <c r="J89" s="13"/>
    </row>
    <row r="90" ht="14.15" hidden="1" customHeight="1" spans="1:10">
      <c r="A90" s="236">
        <v>367</v>
      </c>
      <c r="B90" s="240">
        <v>91</v>
      </c>
      <c r="C90" s="240" t="s">
        <v>92</v>
      </c>
      <c r="D90" s="240">
        <v>3</v>
      </c>
      <c r="E90" s="242" t="s">
        <v>122</v>
      </c>
      <c r="F90" s="238" t="s">
        <v>123</v>
      </c>
      <c r="G90" s="238" t="s">
        <v>101</v>
      </c>
      <c r="H90" s="236">
        <v>2</v>
      </c>
      <c r="I90" s="13">
        <v>4</v>
      </c>
      <c r="J90" s="13"/>
    </row>
    <row r="91" ht="14.15" hidden="1" customHeight="1" spans="1:10">
      <c r="A91" s="236">
        <v>401</v>
      </c>
      <c r="B91" s="240">
        <v>125</v>
      </c>
      <c r="C91" s="240" t="s">
        <v>92</v>
      </c>
      <c r="D91" s="240">
        <v>3</v>
      </c>
      <c r="E91" s="242" t="s">
        <v>124</v>
      </c>
      <c r="F91" s="238" t="s">
        <v>123</v>
      </c>
      <c r="G91" s="238" t="s">
        <v>101</v>
      </c>
      <c r="H91" s="236">
        <v>2</v>
      </c>
      <c r="I91" s="13">
        <v>4</v>
      </c>
      <c r="J91" s="13"/>
    </row>
    <row r="92" ht="14.15" hidden="1" customHeight="1" spans="1:10">
      <c r="A92" s="236">
        <v>405</v>
      </c>
      <c r="B92" s="240">
        <v>129</v>
      </c>
      <c r="C92" s="240" t="s">
        <v>92</v>
      </c>
      <c r="D92" s="240">
        <v>3</v>
      </c>
      <c r="E92" s="242" t="s">
        <v>125</v>
      </c>
      <c r="F92" s="238" t="s">
        <v>123</v>
      </c>
      <c r="G92" s="238" t="s">
        <v>101</v>
      </c>
      <c r="H92" s="236">
        <v>2</v>
      </c>
      <c r="I92" s="13">
        <v>4</v>
      </c>
      <c r="J92" s="13"/>
    </row>
    <row r="93" ht="14.15" hidden="1" customHeight="1" spans="1:10">
      <c r="A93" s="236">
        <v>409</v>
      </c>
      <c r="B93" s="240">
        <v>133</v>
      </c>
      <c r="C93" s="240" t="s">
        <v>92</v>
      </c>
      <c r="D93" s="240">
        <v>3</v>
      </c>
      <c r="E93" s="242" t="s">
        <v>126</v>
      </c>
      <c r="F93" s="238" t="s">
        <v>123</v>
      </c>
      <c r="G93" s="238" t="s">
        <v>101</v>
      </c>
      <c r="H93" s="236">
        <v>2</v>
      </c>
      <c r="I93" s="13">
        <v>4</v>
      </c>
      <c r="J93" s="13"/>
    </row>
    <row r="94" ht="14.15" hidden="1" customHeight="1" spans="1:10">
      <c r="A94" s="236">
        <v>413</v>
      </c>
      <c r="B94" s="240">
        <v>137</v>
      </c>
      <c r="C94" s="240" t="s">
        <v>92</v>
      </c>
      <c r="D94" s="240">
        <v>3</v>
      </c>
      <c r="E94" s="242" t="s">
        <v>127</v>
      </c>
      <c r="F94" s="238" t="s">
        <v>123</v>
      </c>
      <c r="G94" s="238" t="s">
        <v>101</v>
      </c>
      <c r="H94" s="236">
        <v>2</v>
      </c>
      <c r="I94" s="13">
        <v>4</v>
      </c>
      <c r="J94" s="13"/>
    </row>
    <row r="95" ht="14.15" hidden="1" customHeight="1" spans="1:10">
      <c r="A95" s="236">
        <v>199</v>
      </c>
      <c r="B95" s="237">
        <v>199</v>
      </c>
      <c r="C95" s="232" t="s">
        <v>65</v>
      </c>
      <c r="D95" s="2">
        <v>3</v>
      </c>
      <c r="E95" s="203" t="s">
        <v>128</v>
      </c>
      <c r="F95" s="238" t="s">
        <v>129</v>
      </c>
      <c r="G95" s="238" t="s">
        <v>101</v>
      </c>
      <c r="H95" s="236">
        <v>2</v>
      </c>
      <c r="I95" s="243"/>
      <c r="J95" s="13"/>
    </row>
    <row r="96" ht="14.15" hidden="1" customHeight="1" spans="1:10">
      <c r="A96" s="236">
        <v>251</v>
      </c>
      <c r="B96" s="237">
        <v>251</v>
      </c>
      <c r="C96" s="232" t="s">
        <v>65</v>
      </c>
      <c r="D96" s="2">
        <v>4</v>
      </c>
      <c r="E96" s="203" t="s">
        <v>128</v>
      </c>
      <c r="F96" s="238" t="s">
        <v>129</v>
      </c>
      <c r="G96" s="238" t="s">
        <v>101</v>
      </c>
      <c r="H96" s="236">
        <v>2</v>
      </c>
      <c r="I96" s="243"/>
      <c r="J96" s="13"/>
    </row>
    <row r="97" ht="14.15" hidden="1" customHeight="1" spans="1:10">
      <c r="A97" s="236">
        <v>180</v>
      </c>
      <c r="B97" s="237">
        <v>180</v>
      </c>
      <c r="C97" s="232" t="s">
        <v>65</v>
      </c>
      <c r="D97" s="2">
        <v>3</v>
      </c>
      <c r="E97" s="203" t="s">
        <v>130</v>
      </c>
      <c r="F97" s="238" t="s">
        <v>131</v>
      </c>
      <c r="G97" s="238" t="s">
        <v>101</v>
      </c>
      <c r="H97" s="236">
        <v>2</v>
      </c>
      <c r="I97" s="243"/>
      <c r="J97" s="13"/>
    </row>
    <row r="98" ht="14.15" hidden="1" customHeight="1" spans="1:10">
      <c r="A98" s="236">
        <v>234</v>
      </c>
      <c r="B98" s="237">
        <v>234</v>
      </c>
      <c r="C98" s="232" t="s">
        <v>65</v>
      </c>
      <c r="D98" s="2">
        <v>4</v>
      </c>
      <c r="E98" s="203" t="s">
        <v>130</v>
      </c>
      <c r="F98" s="238" t="s">
        <v>131</v>
      </c>
      <c r="G98" s="238" t="s">
        <v>101</v>
      </c>
      <c r="H98" s="236">
        <v>2</v>
      </c>
      <c r="I98" s="243"/>
      <c r="J98" s="13"/>
    </row>
    <row r="99" ht="14.15" customHeight="1" spans="1:10">
      <c r="A99" s="236">
        <v>425</v>
      </c>
      <c r="B99" s="240">
        <v>149</v>
      </c>
      <c r="C99" s="240" t="s">
        <v>92</v>
      </c>
      <c r="D99" s="240">
        <v>3</v>
      </c>
      <c r="E99" s="245" t="s">
        <v>132</v>
      </c>
      <c r="F99" s="246" t="s">
        <v>133</v>
      </c>
      <c r="G99" s="238" t="s">
        <v>101</v>
      </c>
      <c r="H99" s="236">
        <v>2</v>
      </c>
      <c r="I99" s="248">
        <v>120</v>
      </c>
      <c r="J99" s="13">
        <v>180</v>
      </c>
    </row>
    <row r="100" ht="14.15" hidden="1" customHeight="1" spans="1:10">
      <c r="A100" s="236">
        <v>84</v>
      </c>
      <c r="B100" s="237">
        <v>84</v>
      </c>
      <c r="C100" s="232" t="s">
        <v>65</v>
      </c>
      <c r="D100" s="2">
        <v>1</v>
      </c>
      <c r="E100" s="203" t="s">
        <v>134</v>
      </c>
      <c r="F100" s="106" t="s">
        <v>135</v>
      </c>
      <c r="G100" s="238" t="s">
        <v>101</v>
      </c>
      <c r="H100" s="236">
        <v>2</v>
      </c>
      <c r="I100" s="13">
        <v>60</v>
      </c>
      <c r="J100" s="13"/>
    </row>
    <row r="101" ht="14.15" customHeight="1" spans="1:10">
      <c r="A101" s="236">
        <v>98</v>
      </c>
      <c r="B101" s="237">
        <v>98</v>
      </c>
      <c r="C101" s="232" t="s">
        <v>65</v>
      </c>
      <c r="D101" s="2">
        <v>1</v>
      </c>
      <c r="E101" s="203" t="s">
        <v>36</v>
      </c>
      <c r="F101" s="106" t="s">
        <v>38</v>
      </c>
      <c r="G101" s="238" t="s">
        <v>101</v>
      </c>
      <c r="H101" s="236">
        <v>2</v>
      </c>
      <c r="I101" s="203">
        <v>12</v>
      </c>
      <c r="J101" s="13">
        <v>24</v>
      </c>
    </row>
    <row r="102" ht="14.15" hidden="1" customHeight="1" spans="1:10">
      <c r="A102" s="236">
        <v>104</v>
      </c>
      <c r="B102" s="237">
        <v>104</v>
      </c>
      <c r="C102" s="232" t="s">
        <v>65</v>
      </c>
      <c r="D102" s="2">
        <v>1</v>
      </c>
      <c r="E102" s="203" t="s">
        <v>39</v>
      </c>
      <c r="F102" s="106" t="s">
        <v>38</v>
      </c>
      <c r="G102" s="238" t="s">
        <v>101</v>
      </c>
      <c r="H102" s="236">
        <v>2</v>
      </c>
      <c r="I102" s="203">
        <v>12</v>
      </c>
      <c r="J102" s="13"/>
    </row>
    <row r="103" ht="14.15" customHeight="1" spans="1:10">
      <c r="A103" s="236">
        <v>53</v>
      </c>
      <c r="B103" s="237">
        <v>53</v>
      </c>
      <c r="C103" s="232" t="s">
        <v>65</v>
      </c>
      <c r="D103" s="2">
        <v>1</v>
      </c>
      <c r="E103" s="203" t="s">
        <v>136</v>
      </c>
      <c r="F103" s="106" t="s">
        <v>137</v>
      </c>
      <c r="G103" s="238" t="s">
        <v>101</v>
      </c>
      <c r="H103" s="236">
        <v>2</v>
      </c>
      <c r="I103" s="13">
        <v>2</v>
      </c>
      <c r="J103" s="13">
        <v>7</v>
      </c>
    </row>
    <row r="104" ht="14.15" hidden="1" customHeight="1" spans="1:10">
      <c r="A104" s="236">
        <v>77</v>
      </c>
      <c r="B104" s="237">
        <v>77</v>
      </c>
      <c r="C104" s="232" t="s">
        <v>65</v>
      </c>
      <c r="D104" s="2">
        <v>1</v>
      </c>
      <c r="E104" s="203" t="s">
        <v>68</v>
      </c>
      <c r="F104" s="106" t="s">
        <v>137</v>
      </c>
      <c r="G104" s="238" t="s">
        <v>101</v>
      </c>
      <c r="H104" s="236">
        <v>2</v>
      </c>
      <c r="I104" s="13">
        <v>1</v>
      </c>
      <c r="J104" s="13"/>
    </row>
    <row r="105" ht="14.15" hidden="1" customHeight="1" spans="1:10">
      <c r="A105" s="236">
        <v>390</v>
      </c>
      <c r="B105" s="240">
        <v>114</v>
      </c>
      <c r="C105" s="240" t="s">
        <v>92</v>
      </c>
      <c r="D105" s="240">
        <v>3</v>
      </c>
      <c r="E105" s="242" t="s">
        <v>110</v>
      </c>
      <c r="F105" s="106" t="s">
        <v>137</v>
      </c>
      <c r="G105" s="238" t="s">
        <v>101</v>
      </c>
      <c r="H105" s="236">
        <v>2</v>
      </c>
      <c r="I105" s="13">
        <v>1</v>
      </c>
      <c r="J105" s="13"/>
    </row>
    <row r="106" ht="14.15" hidden="1" customHeight="1" spans="1:10">
      <c r="A106" s="236">
        <v>393</v>
      </c>
      <c r="B106" s="240">
        <v>117</v>
      </c>
      <c r="C106" s="240" t="s">
        <v>92</v>
      </c>
      <c r="D106" s="240">
        <v>3</v>
      </c>
      <c r="E106" s="242" t="s">
        <v>138</v>
      </c>
      <c r="F106" s="106" t="s">
        <v>137</v>
      </c>
      <c r="G106" s="238" t="s">
        <v>101</v>
      </c>
      <c r="H106" s="236">
        <v>2</v>
      </c>
      <c r="I106" s="13">
        <v>1</v>
      </c>
      <c r="J106" s="13"/>
    </row>
    <row r="107" ht="14.15" hidden="1" customHeight="1" spans="1:10">
      <c r="A107" s="236">
        <v>333</v>
      </c>
      <c r="B107" s="240">
        <v>56</v>
      </c>
      <c r="C107" s="240" t="s">
        <v>92</v>
      </c>
      <c r="D107" s="241">
        <v>1</v>
      </c>
      <c r="E107" s="244" t="s">
        <v>139</v>
      </c>
      <c r="F107" s="238" t="s">
        <v>140</v>
      </c>
      <c r="G107" s="238" t="s">
        <v>101</v>
      </c>
      <c r="H107" s="236">
        <v>2</v>
      </c>
      <c r="I107" s="13">
        <v>1</v>
      </c>
      <c r="J107" s="13"/>
    </row>
    <row r="108" ht="14.15" hidden="1" customHeight="1" spans="1:10">
      <c r="A108" s="236">
        <v>304</v>
      </c>
      <c r="B108" s="240">
        <v>27</v>
      </c>
      <c r="C108" s="240" t="s">
        <v>92</v>
      </c>
      <c r="D108" s="241">
        <v>1</v>
      </c>
      <c r="E108" s="242" t="s">
        <v>141</v>
      </c>
      <c r="F108" s="106" t="s">
        <v>142</v>
      </c>
      <c r="G108" s="238" t="s">
        <v>101</v>
      </c>
      <c r="H108" s="236">
        <v>2</v>
      </c>
      <c r="I108" s="13">
        <v>1</v>
      </c>
      <c r="J108" s="13"/>
    </row>
    <row r="109" ht="14.15" customHeight="1" spans="1:10">
      <c r="A109" s="236">
        <v>3</v>
      </c>
      <c r="B109" s="232">
        <v>3</v>
      </c>
      <c r="C109" s="232" t="s">
        <v>65</v>
      </c>
      <c r="D109" s="232">
        <v>1</v>
      </c>
      <c r="E109" s="239" t="s">
        <v>111</v>
      </c>
      <c r="F109" s="238" t="s">
        <v>143</v>
      </c>
      <c r="G109" s="238" t="s">
        <v>101</v>
      </c>
      <c r="H109" s="236">
        <v>2</v>
      </c>
      <c r="I109" s="236">
        <v>1</v>
      </c>
      <c r="J109" s="236">
        <v>69</v>
      </c>
    </row>
    <row r="110" ht="14.15" hidden="1" customHeight="1" spans="1:10">
      <c r="A110" s="236">
        <v>69</v>
      </c>
      <c r="B110" s="237">
        <v>69</v>
      </c>
      <c r="C110" s="232" t="s">
        <v>65</v>
      </c>
      <c r="D110" s="2">
        <v>1</v>
      </c>
      <c r="E110" s="203" t="s">
        <v>144</v>
      </c>
      <c r="F110" s="106" t="s">
        <v>143</v>
      </c>
      <c r="G110" s="238" t="s">
        <v>101</v>
      </c>
      <c r="H110" s="236">
        <v>2</v>
      </c>
      <c r="I110" s="243">
        <v>1</v>
      </c>
      <c r="J110" s="13"/>
    </row>
    <row r="111" ht="14.15" hidden="1" customHeight="1" spans="1:10">
      <c r="A111" s="236">
        <v>291</v>
      </c>
      <c r="B111" s="240">
        <v>14</v>
      </c>
      <c r="C111" s="240" t="s">
        <v>92</v>
      </c>
      <c r="D111" s="241">
        <v>1</v>
      </c>
      <c r="E111" s="242" t="s">
        <v>145</v>
      </c>
      <c r="F111" s="106" t="s">
        <v>143</v>
      </c>
      <c r="G111" s="238" t="s">
        <v>101</v>
      </c>
      <c r="H111" s="236">
        <v>2</v>
      </c>
      <c r="I111" s="13">
        <v>2</v>
      </c>
      <c r="J111" s="13"/>
    </row>
    <row r="112" ht="14.15" hidden="1" customHeight="1" spans="1:10">
      <c r="A112" s="236">
        <v>302</v>
      </c>
      <c r="B112" s="240">
        <v>25</v>
      </c>
      <c r="C112" s="240" t="s">
        <v>92</v>
      </c>
      <c r="D112" s="241">
        <v>1</v>
      </c>
      <c r="E112" s="242" t="s">
        <v>146</v>
      </c>
      <c r="F112" s="106" t="s">
        <v>143</v>
      </c>
      <c r="G112" s="238" t="s">
        <v>101</v>
      </c>
      <c r="H112" s="236">
        <v>2</v>
      </c>
      <c r="I112" s="13">
        <v>1</v>
      </c>
      <c r="J112" s="13"/>
    </row>
    <row r="113" ht="14.15" hidden="1" customHeight="1" spans="1:10">
      <c r="A113" s="236">
        <v>344</v>
      </c>
      <c r="B113" s="240">
        <v>68</v>
      </c>
      <c r="C113" s="240" t="s">
        <v>92</v>
      </c>
      <c r="D113" s="241">
        <v>2</v>
      </c>
      <c r="E113" s="242" t="s">
        <v>147</v>
      </c>
      <c r="F113" s="106" t="s">
        <v>143</v>
      </c>
      <c r="G113" s="238" t="s">
        <v>101</v>
      </c>
      <c r="H113" s="236">
        <v>2</v>
      </c>
      <c r="I113" s="13">
        <v>1</v>
      </c>
      <c r="J113" s="13"/>
    </row>
    <row r="114" ht="14.15" hidden="1" customHeight="1" spans="1:10">
      <c r="A114" s="236">
        <v>349</v>
      </c>
      <c r="B114" s="240">
        <v>73</v>
      </c>
      <c r="C114" s="240" t="s">
        <v>92</v>
      </c>
      <c r="D114" s="241">
        <v>2</v>
      </c>
      <c r="E114" s="242" t="s">
        <v>148</v>
      </c>
      <c r="F114" s="247" t="s">
        <v>143</v>
      </c>
      <c r="G114" s="238" t="s">
        <v>101</v>
      </c>
      <c r="H114" s="236">
        <v>2</v>
      </c>
      <c r="I114" s="13">
        <v>2</v>
      </c>
      <c r="J114" s="13"/>
    </row>
    <row r="115" ht="14.15" hidden="1" customHeight="1" spans="1:10">
      <c r="A115" s="236">
        <v>366</v>
      </c>
      <c r="B115" s="240">
        <v>90</v>
      </c>
      <c r="C115" s="240" t="s">
        <v>92</v>
      </c>
      <c r="D115" s="241">
        <v>3</v>
      </c>
      <c r="E115" s="242" t="s">
        <v>149</v>
      </c>
      <c r="F115" s="247" t="s">
        <v>143</v>
      </c>
      <c r="G115" s="238" t="s">
        <v>101</v>
      </c>
      <c r="H115" s="236">
        <v>2</v>
      </c>
      <c r="I115" s="13">
        <v>1</v>
      </c>
      <c r="J115" s="13"/>
    </row>
    <row r="116" ht="14.15" hidden="1" customHeight="1" spans="1:10">
      <c r="A116" s="236">
        <v>373</v>
      </c>
      <c r="B116" s="240">
        <v>97</v>
      </c>
      <c r="C116" s="240" t="s">
        <v>92</v>
      </c>
      <c r="D116" s="240">
        <v>3</v>
      </c>
      <c r="E116" s="242" t="s">
        <v>150</v>
      </c>
      <c r="F116" s="247" t="s">
        <v>143</v>
      </c>
      <c r="G116" s="238" t="s">
        <v>101</v>
      </c>
      <c r="H116" s="236">
        <v>2</v>
      </c>
      <c r="I116" s="13">
        <v>1</v>
      </c>
      <c r="J116" s="13"/>
    </row>
    <row r="117" ht="14.15" hidden="1" customHeight="1" spans="1:10">
      <c r="A117" s="236">
        <v>394</v>
      </c>
      <c r="B117" s="240">
        <v>118</v>
      </c>
      <c r="C117" s="240" t="s">
        <v>92</v>
      </c>
      <c r="D117" s="240">
        <v>3</v>
      </c>
      <c r="E117" s="242" t="s">
        <v>138</v>
      </c>
      <c r="F117" s="106" t="s">
        <v>143</v>
      </c>
      <c r="G117" s="238" t="s">
        <v>101</v>
      </c>
      <c r="H117" s="236">
        <v>2</v>
      </c>
      <c r="I117" s="13">
        <v>1</v>
      </c>
      <c r="J117" s="13"/>
    </row>
    <row r="118" ht="14.15" hidden="1" customHeight="1" spans="1:10">
      <c r="A118" s="236">
        <v>134</v>
      </c>
      <c r="B118" s="237">
        <v>134</v>
      </c>
      <c r="C118" s="232" t="s">
        <v>65</v>
      </c>
      <c r="D118" s="2">
        <v>2</v>
      </c>
      <c r="E118" s="203" t="s">
        <v>151</v>
      </c>
      <c r="F118" s="238" t="s">
        <v>152</v>
      </c>
      <c r="G118" s="238" t="s">
        <v>101</v>
      </c>
      <c r="H118" s="236">
        <v>2</v>
      </c>
      <c r="I118" s="243">
        <v>12</v>
      </c>
      <c r="J118" s="13"/>
    </row>
    <row r="119" ht="14.15" hidden="1" customHeight="1" spans="1:10">
      <c r="A119" s="236">
        <v>27</v>
      </c>
      <c r="B119" s="237">
        <v>27</v>
      </c>
      <c r="C119" s="232" t="s">
        <v>65</v>
      </c>
      <c r="D119" s="2">
        <v>1</v>
      </c>
      <c r="E119" s="203" t="s">
        <v>113</v>
      </c>
      <c r="F119" s="238" t="s">
        <v>153</v>
      </c>
      <c r="G119" s="238" t="s">
        <v>101</v>
      </c>
      <c r="H119" s="236">
        <v>2</v>
      </c>
      <c r="I119" s="243">
        <v>4</v>
      </c>
      <c r="J119" s="13"/>
    </row>
    <row r="120" ht="14.15" hidden="1" customHeight="1" spans="1:10">
      <c r="A120" s="236">
        <v>31</v>
      </c>
      <c r="B120" s="237">
        <v>31</v>
      </c>
      <c r="C120" s="232" t="s">
        <v>65</v>
      </c>
      <c r="D120" s="2">
        <v>1</v>
      </c>
      <c r="E120" s="203" t="s">
        <v>154</v>
      </c>
      <c r="F120" s="238" t="s">
        <v>153</v>
      </c>
      <c r="G120" s="238" t="s">
        <v>101</v>
      </c>
      <c r="H120" s="236">
        <v>2</v>
      </c>
      <c r="I120" s="243"/>
      <c r="J120" s="13"/>
    </row>
    <row r="121" ht="14.15" hidden="1" customHeight="1" spans="1:10">
      <c r="A121" s="236">
        <v>35</v>
      </c>
      <c r="B121" s="237">
        <v>35</v>
      </c>
      <c r="C121" s="232" t="s">
        <v>65</v>
      </c>
      <c r="D121" s="2">
        <v>1</v>
      </c>
      <c r="E121" s="203" t="s">
        <v>155</v>
      </c>
      <c r="F121" s="238" t="s">
        <v>153</v>
      </c>
      <c r="G121" s="238" t="s">
        <v>101</v>
      </c>
      <c r="H121" s="236">
        <v>2</v>
      </c>
      <c r="I121" s="243"/>
      <c r="J121" s="13"/>
    </row>
    <row r="122" ht="14.15" hidden="1" customHeight="1" spans="1:10">
      <c r="A122" s="236">
        <v>39</v>
      </c>
      <c r="B122" s="237">
        <v>39</v>
      </c>
      <c r="C122" s="232" t="s">
        <v>65</v>
      </c>
      <c r="D122" s="2">
        <v>1</v>
      </c>
      <c r="E122" s="203" t="s">
        <v>156</v>
      </c>
      <c r="F122" s="238" t="s">
        <v>153</v>
      </c>
      <c r="G122" s="238" t="s">
        <v>101</v>
      </c>
      <c r="H122" s="236">
        <v>2</v>
      </c>
      <c r="I122" s="243"/>
      <c r="J122" s="13"/>
    </row>
    <row r="123" ht="14.15" hidden="1" customHeight="1" spans="1:10">
      <c r="A123" s="236">
        <v>47</v>
      </c>
      <c r="B123" s="237">
        <v>47</v>
      </c>
      <c r="C123" s="232" t="s">
        <v>65</v>
      </c>
      <c r="D123" s="2">
        <v>1</v>
      </c>
      <c r="E123" s="203" t="s">
        <v>114</v>
      </c>
      <c r="F123" s="238" t="s">
        <v>153</v>
      </c>
      <c r="G123" s="238" t="s">
        <v>101</v>
      </c>
      <c r="H123" s="236">
        <v>2</v>
      </c>
      <c r="I123" s="243">
        <v>1</v>
      </c>
      <c r="J123" s="13"/>
    </row>
    <row r="124" ht="14.15" hidden="1" customHeight="1" spans="1:10">
      <c r="A124" s="236">
        <v>58</v>
      </c>
      <c r="B124" s="237">
        <v>58</v>
      </c>
      <c r="C124" s="232" t="s">
        <v>65</v>
      </c>
      <c r="D124" s="2">
        <v>1</v>
      </c>
      <c r="E124" s="203" t="s">
        <v>136</v>
      </c>
      <c r="F124" s="238" t="s">
        <v>153</v>
      </c>
      <c r="G124" s="238" t="s">
        <v>101</v>
      </c>
      <c r="H124" s="236">
        <v>2</v>
      </c>
      <c r="I124" s="243">
        <v>1</v>
      </c>
      <c r="J124" s="13"/>
    </row>
    <row r="125" ht="14.15" hidden="1" customHeight="1" spans="1:10">
      <c r="A125" s="236">
        <v>81</v>
      </c>
      <c r="B125" s="237">
        <v>81</v>
      </c>
      <c r="C125" s="232" t="s">
        <v>65</v>
      </c>
      <c r="D125" s="2">
        <v>1</v>
      </c>
      <c r="E125" s="203" t="s">
        <v>115</v>
      </c>
      <c r="F125" s="238" t="s">
        <v>153</v>
      </c>
      <c r="G125" s="238" t="s">
        <v>101</v>
      </c>
      <c r="H125" s="236">
        <v>2</v>
      </c>
      <c r="I125" s="243">
        <v>1</v>
      </c>
      <c r="J125" s="13"/>
    </row>
    <row r="126" ht="14.15" hidden="1" customHeight="1" spans="1:10">
      <c r="A126" s="236">
        <v>87</v>
      </c>
      <c r="B126" s="237">
        <v>87</v>
      </c>
      <c r="C126" s="232" t="s">
        <v>65</v>
      </c>
      <c r="D126" s="2">
        <v>1</v>
      </c>
      <c r="E126" s="203" t="s">
        <v>105</v>
      </c>
      <c r="F126" s="238" t="s">
        <v>153</v>
      </c>
      <c r="G126" s="238" t="s">
        <v>101</v>
      </c>
      <c r="H126" s="236">
        <v>2</v>
      </c>
      <c r="I126" s="243">
        <v>1</v>
      </c>
      <c r="J126" s="13"/>
    </row>
    <row r="127" ht="14.15" hidden="1" customHeight="1" spans="1:10">
      <c r="A127" s="236">
        <v>108</v>
      </c>
      <c r="B127" s="237">
        <v>108</v>
      </c>
      <c r="C127" s="232" t="s">
        <v>65</v>
      </c>
      <c r="D127" s="2">
        <v>1</v>
      </c>
      <c r="E127" s="203" t="s">
        <v>69</v>
      </c>
      <c r="F127" s="238" t="s">
        <v>153</v>
      </c>
      <c r="G127" s="238" t="s">
        <v>101</v>
      </c>
      <c r="H127" s="236">
        <v>2</v>
      </c>
      <c r="I127" s="243">
        <v>1</v>
      </c>
      <c r="J127" s="13"/>
    </row>
    <row r="128" ht="14.15" hidden="1" customHeight="1" spans="1:10">
      <c r="A128" s="236">
        <v>150</v>
      </c>
      <c r="B128" s="237">
        <v>150</v>
      </c>
      <c r="C128" s="232" t="s">
        <v>65</v>
      </c>
      <c r="D128" s="2">
        <v>2</v>
      </c>
      <c r="E128" s="203" t="s">
        <v>74</v>
      </c>
      <c r="F128" s="106" t="s">
        <v>153</v>
      </c>
      <c r="G128" s="238" t="s">
        <v>101</v>
      </c>
      <c r="H128" s="236">
        <v>2</v>
      </c>
      <c r="I128" s="243">
        <v>1</v>
      </c>
      <c r="J128" s="13"/>
    </row>
    <row r="129" ht="14.15" hidden="1" customHeight="1" spans="1:10">
      <c r="A129" s="236">
        <v>168</v>
      </c>
      <c r="B129" s="237">
        <v>168</v>
      </c>
      <c r="C129" s="232" t="s">
        <v>65</v>
      </c>
      <c r="D129" s="2">
        <v>2</v>
      </c>
      <c r="E129" s="203" t="s">
        <v>106</v>
      </c>
      <c r="F129" s="106" t="s">
        <v>153</v>
      </c>
      <c r="G129" s="238" t="s">
        <v>101</v>
      </c>
      <c r="H129" s="236">
        <v>2</v>
      </c>
      <c r="I129" s="243">
        <v>1</v>
      </c>
      <c r="J129" s="13"/>
    </row>
    <row r="130" ht="14.15" hidden="1" customHeight="1" spans="1:10">
      <c r="A130" s="236">
        <v>305</v>
      </c>
      <c r="B130" s="240">
        <v>28</v>
      </c>
      <c r="C130" s="240" t="s">
        <v>92</v>
      </c>
      <c r="D130" s="241">
        <v>1</v>
      </c>
      <c r="E130" s="242" t="s">
        <v>141</v>
      </c>
      <c r="F130" s="106" t="s">
        <v>153</v>
      </c>
      <c r="G130" s="238" t="s">
        <v>101</v>
      </c>
      <c r="H130" s="236">
        <v>2</v>
      </c>
      <c r="I130" s="13">
        <v>1</v>
      </c>
      <c r="J130" s="13"/>
    </row>
    <row r="131" ht="14.15" hidden="1" customHeight="1" spans="1:10">
      <c r="A131" s="236">
        <v>306</v>
      </c>
      <c r="B131" s="240">
        <v>29</v>
      </c>
      <c r="C131" s="240" t="s">
        <v>92</v>
      </c>
      <c r="D131" s="241">
        <v>1</v>
      </c>
      <c r="E131" s="242" t="s">
        <v>157</v>
      </c>
      <c r="F131" s="238" t="s">
        <v>153</v>
      </c>
      <c r="G131" s="238" t="s">
        <v>101</v>
      </c>
      <c r="H131" s="236">
        <v>2</v>
      </c>
      <c r="I131" s="13">
        <v>4</v>
      </c>
      <c r="J131" s="13"/>
    </row>
    <row r="132" ht="14.15" hidden="1" customHeight="1" spans="1:10">
      <c r="A132" s="236">
        <v>324</v>
      </c>
      <c r="B132" s="240">
        <v>47</v>
      </c>
      <c r="C132" s="240" t="s">
        <v>92</v>
      </c>
      <c r="D132" s="241">
        <v>1</v>
      </c>
      <c r="E132" s="244" t="s">
        <v>107</v>
      </c>
      <c r="F132" s="238" t="s">
        <v>153</v>
      </c>
      <c r="G132" s="238" t="s">
        <v>101</v>
      </c>
      <c r="H132" s="236">
        <v>2</v>
      </c>
      <c r="I132" s="13">
        <v>1</v>
      </c>
      <c r="J132" s="13"/>
    </row>
    <row r="133" ht="14.15" hidden="1" customHeight="1" spans="1:10">
      <c r="A133" s="236">
        <v>338</v>
      </c>
      <c r="B133" s="240">
        <v>61</v>
      </c>
      <c r="C133" s="240" t="s">
        <v>92</v>
      </c>
      <c r="D133" s="241">
        <v>2</v>
      </c>
      <c r="E133" s="242" t="s">
        <v>158</v>
      </c>
      <c r="F133" s="238" t="s">
        <v>153</v>
      </c>
      <c r="G133" s="238" t="s">
        <v>101</v>
      </c>
      <c r="H133" s="236">
        <v>2</v>
      </c>
      <c r="I133" s="13">
        <v>1</v>
      </c>
      <c r="J133" s="13"/>
    </row>
    <row r="134" ht="14.15" hidden="1" customHeight="1" spans="1:10">
      <c r="A134" s="236">
        <v>368</v>
      </c>
      <c r="B134" s="240">
        <v>92</v>
      </c>
      <c r="C134" s="240" t="s">
        <v>92</v>
      </c>
      <c r="D134" s="240">
        <v>3</v>
      </c>
      <c r="E134" s="242" t="s">
        <v>122</v>
      </c>
      <c r="F134" s="247" t="s">
        <v>153</v>
      </c>
      <c r="G134" s="238" t="s">
        <v>101</v>
      </c>
      <c r="H134" s="236">
        <v>2</v>
      </c>
      <c r="I134" s="13">
        <v>1</v>
      </c>
      <c r="J134" s="13"/>
    </row>
    <row r="135" ht="14.15" hidden="1" customHeight="1" spans="1:10">
      <c r="A135" s="236">
        <v>381</v>
      </c>
      <c r="B135" s="240">
        <v>105</v>
      </c>
      <c r="C135" s="240" t="s">
        <v>92</v>
      </c>
      <c r="D135" s="240">
        <v>3</v>
      </c>
      <c r="E135" s="242" t="s">
        <v>117</v>
      </c>
      <c r="F135" s="238" t="s">
        <v>153</v>
      </c>
      <c r="G135" s="238" t="s">
        <v>101</v>
      </c>
      <c r="H135" s="236">
        <v>2</v>
      </c>
      <c r="I135" s="13">
        <v>1</v>
      </c>
      <c r="J135" s="13"/>
    </row>
    <row r="136" ht="14.15" hidden="1" customHeight="1" spans="1:10">
      <c r="A136" s="236">
        <v>387</v>
      </c>
      <c r="B136" s="240">
        <v>111</v>
      </c>
      <c r="C136" s="240" t="s">
        <v>92</v>
      </c>
      <c r="D136" s="240">
        <v>3</v>
      </c>
      <c r="E136" s="242" t="s">
        <v>110</v>
      </c>
      <c r="F136" s="238" t="s">
        <v>153</v>
      </c>
      <c r="G136" s="238" t="s">
        <v>101</v>
      </c>
      <c r="H136" s="236">
        <v>2</v>
      </c>
      <c r="I136" s="13">
        <v>1</v>
      </c>
      <c r="J136" s="13"/>
    </row>
    <row r="137" ht="14.15" hidden="1" customHeight="1" spans="1:10">
      <c r="A137" s="236">
        <v>396</v>
      </c>
      <c r="B137" s="240">
        <v>120</v>
      </c>
      <c r="C137" s="240" t="s">
        <v>92</v>
      </c>
      <c r="D137" s="240">
        <v>3</v>
      </c>
      <c r="E137" s="242" t="s">
        <v>118</v>
      </c>
      <c r="F137" s="238" t="s">
        <v>153</v>
      </c>
      <c r="G137" s="238" t="s">
        <v>101</v>
      </c>
      <c r="H137" s="236">
        <v>2</v>
      </c>
      <c r="I137" s="13">
        <v>1</v>
      </c>
      <c r="J137" s="13"/>
    </row>
    <row r="138" ht="14.15" hidden="1" customHeight="1" spans="1:10">
      <c r="A138" s="236">
        <v>402</v>
      </c>
      <c r="B138" s="240">
        <v>126</v>
      </c>
      <c r="C138" s="240" t="s">
        <v>92</v>
      </c>
      <c r="D138" s="240">
        <v>3</v>
      </c>
      <c r="E138" s="242" t="s">
        <v>124</v>
      </c>
      <c r="F138" s="238" t="s">
        <v>153</v>
      </c>
      <c r="G138" s="238" t="s">
        <v>101</v>
      </c>
      <c r="H138" s="236">
        <v>2</v>
      </c>
      <c r="I138" s="13">
        <v>1</v>
      </c>
      <c r="J138" s="13"/>
    </row>
    <row r="139" ht="14.15" hidden="1" customHeight="1" spans="1:10">
      <c r="A139" s="236">
        <v>406</v>
      </c>
      <c r="B139" s="240">
        <v>130</v>
      </c>
      <c r="C139" s="240" t="s">
        <v>92</v>
      </c>
      <c r="D139" s="240">
        <v>3</v>
      </c>
      <c r="E139" s="242" t="s">
        <v>125</v>
      </c>
      <c r="F139" s="238" t="s">
        <v>153</v>
      </c>
      <c r="G139" s="238" t="s">
        <v>101</v>
      </c>
      <c r="H139" s="236">
        <v>2</v>
      </c>
      <c r="I139" s="13">
        <v>1</v>
      </c>
      <c r="J139" s="13"/>
    </row>
    <row r="140" ht="14.15" hidden="1" customHeight="1" spans="1:10">
      <c r="A140" s="236">
        <v>410</v>
      </c>
      <c r="B140" s="240">
        <v>134</v>
      </c>
      <c r="C140" s="240" t="s">
        <v>92</v>
      </c>
      <c r="D140" s="240">
        <v>3</v>
      </c>
      <c r="E140" s="242" t="s">
        <v>126</v>
      </c>
      <c r="F140" s="238" t="s">
        <v>153</v>
      </c>
      <c r="G140" s="238" t="s">
        <v>101</v>
      </c>
      <c r="H140" s="236">
        <v>2</v>
      </c>
      <c r="I140" s="13">
        <v>1</v>
      </c>
      <c r="J140" s="13"/>
    </row>
    <row r="141" ht="14.15" hidden="1" customHeight="1" spans="1:10">
      <c r="A141" s="236">
        <v>414</v>
      </c>
      <c r="B141" s="240">
        <v>138</v>
      </c>
      <c r="C141" s="240" t="s">
        <v>92</v>
      </c>
      <c r="D141" s="240">
        <v>3</v>
      </c>
      <c r="E141" s="242" t="s">
        <v>127</v>
      </c>
      <c r="F141" s="238" t="s">
        <v>153</v>
      </c>
      <c r="G141" s="238" t="s">
        <v>101</v>
      </c>
      <c r="H141" s="236">
        <v>2</v>
      </c>
      <c r="I141" s="13">
        <v>1</v>
      </c>
      <c r="J141" s="13"/>
    </row>
    <row r="142" ht="14.15" hidden="1" customHeight="1" spans="1:10">
      <c r="A142" s="236">
        <v>419</v>
      </c>
      <c r="B142" s="240">
        <v>143</v>
      </c>
      <c r="C142" s="240" t="s">
        <v>92</v>
      </c>
      <c r="D142" s="240">
        <v>3</v>
      </c>
      <c r="E142" s="242" t="s">
        <v>119</v>
      </c>
      <c r="F142" s="238" t="s">
        <v>153</v>
      </c>
      <c r="G142" s="238" t="s">
        <v>101</v>
      </c>
      <c r="H142" s="236">
        <v>2</v>
      </c>
      <c r="I142" s="13">
        <v>1</v>
      </c>
      <c r="J142" s="13"/>
    </row>
    <row r="143" ht="14.15" hidden="1" customHeight="1" spans="1:10">
      <c r="A143" s="236">
        <v>424</v>
      </c>
      <c r="B143" s="240">
        <v>148</v>
      </c>
      <c r="C143" s="240" t="s">
        <v>92</v>
      </c>
      <c r="D143" s="240">
        <v>3</v>
      </c>
      <c r="E143" s="242" t="s">
        <v>159</v>
      </c>
      <c r="F143" s="238" t="s">
        <v>153</v>
      </c>
      <c r="G143" s="238" t="s">
        <v>101</v>
      </c>
      <c r="H143" s="236">
        <v>2</v>
      </c>
      <c r="I143" s="13">
        <v>1</v>
      </c>
      <c r="J143" s="13"/>
    </row>
    <row r="144" ht="14.15" hidden="1" customHeight="1" spans="1:10">
      <c r="A144" s="236">
        <v>432</v>
      </c>
      <c r="B144" s="240">
        <v>156</v>
      </c>
      <c r="C144" s="240" t="s">
        <v>92</v>
      </c>
      <c r="D144" s="240">
        <v>3</v>
      </c>
      <c r="E144" s="242" t="s">
        <v>109</v>
      </c>
      <c r="F144" s="238" t="s">
        <v>153</v>
      </c>
      <c r="G144" s="238" t="s">
        <v>101</v>
      </c>
      <c r="H144" s="236">
        <v>2</v>
      </c>
      <c r="I144" s="13">
        <v>1</v>
      </c>
      <c r="J144" s="13"/>
    </row>
    <row r="145" ht="14.15" hidden="1" customHeight="1" spans="1:10">
      <c r="A145" s="236">
        <v>24</v>
      </c>
      <c r="B145" s="237">
        <v>24</v>
      </c>
      <c r="C145" s="232" t="s">
        <v>65</v>
      </c>
      <c r="D145" s="2">
        <v>1</v>
      </c>
      <c r="E145" s="203" t="s">
        <v>144</v>
      </c>
      <c r="F145" s="238" t="s">
        <v>160</v>
      </c>
      <c r="G145" s="238" t="s">
        <v>101</v>
      </c>
      <c r="H145" s="236">
        <v>2</v>
      </c>
      <c r="I145" s="243">
        <v>2</v>
      </c>
      <c r="J145" s="13"/>
    </row>
    <row r="146" ht="14.15" hidden="1" customHeight="1" spans="1:10">
      <c r="A146" s="236">
        <v>375</v>
      </c>
      <c r="B146" s="240">
        <v>99</v>
      </c>
      <c r="C146" s="240" t="s">
        <v>92</v>
      </c>
      <c r="D146" s="240">
        <v>3</v>
      </c>
      <c r="E146" s="242" t="s">
        <v>121</v>
      </c>
      <c r="F146" s="247" t="s">
        <v>161</v>
      </c>
      <c r="G146" s="238" t="s">
        <v>101</v>
      </c>
      <c r="H146" s="236">
        <v>2</v>
      </c>
      <c r="I146" s="13">
        <v>3</v>
      </c>
      <c r="J146" s="13"/>
    </row>
    <row r="147" ht="14.15" hidden="1" customHeight="1" spans="1:10">
      <c r="A147" s="236">
        <v>121</v>
      </c>
      <c r="B147" s="237">
        <v>121</v>
      </c>
      <c r="C147" s="232" t="s">
        <v>65</v>
      </c>
      <c r="D147" s="2">
        <v>2</v>
      </c>
      <c r="E147" s="203" t="s">
        <v>144</v>
      </c>
      <c r="F147" s="238" t="s">
        <v>162</v>
      </c>
      <c r="G147" s="238" t="s">
        <v>101</v>
      </c>
      <c r="H147" s="236">
        <v>2</v>
      </c>
      <c r="I147" s="243">
        <v>4</v>
      </c>
      <c r="J147" s="13"/>
    </row>
    <row r="148" ht="14.15" hidden="1" customHeight="1" spans="1:10">
      <c r="A148" s="236">
        <v>179</v>
      </c>
      <c r="B148" s="237">
        <v>179</v>
      </c>
      <c r="C148" s="232" t="s">
        <v>65</v>
      </c>
      <c r="D148" s="2">
        <v>3</v>
      </c>
      <c r="E148" s="203" t="s">
        <v>144</v>
      </c>
      <c r="F148" s="238" t="s">
        <v>162</v>
      </c>
      <c r="G148" s="238" t="s">
        <v>101</v>
      </c>
      <c r="H148" s="236">
        <v>2</v>
      </c>
      <c r="I148" s="243">
        <v>4</v>
      </c>
      <c r="J148" s="13"/>
    </row>
    <row r="149" ht="14.15" hidden="1" customHeight="1" spans="1:10">
      <c r="A149" s="236">
        <v>233</v>
      </c>
      <c r="B149" s="237">
        <v>233</v>
      </c>
      <c r="C149" s="232" t="s">
        <v>65</v>
      </c>
      <c r="D149" s="2">
        <v>4</v>
      </c>
      <c r="E149" s="203" t="s">
        <v>144</v>
      </c>
      <c r="F149" s="106" t="s">
        <v>162</v>
      </c>
      <c r="G149" s="238" t="s">
        <v>101</v>
      </c>
      <c r="H149" s="236">
        <v>2</v>
      </c>
      <c r="I149" s="243">
        <v>4</v>
      </c>
      <c r="J149" s="13"/>
    </row>
    <row r="150" ht="14.15" customHeight="1" spans="1:10">
      <c r="A150" s="236">
        <v>91</v>
      </c>
      <c r="B150" s="237">
        <v>91</v>
      </c>
      <c r="C150" s="232" t="s">
        <v>65</v>
      </c>
      <c r="D150" s="2">
        <v>1</v>
      </c>
      <c r="E150" s="203" t="s">
        <v>32</v>
      </c>
      <c r="F150" s="106" t="s">
        <v>33</v>
      </c>
      <c r="G150" s="238" t="s">
        <v>101</v>
      </c>
      <c r="H150" s="236">
        <v>2</v>
      </c>
      <c r="I150" s="13">
        <v>20</v>
      </c>
      <c r="J150" s="13">
        <v>20</v>
      </c>
    </row>
    <row r="151" ht="14.15" customHeight="1" spans="1:10">
      <c r="A151" s="236">
        <v>2</v>
      </c>
      <c r="B151" s="232">
        <v>2</v>
      </c>
      <c r="C151" s="232" t="s">
        <v>65</v>
      </c>
      <c r="D151" s="232">
        <v>1</v>
      </c>
      <c r="E151" s="239" t="s">
        <v>111</v>
      </c>
      <c r="F151" s="238" t="s">
        <v>163</v>
      </c>
      <c r="G151" s="238" t="s">
        <v>101</v>
      </c>
      <c r="H151" s="236">
        <v>2</v>
      </c>
      <c r="I151" s="236">
        <v>2</v>
      </c>
      <c r="J151" s="236">
        <v>69</v>
      </c>
    </row>
    <row r="152" ht="14.15" hidden="1" customHeight="1" spans="1:10">
      <c r="A152" s="236">
        <v>78</v>
      </c>
      <c r="B152" s="237">
        <v>78</v>
      </c>
      <c r="C152" s="232" t="s">
        <v>65</v>
      </c>
      <c r="D152" s="2">
        <v>1</v>
      </c>
      <c r="E152" s="203" t="s">
        <v>68</v>
      </c>
      <c r="F152" s="106" t="s">
        <v>163</v>
      </c>
      <c r="G152" s="238" t="s">
        <v>101</v>
      </c>
      <c r="H152" s="236">
        <v>2</v>
      </c>
      <c r="I152" s="13">
        <v>4</v>
      </c>
      <c r="J152" s="13"/>
    </row>
    <row r="153" ht="14.15" customHeight="1" spans="1:10">
      <c r="A153" s="236">
        <v>12</v>
      </c>
      <c r="B153" s="237">
        <v>12</v>
      </c>
      <c r="C153" s="232" t="s">
        <v>65</v>
      </c>
      <c r="D153" s="2">
        <v>1</v>
      </c>
      <c r="E153" s="203" t="s">
        <v>8</v>
      </c>
      <c r="F153" s="238" t="s">
        <v>15</v>
      </c>
      <c r="G153" s="238" t="s">
        <v>101</v>
      </c>
      <c r="H153" s="236">
        <v>2</v>
      </c>
      <c r="I153" s="13">
        <v>2</v>
      </c>
      <c r="J153" s="13">
        <v>2</v>
      </c>
    </row>
    <row r="154" ht="14.15" hidden="1" customHeight="1" spans="1:10">
      <c r="A154" s="236">
        <v>385</v>
      </c>
      <c r="B154" s="240">
        <v>109</v>
      </c>
      <c r="C154" s="240" t="s">
        <v>92</v>
      </c>
      <c r="D154" s="240">
        <v>3</v>
      </c>
      <c r="E154" s="242" t="s">
        <v>110</v>
      </c>
      <c r="F154" s="238" t="s">
        <v>164</v>
      </c>
      <c r="G154" s="238" t="s">
        <v>101</v>
      </c>
      <c r="H154" s="236">
        <v>2</v>
      </c>
      <c r="I154" s="13">
        <v>1</v>
      </c>
      <c r="J154" s="13"/>
    </row>
    <row r="155" ht="14.15" hidden="1" customHeight="1" spans="1:10">
      <c r="A155" s="236">
        <v>28</v>
      </c>
      <c r="B155" s="237">
        <v>28</v>
      </c>
      <c r="C155" s="232" t="s">
        <v>65</v>
      </c>
      <c r="D155" s="2">
        <v>1</v>
      </c>
      <c r="E155" s="203" t="s">
        <v>113</v>
      </c>
      <c r="F155" s="238" t="s">
        <v>165</v>
      </c>
      <c r="G155" s="238" t="s">
        <v>101</v>
      </c>
      <c r="H155" s="236">
        <v>2</v>
      </c>
      <c r="I155" s="243">
        <v>8</v>
      </c>
      <c r="J155" s="13"/>
    </row>
    <row r="156" ht="14.15" hidden="1" customHeight="1" spans="1:10">
      <c r="A156" s="236">
        <v>42</v>
      </c>
      <c r="B156" s="237">
        <v>42</v>
      </c>
      <c r="C156" s="232" t="s">
        <v>65</v>
      </c>
      <c r="D156" s="2">
        <v>1</v>
      </c>
      <c r="E156" s="203" t="s">
        <v>104</v>
      </c>
      <c r="F156" s="238" t="s">
        <v>165</v>
      </c>
      <c r="G156" s="238" t="s">
        <v>101</v>
      </c>
      <c r="H156" s="236">
        <v>2</v>
      </c>
      <c r="I156" s="243">
        <v>2</v>
      </c>
      <c r="J156" s="13"/>
    </row>
    <row r="157" ht="14.15" hidden="1" customHeight="1" spans="1:10">
      <c r="A157" s="236">
        <v>48</v>
      </c>
      <c r="B157" s="237">
        <v>48</v>
      </c>
      <c r="C157" s="232" t="s">
        <v>65</v>
      </c>
      <c r="D157" s="2">
        <v>1</v>
      </c>
      <c r="E157" s="203" t="s">
        <v>114</v>
      </c>
      <c r="F157" s="238" t="s">
        <v>165</v>
      </c>
      <c r="G157" s="238" t="s">
        <v>101</v>
      </c>
      <c r="H157" s="236">
        <v>2</v>
      </c>
      <c r="I157" s="243">
        <v>2</v>
      </c>
      <c r="J157" s="13"/>
    </row>
    <row r="158" ht="14.15" hidden="1" customHeight="1" spans="1:10">
      <c r="A158" s="236">
        <v>82</v>
      </c>
      <c r="B158" s="237">
        <v>82</v>
      </c>
      <c r="C158" s="232" t="s">
        <v>65</v>
      </c>
      <c r="D158" s="2">
        <v>1</v>
      </c>
      <c r="E158" s="203" t="s">
        <v>115</v>
      </c>
      <c r="F158" s="238" t="s">
        <v>165</v>
      </c>
      <c r="G158" s="238" t="s">
        <v>101</v>
      </c>
      <c r="H158" s="236">
        <v>2</v>
      </c>
      <c r="I158" s="243">
        <v>2</v>
      </c>
      <c r="J158" s="13"/>
    </row>
    <row r="159" ht="14.15" hidden="1" customHeight="1" spans="1:10">
      <c r="A159" s="236">
        <v>88</v>
      </c>
      <c r="B159" s="237">
        <v>88</v>
      </c>
      <c r="C159" s="232" t="s">
        <v>65</v>
      </c>
      <c r="D159" s="2">
        <v>1</v>
      </c>
      <c r="E159" s="203" t="s">
        <v>105</v>
      </c>
      <c r="F159" s="238" t="s">
        <v>165</v>
      </c>
      <c r="G159" s="238" t="s">
        <v>101</v>
      </c>
      <c r="H159" s="236">
        <v>2</v>
      </c>
      <c r="I159" s="243">
        <v>2</v>
      </c>
      <c r="J159" s="13"/>
    </row>
    <row r="160" ht="14.15" hidden="1" customHeight="1" spans="1:10">
      <c r="A160" s="236">
        <v>122</v>
      </c>
      <c r="B160" s="237">
        <v>122</v>
      </c>
      <c r="C160" s="232" t="s">
        <v>65</v>
      </c>
      <c r="D160" s="2">
        <v>2</v>
      </c>
      <c r="E160" s="203" t="s">
        <v>166</v>
      </c>
      <c r="F160" s="238" t="s">
        <v>165</v>
      </c>
      <c r="G160" s="238" t="s">
        <v>101</v>
      </c>
      <c r="H160" s="236">
        <v>2</v>
      </c>
      <c r="I160" s="243">
        <v>2</v>
      </c>
      <c r="J160" s="13"/>
    </row>
    <row r="161" ht="14.15" hidden="1" customHeight="1" spans="1:10">
      <c r="A161" s="236">
        <v>124</v>
      </c>
      <c r="B161" s="237">
        <v>124</v>
      </c>
      <c r="C161" s="232" t="s">
        <v>65</v>
      </c>
      <c r="D161" s="2">
        <v>2</v>
      </c>
      <c r="E161" s="203" t="s">
        <v>167</v>
      </c>
      <c r="F161" s="238" t="s">
        <v>165</v>
      </c>
      <c r="G161" s="238" t="s">
        <v>101</v>
      </c>
      <c r="H161" s="236">
        <v>2</v>
      </c>
      <c r="I161" s="243">
        <v>2</v>
      </c>
      <c r="J161" s="13"/>
    </row>
    <row r="162" ht="14.15" hidden="1" customHeight="1" spans="1:10">
      <c r="A162" s="236">
        <v>169</v>
      </c>
      <c r="B162" s="237">
        <v>169</v>
      </c>
      <c r="C162" s="232" t="s">
        <v>65</v>
      </c>
      <c r="D162" s="2">
        <v>2</v>
      </c>
      <c r="E162" s="203" t="s">
        <v>106</v>
      </c>
      <c r="F162" s="106" t="s">
        <v>165</v>
      </c>
      <c r="G162" s="238" t="s">
        <v>101</v>
      </c>
      <c r="H162" s="236">
        <v>2</v>
      </c>
      <c r="I162" s="243">
        <v>2</v>
      </c>
      <c r="J162" s="13"/>
    </row>
    <row r="163" ht="14.15" hidden="1" customHeight="1" spans="1:10">
      <c r="A163" s="236">
        <v>325</v>
      </c>
      <c r="B163" s="240">
        <v>48</v>
      </c>
      <c r="C163" s="240" t="s">
        <v>92</v>
      </c>
      <c r="D163" s="241">
        <v>1</v>
      </c>
      <c r="E163" s="244" t="s">
        <v>107</v>
      </c>
      <c r="F163" s="238" t="s">
        <v>165</v>
      </c>
      <c r="G163" s="238" t="s">
        <v>101</v>
      </c>
      <c r="H163" s="236">
        <v>2</v>
      </c>
      <c r="I163" s="13">
        <v>2</v>
      </c>
      <c r="J163" s="13"/>
    </row>
    <row r="164" ht="14.15" hidden="1" customHeight="1" spans="1:10">
      <c r="A164" s="236">
        <v>383</v>
      </c>
      <c r="B164" s="240">
        <v>107</v>
      </c>
      <c r="C164" s="240" t="s">
        <v>92</v>
      </c>
      <c r="D164" s="240">
        <v>3</v>
      </c>
      <c r="E164" s="242" t="s">
        <v>117</v>
      </c>
      <c r="F164" s="238" t="s">
        <v>165</v>
      </c>
      <c r="G164" s="238" t="s">
        <v>101</v>
      </c>
      <c r="H164" s="236">
        <v>2</v>
      </c>
      <c r="I164" s="13">
        <v>2</v>
      </c>
      <c r="J164" s="13"/>
    </row>
    <row r="165" ht="14.15" hidden="1" customHeight="1" spans="1:10">
      <c r="A165" s="236">
        <v>398</v>
      </c>
      <c r="B165" s="240">
        <v>122</v>
      </c>
      <c r="C165" s="240" t="s">
        <v>92</v>
      </c>
      <c r="D165" s="240">
        <v>3</v>
      </c>
      <c r="E165" s="242" t="s">
        <v>118</v>
      </c>
      <c r="F165" s="238" t="s">
        <v>165</v>
      </c>
      <c r="G165" s="238" t="s">
        <v>101</v>
      </c>
      <c r="H165" s="236">
        <v>2</v>
      </c>
      <c r="I165" s="13">
        <v>2</v>
      </c>
      <c r="J165" s="13"/>
    </row>
    <row r="166" ht="14.15" hidden="1" customHeight="1" spans="1:10">
      <c r="A166" s="236">
        <v>421</v>
      </c>
      <c r="B166" s="240">
        <v>145</v>
      </c>
      <c r="C166" s="240" t="s">
        <v>92</v>
      </c>
      <c r="D166" s="240">
        <v>3</v>
      </c>
      <c r="E166" s="242" t="s">
        <v>119</v>
      </c>
      <c r="F166" s="238" t="s">
        <v>165</v>
      </c>
      <c r="G166" s="238" t="s">
        <v>101</v>
      </c>
      <c r="H166" s="236">
        <v>2</v>
      </c>
      <c r="I166" s="13">
        <v>2</v>
      </c>
      <c r="J166" s="13"/>
    </row>
    <row r="167" ht="14.15" hidden="1" customHeight="1" spans="1:10">
      <c r="A167" s="236">
        <v>440</v>
      </c>
      <c r="B167" s="240">
        <v>164</v>
      </c>
      <c r="C167" s="240" t="s">
        <v>92</v>
      </c>
      <c r="D167" s="240">
        <v>3</v>
      </c>
      <c r="E167" s="242" t="s">
        <v>109</v>
      </c>
      <c r="F167" s="238" t="s">
        <v>165</v>
      </c>
      <c r="G167" s="238" t="s">
        <v>101</v>
      </c>
      <c r="H167" s="236">
        <v>2</v>
      </c>
      <c r="I167" s="13">
        <v>2</v>
      </c>
      <c r="J167" s="13"/>
    </row>
    <row r="168" ht="14.15" hidden="1" customHeight="1" spans="1:10">
      <c r="A168" s="236">
        <v>370</v>
      </c>
      <c r="B168" s="240">
        <v>94</v>
      </c>
      <c r="C168" s="240" t="s">
        <v>92</v>
      </c>
      <c r="D168" s="240">
        <v>3</v>
      </c>
      <c r="E168" s="242" t="s">
        <v>122</v>
      </c>
      <c r="F168" s="247" t="s">
        <v>168</v>
      </c>
      <c r="G168" s="238" t="s">
        <v>101</v>
      </c>
      <c r="H168" s="236">
        <v>2</v>
      </c>
      <c r="I168" s="13">
        <v>4</v>
      </c>
      <c r="J168" s="13"/>
    </row>
    <row r="169" ht="14.15" hidden="1" customHeight="1" spans="1:10">
      <c r="A169" s="236">
        <v>404</v>
      </c>
      <c r="B169" s="240">
        <v>128</v>
      </c>
      <c r="C169" s="240" t="s">
        <v>92</v>
      </c>
      <c r="D169" s="240">
        <v>3</v>
      </c>
      <c r="E169" s="242" t="s">
        <v>124</v>
      </c>
      <c r="F169" s="238" t="s">
        <v>168</v>
      </c>
      <c r="G169" s="238" t="s">
        <v>101</v>
      </c>
      <c r="H169" s="236">
        <v>2</v>
      </c>
      <c r="I169" s="13">
        <v>4</v>
      </c>
      <c r="J169" s="13"/>
    </row>
    <row r="170" ht="14.15" hidden="1" customHeight="1" spans="1:10">
      <c r="A170" s="236">
        <v>408</v>
      </c>
      <c r="B170" s="240">
        <v>132</v>
      </c>
      <c r="C170" s="240" t="s">
        <v>92</v>
      </c>
      <c r="D170" s="240">
        <v>3</v>
      </c>
      <c r="E170" s="242" t="s">
        <v>125</v>
      </c>
      <c r="F170" s="238" t="s">
        <v>168</v>
      </c>
      <c r="G170" s="238" t="s">
        <v>101</v>
      </c>
      <c r="H170" s="236">
        <v>2</v>
      </c>
      <c r="I170" s="13">
        <v>4</v>
      </c>
      <c r="J170" s="13"/>
    </row>
    <row r="171" ht="14.15" hidden="1" customHeight="1" spans="1:10">
      <c r="A171" s="236">
        <v>412</v>
      </c>
      <c r="B171" s="240">
        <v>136</v>
      </c>
      <c r="C171" s="240" t="s">
        <v>92</v>
      </c>
      <c r="D171" s="240">
        <v>3</v>
      </c>
      <c r="E171" s="242" t="s">
        <v>126</v>
      </c>
      <c r="F171" s="238" t="s">
        <v>168</v>
      </c>
      <c r="G171" s="238" t="s">
        <v>101</v>
      </c>
      <c r="H171" s="236">
        <v>2</v>
      </c>
      <c r="I171" s="13">
        <v>4</v>
      </c>
      <c r="J171" s="13"/>
    </row>
    <row r="172" ht="14.15" hidden="1" customHeight="1" spans="1:10">
      <c r="A172" s="236">
        <v>417</v>
      </c>
      <c r="B172" s="240">
        <v>141</v>
      </c>
      <c r="C172" s="240" t="s">
        <v>92</v>
      </c>
      <c r="D172" s="240">
        <v>3</v>
      </c>
      <c r="E172" s="242" t="s">
        <v>127</v>
      </c>
      <c r="F172" s="238" t="s">
        <v>168</v>
      </c>
      <c r="G172" s="238" t="s">
        <v>101</v>
      </c>
      <c r="H172" s="236">
        <v>2</v>
      </c>
      <c r="I172" s="13">
        <v>4</v>
      </c>
      <c r="J172" s="13"/>
    </row>
    <row r="173" ht="14.15" hidden="1" customHeight="1" spans="1:10">
      <c r="A173" s="236">
        <v>379</v>
      </c>
      <c r="B173" s="240">
        <v>103</v>
      </c>
      <c r="C173" s="240" t="s">
        <v>92</v>
      </c>
      <c r="D173" s="240">
        <v>3</v>
      </c>
      <c r="E173" s="242" t="s">
        <v>121</v>
      </c>
      <c r="F173" s="247" t="s">
        <v>169</v>
      </c>
      <c r="G173" s="238" t="s">
        <v>101</v>
      </c>
      <c r="H173" s="236">
        <v>2</v>
      </c>
      <c r="I173" s="13">
        <v>6</v>
      </c>
      <c r="J173" s="13"/>
    </row>
    <row r="174" ht="14.15" hidden="1" customHeight="1" spans="1:10">
      <c r="A174" s="236">
        <v>135</v>
      </c>
      <c r="B174" s="237">
        <v>135</v>
      </c>
      <c r="C174" s="232" t="s">
        <v>65</v>
      </c>
      <c r="D174" s="2">
        <v>2</v>
      </c>
      <c r="E174" s="203" t="s">
        <v>151</v>
      </c>
      <c r="F174" s="238" t="s">
        <v>170</v>
      </c>
      <c r="G174" s="238" t="s">
        <v>101</v>
      </c>
      <c r="H174" s="236">
        <v>2</v>
      </c>
      <c r="I174" s="243">
        <v>80</v>
      </c>
      <c r="J174" s="13"/>
    </row>
    <row r="175" ht="14.15" hidden="1" customHeight="1" spans="1:10">
      <c r="A175" s="236">
        <v>151</v>
      </c>
      <c r="B175" s="237">
        <v>151</v>
      </c>
      <c r="C175" s="232" t="s">
        <v>65</v>
      </c>
      <c r="D175" s="2">
        <v>2</v>
      </c>
      <c r="E175" s="203" t="s">
        <v>74</v>
      </c>
      <c r="F175" s="106" t="s">
        <v>171</v>
      </c>
      <c r="G175" s="238" t="s">
        <v>101</v>
      </c>
      <c r="H175" s="236">
        <v>2</v>
      </c>
      <c r="I175" s="243">
        <v>8</v>
      </c>
      <c r="J175" s="13"/>
    </row>
    <row r="176" ht="14.15" customHeight="1" spans="1:10">
      <c r="A176" s="236">
        <v>156</v>
      </c>
      <c r="B176" s="237">
        <v>156</v>
      </c>
      <c r="C176" s="232" t="s">
        <v>65</v>
      </c>
      <c r="D176" s="2">
        <v>2</v>
      </c>
      <c r="E176" s="203" t="s">
        <v>172</v>
      </c>
      <c r="F176" s="106" t="s">
        <v>173</v>
      </c>
      <c r="G176" s="238" t="s">
        <v>101</v>
      </c>
      <c r="H176" s="236">
        <v>2</v>
      </c>
      <c r="I176" s="243">
        <v>18</v>
      </c>
      <c r="J176" s="13">
        <v>18</v>
      </c>
    </row>
    <row r="177" ht="14.15" hidden="1" customHeight="1" spans="1:10">
      <c r="A177" s="236">
        <v>315</v>
      </c>
      <c r="B177" s="240">
        <v>38</v>
      </c>
      <c r="C177" s="240" t="s">
        <v>92</v>
      </c>
      <c r="D177" s="241">
        <v>1</v>
      </c>
      <c r="E177" s="242" t="s">
        <v>174</v>
      </c>
      <c r="F177" s="106" t="s">
        <v>175</v>
      </c>
      <c r="G177" s="238" t="s">
        <v>101</v>
      </c>
      <c r="H177" s="236">
        <v>2</v>
      </c>
      <c r="I177" s="13">
        <v>15</v>
      </c>
      <c r="J177" s="13"/>
    </row>
    <row r="178" ht="14.15" customHeight="1" spans="1:10">
      <c r="A178" s="236">
        <v>62</v>
      </c>
      <c r="B178" s="237">
        <v>62</v>
      </c>
      <c r="C178" s="232" t="s">
        <v>65</v>
      </c>
      <c r="D178" s="2">
        <v>1</v>
      </c>
      <c r="E178" s="203" t="s">
        <v>26</v>
      </c>
      <c r="F178" s="46" t="s">
        <v>28</v>
      </c>
      <c r="G178" s="238" t="s">
        <v>101</v>
      </c>
      <c r="H178" s="236">
        <v>2</v>
      </c>
      <c r="I178" s="13">
        <v>4</v>
      </c>
      <c r="J178" s="13">
        <v>12</v>
      </c>
    </row>
    <row r="179" ht="14.15" hidden="1" customHeight="1" spans="1:10">
      <c r="A179" s="236">
        <v>96</v>
      </c>
      <c r="B179" s="237">
        <v>96</v>
      </c>
      <c r="C179" s="232" t="s">
        <v>65</v>
      </c>
      <c r="D179" s="2">
        <v>1</v>
      </c>
      <c r="E179" s="203" t="s">
        <v>36</v>
      </c>
      <c r="F179" s="249" t="s">
        <v>28</v>
      </c>
      <c r="G179" s="250" t="s">
        <v>101</v>
      </c>
      <c r="H179" s="236">
        <v>2</v>
      </c>
      <c r="I179" s="13">
        <v>4</v>
      </c>
      <c r="J179" s="13"/>
    </row>
    <row r="180" ht="14.15" hidden="1" customHeight="1" spans="1:10">
      <c r="A180" s="236">
        <v>102</v>
      </c>
      <c r="B180" s="237">
        <v>102</v>
      </c>
      <c r="C180" s="232" t="s">
        <v>65</v>
      </c>
      <c r="D180" s="2">
        <v>1</v>
      </c>
      <c r="E180" s="203" t="s">
        <v>39</v>
      </c>
      <c r="F180" s="249" t="s">
        <v>28</v>
      </c>
      <c r="G180" s="250" t="s">
        <v>101</v>
      </c>
      <c r="H180" s="236">
        <v>2</v>
      </c>
      <c r="I180" s="13">
        <v>4</v>
      </c>
      <c r="J180" s="13"/>
    </row>
    <row r="181" ht="14.15" customHeight="1" spans="1:10">
      <c r="A181" s="236">
        <v>400</v>
      </c>
      <c r="B181" s="240">
        <v>124</v>
      </c>
      <c r="C181" s="240" t="s">
        <v>92</v>
      </c>
      <c r="D181" s="240">
        <v>3</v>
      </c>
      <c r="E181" s="242" t="s">
        <v>176</v>
      </c>
      <c r="F181" s="238" t="s">
        <v>177</v>
      </c>
      <c r="G181" s="238" t="s">
        <v>101</v>
      </c>
      <c r="H181" s="236">
        <v>2</v>
      </c>
      <c r="I181" s="13">
        <v>15</v>
      </c>
      <c r="J181" s="13">
        <v>39</v>
      </c>
    </row>
    <row r="182" ht="14.15" hidden="1" customHeight="1" spans="1:10">
      <c r="A182" s="236">
        <v>399</v>
      </c>
      <c r="B182" s="240">
        <v>123</v>
      </c>
      <c r="C182" s="240" t="s">
        <v>92</v>
      </c>
      <c r="D182" s="240">
        <v>3</v>
      </c>
      <c r="E182" s="242" t="s">
        <v>178</v>
      </c>
      <c r="F182" s="238" t="s">
        <v>179</v>
      </c>
      <c r="G182" s="238" t="s">
        <v>101</v>
      </c>
      <c r="H182" s="236">
        <v>2</v>
      </c>
      <c r="I182" s="13">
        <v>20</v>
      </c>
      <c r="J182" s="13"/>
    </row>
    <row r="183" ht="14.15" hidden="1" customHeight="1" spans="1:10">
      <c r="A183" s="236">
        <v>313</v>
      </c>
      <c r="B183" s="240">
        <v>36</v>
      </c>
      <c r="C183" s="240" t="s">
        <v>92</v>
      </c>
      <c r="D183" s="241">
        <v>1</v>
      </c>
      <c r="E183" s="242" t="s">
        <v>180</v>
      </c>
      <c r="F183" s="238" t="s">
        <v>181</v>
      </c>
      <c r="G183" s="238" t="s">
        <v>101</v>
      </c>
      <c r="H183" s="236">
        <v>2</v>
      </c>
      <c r="I183" s="13">
        <v>4</v>
      </c>
      <c r="J183" s="13"/>
    </row>
    <row r="184" ht="14.15" customHeight="1" spans="1:10">
      <c r="A184" s="236">
        <v>127</v>
      </c>
      <c r="B184" s="237">
        <v>127</v>
      </c>
      <c r="C184" s="232" t="s">
        <v>65</v>
      </c>
      <c r="D184" s="2">
        <v>2</v>
      </c>
      <c r="E184" s="203" t="s">
        <v>71</v>
      </c>
      <c r="F184" s="238" t="s">
        <v>182</v>
      </c>
      <c r="G184" s="250" t="s">
        <v>101</v>
      </c>
      <c r="H184" s="236">
        <v>2</v>
      </c>
      <c r="I184" s="13">
        <v>180</v>
      </c>
      <c r="J184" s="13">
        <v>233</v>
      </c>
    </row>
    <row r="185" ht="14.15" hidden="1" customHeight="1" spans="1:10">
      <c r="A185" s="236">
        <v>159</v>
      </c>
      <c r="B185" s="237">
        <v>159</v>
      </c>
      <c r="C185" s="232" t="s">
        <v>65</v>
      </c>
      <c r="D185" s="2">
        <v>2</v>
      </c>
      <c r="E185" s="203" t="s">
        <v>183</v>
      </c>
      <c r="F185" s="106" t="s">
        <v>182</v>
      </c>
      <c r="G185" s="250" t="s">
        <v>101</v>
      </c>
      <c r="H185" s="236">
        <v>2</v>
      </c>
      <c r="I185" s="13">
        <v>53</v>
      </c>
      <c r="J185" s="13"/>
    </row>
    <row r="186" ht="14.15" customHeight="1" spans="1:10">
      <c r="A186" s="236">
        <v>128</v>
      </c>
      <c r="B186" s="237">
        <v>128</v>
      </c>
      <c r="C186" s="232" t="s">
        <v>65</v>
      </c>
      <c r="D186" s="2">
        <v>2</v>
      </c>
      <c r="E186" s="203" t="s">
        <v>71</v>
      </c>
      <c r="F186" s="238" t="s">
        <v>184</v>
      </c>
      <c r="G186" s="250" t="s">
        <v>101</v>
      </c>
      <c r="H186" s="236">
        <v>2</v>
      </c>
      <c r="I186" s="13">
        <v>3</v>
      </c>
      <c r="J186" s="13">
        <v>3</v>
      </c>
    </row>
    <row r="187" ht="14.15" customHeight="1" spans="1:10">
      <c r="A187" s="236">
        <v>158</v>
      </c>
      <c r="B187" s="237">
        <v>158</v>
      </c>
      <c r="C187" s="232" t="s">
        <v>65</v>
      </c>
      <c r="D187" s="2">
        <v>2</v>
      </c>
      <c r="E187" s="203" t="s">
        <v>183</v>
      </c>
      <c r="F187" s="106" t="s">
        <v>185</v>
      </c>
      <c r="G187" s="250" t="s">
        <v>101</v>
      </c>
      <c r="H187" s="236">
        <v>2</v>
      </c>
      <c r="I187" s="13">
        <v>26</v>
      </c>
      <c r="J187" s="13">
        <v>119</v>
      </c>
    </row>
    <row r="188" ht="14.15" hidden="1" customHeight="1" spans="1:10">
      <c r="A188" s="236">
        <v>126</v>
      </c>
      <c r="B188" s="237">
        <v>126</v>
      </c>
      <c r="C188" s="232" t="s">
        <v>65</v>
      </c>
      <c r="D188" s="2">
        <v>2</v>
      </c>
      <c r="E188" s="203" t="s">
        <v>71</v>
      </c>
      <c r="F188" s="238" t="s">
        <v>186</v>
      </c>
      <c r="G188" s="250" t="s">
        <v>101</v>
      </c>
      <c r="H188" s="236">
        <v>2</v>
      </c>
      <c r="I188" s="13">
        <v>93</v>
      </c>
      <c r="J188" s="13"/>
    </row>
    <row r="189" ht="14.15" hidden="1" customHeight="1" spans="1:10">
      <c r="A189" s="236">
        <v>430</v>
      </c>
      <c r="B189" s="240">
        <v>154</v>
      </c>
      <c r="C189" s="240" t="s">
        <v>92</v>
      </c>
      <c r="D189" s="240">
        <v>3</v>
      </c>
      <c r="E189" s="242" t="s">
        <v>187</v>
      </c>
      <c r="F189" s="247" t="s">
        <v>188</v>
      </c>
      <c r="G189" s="250" t="s">
        <v>101</v>
      </c>
      <c r="H189" s="236">
        <v>2</v>
      </c>
      <c r="I189" s="252" t="s">
        <v>189</v>
      </c>
      <c r="J189" s="13"/>
    </row>
    <row r="190" ht="14.15" customHeight="1" spans="1:10">
      <c r="A190" s="236">
        <v>284</v>
      </c>
      <c r="B190" s="240">
        <v>7</v>
      </c>
      <c r="C190" s="240" t="s">
        <v>92</v>
      </c>
      <c r="D190" s="241">
        <v>1</v>
      </c>
      <c r="E190" s="242" t="s">
        <v>190</v>
      </c>
      <c r="F190" s="251" t="s">
        <v>191</v>
      </c>
      <c r="G190" s="250" t="s">
        <v>101</v>
      </c>
      <c r="H190" s="236">
        <v>2</v>
      </c>
      <c r="I190" s="13">
        <v>8</v>
      </c>
      <c r="J190" s="13">
        <v>32</v>
      </c>
    </row>
    <row r="191" ht="14.15" hidden="1" customHeight="1" spans="1:10">
      <c r="A191" s="236">
        <v>355</v>
      </c>
      <c r="B191" s="240">
        <v>79</v>
      </c>
      <c r="C191" s="240" t="s">
        <v>92</v>
      </c>
      <c r="D191" s="241">
        <v>2</v>
      </c>
      <c r="E191" s="242" t="s">
        <v>192</v>
      </c>
      <c r="F191" s="106" t="s">
        <v>193</v>
      </c>
      <c r="G191" s="250" t="s">
        <v>101</v>
      </c>
      <c r="H191" s="236">
        <v>2</v>
      </c>
      <c r="I191" s="13">
        <v>8</v>
      </c>
      <c r="J191" s="13"/>
    </row>
    <row r="192" ht="14.15" hidden="1" customHeight="1" spans="1:10">
      <c r="A192" s="236">
        <v>356</v>
      </c>
      <c r="B192" s="240">
        <v>80</v>
      </c>
      <c r="C192" s="240" t="s">
        <v>92</v>
      </c>
      <c r="D192" s="241">
        <v>2</v>
      </c>
      <c r="E192" s="242" t="s">
        <v>194</v>
      </c>
      <c r="F192" s="249" t="s">
        <v>193</v>
      </c>
      <c r="G192" s="250" t="s">
        <v>101</v>
      </c>
      <c r="H192" s="236">
        <v>2</v>
      </c>
      <c r="I192" s="203">
        <v>8</v>
      </c>
      <c r="J192" s="13"/>
    </row>
    <row r="193" ht="14.15" hidden="1" customHeight="1" spans="1:10">
      <c r="A193" s="236">
        <v>358</v>
      </c>
      <c r="B193" s="240">
        <v>82</v>
      </c>
      <c r="C193" s="240" t="s">
        <v>92</v>
      </c>
      <c r="D193" s="241">
        <v>2</v>
      </c>
      <c r="E193" s="242" t="s">
        <v>195</v>
      </c>
      <c r="F193" s="247" t="s">
        <v>193</v>
      </c>
      <c r="G193" s="250" t="s">
        <v>101</v>
      </c>
      <c r="H193" s="236">
        <v>2</v>
      </c>
      <c r="I193" s="13">
        <v>8</v>
      </c>
      <c r="J193" s="13"/>
    </row>
    <row r="194" ht="14.15" customHeight="1" spans="1:10">
      <c r="A194" s="236">
        <v>328</v>
      </c>
      <c r="B194" s="240">
        <v>51</v>
      </c>
      <c r="C194" s="240" t="s">
        <v>92</v>
      </c>
      <c r="D194" s="241">
        <v>1</v>
      </c>
      <c r="E194" s="244" t="s">
        <v>139</v>
      </c>
      <c r="F194" s="238" t="s">
        <v>196</v>
      </c>
      <c r="G194" s="250" t="s">
        <v>101</v>
      </c>
      <c r="H194" s="236">
        <v>2</v>
      </c>
      <c r="I194" s="13">
        <v>1</v>
      </c>
      <c r="J194" s="13">
        <v>1</v>
      </c>
    </row>
    <row r="195" ht="14.15" customHeight="1" spans="1:10">
      <c r="A195" s="236">
        <v>360</v>
      </c>
      <c r="B195" s="240">
        <v>84</v>
      </c>
      <c r="C195" s="240" t="s">
        <v>92</v>
      </c>
      <c r="D195" s="241">
        <v>2</v>
      </c>
      <c r="E195" s="242" t="s">
        <v>195</v>
      </c>
      <c r="F195" s="253" t="s">
        <v>197</v>
      </c>
      <c r="G195" s="106" t="s">
        <v>101</v>
      </c>
      <c r="H195" s="236">
        <v>2</v>
      </c>
      <c r="I195" s="203">
        <v>2</v>
      </c>
      <c r="J195" s="13">
        <v>2</v>
      </c>
    </row>
    <row r="196" ht="14.15" customHeight="1" spans="1:10">
      <c r="A196" s="236">
        <v>289</v>
      </c>
      <c r="B196" s="240">
        <v>12</v>
      </c>
      <c r="C196" s="240" t="s">
        <v>92</v>
      </c>
      <c r="D196" s="241">
        <v>1</v>
      </c>
      <c r="E196" s="242" t="s">
        <v>145</v>
      </c>
      <c r="F196" s="106" t="s">
        <v>198</v>
      </c>
      <c r="G196" s="250" t="s">
        <v>101</v>
      </c>
      <c r="H196" s="236">
        <v>2</v>
      </c>
      <c r="I196" s="13">
        <v>248</v>
      </c>
      <c r="J196" s="13">
        <v>248</v>
      </c>
    </row>
    <row r="197" ht="14.15" customHeight="1" spans="1:10">
      <c r="A197" s="236">
        <v>361</v>
      </c>
      <c r="B197" s="240">
        <v>85</v>
      </c>
      <c r="C197" s="240" t="s">
        <v>92</v>
      </c>
      <c r="D197" s="241">
        <v>2</v>
      </c>
      <c r="E197" s="242" t="s">
        <v>199</v>
      </c>
      <c r="F197" s="247" t="s">
        <v>200</v>
      </c>
      <c r="G197" s="250" t="s">
        <v>101</v>
      </c>
      <c r="H197" s="236">
        <v>2</v>
      </c>
      <c r="I197" s="13">
        <v>6</v>
      </c>
      <c r="J197" s="13">
        <v>6</v>
      </c>
    </row>
    <row r="198" ht="14.15" customHeight="1" spans="1:10">
      <c r="A198" s="236">
        <v>93</v>
      </c>
      <c r="B198" s="237">
        <v>93</v>
      </c>
      <c r="C198" s="232" t="s">
        <v>65</v>
      </c>
      <c r="D198" s="2">
        <v>1</v>
      </c>
      <c r="E198" s="203" t="s">
        <v>32</v>
      </c>
      <c r="F198" s="106" t="s">
        <v>35</v>
      </c>
      <c r="G198" s="250" t="s">
        <v>101</v>
      </c>
      <c r="H198" s="236">
        <v>2</v>
      </c>
      <c r="I198" s="13">
        <v>12</v>
      </c>
      <c r="J198" s="13">
        <v>158</v>
      </c>
    </row>
    <row r="199" ht="14.15" hidden="1" customHeight="1" spans="1:10">
      <c r="A199" s="236">
        <v>153</v>
      </c>
      <c r="B199" s="237">
        <v>153</v>
      </c>
      <c r="C199" s="232" t="s">
        <v>65</v>
      </c>
      <c r="D199" s="2">
        <v>2</v>
      </c>
      <c r="E199" s="203" t="s">
        <v>74</v>
      </c>
      <c r="F199" s="106" t="s">
        <v>35</v>
      </c>
      <c r="G199" s="250" t="s">
        <v>101</v>
      </c>
      <c r="H199" s="236">
        <v>2</v>
      </c>
      <c r="I199" s="13">
        <v>12</v>
      </c>
      <c r="J199" s="13"/>
    </row>
    <row r="200" ht="14.15" hidden="1" customHeight="1" spans="1:10">
      <c r="A200" s="236">
        <v>288</v>
      </c>
      <c r="B200" s="240">
        <v>11</v>
      </c>
      <c r="C200" s="240" t="s">
        <v>92</v>
      </c>
      <c r="D200" s="241">
        <v>1</v>
      </c>
      <c r="E200" s="242" t="s">
        <v>145</v>
      </c>
      <c r="F200" s="106" t="s">
        <v>35</v>
      </c>
      <c r="G200" s="250" t="s">
        <v>101</v>
      </c>
      <c r="H200" s="236">
        <v>2</v>
      </c>
      <c r="I200" s="13">
        <v>50</v>
      </c>
      <c r="J200" s="13"/>
    </row>
    <row r="201" ht="14.15" hidden="1" customHeight="1" spans="1:10">
      <c r="A201" s="236">
        <v>308</v>
      </c>
      <c r="B201" s="240">
        <v>31</v>
      </c>
      <c r="C201" s="240" t="s">
        <v>92</v>
      </c>
      <c r="D201" s="241">
        <v>1</v>
      </c>
      <c r="E201" s="242" t="s">
        <v>157</v>
      </c>
      <c r="F201" s="106" t="s">
        <v>35</v>
      </c>
      <c r="G201" s="250" t="s">
        <v>101</v>
      </c>
      <c r="H201" s="236">
        <v>2</v>
      </c>
      <c r="I201" s="13">
        <v>40</v>
      </c>
      <c r="J201" s="13"/>
    </row>
    <row r="202" ht="14.15" hidden="1" customHeight="1" spans="1:10">
      <c r="A202" s="236">
        <v>346</v>
      </c>
      <c r="B202" s="240">
        <v>70</v>
      </c>
      <c r="C202" s="240" t="s">
        <v>92</v>
      </c>
      <c r="D202" s="241">
        <v>2</v>
      </c>
      <c r="E202" s="242" t="s">
        <v>148</v>
      </c>
      <c r="F202" s="247" t="s">
        <v>35</v>
      </c>
      <c r="G202" s="250" t="s">
        <v>101</v>
      </c>
      <c r="H202" s="236">
        <v>2</v>
      </c>
      <c r="I202" s="13">
        <v>24</v>
      </c>
      <c r="J202" s="13"/>
    </row>
    <row r="203" ht="14.15" hidden="1" customHeight="1" spans="1:10">
      <c r="A203" s="236">
        <v>423</v>
      </c>
      <c r="B203" s="240">
        <v>147</v>
      </c>
      <c r="C203" s="240" t="s">
        <v>92</v>
      </c>
      <c r="D203" s="240">
        <v>3</v>
      </c>
      <c r="E203" s="242" t="s">
        <v>159</v>
      </c>
      <c r="F203" s="106" t="s">
        <v>35</v>
      </c>
      <c r="G203" s="250" t="s">
        <v>101</v>
      </c>
      <c r="H203" s="236">
        <v>2</v>
      </c>
      <c r="I203" s="13">
        <v>20</v>
      </c>
      <c r="J203" s="13"/>
    </row>
    <row r="204" ht="14.15" customHeight="1" spans="1:10">
      <c r="A204" s="236">
        <v>152</v>
      </c>
      <c r="B204" s="237">
        <v>152</v>
      </c>
      <c r="C204" s="232" t="s">
        <v>65</v>
      </c>
      <c r="D204" s="2">
        <v>2</v>
      </c>
      <c r="E204" s="203" t="s">
        <v>74</v>
      </c>
      <c r="F204" s="106" t="s">
        <v>201</v>
      </c>
      <c r="G204" s="250" t="s">
        <v>101</v>
      </c>
      <c r="H204" s="236">
        <v>2</v>
      </c>
      <c r="I204" s="13">
        <v>1</v>
      </c>
      <c r="J204" s="13">
        <v>9</v>
      </c>
    </row>
    <row r="205" ht="14.15" hidden="1" customHeight="1" spans="1:10">
      <c r="A205" s="236">
        <v>345</v>
      </c>
      <c r="B205" s="240">
        <v>69</v>
      </c>
      <c r="C205" s="240" t="s">
        <v>92</v>
      </c>
      <c r="D205" s="241">
        <v>2</v>
      </c>
      <c r="E205" s="242" t="s">
        <v>148</v>
      </c>
      <c r="F205" s="247" t="s">
        <v>201</v>
      </c>
      <c r="G205" s="250" t="s">
        <v>101</v>
      </c>
      <c r="H205" s="236">
        <v>2</v>
      </c>
      <c r="I205" s="13">
        <v>2</v>
      </c>
      <c r="J205" s="13"/>
    </row>
    <row r="206" ht="14.15" hidden="1" customHeight="1" spans="1:10">
      <c r="A206" s="236">
        <v>422</v>
      </c>
      <c r="B206" s="240">
        <v>146</v>
      </c>
      <c r="C206" s="240" t="s">
        <v>92</v>
      </c>
      <c r="D206" s="240">
        <v>3</v>
      </c>
      <c r="E206" s="242" t="s">
        <v>159</v>
      </c>
      <c r="F206" s="238" t="s">
        <v>201</v>
      </c>
      <c r="G206" s="250" t="s">
        <v>101</v>
      </c>
      <c r="H206" s="236">
        <v>2</v>
      </c>
      <c r="I206" s="13">
        <v>1</v>
      </c>
      <c r="J206" s="13"/>
    </row>
    <row r="207" ht="14.15" hidden="1" customHeight="1" spans="1:10">
      <c r="A207" s="236">
        <v>336</v>
      </c>
      <c r="B207" s="240">
        <v>59</v>
      </c>
      <c r="C207" s="240" t="s">
        <v>92</v>
      </c>
      <c r="D207" s="241">
        <v>2</v>
      </c>
      <c r="E207" s="242" t="s">
        <v>158</v>
      </c>
      <c r="F207" s="247" t="s">
        <v>202</v>
      </c>
      <c r="G207" s="250" t="s">
        <v>101</v>
      </c>
      <c r="H207" s="236">
        <v>2</v>
      </c>
      <c r="I207" s="13">
        <v>1</v>
      </c>
      <c r="J207" s="13"/>
    </row>
    <row r="208" ht="14.15" hidden="1" customHeight="1" spans="1:10">
      <c r="A208" s="236">
        <v>364</v>
      </c>
      <c r="B208" s="240">
        <v>88</v>
      </c>
      <c r="C208" s="240" t="s">
        <v>92</v>
      </c>
      <c r="D208" s="241">
        <v>3</v>
      </c>
      <c r="E208" s="242" t="s">
        <v>149</v>
      </c>
      <c r="F208" s="247" t="s">
        <v>202</v>
      </c>
      <c r="G208" s="250" t="s">
        <v>101</v>
      </c>
      <c r="H208" s="236">
        <v>2</v>
      </c>
      <c r="I208" s="13">
        <v>1</v>
      </c>
      <c r="J208" s="13"/>
    </row>
    <row r="209" ht="14.15" hidden="1" customHeight="1" spans="1:10">
      <c r="A209" s="236">
        <v>371</v>
      </c>
      <c r="B209" s="240">
        <v>95</v>
      </c>
      <c r="C209" s="240" t="s">
        <v>92</v>
      </c>
      <c r="D209" s="240">
        <v>3</v>
      </c>
      <c r="E209" s="242" t="s">
        <v>150</v>
      </c>
      <c r="F209" s="247" t="s">
        <v>202</v>
      </c>
      <c r="G209" s="250" t="s">
        <v>101</v>
      </c>
      <c r="H209" s="236">
        <v>2</v>
      </c>
      <c r="I209" s="13">
        <v>1</v>
      </c>
      <c r="J209" s="13"/>
    </row>
    <row r="210" ht="14.15" hidden="1" customHeight="1" spans="1:10">
      <c r="A210" s="236">
        <v>92</v>
      </c>
      <c r="B210" s="237">
        <v>92</v>
      </c>
      <c r="C210" s="232" t="s">
        <v>65</v>
      </c>
      <c r="D210" s="2">
        <v>1</v>
      </c>
      <c r="E210" s="203" t="s">
        <v>32</v>
      </c>
      <c r="F210" s="106" t="s">
        <v>34</v>
      </c>
      <c r="G210" s="250" t="s">
        <v>101</v>
      </c>
      <c r="H210" s="236">
        <v>2</v>
      </c>
      <c r="I210" s="13">
        <v>1</v>
      </c>
      <c r="J210" s="13"/>
    </row>
    <row r="211" ht="14.15" customHeight="1" spans="1:10">
      <c r="A211" s="236">
        <v>290</v>
      </c>
      <c r="B211" s="240">
        <v>13</v>
      </c>
      <c r="C211" s="240" t="s">
        <v>92</v>
      </c>
      <c r="D211" s="241">
        <v>1</v>
      </c>
      <c r="E211" s="242" t="s">
        <v>145</v>
      </c>
      <c r="F211" s="106" t="s">
        <v>203</v>
      </c>
      <c r="G211" s="250" t="s">
        <v>101</v>
      </c>
      <c r="H211" s="236">
        <v>2</v>
      </c>
      <c r="I211" s="13">
        <v>2</v>
      </c>
      <c r="J211" s="13">
        <v>4</v>
      </c>
    </row>
    <row r="212" ht="14.15" hidden="1" customHeight="1" spans="1:10">
      <c r="A212" s="236">
        <v>301</v>
      </c>
      <c r="B212" s="240">
        <v>24</v>
      </c>
      <c r="C212" s="240" t="s">
        <v>92</v>
      </c>
      <c r="D212" s="241">
        <v>1</v>
      </c>
      <c r="E212" s="242" t="s">
        <v>146</v>
      </c>
      <c r="F212" s="106" t="s">
        <v>203</v>
      </c>
      <c r="G212" s="250" t="s">
        <v>101</v>
      </c>
      <c r="H212" s="236">
        <v>2</v>
      </c>
      <c r="I212" s="13">
        <v>1</v>
      </c>
      <c r="J212" s="13"/>
    </row>
    <row r="213" ht="14.15" hidden="1" customHeight="1" spans="1:10">
      <c r="A213" s="236">
        <v>343</v>
      </c>
      <c r="B213" s="240">
        <v>67</v>
      </c>
      <c r="C213" s="240" t="s">
        <v>92</v>
      </c>
      <c r="D213" s="241">
        <v>2</v>
      </c>
      <c r="E213" s="242" t="s">
        <v>147</v>
      </c>
      <c r="F213" s="106" t="s">
        <v>203</v>
      </c>
      <c r="G213" s="250" t="s">
        <v>101</v>
      </c>
      <c r="H213" s="236">
        <v>2</v>
      </c>
      <c r="I213" s="13">
        <v>1</v>
      </c>
      <c r="J213" s="13"/>
    </row>
    <row r="214" ht="14.15" customHeight="1" spans="1:10">
      <c r="A214" s="236">
        <v>243</v>
      </c>
      <c r="B214" s="237">
        <v>243</v>
      </c>
      <c r="C214" s="232" t="s">
        <v>65</v>
      </c>
      <c r="D214" s="2">
        <v>4</v>
      </c>
      <c r="E214" s="203" t="s">
        <v>54</v>
      </c>
      <c r="F214" s="106" t="s">
        <v>55</v>
      </c>
      <c r="G214" s="250" t="s">
        <v>101</v>
      </c>
      <c r="H214" s="236">
        <v>2</v>
      </c>
      <c r="I214" s="13">
        <v>2</v>
      </c>
      <c r="J214" s="13">
        <v>2</v>
      </c>
    </row>
    <row r="215" ht="14.15" customHeight="1" spans="1:10">
      <c r="A215" s="236">
        <v>9</v>
      </c>
      <c r="B215" s="237">
        <v>9</v>
      </c>
      <c r="C215" s="232" t="s">
        <v>65</v>
      </c>
      <c r="D215" s="2">
        <v>1</v>
      </c>
      <c r="E215" s="203" t="s">
        <v>8</v>
      </c>
      <c r="F215" s="238" t="s">
        <v>12</v>
      </c>
      <c r="G215" s="250" t="s">
        <v>101</v>
      </c>
      <c r="H215" s="236">
        <v>2</v>
      </c>
      <c r="I215" s="13">
        <v>2</v>
      </c>
      <c r="J215" s="13">
        <v>4</v>
      </c>
    </row>
    <row r="216" ht="14.15" hidden="1" customHeight="1" spans="1:10">
      <c r="A216" s="236">
        <v>111</v>
      </c>
      <c r="B216" s="237">
        <v>111</v>
      </c>
      <c r="C216" s="232" t="s">
        <v>65</v>
      </c>
      <c r="D216" s="2">
        <v>2</v>
      </c>
      <c r="E216" s="203" t="s">
        <v>40</v>
      </c>
      <c r="F216" s="238" t="s">
        <v>12</v>
      </c>
      <c r="G216" s="250" t="s">
        <v>101</v>
      </c>
      <c r="H216" s="236">
        <v>2</v>
      </c>
      <c r="I216" s="13">
        <v>2</v>
      </c>
      <c r="J216" s="13"/>
    </row>
    <row r="217" ht="14.15" customHeight="1" spans="1:10">
      <c r="A217" s="236">
        <v>142</v>
      </c>
      <c r="B217" s="237">
        <v>142</v>
      </c>
      <c r="C217" s="232" t="s">
        <v>65</v>
      </c>
      <c r="D217" s="2">
        <v>2</v>
      </c>
      <c r="E217" s="203" t="s">
        <v>73</v>
      </c>
      <c r="F217" s="238" t="s">
        <v>204</v>
      </c>
      <c r="G217" s="250" t="s">
        <v>101</v>
      </c>
      <c r="H217" s="236">
        <v>2</v>
      </c>
      <c r="I217" s="13">
        <v>40</v>
      </c>
      <c r="J217" s="13">
        <v>40</v>
      </c>
    </row>
    <row r="218" ht="14.15" customHeight="1" spans="1:10">
      <c r="A218" s="236">
        <v>141</v>
      </c>
      <c r="B218" s="237">
        <v>141</v>
      </c>
      <c r="C218" s="232" t="s">
        <v>65</v>
      </c>
      <c r="D218" s="2">
        <v>2</v>
      </c>
      <c r="E218" s="203" t="s">
        <v>73</v>
      </c>
      <c r="F218" s="238" t="s">
        <v>205</v>
      </c>
      <c r="G218" s="250" t="s">
        <v>101</v>
      </c>
      <c r="H218" s="236">
        <v>2</v>
      </c>
      <c r="I218" s="13">
        <v>1980</v>
      </c>
      <c r="J218" s="13">
        <v>2252</v>
      </c>
    </row>
    <row r="219" ht="14.15" hidden="1" customHeight="1" spans="1:10">
      <c r="A219" s="236">
        <v>95</v>
      </c>
      <c r="B219" s="237">
        <v>95</v>
      </c>
      <c r="C219" s="232" t="s">
        <v>65</v>
      </c>
      <c r="D219" s="2">
        <v>1</v>
      </c>
      <c r="E219" s="203" t="s">
        <v>36</v>
      </c>
      <c r="F219" s="106" t="s">
        <v>37</v>
      </c>
      <c r="G219" s="250" t="s">
        <v>101</v>
      </c>
      <c r="H219" s="236">
        <v>2</v>
      </c>
      <c r="I219" s="13">
        <v>16</v>
      </c>
      <c r="J219" s="13"/>
    </row>
    <row r="220" ht="14.15" hidden="1" customHeight="1" spans="1:10">
      <c r="A220" s="236">
        <v>101</v>
      </c>
      <c r="B220" s="237">
        <v>101</v>
      </c>
      <c r="C220" s="232" t="s">
        <v>65</v>
      </c>
      <c r="D220" s="2">
        <v>1</v>
      </c>
      <c r="E220" s="203" t="s">
        <v>39</v>
      </c>
      <c r="F220" s="106" t="s">
        <v>37</v>
      </c>
      <c r="G220" s="250" t="s">
        <v>101</v>
      </c>
      <c r="H220" s="236">
        <v>2</v>
      </c>
      <c r="I220" s="13">
        <v>16</v>
      </c>
      <c r="J220" s="13"/>
    </row>
    <row r="221" ht="14.15" hidden="1" customHeight="1" spans="1:10">
      <c r="A221" s="236">
        <v>191</v>
      </c>
      <c r="B221" s="237">
        <v>191</v>
      </c>
      <c r="C221" s="232" t="s">
        <v>65</v>
      </c>
      <c r="D221" s="2">
        <v>3</v>
      </c>
      <c r="E221" s="239" t="s">
        <v>80</v>
      </c>
      <c r="F221" s="238" t="s">
        <v>59</v>
      </c>
      <c r="G221" s="250" t="s">
        <v>101</v>
      </c>
      <c r="H221" s="236">
        <v>2</v>
      </c>
      <c r="I221" s="13">
        <v>55</v>
      </c>
      <c r="J221" s="13"/>
    </row>
    <row r="222" ht="14.15" hidden="1" customHeight="1" spans="1:10">
      <c r="A222" s="236">
        <v>195</v>
      </c>
      <c r="B222" s="237">
        <v>195</v>
      </c>
      <c r="C222" s="232" t="s">
        <v>65</v>
      </c>
      <c r="D222" s="2">
        <v>3</v>
      </c>
      <c r="E222" s="203" t="s">
        <v>81</v>
      </c>
      <c r="F222" s="238" t="s">
        <v>59</v>
      </c>
      <c r="G222" s="250" t="s">
        <v>101</v>
      </c>
      <c r="H222" s="236">
        <v>2</v>
      </c>
      <c r="I222" s="13">
        <v>55</v>
      </c>
      <c r="J222" s="13"/>
    </row>
    <row r="223" ht="14.15" hidden="1" customHeight="1" spans="1:10">
      <c r="A223" s="236">
        <v>196</v>
      </c>
      <c r="B223" s="237">
        <v>196</v>
      </c>
      <c r="C223" s="232" t="s">
        <v>65</v>
      </c>
      <c r="D223" s="2">
        <v>3</v>
      </c>
      <c r="E223" s="203" t="s">
        <v>206</v>
      </c>
      <c r="F223" s="238" t="s">
        <v>59</v>
      </c>
      <c r="G223" s="250" t="s">
        <v>101</v>
      </c>
      <c r="H223" s="236">
        <v>2</v>
      </c>
      <c r="I223" s="13">
        <v>55</v>
      </c>
      <c r="J223" s="13"/>
    </row>
    <row r="224" ht="14.15" hidden="1" customHeight="1" spans="1:10">
      <c r="A224" s="236">
        <v>248</v>
      </c>
      <c r="B224" s="237">
        <v>248</v>
      </c>
      <c r="C224" s="232" t="s">
        <v>65</v>
      </c>
      <c r="D224" s="2">
        <v>4</v>
      </c>
      <c r="E224" s="203" t="s">
        <v>58</v>
      </c>
      <c r="F224" s="106" t="s">
        <v>59</v>
      </c>
      <c r="G224" s="250" t="s">
        <v>101</v>
      </c>
      <c r="H224" s="236">
        <v>2</v>
      </c>
      <c r="I224" s="13">
        <v>55</v>
      </c>
      <c r="J224" s="13"/>
    </row>
    <row r="225" ht="14.15" customHeight="1" spans="1:10">
      <c r="A225" s="236">
        <v>63</v>
      </c>
      <c r="B225" s="237">
        <v>63</v>
      </c>
      <c r="C225" s="232" t="s">
        <v>65</v>
      </c>
      <c r="D225" s="2">
        <v>1</v>
      </c>
      <c r="E225" s="203" t="s">
        <v>26</v>
      </c>
      <c r="F225" s="46" t="s">
        <v>29</v>
      </c>
      <c r="G225" s="250" t="s">
        <v>101</v>
      </c>
      <c r="H225" s="236">
        <v>2</v>
      </c>
      <c r="I225" s="13">
        <v>4</v>
      </c>
      <c r="J225" s="13">
        <v>8</v>
      </c>
    </row>
    <row r="226" ht="14.15" hidden="1" customHeight="1" spans="1:10">
      <c r="A226" s="236">
        <v>97</v>
      </c>
      <c r="B226" s="237">
        <v>97</v>
      </c>
      <c r="C226" s="232" t="s">
        <v>65</v>
      </c>
      <c r="D226" s="2">
        <v>1</v>
      </c>
      <c r="E226" s="203" t="s">
        <v>36</v>
      </c>
      <c r="F226" s="106" t="s">
        <v>29</v>
      </c>
      <c r="G226" s="250" t="s">
        <v>101</v>
      </c>
      <c r="H226" s="236">
        <v>2</v>
      </c>
      <c r="I226" s="13">
        <v>2</v>
      </c>
      <c r="J226" s="13"/>
    </row>
    <row r="227" ht="14.15" hidden="1" customHeight="1" spans="1:10">
      <c r="A227" s="236">
        <v>103</v>
      </c>
      <c r="B227" s="237">
        <v>103</v>
      </c>
      <c r="C227" s="232" t="s">
        <v>65</v>
      </c>
      <c r="D227" s="2">
        <v>1</v>
      </c>
      <c r="E227" s="203" t="s">
        <v>39</v>
      </c>
      <c r="F227" s="106" t="s">
        <v>29</v>
      </c>
      <c r="G227" s="250" t="s">
        <v>101</v>
      </c>
      <c r="H227" s="236">
        <v>2</v>
      </c>
      <c r="I227" s="13">
        <v>2</v>
      </c>
      <c r="J227" s="13"/>
    </row>
    <row r="228" ht="14.15" customHeight="1" spans="1:10">
      <c r="A228" s="236">
        <v>353</v>
      </c>
      <c r="B228" s="240">
        <v>77</v>
      </c>
      <c r="C228" s="240" t="s">
        <v>92</v>
      </c>
      <c r="D228" s="241">
        <v>2</v>
      </c>
      <c r="E228" s="242" t="s">
        <v>192</v>
      </c>
      <c r="F228" s="247" t="s">
        <v>207</v>
      </c>
      <c r="G228" s="250" t="s">
        <v>101</v>
      </c>
      <c r="H228" s="236">
        <v>2</v>
      </c>
      <c r="I228" s="13">
        <v>4</v>
      </c>
      <c r="J228" s="13">
        <v>4</v>
      </c>
    </row>
    <row r="229" ht="14.15" customHeight="1" spans="1:10">
      <c r="A229" s="236">
        <v>52</v>
      </c>
      <c r="B229" s="237">
        <v>52</v>
      </c>
      <c r="C229" s="232" t="s">
        <v>65</v>
      </c>
      <c r="D229" s="2">
        <v>1</v>
      </c>
      <c r="E229" s="203" t="s">
        <v>136</v>
      </c>
      <c r="F229" s="106" t="s">
        <v>208</v>
      </c>
      <c r="G229" s="250" t="s">
        <v>101</v>
      </c>
      <c r="H229" s="236">
        <v>2</v>
      </c>
      <c r="I229" s="13">
        <v>1</v>
      </c>
      <c r="J229" s="13">
        <v>2</v>
      </c>
    </row>
    <row r="230" ht="14.15" hidden="1" customHeight="1" spans="1:10">
      <c r="A230" s="236">
        <v>76</v>
      </c>
      <c r="B230" s="237">
        <v>76</v>
      </c>
      <c r="C230" s="232" t="s">
        <v>65</v>
      </c>
      <c r="D230" s="2">
        <v>1</v>
      </c>
      <c r="E230" s="203" t="s">
        <v>68</v>
      </c>
      <c r="F230" s="106" t="s">
        <v>208</v>
      </c>
      <c r="G230" s="250" t="s">
        <v>101</v>
      </c>
      <c r="H230" s="236">
        <v>2</v>
      </c>
      <c r="I230" s="13">
        <v>1</v>
      </c>
      <c r="J230" s="13"/>
    </row>
    <row r="231" ht="14.15" customHeight="1" spans="1:10">
      <c r="A231" s="236">
        <v>54</v>
      </c>
      <c r="B231" s="237">
        <v>54</v>
      </c>
      <c r="C231" s="232" t="s">
        <v>65</v>
      </c>
      <c r="D231" s="2">
        <v>1</v>
      </c>
      <c r="E231" s="203" t="s">
        <v>136</v>
      </c>
      <c r="F231" s="106" t="s">
        <v>209</v>
      </c>
      <c r="G231" s="250" t="s">
        <v>101</v>
      </c>
      <c r="H231" s="236">
        <v>2</v>
      </c>
      <c r="I231" s="13">
        <v>2</v>
      </c>
      <c r="J231" s="13">
        <v>49</v>
      </c>
    </row>
    <row r="232" ht="14.15" hidden="1" customHeight="1" spans="1:10">
      <c r="A232" s="236">
        <v>314</v>
      </c>
      <c r="B232" s="240">
        <v>37</v>
      </c>
      <c r="C232" s="240" t="s">
        <v>92</v>
      </c>
      <c r="D232" s="241">
        <v>1</v>
      </c>
      <c r="E232" s="242" t="s">
        <v>174</v>
      </c>
      <c r="F232" s="106" t="s">
        <v>209</v>
      </c>
      <c r="G232" s="250" t="s">
        <v>101</v>
      </c>
      <c r="H232" s="236">
        <v>2</v>
      </c>
      <c r="I232" s="13">
        <v>20</v>
      </c>
      <c r="J232" s="13"/>
    </row>
    <row r="233" ht="14.15" hidden="1" customHeight="1" spans="1:10">
      <c r="A233" s="236">
        <v>332</v>
      </c>
      <c r="B233" s="240">
        <v>55</v>
      </c>
      <c r="C233" s="240" t="s">
        <v>92</v>
      </c>
      <c r="D233" s="241">
        <v>1</v>
      </c>
      <c r="E233" s="244" t="s">
        <v>139</v>
      </c>
      <c r="F233" s="238" t="s">
        <v>210</v>
      </c>
      <c r="G233" s="250" t="s">
        <v>101</v>
      </c>
      <c r="H233" s="236">
        <v>2</v>
      </c>
      <c r="I233" s="13">
        <v>2</v>
      </c>
      <c r="J233" s="13"/>
    </row>
    <row r="234" ht="14.15" hidden="1" customHeight="1" spans="1:10">
      <c r="A234" s="236">
        <v>389</v>
      </c>
      <c r="B234" s="240">
        <v>113</v>
      </c>
      <c r="C234" s="240" t="s">
        <v>92</v>
      </c>
      <c r="D234" s="240">
        <v>3</v>
      </c>
      <c r="E234" s="242" t="s">
        <v>110</v>
      </c>
      <c r="F234" s="106" t="s">
        <v>210</v>
      </c>
      <c r="G234" s="250" t="s">
        <v>101</v>
      </c>
      <c r="H234" s="236">
        <v>2</v>
      </c>
      <c r="I234" s="13">
        <v>2</v>
      </c>
      <c r="J234" s="13"/>
    </row>
    <row r="235" ht="14.15" hidden="1" customHeight="1" spans="1:10">
      <c r="A235" s="236">
        <v>392</v>
      </c>
      <c r="B235" s="240">
        <v>116</v>
      </c>
      <c r="C235" s="240" t="s">
        <v>92</v>
      </c>
      <c r="D235" s="240">
        <v>3</v>
      </c>
      <c r="E235" s="242" t="s">
        <v>138</v>
      </c>
      <c r="F235" s="106" t="s">
        <v>210</v>
      </c>
      <c r="G235" s="250" t="s">
        <v>101</v>
      </c>
      <c r="H235" s="236">
        <v>2</v>
      </c>
      <c r="I235" s="13">
        <v>2</v>
      </c>
      <c r="J235" s="13"/>
    </row>
    <row r="236" ht="14.15" hidden="1" customHeight="1" spans="1:10">
      <c r="A236" s="236">
        <v>303</v>
      </c>
      <c r="B236" s="240">
        <v>26</v>
      </c>
      <c r="C236" s="240" t="s">
        <v>92</v>
      </c>
      <c r="D236" s="241">
        <v>1</v>
      </c>
      <c r="E236" s="242" t="s">
        <v>141</v>
      </c>
      <c r="F236" s="106" t="s">
        <v>211</v>
      </c>
      <c r="G236" s="250" t="s">
        <v>101</v>
      </c>
      <c r="H236" s="236">
        <v>2</v>
      </c>
      <c r="I236" s="13">
        <v>7</v>
      </c>
      <c r="J236" s="13"/>
    </row>
    <row r="237" ht="14.15" hidden="1" customHeight="1" spans="1:10">
      <c r="A237" s="236">
        <v>334</v>
      </c>
      <c r="B237" s="240">
        <v>57</v>
      </c>
      <c r="C237" s="240" t="s">
        <v>92</v>
      </c>
      <c r="D237" s="241">
        <v>2</v>
      </c>
      <c r="E237" s="242" t="s">
        <v>212</v>
      </c>
      <c r="F237" s="247" t="s">
        <v>213</v>
      </c>
      <c r="G237" s="250" t="s">
        <v>101</v>
      </c>
      <c r="H237" s="236">
        <v>2</v>
      </c>
      <c r="I237" s="13">
        <v>6</v>
      </c>
      <c r="J237" s="13"/>
    </row>
    <row r="238" ht="14.15" hidden="1" customHeight="1" spans="1:10">
      <c r="A238" s="236">
        <v>335</v>
      </c>
      <c r="B238" s="240">
        <v>58</v>
      </c>
      <c r="C238" s="240" t="s">
        <v>92</v>
      </c>
      <c r="D238" s="241">
        <v>2</v>
      </c>
      <c r="E238" s="242" t="s">
        <v>214</v>
      </c>
      <c r="F238" s="247" t="s">
        <v>215</v>
      </c>
      <c r="G238" s="250" t="s">
        <v>101</v>
      </c>
      <c r="H238" s="236">
        <v>2</v>
      </c>
      <c r="I238" s="13">
        <v>8</v>
      </c>
      <c r="J238" s="13"/>
    </row>
    <row r="239" ht="14.15" customHeight="1" spans="1:10">
      <c r="A239" s="236">
        <v>331</v>
      </c>
      <c r="B239" s="240">
        <v>54</v>
      </c>
      <c r="C239" s="240" t="s">
        <v>92</v>
      </c>
      <c r="D239" s="241">
        <v>1</v>
      </c>
      <c r="E239" s="244" t="s">
        <v>139</v>
      </c>
      <c r="F239" s="238" t="s">
        <v>216</v>
      </c>
      <c r="G239" s="250" t="s">
        <v>101</v>
      </c>
      <c r="H239" s="236">
        <v>2</v>
      </c>
      <c r="I239" s="13">
        <v>1</v>
      </c>
      <c r="J239" s="13">
        <v>3</v>
      </c>
    </row>
    <row r="240" ht="14.15" hidden="1" customHeight="1" spans="1:10">
      <c r="A240" s="236">
        <v>388</v>
      </c>
      <c r="B240" s="240">
        <v>112</v>
      </c>
      <c r="C240" s="240" t="s">
        <v>92</v>
      </c>
      <c r="D240" s="240">
        <v>3</v>
      </c>
      <c r="E240" s="242" t="s">
        <v>110</v>
      </c>
      <c r="F240" s="106" t="s">
        <v>216</v>
      </c>
      <c r="G240" s="250" t="s">
        <v>101</v>
      </c>
      <c r="H240" s="236">
        <v>2</v>
      </c>
      <c r="I240" s="13">
        <v>1</v>
      </c>
      <c r="J240" s="13"/>
    </row>
    <row r="241" ht="14.15" hidden="1" customHeight="1" spans="1:10">
      <c r="A241" s="236">
        <v>391</v>
      </c>
      <c r="B241" s="240">
        <v>115</v>
      </c>
      <c r="C241" s="240" t="s">
        <v>92</v>
      </c>
      <c r="D241" s="240">
        <v>3</v>
      </c>
      <c r="E241" s="242" t="s">
        <v>138</v>
      </c>
      <c r="F241" s="106" t="s">
        <v>216</v>
      </c>
      <c r="G241" s="250" t="s">
        <v>101</v>
      </c>
      <c r="H241" s="236">
        <v>2</v>
      </c>
      <c r="I241" s="13">
        <v>1</v>
      </c>
      <c r="J241" s="13"/>
    </row>
    <row r="242" ht="14.15" customHeight="1" spans="1:10">
      <c r="A242" s="236">
        <v>426</v>
      </c>
      <c r="B242" s="240">
        <v>150</v>
      </c>
      <c r="C242" s="240" t="s">
        <v>92</v>
      </c>
      <c r="D242" s="240">
        <v>3</v>
      </c>
      <c r="E242" s="242" t="s">
        <v>132</v>
      </c>
      <c r="F242" s="247" t="s">
        <v>217</v>
      </c>
      <c r="G242" s="250" t="s">
        <v>101</v>
      </c>
      <c r="H242" s="236">
        <v>2</v>
      </c>
      <c r="I242" s="13">
        <v>1</v>
      </c>
      <c r="J242" s="13">
        <v>1</v>
      </c>
    </row>
    <row r="243" ht="14.15" customHeight="1" spans="1:10">
      <c r="A243" s="236">
        <v>354</v>
      </c>
      <c r="B243" s="240">
        <v>78</v>
      </c>
      <c r="C243" s="240" t="s">
        <v>92</v>
      </c>
      <c r="D243" s="241">
        <v>2</v>
      </c>
      <c r="E243" s="242" t="s">
        <v>192</v>
      </c>
      <c r="F243" s="247" t="s">
        <v>218</v>
      </c>
      <c r="G243" s="250" t="s">
        <v>101</v>
      </c>
      <c r="H243" s="236">
        <v>2</v>
      </c>
      <c r="I243" s="13">
        <v>10</v>
      </c>
      <c r="J243" s="13">
        <v>34</v>
      </c>
    </row>
    <row r="244" ht="14.15" hidden="1" customHeight="1" spans="1:10">
      <c r="A244" s="236">
        <v>357</v>
      </c>
      <c r="B244" s="240">
        <v>81</v>
      </c>
      <c r="C244" s="240" t="s">
        <v>92</v>
      </c>
      <c r="D244" s="241">
        <v>2</v>
      </c>
      <c r="E244" s="242" t="s">
        <v>194</v>
      </c>
      <c r="F244" s="106" t="s">
        <v>218</v>
      </c>
      <c r="G244" s="250" t="s">
        <v>101</v>
      </c>
      <c r="H244" s="236">
        <v>2</v>
      </c>
      <c r="I244" s="203">
        <v>12</v>
      </c>
      <c r="J244" s="13"/>
    </row>
    <row r="245" ht="14.15" hidden="1" customHeight="1" spans="1:10">
      <c r="A245" s="236">
        <v>359</v>
      </c>
      <c r="B245" s="240">
        <v>83</v>
      </c>
      <c r="C245" s="240" t="s">
        <v>92</v>
      </c>
      <c r="D245" s="241">
        <v>2</v>
      </c>
      <c r="E245" s="242" t="s">
        <v>195</v>
      </c>
      <c r="F245" s="2" t="s">
        <v>218</v>
      </c>
      <c r="G245" s="106" t="s">
        <v>101</v>
      </c>
      <c r="H245" s="236">
        <v>2</v>
      </c>
      <c r="I245" s="203">
        <v>12</v>
      </c>
      <c r="J245" s="13"/>
    </row>
    <row r="246" ht="14.15" customHeight="1" spans="1:10">
      <c r="A246" s="236">
        <v>11</v>
      </c>
      <c r="B246" s="237">
        <v>11</v>
      </c>
      <c r="C246" s="232" t="s">
        <v>65</v>
      </c>
      <c r="D246" s="2">
        <v>1</v>
      </c>
      <c r="E246" s="203" t="s">
        <v>8</v>
      </c>
      <c r="F246" s="238" t="s">
        <v>14</v>
      </c>
      <c r="G246" s="238" t="s">
        <v>101</v>
      </c>
      <c r="H246" s="236">
        <v>2</v>
      </c>
      <c r="I246" s="13">
        <v>1</v>
      </c>
      <c r="J246" s="13">
        <v>3</v>
      </c>
    </row>
    <row r="247" ht="14.15" hidden="1" customHeight="1" spans="1:10">
      <c r="A247" s="236">
        <v>115</v>
      </c>
      <c r="B247" s="237">
        <v>115</v>
      </c>
      <c r="C247" s="232" t="s">
        <v>65</v>
      </c>
      <c r="D247" s="2">
        <v>2</v>
      </c>
      <c r="E247" s="203" t="s">
        <v>40</v>
      </c>
      <c r="F247" s="238" t="s">
        <v>14</v>
      </c>
      <c r="G247" s="238" t="s">
        <v>101</v>
      </c>
      <c r="H247" s="236">
        <v>2</v>
      </c>
      <c r="I247" s="13">
        <v>2</v>
      </c>
      <c r="J247" s="13"/>
    </row>
    <row r="248" ht="14.15" customHeight="1" spans="1:10">
      <c r="A248" s="236">
        <v>21</v>
      </c>
      <c r="B248" s="237">
        <v>21</v>
      </c>
      <c r="C248" s="232" t="s">
        <v>65</v>
      </c>
      <c r="D248" s="2">
        <v>1</v>
      </c>
      <c r="E248" s="203" t="s">
        <v>21</v>
      </c>
      <c r="F248" s="238" t="s">
        <v>25</v>
      </c>
      <c r="G248" s="238" t="s">
        <v>101</v>
      </c>
      <c r="H248" s="236">
        <v>2</v>
      </c>
      <c r="I248" s="13">
        <v>1</v>
      </c>
      <c r="J248" s="13">
        <v>3</v>
      </c>
    </row>
    <row r="249" ht="14.15" hidden="1" customHeight="1" spans="1:10">
      <c r="A249" s="236">
        <v>10</v>
      </c>
      <c r="B249" s="237">
        <v>10</v>
      </c>
      <c r="C249" s="232" t="s">
        <v>65</v>
      </c>
      <c r="D249" s="2">
        <v>1</v>
      </c>
      <c r="E249" s="203" t="s">
        <v>8</v>
      </c>
      <c r="F249" s="238" t="s">
        <v>13</v>
      </c>
      <c r="G249" s="238" t="s">
        <v>101</v>
      </c>
      <c r="H249" s="236">
        <v>2</v>
      </c>
      <c r="I249" s="13">
        <v>2</v>
      </c>
      <c r="J249" s="13"/>
    </row>
    <row r="250" ht="14.15" customHeight="1" spans="1:10">
      <c r="A250" s="236">
        <v>20</v>
      </c>
      <c r="B250" s="237">
        <v>20</v>
      </c>
      <c r="C250" s="232" t="s">
        <v>65</v>
      </c>
      <c r="D250" s="2">
        <v>1</v>
      </c>
      <c r="E250" s="203" t="s">
        <v>21</v>
      </c>
      <c r="F250" s="238" t="s">
        <v>24</v>
      </c>
      <c r="G250" s="238" t="s">
        <v>101</v>
      </c>
      <c r="H250" s="236">
        <v>2</v>
      </c>
      <c r="I250" s="13">
        <v>1</v>
      </c>
      <c r="J250" s="13">
        <v>1</v>
      </c>
    </row>
    <row r="251" ht="14.15" customHeight="1" spans="1:10">
      <c r="A251" s="236">
        <v>113</v>
      </c>
      <c r="B251" s="237">
        <v>113</v>
      </c>
      <c r="C251" s="232" t="s">
        <v>65</v>
      </c>
      <c r="D251" s="2">
        <v>2</v>
      </c>
      <c r="E251" s="203" t="s">
        <v>40</v>
      </c>
      <c r="F251" s="238" t="s">
        <v>42</v>
      </c>
      <c r="G251" s="238" t="s">
        <v>101</v>
      </c>
      <c r="H251" s="236">
        <v>2</v>
      </c>
      <c r="I251" s="13">
        <v>112</v>
      </c>
      <c r="J251" s="13">
        <v>392</v>
      </c>
    </row>
    <row r="252" ht="14.15" hidden="1" customHeight="1" spans="1:10">
      <c r="A252" s="236">
        <v>175</v>
      </c>
      <c r="B252" s="237">
        <v>175</v>
      </c>
      <c r="C252" s="232" t="s">
        <v>65</v>
      </c>
      <c r="D252" s="2">
        <v>3</v>
      </c>
      <c r="E252" s="203" t="s">
        <v>47</v>
      </c>
      <c r="F252" s="238" t="s">
        <v>42</v>
      </c>
      <c r="G252" s="238" t="s">
        <v>101</v>
      </c>
      <c r="H252" s="236">
        <v>2</v>
      </c>
      <c r="I252" s="13">
        <v>112</v>
      </c>
      <c r="J252" s="13"/>
    </row>
    <row r="253" ht="14.15" hidden="1" customHeight="1" spans="1:10">
      <c r="A253" s="236">
        <v>19</v>
      </c>
      <c r="B253" s="237">
        <v>19</v>
      </c>
      <c r="C253" s="232" t="s">
        <v>65</v>
      </c>
      <c r="D253" s="2">
        <v>1</v>
      </c>
      <c r="E253" s="203" t="s">
        <v>21</v>
      </c>
      <c r="F253" s="238" t="s">
        <v>23</v>
      </c>
      <c r="G253" s="238" t="s">
        <v>101</v>
      </c>
      <c r="H253" s="236">
        <v>2</v>
      </c>
      <c r="I253" s="13">
        <v>56</v>
      </c>
      <c r="J253" s="13"/>
    </row>
    <row r="254" ht="14.15" hidden="1" customHeight="1" spans="1:10">
      <c r="A254" s="236">
        <v>8</v>
      </c>
      <c r="B254" s="237">
        <v>8</v>
      </c>
      <c r="C254" s="232" t="s">
        <v>65</v>
      </c>
      <c r="D254" s="2">
        <v>1</v>
      </c>
      <c r="E254" s="203" t="s">
        <v>8</v>
      </c>
      <c r="F254" s="238" t="s">
        <v>11</v>
      </c>
      <c r="G254" s="238" t="s">
        <v>101</v>
      </c>
      <c r="H254" s="236">
        <v>2</v>
      </c>
      <c r="I254" s="13">
        <v>112</v>
      </c>
      <c r="J254" s="13"/>
    </row>
    <row r="255" ht="14.15" customHeight="1" spans="1:10">
      <c r="A255" s="236">
        <v>112</v>
      </c>
      <c r="B255" s="237">
        <v>112</v>
      </c>
      <c r="C255" s="232" t="s">
        <v>65</v>
      </c>
      <c r="D255" s="2">
        <v>2</v>
      </c>
      <c r="E255" s="203" t="s">
        <v>40</v>
      </c>
      <c r="F255" s="238" t="s">
        <v>41</v>
      </c>
      <c r="G255" s="238" t="s">
        <v>101</v>
      </c>
      <c r="H255" s="236">
        <v>2</v>
      </c>
      <c r="I255" s="13">
        <v>56</v>
      </c>
      <c r="J255" s="13">
        <v>140</v>
      </c>
    </row>
    <row r="256" ht="14.15" hidden="1" customHeight="1" spans="1:10">
      <c r="A256" s="236">
        <v>18</v>
      </c>
      <c r="B256" s="237">
        <v>18</v>
      </c>
      <c r="C256" s="232" t="s">
        <v>65</v>
      </c>
      <c r="D256" s="2">
        <v>1</v>
      </c>
      <c r="E256" s="203" t="s">
        <v>21</v>
      </c>
      <c r="F256" s="238" t="s">
        <v>22</v>
      </c>
      <c r="G256" s="238" t="s">
        <v>101</v>
      </c>
      <c r="H256" s="236">
        <v>2</v>
      </c>
      <c r="I256" s="13">
        <v>28</v>
      </c>
      <c r="J256" s="13"/>
    </row>
    <row r="257" ht="14.15" hidden="1" customHeight="1" spans="1:10">
      <c r="A257" s="236">
        <v>7</v>
      </c>
      <c r="B257" s="237">
        <v>7</v>
      </c>
      <c r="C257" s="232" t="s">
        <v>65</v>
      </c>
      <c r="D257" s="2">
        <v>1</v>
      </c>
      <c r="E257" s="203" t="s">
        <v>8</v>
      </c>
      <c r="F257" s="238" t="s">
        <v>10</v>
      </c>
      <c r="G257" s="238" t="s">
        <v>101</v>
      </c>
      <c r="H257" s="236">
        <v>2</v>
      </c>
      <c r="I257" s="13">
        <v>56</v>
      </c>
      <c r="J257" s="13"/>
    </row>
    <row r="258" ht="14.15" hidden="1" customHeight="1" spans="1:10">
      <c r="A258" s="236">
        <v>174</v>
      </c>
      <c r="B258" s="237">
        <v>174</v>
      </c>
      <c r="C258" s="232" t="s">
        <v>65</v>
      </c>
      <c r="D258" s="2">
        <v>3</v>
      </c>
      <c r="E258" s="203" t="s">
        <v>47</v>
      </c>
      <c r="F258" s="238" t="s">
        <v>48</v>
      </c>
      <c r="G258" s="238" t="s">
        <v>101</v>
      </c>
      <c r="H258" s="236">
        <v>2</v>
      </c>
      <c r="I258" s="13">
        <v>56</v>
      </c>
      <c r="J258" s="13"/>
    </row>
    <row r="259" ht="14.15" customHeight="1" spans="1:10">
      <c r="A259" s="236">
        <v>441</v>
      </c>
      <c r="B259" s="240">
        <v>165</v>
      </c>
      <c r="C259" s="240" t="s">
        <v>92</v>
      </c>
      <c r="D259" s="4">
        <v>4</v>
      </c>
      <c r="E259" s="13" t="s">
        <v>219</v>
      </c>
      <c r="F259" s="106" t="s">
        <v>220</v>
      </c>
      <c r="G259" s="250" t="s">
        <v>101</v>
      </c>
      <c r="H259" s="236">
        <v>2</v>
      </c>
      <c r="I259" s="13">
        <v>40</v>
      </c>
      <c r="J259" s="13">
        <v>254</v>
      </c>
    </row>
    <row r="260" ht="14.15" hidden="1" customHeight="1" spans="1:10">
      <c r="A260" s="236">
        <v>351</v>
      </c>
      <c r="B260" s="240">
        <v>75</v>
      </c>
      <c r="C260" s="240" t="s">
        <v>92</v>
      </c>
      <c r="D260" s="241">
        <v>2</v>
      </c>
      <c r="E260" s="242" t="s">
        <v>221</v>
      </c>
      <c r="F260" s="106" t="s">
        <v>220</v>
      </c>
      <c r="G260" s="250" t="s">
        <v>101</v>
      </c>
      <c r="H260" s="236">
        <v>2</v>
      </c>
      <c r="I260" s="13">
        <v>20</v>
      </c>
      <c r="J260" s="13"/>
    </row>
    <row r="261" ht="14.15" hidden="1" customHeight="1" spans="1:10">
      <c r="A261" s="236">
        <v>427</v>
      </c>
      <c r="B261" s="240">
        <v>151</v>
      </c>
      <c r="C261" s="240" t="s">
        <v>92</v>
      </c>
      <c r="D261" s="240">
        <v>3</v>
      </c>
      <c r="E261" s="242" t="s">
        <v>222</v>
      </c>
      <c r="F261" s="106" t="s">
        <v>220</v>
      </c>
      <c r="G261" s="250" t="s">
        <v>101</v>
      </c>
      <c r="H261" s="236">
        <v>2</v>
      </c>
      <c r="I261" s="13">
        <v>36</v>
      </c>
      <c r="J261" s="13"/>
    </row>
    <row r="262" ht="14.15" hidden="1" customHeight="1" spans="1:10">
      <c r="A262" s="236">
        <v>298</v>
      </c>
      <c r="B262" s="240">
        <v>21</v>
      </c>
      <c r="C262" s="240" t="s">
        <v>92</v>
      </c>
      <c r="D262" s="241">
        <v>1</v>
      </c>
      <c r="E262" s="242" t="s">
        <v>146</v>
      </c>
      <c r="F262" s="106" t="s">
        <v>220</v>
      </c>
      <c r="G262" s="250" t="s">
        <v>101</v>
      </c>
      <c r="H262" s="236">
        <v>2</v>
      </c>
      <c r="I262" s="13">
        <v>30</v>
      </c>
      <c r="J262" s="13"/>
    </row>
    <row r="263" ht="14.15" hidden="1" customHeight="1" spans="1:10">
      <c r="A263" s="236">
        <v>342</v>
      </c>
      <c r="B263" s="240">
        <v>66</v>
      </c>
      <c r="C263" s="240" t="s">
        <v>92</v>
      </c>
      <c r="D263" s="241">
        <v>2</v>
      </c>
      <c r="E263" s="242" t="s">
        <v>147</v>
      </c>
      <c r="F263" s="106" t="s">
        <v>220</v>
      </c>
      <c r="G263" s="250" t="s">
        <v>101</v>
      </c>
      <c r="H263" s="236">
        <v>2</v>
      </c>
      <c r="I263" s="13">
        <v>100</v>
      </c>
      <c r="J263" s="13"/>
    </row>
    <row r="264" ht="14.15" customHeight="1" spans="1:10">
      <c r="A264" s="236">
        <v>287</v>
      </c>
      <c r="B264" s="240">
        <v>10</v>
      </c>
      <c r="C264" s="240" t="s">
        <v>92</v>
      </c>
      <c r="D264" s="241">
        <v>1</v>
      </c>
      <c r="E264" s="242" t="s">
        <v>145</v>
      </c>
      <c r="F264" s="106" t="s">
        <v>223</v>
      </c>
      <c r="G264" s="250" t="s">
        <v>101</v>
      </c>
      <c r="H264" s="236">
        <v>2</v>
      </c>
      <c r="I264" s="13">
        <v>25</v>
      </c>
      <c r="J264" s="13">
        <v>25</v>
      </c>
    </row>
    <row r="265" ht="14.15" hidden="1" customHeight="1" spans="1:10">
      <c r="A265" s="236">
        <v>105</v>
      </c>
      <c r="B265" s="237">
        <v>105</v>
      </c>
      <c r="C265" s="232" t="s">
        <v>65</v>
      </c>
      <c r="D265" s="2">
        <v>1</v>
      </c>
      <c r="E265" s="203" t="s">
        <v>69</v>
      </c>
      <c r="F265" s="106" t="s">
        <v>224</v>
      </c>
      <c r="G265" s="250" t="s">
        <v>101</v>
      </c>
      <c r="H265" s="236">
        <v>2</v>
      </c>
      <c r="I265" s="13">
        <v>28</v>
      </c>
      <c r="J265" s="13"/>
    </row>
    <row r="266" ht="14.15" customHeight="1" spans="1:10">
      <c r="A266" s="236">
        <v>56</v>
      </c>
      <c r="B266" s="237">
        <v>56</v>
      </c>
      <c r="C266" s="232" t="s">
        <v>65</v>
      </c>
      <c r="D266" s="2">
        <v>1</v>
      </c>
      <c r="E266" s="203" t="s">
        <v>136</v>
      </c>
      <c r="F266" s="106" t="s">
        <v>225</v>
      </c>
      <c r="G266" s="250" t="s">
        <v>101</v>
      </c>
      <c r="H266" s="236">
        <v>2</v>
      </c>
      <c r="I266" s="13">
        <v>4</v>
      </c>
      <c r="J266" s="13">
        <v>6</v>
      </c>
    </row>
    <row r="267" ht="14.15" hidden="1" customHeight="1" spans="1:10">
      <c r="A267" s="236">
        <v>74</v>
      </c>
      <c r="B267" s="237">
        <v>74</v>
      </c>
      <c r="C267" s="232" t="s">
        <v>65</v>
      </c>
      <c r="D267" s="2">
        <v>1</v>
      </c>
      <c r="E267" s="203" t="s">
        <v>68</v>
      </c>
      <c r="F267" s="106" t="s">
        <v>225</v>
      </c>
      <c r="G267" s="250" t="s">
        <v>101</v>
      </c>
      <c r="H267" s="236">
        <v>2</v>
      </c>
      <c r="I267" s="13">
        <v>2</v>
      </c>
      <c r="J267" s="13"/>
    </row>
    <row r="268" ht="14.15" customHeight="1" spans="1:10">
      <c r="A268" s="236">
        <v>55</v>
      </c>
      <c r="B268" s="237">
        <v>55</v>
      </c>
      <c r="C268" s="232" t="s">
        <v>65</v>
      </c>
      <c r="D268" s="2">
        <v>1</v>
      </c>
      <c r="E268" s="203" t="s">
        <v>136</v>
      </c>
      <c r="F268" s="106" t="s">
        <v>226</v>
      </c>
      <c r="G268" s="250" t="s">
        <v>101</v>
      </c>
      <c r="H268" s="236">
        <v>2</v>
      </c>
      <c r="I268" s="13">
        <v>60</v>
      </c>
      <c r="J268" s="13">
        <v>60</v>
      </c>
    </row>
    <row r="269" ht="14.15" customHeight="1" spans="1:10">
      <c r="A269" s="236">
        <v>443</v>
      </c>
      <c r="B269" s="240">
        <v>167</v>
      </c>
      <c r="C269" s="240" t="s">
        <v>92</v>
      </c>
      <c r="D269" s="4">
        <v>4</v>
      </c>
      <c r="E269" s="13" t="s">
        <v>219</v>
      </c>
      <c r="F269" s="106" t="s">
        <v>227</v>
      </c>
      <c r="G269" s="250" t="s">
        <v>101</v>
      </c>
      <c r="H269" s="236">
        <v>2</v>
      </c>
      <c r="I269" s="13">
        <v>1</v>
      </c>
      <c r="J269" s="13">
        <v>1</v>
      </c>
    </row>
    <row r="270" ht="14.15" hidden="1" customHeight="1" spans="1:10">
      <c r="A270" s="236">
        <v>307</v>
      </c>
      <c r="B270" s="240">
        <v>30</v>
      </c>
      <c r="C270" s="240" t="s">
        <v>92</v>
      </c>
      <c r="D270" s="241">
        <v>1</v>
      </c>
      <c r="E270" s="242" t="s">
        <v>157</v>
      </c>
      <c r="F270" s="106" t="s">
        <v>228</v>
      </c>
      <c r="G270" s="250" t="s">
        <v>101</v>
      </c>
      <c r="H270" s="236">
        <v>2</v>
      </c>
      <c r="I270" s="13">
        <v>4</v>
      </c>
      <c r="J270" s="13"/>
    </row>
    <row r="271" ht="14.15" customHeight="1" spans="1:10">
      <c r="A271" s="236">
        <v>229</v>
      </c>
      <c r="B271" s="237">
        <v>229</v>
      </c>
      <c r="C271" s="232" t="s">
        <v>65</v>
      </c>
      <c r="D271" s="2">
        <v>4</v>
      </c>
      <c r="E271" s="203" t="s">
        <v>49</v>
      </c>
      <c r="F271" s="106" t="s">
        <v>51</v>
      </c>
      <c r="G271" s="238" t="s">
        <v>101</v>
      </c>
      <c r="H271" s="236">
        <v>2</v>
      </c>
      <c r="I271" s="13">
        <v>120</v>
      </c>
      <c r="J271" s="13">
        <v>120</v>
      </c>
    </row>
    <row r="272" ht="14.15" customHeight="1" spans="1:10">
      <c r="A272" s="236">
        <v>228</v>
      </c>
      <c r="B272" s="237">
        <v>228</v>
      </c>
      <c r="C272" s="232" t="s">
        <v>65</v>
      </c>
      <c r="D272" s="2">
        <v>4</v>
      </c>
      <c r="E272" s="203" t="s">
        <v>49</v>
      </c>
      <c r="F272" s="106" t="s">
        <v>50</v>
      </c>
      <c r="G272" s="238" t="s">
        <v>101</v>
      </c>
      <c r="H272" s="236">
        <v>2</v>
      </c>
      <c r="I272" s="13">
        <v>120</v>
      </c>
      <c r="J272" s="13">
        <v>120</v>
      </c>
    </row>
    <row r="273" ht="14.15" customHeight="1" spans="1:10">
      <c r="A273" s="236">
        <v>244</v>
      </c>
      <c r="B273" s="237">
        <v>244</v>
      </c>
      <c r="C273" s="232" t="s">
        <v>65</v>
      </c>
      <c r="D273" s="2">
        <v>4</v>
      </c>
      <c r="E273" s="203" t="s">
        <v>54</v>
      </c>
      <c r="F273" s="106" t="s">
        <v>56</v>
      </c>
      <c r="G273" s="238" t="s">
        <v>101</v>
      </c>
      <c r="H273" s="236">
        <v>2</v>
      </c>
      <c r="I273" s="13">
        <v>120</v>
      </c>
      <c r="J273" s="13">
        <v>120</v>
      </c>
    </row>
    <row r="274" ht="14.15" customHeight="1" spans="1:10">
      <c r="A274" s="236">
        <v>13</v>
      </c>
      <c r="B274" s="237">
        <v>13</v>
      </c>
      <c r="C274" s="232" t="s">
        <v>65</v>
      </c>
      <c r="D274" s="2">
        <v>1</v>
      </c>
      <c r="E274" s="203" t="s">
        <v>16</v>
      </c>
      <c r="F274" s="238" t="s">
        <v>17</v>
      </c>
      <c r="G274" s="238" t="s">
        <v>101</v>
      </c>
      <c r="H274" s="236">
        <v>2</v>
      </c>
      <c r="I274" s="13">
        <v>10</v>
      </c>
      <c r="J274" s="13">
        <v>17</v>
      </c>
    </row>
    <row r="275" ht="14.15" hidden="1" customHeight="1" spans="1:10">
      <c r="A275" s="236">
        <v>117</v>
      </c>
      <c r="B275" s="237">
        <v>117</v>
      </c>
      <c r="C275" s="232" t="s">
        <v>65</v>
      </c>
      <c r="D275" s="2">
        <v>2</v>
      </c>
      <c r="E275" s="203" t="s">
        <v>40</v>
      </c>
      <c r="F275" s="238" t="s">
        <v>17</v>
      </c>
      <c r="G275" s="238" t="s">
        <v>101</v>
      </c>
      <c r="H275" s="236">
        <v>2</v>
      </c>
      <c r="I275" s="13">
        <v>6</v>
      </c>
      <c r="J275" s="13"/>
    </row>
    <row r="276" ht="14.15" hidden="1" customHeight="1" spans="1:10">
      <c r="A276" s="236">
        <v>177</v>
      </c>
      <c r="B276" s="237">
        <v>177</v>
      </c>
      <c r="C276" s="232" t="s">
        <v>65</v>
      </c>
      <c r="D276" s="2">
        <v>3</v>
      </c>
      <c r="E276" s="203" t="s">
        <v>47</v>
      </c>
      <c r="F276" s="238" t="s">
        <v>17</v>
      </c>
      <c r="G276" s="238" t="s">
        <v>101</v>
      </c>
      <c r="H276" s="236">
        <v>2</v>
      </c>
      <c r="I276" s="13">
        <v>1</v>
      </c>
      <c r="J276" s="13"/>
    </row>
    <row r="277" ht="14.15" customHeight="1" spans="1:10">
      <c r="A277" s="236">
        <v>14</v>
      </c>
      <c r="B277" s="237">
        <v>14</v>
      </c>
      <c r="C277" s="232" t="s">
        <v>65</v>
      </c>
      <c r="D277" s="2">
        <v>1</v>
      </c>
      <c r="E277" s="203" t="s">
        <v>16</v>
      </c>
      <c r="F277" s="238" t="s">
        <v>18</v>
      </c>
      <c r="G277" s="238" t="s">
        <v>101</v>
      </c>
      <c r="H277" s="236">
        <v>2</v>
      </c>
      <c r="I277" s="13">
        <v>10</v>
      </c>
      <c r="J277" s="13">
        <v>46</v>
      </c>
    </row>
    <row r="278" ht="14.15" hidden="1" customHeight="1" spans="1:10">
      <c r="A278" s="236">
        <v>116</v>
      </c>
      <c r="B278" s="237">
        <v>116</v>
      </c>
      <c r="C278" s="232" t="s">
        <v>65</v>
      </c>
      <c r="D278" s="2">
        <v>2</v>
      </c>
      <c r="E278" s="203" t="s">
        <v>40</v>
      </c>
      <c r="F278" s="238" t="s">
        <v>18</v>
      </c>
      <c r="G278" s="238" t="s">
        <v>101</v>
      </c>
      <c r="H278" s="236">
        <v>2</v>
      </c>
      <c r="I278" s="13">
        <v>16</v>
      </c>
      <c r="J278" s="13"/>
    </row>
    <row r="279" ht="14.15" hidden="1" customHeight="1" spans="1:10">
      <c r="A279" s="236">
        <v>176</v>
      </c>
      <c r="B279" s="237">
        <v>176</v>
      </c>
      <c r="C279" s="232" t="s">
        <v>65</v>
      </c>
      <c r="D279" s="2">
        <v>3</v>
      </c>
      <c r="E279" s="203" t="s">
        <v>47</v>
      </c>
      <c r="F279" s="238" t="s">
        <v>18</v>
      </c>
      <c r="G279" s="238" t="s">
        <v>101</v>
      </c>
      <c r="H279" s="236">
        <v>2</v>
      </c>
      <c r="I279" s="13">
        <v>20</v>
      </c>
      <c r="J279" s="13"/>
    </row>
    <row r="280" ht="15" customHeight="1" spans="1:10">
      <c r="A280" s="236">
        <v>299</v>
      </c>
      <c r="B280" s="240">
        <v>22</v>
      </c>
      <c r="C280" s="240" t="s">
        <v>92</v>
      </c>
      <c r="D280" s="241">
        <v>1</v>
      </c>
      <c r="E280" s="242" t="s">
        <v>146</v>
      </c>
      <c r="F280" s="106" t="s">
        <v>229</v>
      </c>
      <c r="G280" s="250" t="s">
        <v>101</v>
      </c>
      <c r="H280" s="236">
        <v>2</v>
      </c>
      <c r="I280" s="13">
        <v>60</v>
      </c>
      <c r="J280" s="13">
        <v>603</v>
      </c>
    </row>
    <row r="281" ht="14.25" hidden="1" spans="1:10">
      <c r="A281" s="236">
        <v>341</v>
      </c>
      <c r="B281" s="240">
        <v>65</v>
      </c>
      <c r="C281" s="240" t="s">
        <v>92</v>
      </c>
      <c r="D281" s="241">
        <v>2</v>
      </c>
      <c r="E281" s="242" t="s">
        <v>147</v>
      </c>
      <c r="F281" s="106" t="s">
        <v>229</v>
      </c>
      <c r="G281" s="250" t="s">
        <v>101</v>
      </c>
      <c r="H281" s="236">
        <v>2</v>
      </c>
      <c r="I281" s="13">
        <v>200</v>
      </c>
      <c r="J281" s="13"/>
    </row>
    <row r="282" ht="14.25" hidden="1" spans="1:10">
      <c r="A282" s="236">
        <v>352</v>
      </c>
      <c r="B282" s="240">
        <v>76</v>
      </c>
      <c r="C282" s="240" t="s">
        <v>92</v>
      </c>
      <c r="D282" s="241">
        <v>2</v>
      </c>
      <c r="E282" s="242" t="s">
        <v>221</v>
      </c>
      <c r="F282" s="106" t="s">
        <v>229</v>
      </c>
      <c r="G282" s="250" t="s">
        <v>101</v>
      </c>
      <c r="H282" s="236">
        <v>2</v>
      </c>
      <c r="I282" s="13">
        <v>40</v>
      </c>
      <c r="J282" s="13"/>
    </row>
    <row r="283" ht="14.25" hidden="1" spans="1:10">
      <c r="A283" s="236">
        <v>429</v>
      </c>
      <c r="B283" s="240">
        <v>153</v>
      </c>
      <c r="C283" s="240" t="s">
        <v>92</v>
      </c>
      <c r="D283" s="240">
        <v>3</v>
      </c>
      <c r="E283" s="242" t="s">
        <v>222</v>
      </c>
      <c r="F283" s="247" t="s">
        <v>229</v>
      </c>
      <c r="G283" s="250" t="s">
        <v>101</v>
      </c>
      <c r="H283" s="236">
        <v>2</v>
      </c>
      <c r="I283" s="13">
        <v>72</v>
      </c>
      <c r="J283" s="13"/>
    </row>
    <row r="284" ht="14.25" hidden="1" spans="1:10">
      <c r="A284" s="236">
        <v>442</v>
      </c>
      <c r="B284" s="240">
        <v>166</v>
      </c>
      <c r="C284" s="240" t="s">
        <v>92</v>
      </c>
      <c r="D284" s="4">
        <v>4</v>
      </c>
      <c r="E284" s="13" t="s">
        <v>219</v>
      </c>
      <c r="F284" s="106" t="s">
        <v>229</v>
      </c>
      <c r="G284" s="250" t="s">
        <v>101</v>
      </c>
      <c r="H284" s="236">
        <v>2</v>
      </c>
      <c r="I284" s="13">
        <v>80</v>
      </c>
      <c r="J284" s="13"/>
    </row>
    <row r="285" ht="14.25" spans="1:10">
      <c r="A285" s="236">
        <v>292</v>
      </c>
      <c r="B285" s="240">
        <v>15</v>
      </c>
      <c r="C285" s="240" t="s">
        <v>92</v>
      </c>
      <c r="D285" s="241">
        <v>1</v>
      </c>
      <c r="E285" s="242" t="s">
        <v>145</v>
      </c>
      <c r="F285" s="106" t="s">
        <v>230</v>
      </c>
      <c r="G285" s="250" t="s">
        <v>101</v>
      </c>
      <c r="H285" s="236">
        <v>2</v>
      </c>
      <c r="I285" s="13">
        <v>2</v>
      </c>
      <c r="J285" s="13">
        <v>2</v>
      </c>
    </row>
    <row r="286" ht="14.25" spans="1:10">
      <c r="A286" s="236">
        <v>300</v>
      </c>
      <c r="B286" s="240">
        <v>23</v>
      </c>
      <c r="C286" s="240" t="s">
        <v>92</v>
      </c>
      <c r="D286" s="241">
        <v>1</v>
      </c>
      <c r="E286" s="242" t="s">
        <v>146</v>
      </c>
      <c r="F286" s="106" t="s">
        <v>231</v>
      </c>
      <c r="G286" s="250" t="s">
        <v>101</v>
      </c>
      <c r="H286" s="236">
        <v>2</v>
      </c>
      <c r="I286" s="13">
        <v>140</v>
      </c>
      <c r="J286" s="13">
        <v>140</v>
      </c>
    </row>
    <row r="287" ht="14.25" hidden="1" spans="1:10">
      <c r="A287" s="236">
        <v>372</v>
      </c>
      <c r="B287" s="240">
        <v>96</v>
      </c>
      <c r="C287" s="240" t="s">
        <v>92</v>
      </c>
      <c r="D287" s="240">
        <v>3</v>
      </c>
      <c r="E287" s="242" t="s">
        <v>150</v>
      </c>
      <c r="F287" s="247" t="s">
        <v>232</v>
      </c>
      <c r="G287" s="250" t="s">
        <v>101</v>
      </c>
      <c r="H287" s="236">
        <v>2</v>
      </c>
      <c r="I287" s="13">
        <v>16</v>
      </c>
      <c r="J287" s="13"/>
    </row>
    <row r="288" ht="14.25" hidden="1" spans="1:10">
      <c r="A288" s="236">
        <v>365</v>
      </c>
      <c r="B288" s="240">
        <v>89</v>
      </c>
      <c r="C288" s="240" t="s">
        <v>92</v>
      </c>
      <c r="D288" s="241">
        <v>3</v>
      </c>
      <c r="E288" s="242" t="s">
        <v>149</v>
      </c>
      <c r="F288" s="247" t="s">
        <v>233</v>
      </c>
      <c r="G288" s="250" t="s">
        <v>101</v>
      </c>
      <c r="H288" s="236">
        <v>2</v>
      </c>
      <c r="I288" s="13">
        <v>24</v>
      </c>
      <c r="J288" s="13"/>
    </row>
    <row r="289" ht="14.25" hidden="1" spans="1:10">
      <c r="A289" s="236">
        <v>330</v>
      </c>
      <c r="B289" s="240">
        <v>53</v>
      </c>
      <c r="C289" s="240" t="s">
        <v>92</v>
      </c>
      <c r="D289" s="241">
        <v>1</v>
      </c>
      <c r="E289" s="244" t="s">
        <v>139</v>
      </c>
      <c r="F289" s="238" t="s">
        <v>234</v>
      </c>
      <c r="G289" s="250" t="s">
        <v>101</v>
      </c>
      <c r="H289" s="236">
        <v>2</v>
      </c>
      <c r="I289" s="13">
        <v>25</v>
      </c>
      <c r="J289" s="13"/>
    </row>
    <row r="290" ht="14.25" hidden="1" spans="1:10">
      <c r="A290" s="236">
        <v>337</v>
      </c>
      <c r="B290" s="240">
        <v>60</v>
      </c>
      <c r="C290" s="240" t="s">
        <v>92</v>
      </c>
      <c r="D290" s="241">
        <v>2</v>
      </c>
      <c r="E290" s="242" t="s">
        <v>158</v>
      </c>
      <c r="F290" s="247" t="s">
        <v>235</v>
      </c>
      <c r="G290" s="250" t="s">
        <v>101</v>
      </c>
      <c r="H290" s="236">
        <v>2</v>
      </c>
      <c r="I290" s="13">
        <v>30</v>
      </c>
      <c r="J290" s="13"/>
    </row>
    <row r="291" ht="14.25" hidden="1" spans="1:10">
      <c r="A291" s="236">
        <v>106</v>
      </c>
      <c r="B291" s="237">
        <v>106</v>
      </c>
      <c r="C291" s="232" t="s">
        <v>65</v>
      </c>
      <c r="D291" s="2">
        <v>1</v>
      </c>
      <c r="E291" s="203" t="s">
        <v>69</v>
      </c>
      <c r="F291" s="106" t="s">
        <v>236</v>
      </c>
      <c r="G291" s="250" t="s">
        <v>101</v>
      </c>
      <c r="H291" s="236">
        <v>2</v>
      </c>
      <c r="I291" s="13">
        <v>56</v>
      </c>
      <c r="J291" s="13"/>
    </row>
    <row r="292" ht="14.25" spans="1:10">
      <c r="A292" s="236">
        <v>316</v>
      </c>
      <c r="B292" s="240">
        <v>39</v>
      </c>
      <c r="C292" s="240" t="s">
        <v>92</v>
      </c>
      <c r="D292" s="241">
        <v>1</v>
      </c>
      <c r="E292" s="242" t="s">
        <v>174</v>
      </c>
      <c r="F292" s="106" t="s">
        <v>237</v>
      </c>
      <c r="G292" s="250" t="s">
        <v>101</v>
      </c>
      <c r="H292" s="236">
        <v>2</v>
      </c>
      <c r="I292" s="13">
        <v>10</v>
      </c>
      <c r="J292" s="13">
        <v>10</v>
      </c>
    </row>
    <row r="293" ht="14.25" spans="1:10">
      <c r="A293" s="236">
        <v>327</v>
      </c>
      <c r="B293" s="240">
        <v>50</v>
      </c>
      <c r="C293" s="240" t="s">
        <v>92</v>
      </c>
      <c r="D293" s="241">
        <v>1</v>
      </c>
      <c r="E293" s="244" t="s">
        <v>139</v>
      </c>
      <c r="F293" s="238" t="s">
        <v>238</v>
      </c>
      <c r="G293" s="250" t="s">
        <v>101</v>
      </c>
      <c r="H293" s="236">
        <v>2</v>
      </c>
      <c r="I293" s="13">
        <v>1</v>
      </c>
      <c r="J293" s="13">
        <v>1</v>
      </c>
    </row>
    <row r="294" ht="14.25" spans="1:10">
      <c r="A294" s="236">
        <v>329</v>
      </c>
      <c r="B294" s="240">
        <v>52</v>
      </c>
      <c r="C294" s="240" t="s">
        <v>92</v>
      </c>
      <c r="D294" s="241">
        <v>1</v>
      </c>
      <c r="E294" s="244" t="s">
        <v>139</v>
      </c>
      <c r="F294" s="238" t="s">
        <v>239</v>
      </c>
      <c r="G294" s="250" t="s">
        <v>101</v>
      </c>
      <c r="H294" s="236">
        <v>2</v>
      </c>
      <c r="I294" s="13">
        <v>1</v>
      </c>
      <c r="J294" s="13">
        <v>1</v>
      </c>
    </row>
    <row r="295" ht="14.25" spans="1:10">
      <c r="A295" s="236">
        <v>283</v>
      </c>
      <c r="B295" s="240">
        <v>6</v>
      </c>
      <c r="C295" s="240" t="s">
        <v>92</v>
      </c>
      <c r="D295" s="241">
        <v>1</v>
      </c>
      <c r="E295" s="242" t="s">
        <v>190</v>
      </c>
      <c r="F295" s="106" t="s">
        <v>240</v>
      </c>
      <c r="G295" s="250" t="s">
        <v>101</v>
      </c>
      <c r="H295" s="236">
        <v>2</v>
      </c>
      <c r="I295" s="13">
        <v>8</v>
      </c>
      <c r="J295" s="13">
        <v>8</v>
      </c>
    </row>
    <row r="296" spans="1:10">
      <c r="A296" s="236">
        <v>61</v>
      </c>
      <c r="B296" s="237">
        <v>61</v>
      </c>
      <c r="C296" s="232" t="s">
        <v>65</v>
      </c>
      <c r="D296" s="2">
        <v>1</v>
      </c>
      <c r="E296" s="203" t="s">
        <v>26</v>
      </c>
      <c r="F296" s="238" t="s">
        <v>27</v>
      </c>
      <c r="G296" s="238" t="s">
        <v>101</v>
      </c>
      <c r="H296" s="236">
        <v>2</v>
      </c>
      <c r="I296" s="13">
        <v>112</v>
      </c>
      <c r="J296" s="13">
        <v>112</v>
      </c>
    </row>
    <row r="297" ht="14.25" hidden="1" spans="1:10">
      <c r="A297" s="236">
        <v>83</v>
      </c>
      <c r="B297" s="237">
        <v>83</v>
      </c>
      <c r="C297" s="232" t="s">
        <v>65</v>
      </c>
      <c r="D297" s="2">
        <v>1</v>
      </c>
      <c r="E297" s="203" t="s">
        <v>115</v>
      </c>
      <c r="F297" s="238" t="s">
        <v>241</v>
      </c>
      <c r="G297" s="250" t="s">
        <v>101</v>
      </c>
      <c r="H297" s="236">
        <v>2</v>
      </c>
      <c r="I297" s="13">
        <v>4</v>
      </c>
      <c r="J297" s="13"/>
    </row>
    <row r="298" ht="14.25" hidden="1" spans="1:10">
      <c r="A298" s="236">
        <v>89</v>
      </c>
      <c r="B298" s="237">
        <v>89</v>
      </c>
      <c r="C298" s="232" t="s">
        <v>65</v>
      </c>
      <c r="D298" s="2">
        <v>1</v>
      </c>
      <c r="E298" s="203" t="s">
        <v>105</v>
      </c>
      <c r="F298" s="238" t="s">
        <v>241</v>
      </c>
      <c r="G298" s="250" t="s">
        <v>101</v>
      </c>
      <c r="H298" s="236">
        <v>2</v>
      </c>
      <c r="I298" s="13">
        <v>8</v>
      </c>
      <c r="J298" s="13"/>
    </row>
    <row r="299" ht="14.25" spans="1:10">
      <c r="A299" s="236">
        <v>326</v>
      </c>
      <c r="B299" s="240">
        <v>49</v>
      </c>
      <c r="C299" s="240" t="s">
        <v>92</v>
      </c>
      <c r="D299" s="241">
        <v>1</v>
      </c>
      <c r="E299" s="244" t="s">
        <v>107</v>
      </c>
      <c r="F299" s="238" t="s">
        <v>241</v>
      </c>
      <c r="G299" s="238" t="s">
        <v>101</v>
      </c>
      <c r="H299" s="236">
        <v>2</v>
      </c>
      <c r="I299" s="13">
        <v>10</v>
      </c>
      <c r="J299" s="13">
        <v>22</v>
      </c>
    </row>
    <row r="300" ht="14.25" spans="1:10">
      <c r="A300" s="236">
        <v>285</v>
      </c>
      <c r="B300" s="240">
        <v>8</v>
      </c>
      <c r="C300" s="240" t="s">
        <v>92</v>
      </c>
      <c r="D300" s="241">
        <v>1</v>
      </c>
      <c r="E300" s="242" t="s">
        <v>242</v>
      </c>
      <c r="F300" s="106" t="s">
        <v>243</v>
      </c>
      <c r="G300" s="250" t="s">
        <v>101</v>
      </c>
      <c r="H300" s="236">
        <v>2</v>
      </c>
      <c r="I300" s="13">
        <v>15</v>
      </c>
      <c r="J300" s="13">
        <v>33</v>
      </c>
    </row>
    <row r="301" ht="14.25" hidden="1" spans="1:10">
      <c r="A301" s="236">
        <v>296</v>
      </c>
      <c r="B301" s="240">
        <v>19</v>
      </c>
      <c r="C301" s="240" t="s">
        <v>92</v>
      </c>
      <c r="D301" s="241">
        <v>1</v>
      </c>
      <c r="E301" s="242" t="s">
        <v>146</v>
      </c>
      <c r="F301" s="106" t="s">
        <v>243</v>
      </c>
      <c r="G301" s="250" t="s">
        <v>101</v>
      </c>
      <c r="H301" s="236">
        <v>2</v>
      </c>
      <c r="I301" s="13">
        <v>9</v>
      </c>
      <c r="J301" s="13"/>
    </row>
    <row r="302" ht="14.25" hidden="1" spans="1:10">
      <c r="A302" s="236">
        <v>339</v>
      </c>
      <c r="B302" s="240">
        <v>62</v>
      </c>
      <c r="C302" s="240" t="s">
        <v>92</v>
      </c>
      <c r="D302" s="241">
        <v>2</v>
      </c>
      <c r="E302" s="242" t="s">
        <v>147</v>
      </c>
      <c r="F302" s="106" t="s">
        <v>243</v>
      </c>
      <c r="G302" s="250" t="s">
        <v>101</v>
      </c>
      <c r="H302" s="236">
        <v>2</v>
      </c>
      <c r="I302" s="13">
        <v>9</v>
      </c>
      <c r="J302" s="13"/>
    </row>
    <row r="303" ht="14.25" spans="1:10">
      <c r="A303" s="236">
        <v>286</v>
      </c>
      <c r="B303" s="240">
        <v>9</v>
      </c>
      <c r="C303" s="240" t="s">
        <v>92</v>
      </c>
      <c r="D303" s="241">
        <v>1</v>
      </c>
      <c r="E303" s="242" t="s">
        <v>145</v>
      </c>
      <c r="F303" s="106" t="s">
        <v>244</v>
      </c>
      <c r="G303" s="250" t="s">
        <v>101</v>
      </c>
      <c r="H303" s="236">
        <v>2</v>
      </c>
      <c r="I303" s="13">
        <v>18</v>
      </c>
      <c r="J303" s="13">
        <v>38</v>
      </c>
    </row>
    <row r="304" ht="14.25" hidden="1" spans="1:10">
      <c r="A304" s="236">
        <v>297</v>
      </c>
      <c r="B304" s="240">
        <v>20</v>
      </c>
      <c r="C304" s="240" t="s">
        <v>92</v>
      </c>
      <c r="D304" s="241">
        <v>1</v>
      </c>
      <c r="E304" s="242" t="s">
        <v>146</v>
      </c>
      <c r="F304" s="106" t="s">
        <v>244</v>
      </c>
      <c r="G304" s="250" t="s">
        <v>101</v>
      </c>
      <c r="H304" s="236">
        <v>2</v>
      </c>
      <c r="I304" s="13">
        <v>10</v>
      </c>
      <c r="J304" s="13"/>
    </row>
    <row r="305" ht="14.25" hidden="1" spans="1:10">
      <c r="A305" s="236">
        <v>340</v>
      </c>
      <c r="B305" s="240">
        <v>63</v>
      </c>
      <c r="C305" s="240" t="s">
        <v>92</v>
      </c>
      <c r="D305" s="241">
        <v>2</v>
      </c>
      <c r="E305" s="242" t="s">
        <v>147</v>
      </c>
      <c r="F305" s="106" t="s">
        <v>244</v>
      </c>
      <c r="G305" s="250" t="s">
        <v>101</v>
      </c>
      <c r="H305" s="236">
        <v>2</v>
      </c>
      <c r="I305" s="13">
        <v>10</v>
      </c>
      <c r="J305" s="13"/>
    </row>
    <row r="306" spans="1:10">
      <c r="A306" s="236">
        <v>49</v>
      </c>
      <c r="B306" s="237">
        <v>49</v>
      </c>
      <c r="C306" s="232" t="s">
        <v>65</v>
      </c>
      <c r="D306" s="2">
        <v>1</v>
      </c>
      <c r="E306" s="203" t="s">
        <v>114</v>
      </c>
      <c r="F306" s="238" t="s">
        <v>245</v>
      </c>
      <c r="G306" s="238" t="s">
        <v>245</v>
      </c>
      <c r="H306" s="13">
        <v>3</v>
      </c>
      <c r="I306" s="13">
        <v>1</v>
      </c>
      <c r="J306" s="13">
        <v>53</v>
      </c>
    </row>
    <row r="307" hidden="1" spans="1:10">
      <c r="A307" s="236">
        <v>59</v>
      </c>
      <c r="B307" s="237">
        <v>59</v>
      </c>
      <c r="C307" s="232" t="s">
        <v>65</v>
      </c>
      <c r="D307" s="2">
        <v>1</v>
      </c>
      <c r="E307" s="203" t="s">
        <v>136</v>
      </c>
      <c r="F307" s="238" t="s">
        <v>245</v>
      </c>
      <c r="G307" s="238" t="s">
        <v>245</v>
      </c>
      <c r="H307" s="13">
        <v>3</v>
      </c>
      <c r="I307" s="13">
        <v>1</v>
      </c>
      <c r="J307" s="13"/>
    </row>
    <row r="308" hidden="1" spans="1:10">
      <c r="A308" s="236">
        <v>73</v>
      </c>
      <c r="B308" s="237">
        <v>73</v>
      </c>
      <c r="C308" s="232" t="s">
        <v>65</v>
      </c>
      <c r="D308" s="2">
        <v>1</v>
      </c>
      <c r="E308" s="203" t="s">
        <v>68</v>
      </c>
      <c r="F308" s="106" t="s">
        <v>245</v>
      </c>
      <c r="G308" s="238" t="s">
        <v>245</v>
      </c>
      <c r="H308" s="13">
        <v>3</v>
      </c>
      <c r="I308" s="13">
        <v>1</v>
      </c>
      <c r="J308" s="13"/>
    </row>
    <row r="309" hidden="1" spans="1:10">
      <c r="A309" s="236">
        <v>138</v>
      </c>
      <c r="B309" s="237">
        <v>138</v>
      </c>
      <c r="C309" s="232" t="s">
        <v>65</v>
      </c>
      <c r="D309" s="2">
        <v>2</v>
      </c>
      <c r="E309" s="203" t="s">
        <v>151</v>
      </c>
      <c r="F309" s="106" t="s">
        <v>245</v>
      </c>
      <c r="G309" s="238" t="s">
        <v>245</v>
      </c>
      <c r="H309" s="13">
        <v>3</v>
      </c>
      <c r="I309" s="13">
        <v>50</v>
      </c>
      <c r="J309" s="13"/>
    </row>
    <row r="310" ht="14.25" spans="1:10">
      <c r="A310" s="236">
        <v>282</v>
      </c>
      <c r="B310" s="240">
        <v>5</v>
      </c>
      <c r="C310" s="240" t="s">
        <v>92</v>
      </c>
      <c r="D310" s="241">
        <v>1</v>
      </c>
      <c r="E310" s="242" t="s">
        <v>246</v>
      </c>
      <c r="F310" s="106" t="s">
        <v>247</v>
      </c>
      <c r="G310" s="254" t="s">
        <v>247</v>
      </c>
      <c r="H310" s="13">
        <v>3</v>
      </c>
      <c r="I310" s="13">
        <v>1</v>
      </c>
      <c r="J310" s="13">
        <v>587</v>
      </c>
    </row>
    <row r="311" ht="14.25" spans="1:10">
      <c r="A311" s="236">
        <v>139</v>
      </c>
      <c r="B311" s="237">
        <v>139</v>
      </c>
      <c r="C311" s="232" t="s">
        <v>65</v>
      </c>
      <c r="D311" s="2">
        <v>2</v>
      </c>
      <c r="E311" s="203" t="s">
        <v>151</v>
      </c>
      <c r="F311" s="106" t="s">
        <v>248</v>
      </c>
      <c r="G311" s="254" t="s">
        <v>247</v>
      </c>
      <c r="H311" s="13">
        <v>3</v>
      </c>
      <c r="I311" s="243">
        <v>5</v>
      </c>
      <c r="J311" s="13">
        <v>5</v>
      </c>
    </row>
    <row r="312" ht="14.25" hidden="1" spans="1:10">
      <c r="A312" s="236">
        <v>130</v>
      </c>
      <c r="B312" s="237">
        <v>130</v>
      </c>
      <c r="C312" s="232" t="s">
        <v>65</v>
      </c>
      <c r="D312" s="2">
        <v>2</v>
      </c>
      <c r="E312" s="203" t="s">
        <v>249</v>
      </c>
      <c r="F312" s="106" t="s">
        <v>250</v>
      </c>
      <c r="G312" s="254" t="s">
        <v>247</v>
      </c>
      <c r="H312" s="13">
        <v>3</v>
      </c>
      <c r="I312" s="243">
        <v>186</v>
      </c>
      <c r="J312" s="13"/>
    </row>
    <row r="313" ht="14.25" hidden="1" spans="1:10">
      <c r="A313" s="236">
        <v>323</v>
      </c>
      <c r="B313" s="240">
        <v>46</v>
      </c>
      <c r="C313" s="240" t="s">
        <v>92</v>
      </c>
      <c r="D313" s="241">
        <v>1</v>
      </c>
      <c r="E313" s="244" t="s">
        <v>107</v>
      </c>
      <c r="F313" s="238" t="s">
        <v>251</v>
      </c>
      <c r="G313" s="254" t="s">
        <v>247</v>
      </c>
      <c r="H313" s="13">
        <v>3</v>
      </c>
      <c r="I313" s="13">
        <v>1</v>
      </c>
      <c r="J313" s="13"/>
    </row>
    <row r="314" ht="14.25" hidden="1" spans="1:10">
      <c r="A314" s="236">
        <v>386</v>
      </c>
      <c r="B314" s="240">
        <v>110</v>
      </c>
      <c r="C314" s="240" t="s">
        <v>92</v>
      </c>
      <c r="D314" s="240">
        <v>3</v>
      </c>
      <c r="E314" s="242" t="s">
        <v>110</v>
      </c>
      <c r="F314" s="106" t="s">
        <v>251</v>
      </c>
      <c r="G314" s="254" t="s">
        <v>247</v>
      </c>
      <c r="H314" s="13">
        <v>3</v>
      </c>
      <c r="I314" s="13">
        <v>1</v>
      </c>
      <c r="J314" s="13"/>
    </row>
    <row r="315" ht="14.25" hidden="1" spans="1:10">
      <c r="A315" s="236">
        <v>136</v>
      </c>
      <c r="B315" s="237">
        <v>136</v>
      </c>
      <c r="C315" s="232" t="s">
        <v>65</v>
      </c>
      <c r="D315" s="2">
        <v>2</v>
      </c>
      <c r="E315" s="203" t="s">
        <v>151</v>
      </c>
      <c r="F315" s="238" t="s">
        <v>252</v>
      </c>
      <c r="G315" s="254" t="s">
        <v>247</v>
      </c>
      <c r="H315" s="13">
        <v>4</v>
      </c>
      <c r="I315" s="243">
        <v>160</v>
      </c>
      <c r="J315" s="13"/>
    </row>
    <row r="316" ht="14.25" hidden="1" spans="1:10">
      <c r="A316" s="236">
        <v>43</v>
      </c>
      <c r="B316" s="237">
        <v>43</v>
      </c>
      <c r="C316" s="232" t="s">
        <v>65</v>
      </c>
      <c r="D316" s="2">
        <v>1</v>
      </c>
      <c r="E316" s="203" t="s">
        <v>104</v>
      </c>
      <c r="F316" s="238" t="s">
        <v>253</v>
      </c>
      <c r="G316" s="254" t="s">
        <v>247</v>
      </c>
      <c r="H316" s="13">
        <v>3</v>
      </c>
      <c r="I316" s="243">
        <v>1</v>
      </c>
      <c r="J316" s="13"/>
    </row>
    <row r="317" ht="14.25" hidden="1" spans="1:10">
      <c r="A317" s="236">
        <v>72</v>
      </c>
      <c r="B317" s="237">
        <v>72</v>
      </c>
      <c r="C317" s="232" t="s">
        <v>65</v>
      </c>
      <c r="D317" s="2">
        <v>1</v>
      </c>
      <c r="E317" s="203" t="s">
        <v>68</v>
      </c>
      <c r="F317" s="238" t="s">
        <v>253</v>
      </c>
      <c r="G317" s="254" t="s">
        <v>247</v>
      </c>
      <c r="H317" s="13">
        <v>3</v>
      </c>
      <c r="I317" s="243">
        <v>1</v>
      </c>
      <c r="J317" s="13"/>
    </row>
    <row r="318" ht="14.25" hidden="1" spans="1:10">
      <c r="A318" s="236">
        <v>80</v>
      </c>
      <c r="B318" s="237">
        <v>80</v>
      </c>
      <c r="C318" s="232" t="s">
        <v>65</v>
      </c>
      <c r="D318" s="2">
        <v>1</v>
      </c>
      <c r="E318" s="203" t="s">
        <v>115</v>
      </c>
      <c r="F318" s="238" t="s">
        <v>253</v>
      </c>
      <c r="G318" s="254" t="s">
        <v>247</v>
      </c>
      <c r="H318" s="13">
        <v>3</v>
      </c>
      <c r="I318" s="243">
        <v>1</v>
      </c>
      <c r="J318" s="13"/>
    </row>
    <row r="319" ht="14.25" hidden="1" spans="1:10">
      <c r="A319" s="236">
        <v>86</v>
      </c>
      <c r="B319" s="237">
        <v>86</v>
      </c>
      <c r="C319" s="232" t="s">
        <v>65</v>
      </c>
      <c r="D319" s="2">
        <v>1</v>
      </c>
      <c r="E319" s="203" t="s">
        <v>105</v>
      </c>
      <c r="F319" s="238" t="s">
        <v>253</v>
      </c>
      <c r="G319" s="254" t="s">
        <v>247</v>
      </c>
      <c r="H319" s="13">
        <v>3</v>
      </c>
      <c r="I319" s="243">
        <v>1</v>
      </c>
      <c r="J319" s="13"/>
    </row>
    <row r="320" ht="14.25" hidden="1" spans="1:10">
      <c r="A320" s="236">
        <v>154</v>
      </c>
      <c r="B320" s="237">
        <v>154</v>
      </c>
      <c r="C320" s="232" t="s">
        <v>65</v>
      </c>
      <c r="D320" s="2">
        <v>2</v>
      </c>
      <c r="E320" s="203" t="s">
        <v>74</v>
      </c>
      <c r="F320" s="106" t="s">
        <v>253</v>
      </c>
      <c r="G320" s="254" t="s">
        <v>247</v>
      </c>
      <c r="H320" s="13">
        <v>3</v>
      </c>
      <c r="I320" s="243">
        <v>1</v>
      </c>
      <c r="J320" s="13"/>
    </row>
    <row r="321" ht="14.25" hidden="1" spans="1:10">
      <c r="A321" s="236">
        <v>382</v>
      </c>
      <c r="B321" s="240">
        <v>106</v>
      </c>
      <c r="C321" s="240" t="s">
        <v>92</v>
      </c>
      <c r="D321" s="240">
        <v>3</v>
      </c>
      <c r="E321" s="242" t="s">
        <v>117</v>
      </c>
      <c r="F321" s="238" t="s">
        <v>254</v>
      </c>
      <c r="G321" s="254" t="s">
        <v>247</v>
      </c>
      <c r="H321" s="13">
        <v>3</v>
      </c>
      <c r="I321" s="13">
        <v>2</v>
      </c>
      <c r="J321" s="13"/>
    </row>
    <row r="322" ht="14.25" hidden="1" spans="1:10">
      <c r="A322" s="236">
        <v>397</v>
      </c>
      <c r="B322" s="240">
        <v>121</v>
      </c>
      <c r="C322" s="240" t="s">
        <v>92</v>
      </c>
      <c r="D322" s="240">
        <v>3</v>
      </c>
      <c r="E322" s="242" t="s">
        <v>118</v>
      </c>
      <c r="F322" s="238" t="s">
        <v>254</v>
      </c>
      <c r="G322" s="254" t="s">
        <v>247</v>
      </c>
      <c r="H322" s="13">
        <v>3</v>
      </c>
      <c r="I322" s="13">
        <v>2</v>
      </c>
      <c r="J322" s="13"/>
    </row>
    <row r="323" ht="14.25" hidden="1" spans="1:10">
      <c r="A323" s="236">
        <v>420</v>
      </c>
      <c r="B323" s="240">
        <v>144</v>
      </c>
      <c r="C323" s="240" t="s">
        <v>92</v>
      </c>
      <c r="D323" s="240">
        <v>3</v>
      </c>
      <c r="E323" s="242" t="s">
        <v>119</v>
      </c>
      <c r="F323" s="238" t="s">
        <v>254</v>
      </c>
      <c r="G323" s="254" t="s">
        <v>247</v>
      </c>
      <c r="H323" s="13">
        <v>3</v>
      </c>
      <c r="I323" s="13">
        <v>2</v>
      </c>
      <c r="J323" s="13"/>
    </row>
    <row r="324" ht="14.25" hidden="1" spans="1:10">
      <c r="A324" s="236">
        <v>433</v>
      </c>
      <c r="B324" s="240">
        <v>157</v>
      </c>
      <c r="C324" s="240" t="s">
        <v>92</v>
      </c>
      <c r="D324" s="240">
        <v>3</v>
      </c>
      <c r="E324" s="242" t="s">
        <v>109</v>
      </c>
      <c r="F324" s="238" t="s">
        <v>254</v>
      </c>
      <c r="G324" s="254" t="s">
        <v>247</v>
      </c>
      <c r="H324" s="13">
        <v>3</v>
      </c>
      <c r="I324" s="13">
        <v>2</v>
      </c>
      <c r="J324" s="13"/>
    </row>
    <row r="325" ht="14.25" hidden="1" spans="1:10">
      <c r="A325" s="236">
        <v>16</v>
      </c>
      <c r="B325" s="237">
        <v>16</v>
      </c>
      <c r="C325" s="232" t="s">
        <v>65</v>
      </c>
      <c r="D325" s="2">
        <v>1</v>
      </c>
      <c r="E325" s="203" t="s">
        <v>19</v>
      </c>
      <c r="F325" s="238" t="s">
        <v>20</v>
      </c>
      <c r="G325" s="254" t="s">
        <v>247</v>
      </c>
      <c r="H325" s="13">
        <v>3</v>
      </c>
      <c r="I325" s="243">
        <v>29</v>
      </c>
      <c r="J325" s="13"/>
    </row>
    <row r="326" ht="14.25" hidden="1" spans="1:10">
      <c r="A326" s="236">
        <v>22</v>
      </c>
      <c r="B326" s="237">
        <v>22</v>
      </c>
      <c r="C326" s="232" t="s">
        <v>65</v>
      </c>
      <c r="D326" s="2">
        <v>1</v>
      </c>
      <c r="E326" s="203" t="s">
        <v>21</v>
      </c>
      <c r="F326" s="238" t="s">
        <v>20</v>
      </c>
      <c r="G326" s="254" t="s">
        <v>247</v>
      </c>
      <c r="H326" s="13">
        <v>3</v>
      </c>
      <c r="I326" s="243">
        <v>29</v>
      </c>
      <c r="J326" s="13"/>
    </row>
    <row r="327" ht="14.25" hidden="1" spans="1:10">
      <c r="A327" s="236">
        <v>114</v>
      </c>
      <c r="B327" s="237">
        <v>114</v>
      </c>
      <c r="C327" s="232" t="s">
        <v>65</v>
      </c>
      <c r="D327" s="2">
        <v>2</v>
      </c>
      <c r="E327" s="203" t="s">
        <v>40</v>
      </c>
      <c r="F327" s="238" t="s">
        <v>20</v>
      </c>
      <c r="G327" s="254" t="s">
        <v>247</v>
      </c>
      <c r="H327" s="13">
        <v>3</v>
      </c>
      <c r="I327" s="243">
        <v>29</v>
      </c>
      <c r="J327" s="13"/>
    </row>
    <row r="328" ht="14.25" hidden="1" spans="1:10">
      <c r="A328" s="236">
        <v>46</v>
      </c>
      <c r="B328" s="237">
        <v>46</v>
      </c>
      <c r="C328" s="232" t="s">
        <v>65</v>
      </c>
      <c r="D328" s="2">
        <v>1</v>
      </c>
      <c r="E328" s="203" t="s">
        <v>114</v>
      </c>
      <c r="F328" s="238" t="s">
        <v>255</v>
      </c>
      <c r="G328" s="254" t="s">
        <v>247</v>
      </c>
      <c r="H328" s="13">
        <v>3</v>
      </c>
      <c r="I328" s="243">
        <v>2</v>
      </c>
      <c r="J328" s="13"/>
    </row>
    <row r="329" ht="14.25" hidden="1" spans="1:10">
      <c r="A329" s="236">
        <v>376</v>
      </c>
      <c r="B329" s="240">
        <v>100</v>
      </c>
      <c r="C329" s="240" t="s">
        <v>92</v>
      </c>
      <c r="D329" s="240">
        <v>3</v>
      </c>
      <c r="E329" s="242" t="s">
        <v>121</v>
      </c>
      <c r="F329" s="106" t="s">
        <v>256</v>
      </c>
      <c r="G329" s="254" t="s">
        <v>247</v>
      </c>
      <c r="H329" s="13">
        <v>3</v>
      </c>
      <c r="I329" s="13">
        <v>3</v>
      </c>
      <c r="J329" s="13"/>
    </row>
    <row r="330" ht="14.25" hidden="1" spans="1:10">
      <c r="A330" s="236">
        <v>157</v>
      </c>
      <c r="B330" s="237">
        <v>157</v>
      </c>
      <c r="C330" s="232" t="s">
        <v>65</v>
      </c>
      <c r="D330" s="2">
        <v>2</v>
      </c>
      <c r="E330" s="203" t="s">
        <v>183</v>
      </c>
      <c r="F330" s="106" t="s">
        <v>257</v>
      </c>
      <c r="G330" s="254" t="s">
        <v>247</v>
      </c>
      <c r="H330" s="13">
        <v>3</v>
      </c>
      <c r="I330" s="243">
        <v>30</v>
      </c>
      <c r="J330" s="13"/>
    </row>
    <row r="331" ht="14.25" hidden="1" spans="1:10">
      <c r="A331" s="236">
        <v>57</v>
      </c>
      <c r="B331" s="237">
        <v>57</v>
      </c>
      <c r="C331" s="232" t="s">
        <v>65</v>
      </c>
      <c r="D331" s="2">
        <v>1</v>
      </c>
      <c r="E331" s="203" t="s">
        <v>136</v>
      </c>
      <c r="F331" s="238" t="s">
        <v>258</v>
      </c>
      <c r="G331" s="254" t="s">
        <v>247</v>
      </c>
      <c r="H331" s="13">
        <v>3</v>
      </c>
      <c r="I331" s="243">
        <v>3</v>
      </c>
      <c r="J331" s="13"/>
    </row>
    <row r="332" ht="14.25" hidden="1" spans="1:10">
      <c r="A332" s="236">
        <v>369</v>
      </c>
      <c r="B332" s="240">
        <v>93</v>
      </c>
      <c r="C332" s="240" t="s">
        <v>92</v>
      </c>
      <c r="D332" s="240">
        <v>3</v>
      </c>
      <c r="E332" s="242" t="s">
        <v>122</v>
      </c>
      <c r="F332" s="106" t="s">
        <v>259</v>
      </c>
      <c r="G332" s="254" t="s">
        <v>247</v>
      </c>
      <c r="H332" s="13">
        <v>3</v>
      </c>
      <c r="I332" s="13">
        <v>4</v>
      </c>
      <c r="J332" s="13"/>
    </row>
    <row r="333" ht="14.25" hidden="1" spans="1:10">
      <c r="A333" s="236">
        <v>403</v>
      </c>
      <c r="B333" s="240">
        <v>127</v>
      </c>
      <c r="C333" s="240" t="s">
        <v>92</v>
      </c>
      <c r="D333" s="240">
        <v>3</v>
      </c>
      <c r="E333" s="242" t="s">
        <v>124</v>
      </c>
      <c r="F333" s="238" t="s">
        <v>259</v>
      </c>
      <c r="G333" s="254" t="s">
        <v>247</v>
      </c>
      <c r="H333" s="13">
        <v>3</v>
      </c>
      <c r="I333" s="13">
        <v>4</v>
      </c>
      <c r="J333" s="13"/>
    </row>
    <row r="334" ht="14.25" hidden="1" spans="1:10">
      <c r="A334" s="236">
        <v>407</v>
      </c>
      <c r="B334" s="240">
        <v>131</v>
      </c>
      <c r="C334" s="240" t="s">
        <v>92</v>
      </c>
      <c r="D334" s="240">
        <v>3</v>
      </c>
      <c r="E334" s="242" t="s">
        <v>125</v>
      </c>
      <c r="F334" s="238" t="s">
        <v>259</v>
      </c>
      <c r="G334" s="254" t="s">
        <v>247</v>
      </c>
      <c r="H334" s="13">
        <v>3</v>
      </c>
      <c r="I334" s="13">
        <v>4</v>
      </c>
      <c r="J334" s="13"/>
    </row>
    <row r="335" ht="14.25" hidden="1" spans="1:10">
      <c r="A335" s="236">
        <v>411</v>
      </c>
      <c r="B335" s="240">
        <v>135</v>
      </c>
      <c r="C335" s="240" t="s">
        <v>92</v>
      </c>
      <c r="D335" s="240">
        <v>3</v>
      </c>
      <c r="E335" s="242" t="s">
        <v>126</v>
      </c>
      <c r="F335" s="238" t="s">
        <v>259</v>
      </c>
      <c r="G335" s="254" t="s">
        <v>247</v>
      </c>
      <c r="H335" s="13">
        <v>3</v>
      </c>
      <c r="I335" s="13">
        <v>4</v>
      </c>
      <c r="J335" s="13"/>
    </row>
    <row r="336" ht="14.25" hidden="1" spans="1:10">
      <c r="A336" s="236">
        <v>415</v>
      </c>
      <c r="B336" s="240">
        <v>139</v>
      </c>
      <c r="C336" s="240" t="s">
        <v>92</v>
      </c>
      <c r="D336" s="240">
        <v>3</v>
      </c>
      <c r="E336" s="242" t="s">
        <v>127</v>
      </c>
      <c r="F336" s="238" t="s">
        <v>259</v>
      </c>
      <c r="G336" s="254" t="s">
        <v>247</v>
      </c>
      <c r="H336" s="13">
        <v>3</v>
      </c>
      <c r="I336" s="13">
        <v>4</v>
      </c>
      <c r="J336" s="13"/>
    </row>
    <row r="337" ht="14.25" hidden="1" spans="1:10">
      <c r="A337" s="236">
        <v>428</v>
      </c>
      <c r="B337" s="240">
        <v>152</v>
      </c>
      <c r="C337" s="240" t="s">
        <v>92</v>
      </c>
      <c r="D337" s="240">
        <v>3</v>
      </c>
      <c r="E337" s="242" t="s">
        <v>187</v>
      </c>
      <c r="F337" s="247" t="s">
        <v>260</v>
      </c>
      <c r="G337" s="254" t="s">
        <v>247</v>
      </c>
      <c r="H337" s="13">
        <v>3</v>
      </c>
      <c r="I337" s="13">
        <v>80</v>
      </c>
      <c r="J337" s="13"/>
    </row>
    <row r="338" spans="1:10">
      <c r="A338" s="236">
        <v>137</v>
      </c>
      <c r="B338" s="237">
        <v>137</v>
      </c>
      <c r="C338" s="232" t="s">
        <v>65</v>
      </c>
      <c r="D338" s="2">
        <v>2</v>
      </c>
      <c r="E338" s="203" t="s">
        <v>151</v>
      </c>
      <c r="F338" s="106" t="s">
        <v>261</v>
      </c>
      <c r="G338" s="106" t="s">
        <v>261</v>
      </c>
      <c r="H338" s="13">
        <v>3</v>
      </c>
      <c r="I338" s="13">
        <v>50</v>
      </c>
      <c r="J338" s="13">
        <v>50</v>
      </c>
    </row>
    <row r="339" ht="14.25" hidden="1" spans="1:10">
      <c r="A339" s="236">
        <v>434</v>
      </c>
      <c r="B339" s="240">
        <v>158</v>
      </c>
      <c r="C339" s="240" t="s">
        <v>92</v>
      </c>
      <c r="D339" s="240">
        <v>3</v>
      </c>
      <c r="E339" s="242" t="s">
        <v>262</v>
      </c>
      <c r="F339" s="247" t="s">
        <v>263</v>
      </c>
      <c r="G339" s="238" t="s">
        <v>264</v>
      </c>
      <c r="H339" s="13">
        <v>8</v>
      </c>
      <c r="I339" s="13">
        <v>1</v>
      </c>
      <c r="J339" s="13"/>
    </row>
    <row r="340" ht="14.25" hidden="1" spans="1:10">
      <c r="A340" s="236">
        <v>436</v>
      </c>
      <c r="B340" s="240">
        <v>160</v>
      </c>
      <c r="C340" s="240" t="s">
        <v>92</v>
      </c>
      <c r="D340" s="240">
        <v>3</v>
      </c>
      <c r="E340" s="242" t="s">
        <v>265</v>
      </c>
      <c r="F340" s="247" t="s">
        <v>263</v>
      </c>
      <c r="G340" s="238" t="s">
        <v>264</v>
      </c>
      <c r="H340" s="13">
        <v>8</v>
      </c>
      <c r="I340" s="13">
        <v>1</v>
      </c>
      <c r="J340" s="13"/>
    </row>
    <row r="341" ht="14.25" hidden="1" spans="1:10">
      <c r="A341" s="236">
        <v>416</v>
      </c>
      <c r="B341" s="240">
        <v>140</v>
      </c>
      <c r="C341" s="240" t="s">
        <v>92</v>
      </c>
      <c r="D341" s="240">
        <v>3</v>
      </c>
      <c r="E341" s="242" t="s">
        <v>266</v>
      </c>
      <c r="F341" s="247"/>
      <c r="G341" s="250" t="s">
        <v>267</v>
      </c>
      <c r="H341" s="13">
        <v>10</v>
      </c>
      <c r="I341" s="13">
        <v>2</v>
      </c>
      <c r="J341" s="13"/>
    </row>
    <row r="342" hidden="1" spans="1:10">
      <c r="A342" s="236">
        <v>75</v>
      </c>
      <c r="B342" s="237">
        <v>75</v>
      </c>
      <c r="C342" s="232" t="s">
        <v>65</v>
      </c>
      <c r="D342" s="2">
        <v>1</v>
      </c>
      <c r="E342" s="203" t="s">
        <v>68</v>
      </c>
      <c r="F342" s="106" t="s">
        <v>268</v>
      </c>
      <c r="G342" s="106" t="s">
        <v>269</v>
      </c>
      <c r="H342" s="13">
        <v>11</v>
      </c>
      <c r="I342" s="243">
        <v>2</v>
      </c>
      <c r="J342" s="13"/>
    </row>
    <row r="343" hidden="1" spans="1:10">
      <c r="A343" s="236">
        <v>4</v>
      </c>
      <c r="B343" s="232">
        <v>4</v>
      </c>
      <c r="C343" s="232" t="s">
        <v>65</v>
      </c>
      <c r="D343" s="232">
        <v>1</v>
      </c>
      <c r="E343" s="239" t="s">
        <v>111</v>
      </c>
      <c r="F343" s="238" t="s">
        <v>270</v>
      </c>
      <c r="G343" s="238"/>
      <c r="H343" s="236"/>
      <c r="I343" s="236">
        <v>10</v>
      </c>
      <c r="J343" s="236"/>
    </row>
    <row r="344" hidden="1" spans="1:10">
      <c r="A344" s="236">
        <v>23</v>
      </c>
      <c r="B344" s="237">
        <v>23</v>
      </c>
      <c r="C344" s="232" t="s">
        <v>65</v>
      </c>
      <c r="D344" s="2">
        <v>1</v>
      </c>
      <c r="E344" s="203" t="s">
        <v>271</v>
      </c>
      <c r="F344" s="238"/>
      <c r="G344" s="238"/>
      <c r="H344" s="13"/>
      <c r="I344" s="13"/>
      <c r="J344" s="13"/>
    </row>
    <row r="345" ht="14.25" hidden="1" spans="1:10">
      <c r="A345" s="236">
        <v>26</v>
      </c>
      <c r="B345" s="237">
        <v>26</v>
      </c>
      <c r="C345" s="232" t="s">
        <v>65</v>
      </c>
      <c r="D345" s="2">
        <v>1</v>
      </c>
      <c r="E345" s="203" t="s">
        <v>113</v>
      </c>
      <c r="F345" s="238" t="s">
        <v>255</v>
      </c>
      <c r="G345" s="254" t="s">
        <v>247</v>
      </c>
      <c r="H345" s="13"/>
      <c r="I345" s="243"/>
      <c r="J345" s="13"/>
    </row>
    <row r="346" hidden="1" spans="1:10">
      <c r="A346" s="236">
        <v>29</v>
      </c>
      <c r="B346" s="237">
        <v>29</v>
      </c>
      <c r="C346" s="232" t="s">
        <v>65</v>
      </c>
      <c r="D346" s="2">
        <v>1</v>
      </c>
      <c r="E346" s="203" t="s">
        <v>154</v>
      </c>
      <c r="F346" s="238" t="s">
        <v>112</v>
      </c>
      <c r="G346" s="238" t="s">
        <v>101</v>
      </c>
      <c r="H346" s="13"/>
      <c r="I346" s="243"/>
      <c r="J346" s="13"/>
    </row>
    <row r="347" ht="14.25" hidden="1" spans="1:10">
      <c r="A347" s="236">
        <v>30</v>
      </c>
      <c r="B347" s="237">
        <v>30</v>
      </c>
      <c r="C347" s="232" t="s">
        <v>65</v>
      </c>
      <c r="D347" s="2">
        <v>1</v>
      </c>
      <c r="E347" s="203" t="s">
        <v>154</v>
      </c>
      <c r="F347" s="238" t="s">
        <v>255</v>
      </c>
      <c r="G347" s="254" t="s">
        <v>247</v>
      </c>
      <c r="H347" s="13"/>
      <c r="I347" s="243"/>
      <c r="J347" s="13"/>
    </row>
    <row r="348" hidden="1" spans="1:10">
      <c r="A348" s="236">
        <v>32</v>
      </c>
      <c r="B348" s="237">
        <v>32</v>
      </c>
      <c r="C348" s="232" t="s">
        <v>65</v>
      </c>
      <c r="D348" s="2">
        <v>1</v>
      </c>
      <c r="E348" s="203" t="s">
        <v>154</v>
      </c>
      <c r="F348" s="238" t="s">
        <v>165</v>
      </c>
      <c r="G348" s="238"/>
      <c r="H348" s="13"/>
      <c r="I348" s="243"/>
      <c r="J348" s="13"/>
    </row>
    <row r="349" hidden="1" spans="1:10">
      <c r="A349" s="236">
        <v>33</v>
      </c>
      <c r="B349" s="237">
        <v>33</v>
      </c>
      <c r="C349" s="232" t="s">
        <v>65</v>
      </c>
      <c r="D349" s="2">
        <v>1</v>
      </c>
      <c r="E349" s="203" t="s">
        <v>155</v>
      </c>
      <c r="F349" s="238" t="s">
        <v>112</v>
      </c>
      <c r="G349" s="238" t="s">
        <v>101</v>
      </c>
      <c r="H349" s="13"/>
      <c r="I349" s="243"/>
      <c r="J349" s="13"/>
    </row>
    <row r="350" ht="14.25" hidden="1" spans="1:10">
      <c r="A350" s="236">
        <v>34</v>
      </c>
      <c r="B350" s="237">
        <v>34</v>
      </c>
      <c r="C350" s="232" t="s">
        <v>65</v>
      </c>
      <c r="D350" s="2">
        <v>1</v>
      </c>
      <c r="E350" s="203" t="s">
        <v>155</v>
      </c>
      <c r="F350" s="238" t="s">
        <v>255</v>
      </c>
      <c r="G350" s="254" t="s">
        <v>247</v>
      </c>
      <c r="H350" s="13"/>
      <c r="I350" s="243"/>
      <c r="J350" s="13"/>
    </row>
    <row r="351" hidden="1" spans="1:10">
      <c r="A351" s="236">
        <v>36</v>
      </c>
      <c r="B351" s="237">
        <v>36</v>
      </c>
      <c r="C351" s="232" t="s">
        <v>65</v>
      </c>
      <c r="D351" s="2">
        <v>1</v>
      </c>
      <c r="E351" s="203" t="s">
        <v>155</v>
      </c>
      <c r="F351" s="238" t="s">
        <v>165</v>
      </c>
      <c r="G351" s="238"/>
      <c r="H351" s="13"/>
      <c r="I351" s="243"/>
      <c r="J351" s="13"/>
    </row>
    <row r="352" hidden="1" spans="1:10">
      <c r="A352" s="236">
        <v>37</v>
      </c>
      <c r="B352" s="237">
        <v>37</v>
      </c>
      <c r="C352" s="232" t="s">
        <v>65</v>
      </c>
      <c r="D352" s="2">
        <v>1</v>
      </c>
      <c r="E352" s="203" t="s">
        <v>156</v>
      </c>
      <c r="F352" s="238" t="s">
        <v>112</v>
      </c>
      <c r="G352" s="238" t="s">
        <v>101</v>
      </c>
      <c r="H352" s="13"/>
      <c r="I352" s="243"/>
      <c r="J352" s="13"/>
    </row>
    <row r="353" ht="14.25" hidden="1" spans="1:10">
      <c r="A353" s="236">
        <v>38</v>
      </c>
      <c r="B353" s="237">
        <v>38</v>
      </c>
      <c r="C353" s="232" t="s">
        <v>65</v>
      </c>
      <c r="D353" s="2">
        <v>1</v>
      </c>
      <c r="E353" s="203" t="s">
        <v>156</v>
      </c>
      <c r="F353" s="238" t="s">
        <v>255</v>
      </c>
      <c r="G353" s="254" t="s">
        <v>247</v>
      </c>
      <c r="H353" s="13"/>
      <c r="I353" s="243"/>
      <c r="J353" s="13"/>
    </row>
    <row r="354" hidden="1" spans="1:10">
      <c r="A354" s="236">
        <v>40</v>
      </c>
      <c r="B354" s="237">
        <v>40</v>
      </c>
      <c r="C354" s="232" t="s">
        <v>65</v>
      </c>
      <c r="D354" s="2">
        <v>1</v>
      </c>
      <c r="E354" s="203" t="s">
        <v>156</v>
      </c>
      <c r="F354" s="238" t="s">
        <v>165</v>
      </c>
      <c r="G354" s="238"/>
      <c r="H354" s="13"/>
      <c r="I354" s="243"/>
      <c r="J354" s="13"/>
    </row>
    <row r="355" hidden="1" spans="1:10">
      <c r="A355" s="236">
        <v>44</v>
      </c>
      <c r="B355" s="237">
        <v>44</v>
      </c>
      <c r="C355" s="232" t="s">
        <v>65</v>
      </c>
      <c r="D355" s="2">
        <v>1</v>
      </c>
      <c r="E355" s="203" t="s">
        <v>104</v>
      </c>
      <c r="F355" s="238" t="s">
        <v>272</v>
      </c>
      <c r="G355" s="238"/>
      <c r="H355" s="13"/>
      <c r="I355" s="13" t="s">
        <v>273</v>
      </c>
      <c r="J355" s="13"/>
    </row>
    <row r="356" hidden="1" spans="1:10">
      <c r="A356" s="236">
        <v>64</v>
      </c>
      <c r="B356" s="237">
        <v>64</v>
      </c>
      <c r="C356" s="232" t="s">
        <v>65</v>
      </c>
      <c r="D356" s="2">
        <v>1</v>
      </c>
      <c r="E356" s="203" t="s">
        <v>30</v>
      </c>
      <c r="F356" s="238"/>
      <c r="G356" s="238"/>
      <c r="H356" s="13"/>
      <c r="I356" s="13"/>
      <c r="J356" s="13"/>
    </row>
    <row r="357" hidden="1" spans="1:10">
      <c r="A357" s="236">
        <v>66</v>
      </c>
      <c r="B357" s="237">
        <v>66</v>
      </c>
      <c r="C357" s="232" t="s">
        <v>65</v>
      </c>
      <c r="D357" s="2">
        <v>1</v>
      </c>
      <c r="E357" s="203" t="s">
        <v>274</v>
      </c>
      <c r="F357" s="238"/>
      <c r="G357" s="238"/>
      <c r="H357" s="13"/>
      <c r="I357" s="13"/>
      <c r="J357" s="13"/>
    </row>
    <row r="358" hidden="1" spans="1:10">
      <c r="A358" s="236">
        <v>67</v>
      </c>
      <c r="B358" s="237">
        <v>67</v>
      </c>
      <c r="C358" s="232" t="s">
        <v>65</v>
      </c>
      <c r="D358" s="2">
        <v>1</v>
      </c>
      <c r="E358" s="203" t="s">
        <v>271</v>
      </c>
      <c r="F358" s="238"/>
      <c r="G358" s="238"/>
      <c r="H358" s="13"/>
      <c r="I358" s="13"/>
      <c r="J358" s="13"/>
    </row>
    <row r="359" hidden="1" spans="1:10">
      <c r="A359" s="236">
        <v>99</v>
      </c>
      <c r="B359" s="237">
        <v>99</v>
      </c>
      <c r="C359" s="232" t="s">
        <v>65</v>
      </c>
      <c r="D359" s="2">
        <v>1</v>
      </c>
      <c r="E359" s="203" t="s">
        <v>275</v>
      </c>
      <c r="F359" s="106"/>
      <c r="G359" s="106"/>
      <c r="H359" s="13"/>
      <c r="I359" s="13"/>
      <c r="J359" s="13"/>
    </row>
    <row r="360" hidden="1" spans="1:10">
      <c r="A360" s="236">
        <v>118</v>
      </c>
      <c r="B360" s="237">
        <v>118</v>
      </c>
      <c r="C360" s="232" t="s">
        <v>65</v>
      </c>
      <c r="D360" s="2">
        <v>2</v>
      </c>
      <c r="E360" s="203" t="s">
        <v>43</v>
      </c>
      <c r="F360" s="238"/>
      <c r="G360" s="238"/>
      <c r="H360" s="13"/>
      <c r="I360" s="13"/>
      <c r="J360" s="13"/>
    </row>
    <row r="361" hidden="1" spans="1:10">
      <c r="A361" s="236">
        <v>120</v>
      </c>
      <c r="B361" s="237">
        <v>120</v>
      </c>
      <c r="C361" s="232" t="s">
        <v>65</v>
      </c>
      <c r="D361" s="2">
        <v>2</v>
      </c>
      <c r="E361" s="203" t="s">
        <v>271</v>
      </c>
      <c r="F361" s="238"/>
      <c r="G361" s="238"/>
      <c r="H361" s="13"/>
      <c r="I361" s="13"/>
      <c r="J361" s="13"/>
    </row>
    <row r="362" hidden="1" spans="1:10">
      <c r="A362" s="236">
        <v>131</v>
      </c>
      <c r="B362" s="237">
        <v>131</v>
      </c>
      <c r="C362" s="232" t="s">
        <v>65</v>
      </c>
      <c r="D362" s="2">
        <v>2</v>
      </c>
      <c r="E362" s="203" t="s">
        <v>102</v>
      </c>
      <c r="F362" s="238"/>
      <c r="G362" s="238"/>
      <c r="H362" s="13"/>
      <c r="I362" s="13"/>
      <c r="J362" s="13"/>
    </row>
    <row r="363" hidden="1" spans="1:10">
      <c r="A363" s="236">
        <v>132</v>
      </c>
      <c r="B363" s="237">
        <v>132</v>
      </c>
      <c r="C363" s="232" t="s">
        <v>65</v>
      </c>
      <c r="D363" s="2">
        <v>2</v>
      </c>
      <c r="E363" s="203" t="s">
        <v>144</v>
      </c>
      <c r="F363" s="238"/>
      <c r="G363" s="238"/>
      <c r="H363" s="13"/>
      <c r="I363" s="13"/>
      <c r="J363" s="13"/>
    </row>
    <row r="364" hidden="1" spans="1:10">
      <c r="A364" s="236">
        <v>143</v>
      </c>
      <c r="B364" s="237">
        <v>143</v>
      </c>
      <c r="C364" s="232" t="s">
        <v>65</v>
      </c>
      <c r="D364" s="2">
        <v>2</v>
      </c>
      <c r="E364" s="203" t="s">
        <v>82</v>
      </c>
      <c r="F364" s="238"/>
      <c r="G364" s="238"/>
      <c r="H364" s="13"/>
      <c r="I364" s="13"/>
      <c r="J364" s="13"/>
    </row>
    <row r="365" hidden="1" spans="1:10">
      <c r="A365" s="236">
        <v>144</v>
      </c>
      <c r="B365" s="237">
        <v>144</v>
      </c>
      <c r="C365" s="232" t="s">
        <v>65</v>
      </c>
      <c r="D365" s="2">
        <v>2</v>
      </c>
      <c r="E365" s="203" t="s">
        <v>83</v>
      </c>
      <c r="F365" s="238"/>
      <c r="G365" s="238"/>
      <c r="H365" s="13"/>
      <c r="I365" s="13"/>
      <c r="J365" s="13"/>
    </row>
    <row r="366" hidden="1" spans="1:10">
      <c r="A366" s="236">
        <v>145</v>
      </c>
      <c r="B366" s="237">
        <v>145</v>
      </c>
      <c r="C366" s="232" t="s">
        <v>65</v>
      </c>
      <c r="D366" s="2">
        <v>2</v>
      </c>
      <c r="E366" s="203" t="s">
        <v>276</v>
      </c>
      <c r="F366" s="238"/>
      <c r="G366" s="238"/>
      <c r="H366" s="13"/>
      <c r="I366" s="13"/>
      <c r="J366" s="13"/>
    </row>
    <row r="367" hidden="1" spans="1:10">
      <c r="A367" s="236">
        <v>146</v>
      </c>
      <c r="B367" s="237">
        <v>146</v>
      </c>
      <c r="C367" s="232" t="s">
        <v>65</v>
      </c>
      <c r="D367" s="2">
        <v>2</v>
      </c>
      <c r="E367" s="203" t="s">
        <v>274</v>
      </c>
      <c r="F367" s="238"/>
      <c r="G367" s="238"/>
      <c r="H367" s="13"/>
      <c r="I367" s="13"/>
      <c r="J367" s="13"/>
    </row>
    <row r="368" hidden="1" spans="1:10">
      <c r="A368" s="236">
        <v>147</v>
      </c>
      <c r="B368" s="237">
        <v>147</v>
      </c>
      <c r="C368" s="232" t="s">
        <v>65</v>
      </c>
      <c r="D368" s="2">
        <v>2</v>
      </c>
      <c r="E368" s="203" t="s">
        <v>271</v>
      </c>
      <c r="F368" s="106"/>
      <c r="G368" s="106"/>
      <c r="H368" s="13"/>
      <c r="I368" s="13"/>
      <c r="J368" s="13"/>
    </row>
    <row r="369" hidden="1" spans="1:10">
      <c r="A369" s="236">
        <v>148</v>
      </c>
      <c r="B369" s="237">
        <v>148</v>
      </c>
      <c r="C369" s="232" t="s">
        <v>65</v>
      </c>
      <c r="D369" s="2">
        <v>2</v>
      </c>
      <c r="E369" s="203" t="s">
        <v>102</v>
      </c>
      <c r="F369" s="238"/>
      <c r="G369" s="238"/>
      <c r="H369" s="13"/>
      <c r="I369" s="13"/>
      <c r="J369" s="13"/>
    </row>
    <row r="370" hidden="1" spans="1:10">
      <c r="A370" s="236">
        <v>155</v>
      </c>
      <c r="B370" s="237">
        <v>155</v>
      </c>
      <c r="C370" s="232" t="s">
        <v>65</v>
      </c>
      <c r="D370" s="2">
        <v>2</v>
      </c>
      <c r="E370" s="203" t="s">
        <v>277</v>
      </c>
      <c r="F370" s="106"/>
      <c r="G370" s="106"/>
      <c r="H370" s="13"/>
      <c r="I370" s="13"/>
      <c r="J370" s="13"/>
    </row>
    <row r="371" hidden="1" spans="1:10">
      <c r="A371" s="236">
        <v>160</v>
      </c>
      <c r="B371" s="237">
        <v>160</v>
      </c>
      <c r="C371" s="232" t="s">
        <v>65</v>
      </c>
      <c r="D371" s="2">
        <v>2</v>
      </c>
      <c r="E371" s="203" t="s">
        <v>278</v>
      </c>
      <c r="F371" s="238" t="s">
        <v>279</v>
      </c>
      <c r="G371" s="238"/>
      <c r="H371" s="13"/>
      <c r="I371" s="243"/>
      <c r="J371" s="13"/>
    </row>
    <row r="372" hidden="1" spans="1:10">
      <c r="A372" s="236">
        <v>161</v>
      </c>
      <c r="B372" s="237">
        <v>161</v>
      </c>
      <c r="C372" s="232" t="s">
        <v>65</v>
      </c>
      <c r="D372" s="2">
        <v>2</v>
      </c>
      <c r="E372" s="203" t="s">
        <v>278</v>
      </c>
      <c r="F372" s="238" t="s">
        <v>153</v>
      </c>
      <c r="G372" s="238"/>
      <c r="H372" s="13"/>
      <c r="I372" s="243"/>
      <c r="J372" s="13"/>
    </row>
    <row r="373" hidden="1" spans="1:10">
      <c r="A373" s="236">
        <v>162</v>
      </c>
      <c r="B373" s="237">
        <v>162</v>
      </c>
      <c r="C373" s="232" t="s">
        <v>65</v>
      </c>
      <c r="D373" s="2">
        <v>2</v>
      </c>
      <c r="E373" s="203" t="s">
        <v>278</v>
      </c>
      <c r="F373" s="238" t="s">
        <v>280</v>
      </c>
      <c r="G373" s="238"/>
      <c r="H373" s="13"/>
      <c r="I373" s="243"/>
      <c r="J373" s="13"/>
    </row>
    <row r="374" hidden="1" spans="1:10">
      <c r="A374" s="236">
        <v>163</v>
      </c>
      <c r="B374" s="237">
        <v>163</v>
      </c>
      <c r="C374" s="232" t="s">
        <v>65</v>
      </c>
      <c r="D374" s="2">
        <v>2</v>
      </c>
      <c r="E374" s="203" t="s">
        <v>278</v>
      </c>
      <c r="F374" s="238" t="s">
        <v>281</v>
      </c>
      <c r="G374" s="238"/>
      <c r="H374" s="13"/>
      <c r="I374" s="243"/>
      <c r="J374" s="13"/>
    </row>
    <row r="375" hidden="1" spans="1:10">
      <c r="A375" s="236">
        <v>172</v>
      </c>
      <c r="B375" s="237">
        <v>172</v>
      </c>
      <c r="C375" s="232" t="s">
        <v>65</v>
      </c>
      <c r="D375" s="2">
        <v>3</v>
      </c>
      <c r="E375" s="203" t="s">
        <v>46</v>
      </c>
      <c r="F375" s="238"/>
      <c r="G375" s="238"/>
      <c r="H375" s="13"/>
      <c r="I375" s="13"/>
      <c r="J375" s="13"/>
    </row>
    <row r="376" hidden="1" spans="1:10">
      <c r="A376" s="236">
        <v>178</v>
      </c>
      <c r="B376" s="237">
        <v>178</v>
      </c>
      <c r="C376" s="232" t="s">
        <v>65</v>
      </c>
      <c r="D376" s="2">
        <v>3</v>
      </c>
      <c r="E376" s="203" t="s">
        <v>271</v>
      </c>
      <c r="F376" s="238"/>
      <c r="G376" s="238"/>
      <c r="H376" s="13"/>
      <c r="I376" s="13"/>
      <c r="J376" s="13"/>
    </row>
    <row r="377" hidden="1" spans="1:10">
      <c r="A377" s="236">
        <v>181</v>
      </c>
      <c r="B377" s="237">
        <v>181</v>
      </c>
      <c r="C377" s="232" t="s">
        <v>65</v>
      </c>
      <c r="D377" s="2">
        <v>3</v>
      </c>
      <c r="E377" s="203" t="s">
        <v>130</v>
      </c>
      <c r="F377" s="238" t="s">
        <v>153</v>
      </c>
      <c r="G377" s="238"/>
      <c r="H377" s="13"/>
      <c r="I377" s="243"/>
      <c r="J377" s="13"/>
    </row>
    <row r="378" hidden="1" spans="1:10">
      <c r="A378" s="236">
        <v>182</v>
      </c>
      <c r="B378" s="237">
        <v>182</v>
      </c>
      <c r="C378" s="232" t="s">
        <v>65</v>
      </c>
      <c r="D378" s="2">
        <v>3</v>
      </c>
      <c r="E378" s="203" t="s">
        <v>130</v>
      </c>
      <c r="F378" s="238" t="s">
        <v>168</v>
      </c>
      <c r="G378" s="238"/>
      <c r="H378" s="13"/>
      <c r="I378" s="243"/>
      <c r="J378" s="13"/>
    </row>
    <row r="379" hidden="1" spans="1:10">
      <c r="A379" s="236">
        <v>183</v>
      </c>
      <c r="B379" s="237">
        <v>183</v>
      </c>
      <c r="C379" s="232" t="s">
        <v>65</v>
      </c>
      <c r="D379" s="2">
        <v>3</v>
      </c>
      <c r="E379" s="203" t="s">
        <v>130</v>
      </c>
      <c r="F379" s="238" t="s">
        <v>282</v>
      </c>
      <c r="G379" s="238"/>
      <c r="H379" s="13"/>
      <c r="I379" s="243"/>
      <c r="J379" s="13"/>
    </row>
    <row r="380" hidden="1" spans="1:10">
      <c r="A380" s="236">
        <v>186</v>
      </c>
      <c r="B380" s="237">
        <v>186</v>
      </c>
      <c r="C380" s="232" t="s">
        <v>65</v>
      </c>
      <c r="D380" s="2">
        <v>3</v>
      </c>
      <c r="E380" s="203" t="s">
        <v>283</v>
      </c>
      <c r="F380" s="238" t="s">
        <v>279</v>
      </c>
      <c r="G380" s="238"/>
      <c r="H380" s="13"/>
      <c r="I380" s="243"/>
      <c r="J380" s="13"/>
    </row>
    <row r="381" hidden="1" spans="1:10">
      <c r="A381" s="236">
        <v>187</v>
      </c>
      <c r="B381" s="237">
        <v>187</v>
      </c>
      <c r="C381" s="232" t="s">
        <v>65</v>
      </c>
      <c r="D381" s="2">
        <v>3</v>
      </c>
      <c r="E381" s="203" t="s">
        <v>283</v>
      </c>
      <c r="F381" s="238" t="s">
        <v>153</v>
      </c>
      <c r="G381" s="238"/>
      <c r="H381" s="13"/>
      <c r="I381" s="243"/>
      <c r="J381" s="13"/>
    </row>
    <row r="382" hidden="1" spans="1:10">
      <c r="A382" s="236">
        <v>188</v>
      </c>
      <c r="B382" s="237">
        <v>188</v>
      </c>
      <c r="C382" s="232" t="s">
        <v>65</v>
      </c>
      <c r="D382" s="2">
        <v>3</v>
      </c>
      <c r="E382" s="203" t="s">
        <v>283</v>
      </c>
      <c r="F382" s="238" t="s">
        <v>280</v>
      </c>
      <c r="G382" s="238"/>
      <c r="H382" s="13"/>
      <c r="I382" s="243"/>
      <c r="J382" s="13"/>
    </row>
    <row r="383" hidden="1" spans="1:10">
      <c r="A383" s="236">
        <v>189</v>
      </c>
      <c r="B383" s="237">
        <v>189</v>
      </c>
      <c r="C383" s="232" t="s">
        <v>65</v>
      </c>
      <c r="D383" s="2">
        <v>3</v>
      </c>
      <c r="E383" s="203" t="s">
        <v>283</v>
      </c>
      <c r="F383" s="238" t="s">
        <v>281</v>
      </c>
      <c r="G383" s="238"/>
      <c r="H383" s="13"/>
      <c r="I383" s="243"/>
      <c r="J383" s="13"/>
    </row>
    <row r="384" hidden="1" spans="1:10">
      <c r="A384" s="236">
        <v>190</v>
      </c>
      <c r="B384" s="237">
        <v>190</v>
      </c>
      <c r="C384" s="232" t="s">
        <v>65</v>
      </c>
      <c r="D384" s="2">
        <v>3</v>
      </c>
      <c r="E384" s="239" t="s">
        <v>284</v>
      </c>
      <c r="F384" s="238"/>
      <c r="G384" s="238"/>
      <c r="H384" s="13"/>
      <c r="I384" s="13"/>
      <c r="J384" s="13"/>
    </row>
    <row r="385" hidden="1" spans="1:10">
      <c r="A385" s="236">
        <v>193</v>
      </c>
      <c r="B385" s="237">
        <v>193</v>
      </c>
      <c r="C385" s="232" t="s">
        <v>65</v>
      </c>
      <c r="D385" s="2">
        <v>3</v>
      </c>
      <c r="E385" s="239" t="s">
        <v>284</v>
      </c>
      <c r="F385" s="238"/>
      <c r="G385" s="238"/>
      <c r="H385" s="13"/>
      <c r="I385" s="13"/>
      <c r="J385" s="13"/>
    </row>
    <row r="386" hidden="1" spans="1:10">
      <c r="A386" s="236">
        <v>197</v>
      </c>
      <c r="B386" s="237">
        <v>197</v>
      </c>
      <c r="C386" s="232" t="s">
        <v>65</v>
      </c>
      <c r="D386" s="2">
        <v>3</v>
      </c>
      <c r="E386" s="203" t="s">
        <v>102</v>
      </c>
      <c r="F386" s="238"/>
      <c r="G386" s="238"/>
      <c r="H386" s="13"/>
      <c r="I386" s="13"/>
      <c r="J386" s="13"/>
    </row>
    <row r="387" hidden="1" spans="1:10">
      <c r="A387" s="236">
        <v>198</v>
      </c>
      <c r="B387" s="237">
        <v>198</v>
      </c>
      <c r="C387" s="232" t="s">
        <v>65</v>
      </c>
      <c r="D387" s="2">
        <v>3</v>
      </c>
      <c r="E387" s="203" t="s">
        <v>144</v>
      </c>
      <c r="F387" s="238"/>
      <c r="G387" s="238"/>
      <c r="H387" s="13"/>
      <c r="I387" s="13"/>
      <c r="J387" s="13"/>
    </row>
    <row r="388" hidden="1" spans="1:10">
      <c r="A388" s="236">
        <v>200</v>
      </c>
      <c r="B388" s="237">
        <v>200</v>
      </c>
      <c r="C388" s="232" t="s">
        <v>65</v>
      </c>
      <c r="D388" s="2">
        <v>3</v>
      </c>
      <c r="E388" s="203" t="s">
        <v>128</v>
      </c>
      <c r="F388" s="238" t="s">
        <v>153</v>
      </c>
      <c r="G388" s="238"/>
      <c r="H388" s="13"/>
      <c r="I388" s="243"/>
      <c r="J388" s="13"/>
    </row>
    <row r="389" hidden="1" spans="1:10">
      <c r="A389" s="236">
        <v>201</v>
      </c>
      <c r="B389" s="237">
        <v>201</v>
      </c>
      <c r="C389" s="232" t="s">
        <v>65</v>
      </c>
      <c r="D389" s="2">
        <v>3</v>
      </c>
      <c r="E389" s="203" t="s">
        <v>128</v>
      </c>
      <c r="F389" s="238" t="s">
        <v>285</v>
      </c>
      <c r="G389" s="238"/>
      <c r="H389" s="13"/>
      <c r="I389" s="243"/>
      <c r="J389" s="13"/>
    </row>
    <row r="390" hidden="1" spans="1:10">
      <c r="A390" s="236">
        <v>202</v>
      </c>
      <c r="B390" s="237">
        <v>202</v>
      </c>
      <c r="C390" s="232" t="s">
        <v>65</v>
      </c>
      <c r="D390" s="2">
        <v>3</v>
      </c>
      <c r="E390" s="203" t="s">
        <v>128</v>
      </c>
      <c r="F390" s="238" t="s">
        <v>286</v>
      </c>
      <c r="G390" s="238"/>
      <c r="H390" s="13"/>
      <c r="I390" s="243"/>
      <c r="J390" s="13"/>
    </row>
    <row r="391" hidden="1" spans="1:10">
      <c r="A391" s="236">
        <v>203</v>
      </c>
      <c r="B391" s="237">
        <v>203</v>
      </c>
      <c r="C391" s="232" t="s">
        <v>65</v>
      </c>
      <c r="D391" s="2">
        <v>3</v>
      </c>
      <c r="E391" s="203" t="s">
        <v>151</v>
      </c>
      <c r="F391" s="238" t="s">
        <v>279</v>
      </c>
      <c r="G391" s="238"/>
      <c r="H391" s="13"/>
      <c r="I391" s="243"/>
      <c r="J391" s="13"/>
    </row>
    <row r="392" hidden="1" spans="1:10">
      <c r="A392" s="236">
        <v>204</v>
      </c>
      <c r="B392" s="237">
        <v>204</v>
      </c>
      <c r="C392" s="232" t="s">
        <v>65</v>
      </c>
      <c r="D392" s="2">
        <v>3</v>
      </c>
      <c r="E392" s="203" t="s">
        <v>151</v>
      </c>
      <c r="F392" s="238" t="s">
        <v>153</v>
      </c>
      <c r="G392" s="238"/>
      <c r="H392" s="13"/>
      <c r="I392" s="243"/>
      <c r="J392" s="13"/>
    </row>
    <row r="393" hidden="1" spans="1:10">
      <c r="A393" s="236">
        <v>205</v>
      </c>
      <c r="B393" s="237">
        <v>205</v>
      </c>
      <c r="C393" s="232" t="s">
        <v>65</v>
      </c>
      <c r="D393" s="2">
        <v>3</v>
      </c>
      <c r="E393" s="203" t="s">
        <v>151</v>
      </c>
      <c r="F393" s="238" t="s">
        <v>280</v>
      </c>
      <c r="G393" s="238"/>
      <c r="H393" s="13"/>
      <c r="I393" s="243"/>
      <c r="J393" s="13"/>
    </row>
    <row r="394" hidden="1" spans="1:10">
      <c r="A394" s="236">
        <v>206</v>
      </c>
      <c r="B394" s="237">
        <v>206</v>
      </c>
      <c r="C394" s="232" t="s">
        <v>65</v>
      </c>
      <c r="D394" s="2">
        <v>3</v>
      </c>
      <c r="E394" s="203" t="s">
        <v>151</v>
      </c>
      <c r="F394" s="238" t="s">
        <v>281</v>
      </c>
      <c r="G394" s="238"/>
      <c r="H394" s="13"/>
      <c r="I394" s="243"/>
      <c r="J394" s="13"/>
    </row>
    <row r="395" hidden="1" spans="1:10">
      <c r="A395" s="236">
        <v>210</v>
      </c>
      <c r="B395" s="237">
        <v>210</v>
      </c>
      <c r="C395" s="232" t="s">
        <v>65</v>
      </c>
      <c r="D395" s="2">
        <v>3</v>
      </c>
      <c r="E395" s="203" t="s">
        <v>287</v>
      </c>
      <c r="F395" s="238" t="s">
        <v>279</v>
      </c>
      <c r="G395" s="238"/>
      <c r="H395" s="13"/>
      <c r="I395" s="243"/>
      <c r="J395" s="13"/>
    </row>
    <row r="396" hidden="1" spans="1:10">
      <c r="A396" s="236">
        <v>211</v>
      </c>
      <c r="B396" s="237">
        <v>211</v>
      </c>
      <c r="C396" s="232" t="s">
        <v>65</v>
      </c>
      <c r="D396" s="2">
        <v>3</v>
      </c>
      <c r="E396" s="203" t="s">
        <v>287</v>
      </c>
      <c r="F396" s="238" t="s">
        <v>153</v>
      </c>
      <c r="G396" s="238"/>
      <c r="H396" s="13"/>
      <c r="I396" s="243"/>
      <c r="J396" s="13"/>
    </row>
    <row r="397" hidden="1" spans="1:10">
      <c r="A397" s="236">
        <v>212</v>
      </c>
      <c r="B397" s="237">
        <v>212</v>
      </c>
      <c r="C397" s="232" t="s">
        <v>65</v>
      </c>
      <c r="D397" s="2">
        <v>3</v>
      </c>
      <c r="E397" s="203" t="s">
        <v>287</v>
      </c>
      <c r="F397" s="238" t="s">
        <v>280</v>
      </c>
      <c r="G397" s="238"/>
      <c r="H397" s="13"/>
      <c r="I397" s="243"/>
      <c r="J397" s="13"/>
    </row>
    <row r="398" hidden="1" spans="1:10">
      <c r="A398" s="236">
        <v>213</v>
      </c>
      <c r="B398" s="237">
        <v>213</v>
      </c>
      <c r="C398" s="232" t="s">
        <v>65</v>
      </c>
      <c r="D398" s="2">
        <v>3</v>
      </c>
      <c r="E398" s="203" t="s">
        <v>287</v>
      </c>
      <c r="F398" s="238" t="s">
        <v>281</v>
      </c>
      <c r="G398" s="238"/>
      <c r="H398" s="13"/>
      <c r="I398" s="243"/>
      <c r="J398" s="13"/>
    </row>
    <row r="399" hidden="1" spans="1:10">
      <c r="A399" s="236">
        <v>214</v>
      </c>
      <c r="B399" s="237">
        <v>214</v>
      </c>
      <c r="C399" s="232" t="s">
        <v>65</v>
      </c>
      <c r="D399" s="2">
        <v>3</v>
      </c>
      <c r="E399" s="203" t="s">
        <v>274</v>
      </c>
      <c r="F399" s="106"/>
      <c r="G399" s="106"/>
      <c r="H399" s="13"/>
      <c r="I399" s="13"/>
      <c r="J399" s="13"/>
    </row>
    <row r="400" hidden="1" spans="1:10">
      <c r="A400" s="236">
        <v>215</v>
      </c>
      <c r="B400" s="237">
        <v>215</v>
      </c>
      <c r="C400" s="232" t="s">
        <v>65</v>
      </c>
      <c r="D400" s="2">
        <v>3</v>
      </c>
      <c r="E400" s="203" t="s">
        <v>271</v>
      </c>
      <c r="F400" s="106"/>
      <c r="G400" s="106"/>
      <c r="H400" s="13"/>
      <c r="I400" s="13"/>
      <c r="J400" s="13"/>
    </row>
    <row r="401" hidden="1" spans="1:10">
      <c r="A401" s="236">
        <v>216</v>
      </c>
      <c r="B401" s="237">
        <v>216</v>
      </c>
      <c r="C401" s="232" t="s">
        <v>65</v>
      </c>
      <c r="D401" s="2">
        <v>3</v>
      </c>
      <c r="E401" s="203" t="s">
        <v>102</v>
      </c>
      <c r="F401" s="106"/>
      <c r="G401" s="106"/>
      <c r="H401" s="13"/>
      <c r="I401" s="13"/>
      <c r="J401" s="13"/>
    </row>
    <row r="402" hidden="1" spans="1:10">
      <c r="A402" s="236">
        <v>230</v>
      </c>
      <c r="B402" s="237">
        <v>230</v>
      </c>
      <c r="C402" s="232" t="s">
        <v>65</v>
      </c>
      <c r="D402" s="2">
        <v>4</v>
      </c>
      <c r="E402" s="203" t="s">
        <v>52</v>
      </c>
      <c r="F402" s="106"/>
      <c r="G402" s="106"/>
      <c r="H402" s="13"/>
      <c r="I402" s="13"/>
      <c r="J402" s="13"/>
    </row>
    <row r="403" hidden="1" spans="1:10">
      <c r="A403" s="236">
        <v>232</v>
      </c>
      <c r="B403" s="237">
        <v>232</v>
      </c>
      <c r="C403" s="232" t="s">
        <v>65</v>
      </c>
      <c r="D403" s="2">
        <v>4</v>
      </c>
      <c r="E403" s="203" t="s">
        <v>271</v>
      </c>
      <c r="F403" s="106"/>
      <c r="G403" s="106"/>
      <c r="H403" s="13"/>
      <c r="I403" s="13"/>
      <c r="J403" s="13"/>
    </row>
    <row r="404" hidden="1" spans="1:10">
      <c r="A404" s="236">
        <v>235</v>
      </c>
      <c r="B404" s="237">
        <v>235</v>
      </c>
      <c r="C404" s="232" t="s">
        <v>65</v>
      </c>
      <c r="D404" s="2">
        <v>4</v>
      </c>
      <c r="E404" s="203" t="s">
        <v>130</v>
      </c>
      <c r="F404" s="238" t="s">
        <v>153</v>
      </c>
      <c r="G404" s="238"/>
      <c r="H404" s="13"/>
      <c r="I404" s="243"/>
      <c r="J404" s="13"/>
    </row>
    <row r="405" hidden="1" spans="1:10">
      <c r="A405" s="236">
        <v>236</v>
      </c>
      <c r="B405" s="237">
        <v>236</v>
      </c>
      <c r="C405" s="232" t="s">
        <v>65</v>
      </c>
      <c r="D405" s="2">
        <v>4</v>
      </c>
      <c r="E405" s="203" t="s">
        <v>130</v>
      </c>
      <c r="F405" s="238" t="s">
        <v>168</v>
      </c>
      <c r="G405" s="238"/>
      <c r="H405" s="13"/>
      <c r="I405" s="243"/>
      <c r="J405" s="13"/>
    </row>
    <row r="406" hidden="1" spans="1:10">
      <c r="A406" s="236">
        <v>237</v>
      </c>
      <c r="B406" s="237">
        <v>237</v>
      </c>
      <c r="C406" s="232" t="s">
        <v>65</v>
      </c>
      <c r="D406" s="2">
        <v>4</v>
      </c>
      <c r="E406" s="203" t="s">
        <v>130</v>
      </c>
      <c r="F406" s="238" t="s">
        <v>282</v>
      </c>
      <c r="G406" s="238"/>
      <c r="H406" s="13"/>
      <c r="I406" s="243"/>
      <c r="J406" s="13"/>
    </row>
    <row r="407" hidden="1" spans="1:10">
      <c r="A407" s="236">
        <v>241</v>
      </c>
      <c r="B407" s="237">
        <v>241</v>
      </c>
      <c r="C407" s="232" t="s">
        <v>65</v>
      </c>
      <c r="D407" s="2">
        <v>4</v>
      </c>
      <c r="E407" s="203" t="s">
        <v>288</v>
      </c>
      <c r="F407" s="106"/>
      <c r="G407" s="106"/>
      <c r="H407" s="13"/>
      <c r="I407" s="13"/>
      <c r="J407" s="13"/>
    </row>
    <row r="408" hidden="1" spans="1:10">
      <c r="A408" s="236">
        <v>245</v>
      </c>
      <c r="B408" s="237">
        <v>245</v>
      </c>
      <c r="C408" s="232" t="s">
        <v>65</v>
      </c>
      <c r="D408" s="2">
        <v>4</v>
      </c>
      <c r="E408" s="203" t="s">
        <v>284</v>
      </c>
      <c r="F408" s="106"/>
      <c r="G408" s="106"/>
      <c r="H408" s="13"/>
      <c r="I408" s="13"/>
      <c r="J408" s="13"/>
    </row>
    <row r="409" hidden="1" spans="1:10">
      <c r="A409" s="236">
        <v>249</v>
      </c>
      <c r="B409" s="237">
        <v>249</v>
      </c>
      <c r="C409" s="232" t="s">
        <v>65</v>
      </c>
      <c r="D409" s="2">
        <v>4</v>
      </c>
      <c r="E409" s="203" t="s">
        <v>102</v>
      </c>
      <c r="F409" s="106"/>
      <c r="G409" s="106"/>
      <c r="H409" s="13"/>
      <c r="I409" s="13"/>
      <c r="J409" s="13"/>
    </row>
    <row r="410" hidden="1" spans="1:10">
      <c r="A410" s="236">
        <v>250</v>
      </c>
      <c r="B410" s="237">
        <v>250</v>
      </c>
      <c r="C410" s="232" t="s">
        <v>65</v>
      </c>
      <c r="D410" s="2">
        <v>4</v>
      </c>
      <c r="E410" s="203" t="s">
        <v>144</v>
      </c>
      <c r="F410" s="106"/>
      <c r="G410" s="106"/>
      <c r="H410" s="13"/>
      <c r="I410" s="13"/>
      <c r="J410" s="13"/>
    </row>
    <row r="411" hidden="1" spans="1:10">
      <c r="A411" s="236">
        <v>252</v>
      </c>
      <c r="B411" s="237">
        <v>252</v>
      </c>
      <c r="C411" s="232" t="s">
        <v>65</v>
      </c>
      <c r="D411" s="2">
        <v>4</v>
      </c>
      <c r="E411" s="203" t="s">
        <v>128</v>
      </c>
      <c r="F411" s="238" t="s">
        <v>153</v>
      </c>
      <c r="G411" s="238"/>
      <c r="H411" s="13"/>
      <c r="I411" s="243"/>
      <c r="J411" s="13"/>
    </row>
    <row r="412" hidden="1" spans="1:10">
      <c r="A412" s="236">
        <v>253</v>
      </c>
      <c r="B412" s="237">
        <v>253</v>
      </c>
      <c r="C412" s="232" t="s">
        <v>65</v>
      </c>
      <c r="D412" s="2">
        <v>4</v>
      </c>
      <c r="E412" s="203" t="s">
        <v>128</v>
      </c>
      <c r="F412" s="238" t="s">
        <v>285</v>
      </c>
      <c r="G412" s="238"/>
      <c r="H412" s="13"/>
      <c r="I412" s="243"/>
      <c r="J412" s="13"/>
    </row>
    <row r="413" hidden="1" spans="1:10">
      <c r="A413" s="236">
        <v>254</v>
      </c>
      <c r="B413" s="237">
        <v>254</v>
      </c>
      <c r="C413" s="232" t="s">
        <v>65</v>
      </c>
      <c r="D413" s="2">
        <v>4</v>
      </c>
      <c r="E413" s="203" t="s">
        <v>128</v>
      </c>
      <c r="F413" s="238" t="s">
        <v>286</v>
      </c>
      <c r="G413" s="238"/>
      <c r="H413" s="13"/>
      <c r="I413" s="243"/>
      <c r="J413" s="13"/>
    </row>
    <row r="414" hidden="1" spans="1:10">
      <c r="A414" s="236">
        <v>259</v>
      </c>
      <c r="B414" s="237">
        <v>259</v>
      </c>
      <c r="C414" s="232" t="s">
        <v>65</v>
      </c>
      <c r="D414" s="2">
        <v>4</v>
      </c>
      <c r="E414" s="203" t="s">
        <v>287</v>
      </c>
      <c r="F414" s="238" t="s">
        <v>279</v>
      </c>
      <c r="G414" s="238"/>
      <c r="H414" s="13"/>
      <c r="I414" s="243"/>
      <c r="J414" s="13"/>
    </row>
    <row r="415" hidden="1" spans="1:10">
      <c r="A415" s="236">
        <v>260</v>
      </c>
      <c r="B415" s="237">
        <v>260</v>
      </c>
      <c r="C415" s="232" t="s">
        <v>65</v>
      </c>
      <c r="D415" s="2">
        <v>4</v>
      </c>
      <c r="E415" s="203" t="s">
        <v>287</v>
      </c>
      <c r="F415" s="238" t="s">
        <v>153</v>
      </c>
      <c r="G415" s="238"/>
      <c r="H415" s="13"/>
      <c r="I415" s="243"/>
      <c r="J415" s="13"/>
    </row>
    <row r="416" hidden="1" spans="1:10">
      <c r="A416" s="236">
        <v>261</v>
      </c>
      <c r="B416" s="237">
        <v>261</v>
      </c>
      <c r="C416" s="232" t="s">
        <v>65</v>
      </c>
      <c r="D416" s="2">
        <v>4</v>
      </c>
      <c r="E416" s="203" t="s">
        <v>287</v>
      </c>
      <c r="F416" s="238" t="s">
        <v>280</v>
      </c>
      <c r="G416" s="238"/>
      <c r="H416" s="13"/>
      <c r="I416" s="243"/>
      <c r="J416" s="13"/>
    </row>
    <row r="417" hidden="1" spans="1:10">
      <c r="A417" s="236">
        <v>262</v>
      </c>
      <c r="B417" s="237">
        <v>262</v>
      </c>
      <c r="C417" s="232" t="s">
        <v>65</v>
      </c>
      <c r="D417" s="2">
        <v>4</v>
      </c>
      <c r="E417" s="203" t="s">
        <v>287</v>
      </c>
      <c r="F417" s="238" t="s">
        <v>281</v>
      </c>
      <c r="G417" s="238"/>
      <c r="H417" s="13"/>
      <c r="I417" s="243"/>
      <c r="J417" s="13"/>
    </row>
    <row r="418" hidden="1" spans="1:10">
      <c r="A418" s="236">
        <v>263</v>
      </c>
      <c r="B418" s="237">
        <v>263</v>
      </c>
      <c r="C418" s="232" t="s">
        <v>65</v>
      </c>
      <c r="D418" s="2">
        <v>4</v>
      </c>
      <c r="E418" s="203" t="s">
        <v>274</v>
      </c>
      <c r="F418" s="106"/>
      <c r="G418" s="106"/>
      <c r="H418" s="13"/>
      <c r="I418" s="13"/>
      <c r="J418" s="13"/>
    </row>
    <row r="419" hidden="1" spans="1:10">
      <c r="A419" s="236">
        <v>264</v>
      </c>
      <c r="B419" s="237">
        <v>264</v>
      </c>
      <c r="C419" s="232" t="s">
        <v>65</v>
      </c>
      <c r="D419" s="2">
        <v>4</v>
      </c>
      <c r="E419" s="203" t="s">
        <v>271</v>
      </c>
      <c r="F419" s="106"/>
      <c r="G419" s="106"/>
      <c r="H419" s="13"/>
      <c r="I419" s="13"/>
      <c r="J419" s="13"/>
    </row>
    <row r="420" hidden="1" spans="1:10">
      <c r="A420" s="236">
        <v>265</v>
      </c>
      <c r="B420" s="237">
        <v>265</v>
      </c>
      <c r="C420" s="232" t="s">
        <v>65</v>
      </c>
      <c r="D420" s="2">
        <v>4</v>
      </c>
      <c r="E420" s="203" t="s">
        <v>102</v>
      </c>
      <c r="F420" s="106"/>
      <c r="G420" s="106"/>
      <c r="H420" s="13"/>
      <c r="I420" s="13"/>
      <c r="J420" s="13"/>
    </row>
    <row r="421" hidden="1" spans="1:10">
      <c r="A421" s="236">
        <v>271</v>
      </c>
      <c r="B421" s="237">
        <v>271</v>
      </c>
      <c r="C421" s="232" t="s">
        <v>65</v>
      </c>
      <c r="D421" s="2">
        <v>4</v>
      </c>
      <c r="E421" s="203" t="s">
        <v>289</v>
      </c>
      <c r="F421" s="238" t="s">
        <v>279</v>
      </c>
      <c r="G421" s="238"/>
      <c r="H421" s="13"/>
      <c r="I421" s="243"/>
      <c r="J421" s="13"/>
    </row>
    <row r="422" hidden="1" spans="1:10">
      <c r="A422" s="236">
        <v>272</v>
      </c>
      <c r="B422" s="237">
        <v>272</v>
      </c>
      <c r="C422" s="232" t="s">
        <v>65</v>
      </c>
      <c r="D422" s="2">
        <v>4</v>
      </c>
      <c r="E422" s="203" t="s">
        <v>289</v>
      </c>
      <c r="F422" s="238" t="s">
        <v>153</v>
      </c>
      <c r="G422" s="238"/>
      <c r="H422" s="13"/>
      <c r="I422" s="243"/>
      <c r="J422" s="13"/>
    </row>
    <row r="423" hidden="1" spans="1:10">
      <c r="A423" s="236">
        <v>273</v>
      </c>
      <c r="B423" s="237">
        <v>273</v>
      </c>
      <c r="C423" s="232" t="s">
        <v>65</v>
      </c>
      <c r="D423" s="2">
        <v>4</v>
      </c>
      <c r="E423" s="203" t="s">
        <v>289</v>
      </c>
      <c r="F423" s="238" t="s">
        <v>280</v>
      </c>
      <c r="G423" s="238"/>
      <c r="H423" s="13"/>
      <c r="I423" s="243"/>
      <c r="J423" s="13"/>
    </row>
    <row r="424" hidden="1" spans="1:10">
      <c r="A424" s="236">
        <v>274</v>
      </c>
      <c r="B424" s="237">
        <v>274</v>
      </c>
      <c r="C424" s="232" t="s">
        <v>65</v>
      </c>
      <c r="D424" s="2">
        <v>4</v>
      </c>
      <c r="E424" s="203" t="s">
        <v>289</v>
      </c>
      <c r="F424" s="238" t="s">
        <v>281</v>
      </c>
      <c r="G424" s="238"/>
      <c r="H424" s="13"/>
      <c r="I424" s="243"/>
      <c r="J424" s="13"/>
    </row>
    <row r="425" ht="14.25" hidden="1" spans="1:10">
      <c r="A425" s="236">
        <v>278</v>
      </c>
      <c r="B425" s="240">
        <v>1</v>
      </c>
      <c r="C425" s="240" t="s">
        <v>92</v>
      </c>
      <c r="D425" s="240">
        <v>1</v>
      </c>
      <c r="E425" s="242" t="s">
        <v>26</v>
      </c>
      <c r="F425" s="106" t="s">
        <v>290</v>
      </c>
      <c r="G425" s="254"/>
      <c r="H425" s="13"/>
      <c r="I425" s="13"/>
      <c r="J425" s="13"/>
    </row>
    <row r="426" ht="14.25" hidden="1" spans="1:10">
      <c r="A426" s="236">
        <v>279</v>
      </c>
      <c r="B426" s="240">
        <v>2</v>
      </c>
      <c r="C426" s="240" t="s">
        <v>92</v>
      </c>
      <c r="D426" s="240">
        <v>1</v>
      </c>
      <c r="E426" s="242" t="s">
        <v>284</v>
      </c>
      <c r="F426" s="106" t="s">
        <v>290</v>
      </c>
      <c r="G426" s="254"/>
      <c r="H426" s="13"/>
      <c r="I426" s="13"/>
      <c r="J426" s="13"/>
    </row>
    <row r="427" ht="14.25" hidden="1" spans="1:10">
      <c r="A427" s="236">
        <v>280</v>
      </c>
      <c r="B427" s="240">
        <v>3</v>
      </c>
      <c r="C427" s="240" t="s">
        <v>92</v>
      </c>
      <c r="D427" s="240">
        <v>1</v>
      </c>
      <c r="E427" s="242" t="s">
        <v>31</v>
      </c>
      <c r="F427" s="106" t="s">
        <v>290</v>
      </c>
      <c r="G427" s="254"/>
      <c r="H427" s="13"/>
      <c r="I427" s="13"/>
      <c r="J427" s="13"/>
    </row>
    <row r="428" ht="14.25" hidden="1" spans="1:10">
      <c r="A428" s="236">
        <v>293</v>
      </c>
      <c r="B428" s="240">
        <v>16</v>
      </c>
      <c r="C428" s="240" t="s">
        <v>92</v>
      </c>
      <c r="D428" s="240">
        <v>1</v>
      </c>
      <c r="E428" s="242" t="s">
        <v>291</v>
      </c>
      <c r="F428" s="106"/>
      <c r="G428" s="254"/>
      <c r="H428" s="13"/>
      <c r="I428" s="13"/>
      <c r="J428" s="13"/>
    </row>
    <row r="429" ht="14.25" hidden="1" spans="1:10">
      <c r="A429" s="236">
        <v>294</v>
      </c>
      <c r="B429" s="240">
        <v>17</v>
      </c>
      <c r="C429" s="240" t="s">
        <v>92</v>
      </c>
      <c r="D429" s="240">
        <v>1</v>
      </c>
      <c r="E429" s="242" t="s">
        <v>292</v>
      </c>
      <c r="F429" s="106"/>
      <c r="G429" s="254"/>
      <c r="H429" s="13"/>
      <c r="I429" s="13"/>
      <c r="J429" s="13"/>
    </row>
    <row r="430" ht="14.25" hidden="1" spans="1:10">
      <c r="A430" s="236">
        <v>295</v>
      </c>
      <c r="B430" s="240">
        <v>18</v>
      </c>
      <c r="C430" s="240" t="s">
        <v>92</v>
      </c>
      <c r="D430" s="240">
        <v>1</v>
      </c>
      <c r="E430" s="242" t="s">
        <v>293</v>
      </c>
      <c r="F430" s="106"/>
      <c r="G430" s="254"/>
      <c r="H430" s="13"/>
      <c r="I430" s="13"/>
      <c r="J430" s="13"/>
    </row>
    <row r="431" ht="14.25" hidden="1" spans="1:10">
      <c r="A431" s="236">
        <v>310</v>
      </c>
      <c r="B431" s="240">
        <v>33</v>
      </c>
      <c r="C431" s="240" t="s">
        <v>92</v>
      </c>
      <c r="D431" s="241">
        <v>1</v>
      </c>
      <c r="E431" s="242" t="s">
        <v>294</v>
      </c>
      <c r="F431" s="238"/>
      <c r="G431" s="255"/>
      <c r="H431" s="13"/>
      <c r="I431" s="13"/>
      <c r="J431" s="13"/>
    </row>
    <row r="432" ht="14.25" hidden="1" spans="1:10">
      <c r="A432" s="236">
        <v>311</v>
      </c>
      <c r="B432" s="240">
        <v>34</v>
      </c>
      <c r="C432" s="240" t="s">
        <v>92</v>
      </c>
      <c r="D432" s="241">
        <v>1</v>
      </c>
      <c r="E432" s="242" t="s">
        <v>295</v>
      </c>
      <c r="F432" s="238"/>
      <c r="G432" s="255"/>
      <c r="H432" s="13"/>
      <c r="I432" s="13"/>
      <c r="J432" s="13"/>
    </row>
    <row r="433" ht="14.25" hidden="1" spans="1:10">
      <c r="A433" s="236">
        <v>312</v>
      </c>
      <c r="B433" s="240">
        <v>35</v>
      </c>
      <c r="C433" s="240" t="s">
        <v>92</v>
      </c>
      <c r="D433" s="241">
        <v>1</v>
      </c>
      <c r="E433" s="242" t="s">
        <v>296</v>
      </c>
      <c r="F433" s="238" t="s">
        <v>297</v>
      </c>
      <c r="G433" s="255"/>
      <c r="H433" s="13"/>
      <c r="I433" s="13"/>
      <c r="J433" s="13"/>
    </row>
    <row r="434" ht="14.25" hidden="1" spans="1:10">
      <c r="A434" s="236">
        <v>318</v>
      </c>
      <c r="B434" s="240">
        <v>41</v>
      </c>
      <c r="C434" s="240" t="s">
        <v>92</v>
      </c>
      <c r="D434" s="240">
        <v>1</v>
      </c>
      <c r="E434" s="242" t="s">
        <v>298</v>
      </c>
      <c r="F434" s="106"/>
      <c r="G434" s="254"/>
      <c r="H434" s="13"/>
      <c r="I434" s="13"/>
      <c r="J434" s="13"/>
    </row>
    <row r="435" ht="14.25" hidden="1" spans="1:10">
      <c r="A435" s="236">
        <v>319</v>
      </c>
      <c r="B435" s="240">
        <v>42</v>
      </c>
      <c r="C435" s="240" t="s">
        <v>92</v>
      </c>
      <c r="D435" s="240">
        <v>1</v>
      </c>
      <c r="E435" s="242" t="s">
        <v>299</v>
      </c>
      <c r="F435" s="106"/>
      <c r="G435" s="254"/>
      <c r="H435" s="13"/>
      <c r="I435" s="13"/>
      <c r="J435" s="13"/>
    </row>
    <row r="436" ht="14.25" hidden="1" spans="1:10">
      <c r="A436" s="236">
        <v>320</v>
      </c>
      <c r="B436" s="240">
        <v>43</v>
      </c>
      <c r="C436" s="240" t="s">
        <v>92</v>
      </c>
      <c r="D436" s="240">
        <v>1</v>
      </c>
      <c r="E436" s="242" t="s">
        <v>300</v>
      </c>
      <c r="F436" s="106" t="s">
        <v>301</v>
      </c>
      <c r="G436" s="254"/>
      <c r="H436" s="13"/>
      <c r="I436" s="13"/>
      <c r="J436" s="13"/>
    </row>
    <row r="437" ht="14.25" hidden="1" spans="1:10">
      <c r="A437" s="236">
        <v>321</v>
      </c>
      <c r="B437" s="240">
        <v>44</v>
      </c>
      <c r="C437" s="240" t="s">
        <v>92</v>
      </c>
      <c r="D437" s="240">
        <v>1</v>
      </c>
      <c r="E437" s="242" t="s">
        <v>302</v>
      </c>
      <c r="F437" s="106" t="s">
        <v>301</v>
      </c>
      <c r="G437" s="254"/>
      <c r="H437" s="13"/>
      <c r="I437" s="13"/>
      <c r="J437" s="13"/>
    </row>
    <row r="438" ht="14.25" hidden="1" spans="1:10">
      <c r="A438" s="236">
        <v>348</v>
      </c>
      <c r="B438" s="240">
        <v>72</v>
      </c>
      <c r="C438" s="240" t="s">
        <v>92</v>
      </c>
      <c r="D438" s="241">
        <v>2</v>
      </c>
      <c r="E438" s="242" t="s">
        <v>303</v>
      </c>
      <c r="F438" s="247"/>
      <c r="G438" s="250"/>
      <c r="H438" s="13"/>
      <c r="I438" s="13"/>
      <c r="J438" s="13"/>
    </row>
    <row r="439" ht="14.25" hidden="1" spans="1:10">
      <c r="A439" s="236">
        <v>362</v>
      </c>
      <c r="B439" s="240">
        <v>86</v>
      </c>
      <c r="C439" s="240" t="s">
        <v>92</v>
      </c>
      <c r="D439" s="241">
        <v>2</v>
      </c>
      <c r="E439" s="242" t="s">
        <v>304</v>
      </c>
      <c r="F439" s="247"/>
      <c r="G439" s="250"/>
      <c r="H439" s="13"/>
      <c r="I439" s="13"/>
      <c r="J439" s="13"/>
    </row>
    <row r="440" ht="14.25" hidden="1" spans="1:10">
      <c r="A440" s="236">
        <v>377</v>
      </c>
      <c r="B440" s="240">
        <v>101</v>
      </c>
      <c r="C440" s="240" t="s">
        <v>92</v>
      </c>
      <c r="D440" s="240">
        <v>3</v>
      </c>
      <c r="E440" s="242" t="s">
        <v>305</v>
      </c>
      <c r="F440" s="238"/>
      <c r="G440" s="255"/>
      <c r="H440" s="13"/>
      <c r="I440" s="13"/>
      <c r="J440" s="13"/>
    </row>
    <row r="441" ht="14.25" hidden="1" spans="1:10">
      <c r="A441" s="236">
        <v>378</v>
      </c>
      <c r="B441" s="240">
        <v>102</v>
      </c>
      <c r="C441" s="240" t="s">
        <v>92</v>
      </c>
      <c r="D441" s="240">
        <v>3</v>
      </c>
      <c r="E441" s="242" t="s">
        <v>306</v>
      </c>
      <c r="F441" s="238"/>
      <c r="G441" s="255"/>
      <c r="H441" s="13"/>
      <c r="I441" s="13"/>
      <c r="J441" s="13"/>
    </row>
    <row r="442" ht="14.25" hidden="1" spans="1:10">
      <c r="A442" s="236">
        <v>435</v>
      </c>
      <c r="B442" s="240">
        <v>159</v>
      </c>
      <c r="C442" s="240" t="s">
        <v>92</v>
      </c>
      <c r="D442" s="240">
        <v>3</v>
      </c>
      <c r="E442" s="242" t="s">
        <v>284</v>
      </c>
      <c r="F442" s="247"/>
      <c r="G442" s="250"/>
      <c r="H442" s="13"/>
      <c r="I442" s="13"/>
      <c r="J442" s="13"/>
    </row>
    <row r="443" ht="14.25" hidden="1" spans="1:10">
      <c r="A443" s="236">
        <v>438</v>
      </c>
      <c r="B443" s="240">
        <v>162</v>
      </c>
      <c r="C443" s="240" t="s">
        <v>92</v>
      </c>
      <c r="D443" s="240">
        <v>3</v>
      </c>
      <c r="E443" s="242" t="s">
        <v>307</v>
      </c>
      <c r="F443" s="247"/>
      <c r="G443" s="250"/>
      <c r="H443" s="13"/>
      <c r="I443" s="13"/>
      <c r="J443" s="13"/>
    </row>
    <row r="444" ht="14.25" hidden="1" spans="1:10">
      <c r="A444" s="236">
        <v>439</v>
      </c>
      <c r="B444" s="240">
        <v>163</v>
      </c>
      <c r="C444" s="240" t="s">
        <v>92</v>
      </c>
      <c r="D444" s="240">
        <v>3</v>
      </c>
      <c r="E444" s="242" t="s">
        <v>308</v>
      </c>
      <c r="F444" s="247"/>
      <c r="G444" s="250"/>
      <c r="H444" s="13"/>
      <c r="I444" s="13"/>
      <c r="J444" s="13"/>
    </row>
  </sheetData>
  <autoFilter xmlns:etc="http://www.wps.cn/officeDocument/2017/etCustomData" ref="A1:J444" etc:filterBottomFollowUsedRange="0">
    <filterColumn colId="9">
      <filters>
        <filter val="10"/>
        <filter val="50"/>
        <filter val="12"/>
        <filter val="112"/>
        <filter val="392"/>
        <filter val="2252"/>
        <filter val="53"/>
        <filter val="254"/>
        <filter val="17"/>
        <filter val="18"/>
        <filter val="158"/>
        <filter val="119"/>
        <filter val="20"/>
        <filter val="60"/>
        <filter val="120"/>
        <filter val="22"/>
        <filter val="24"/>
        <filter val="25"/>
        <filter val="69"/>
        <filter val="229"/>
        <filter val="70"/>
        <filter val="32"/>
        <filter val="33"/>
        <filter val="233"/>
        <filter val="34"/>
        <filter val="38"/>
        <filter val="39"/>
        <filter val="40"/>
        <filter val="140"/>
        <filter val="180"/>
        <filter val="1"/>
        <filter val="2"/>
        <filter val="3"/>
        <filter val="603"/>
        <filter val="4"/>
        <filter val="5"/>
        <filter val="6"/>
        <filter val="46"/>
        <filter val="7"/>
        <filter val="587"/>
        <filter val="8"/>
        <filter val="248"/>
        <filter val="9"/>
        <filter val="49"/>
      </filters>
    </filterColumn>
    <extLst/>
  </autoFilter>
  <sortState ref="A306:J338">
    <sortCondition ref="F306:F338"/>
  </sortState>
  <pageMargins left="0.75" right="0.75" top="1" bottom="1" header="0.5" footer="0.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9"/>
  <sheetViews>
    <sheetView workbookViewId="0">
      <selection activeCell="G19" sqref="G19"/>
    </sheetView>
  </sheetViews>
  <sheetFormatPr defaultColWidth="9" defaultRowHeight="14.25" outlineLevelCol="5"/>
  <cols>
    <col min="1" max="1" width="6.875" style="9" customWidth="1"/>
    <col min="2" max="2" width="33.2666666666667" style="9" customWidth="1"/>
    <col min="3" max="3" width="11.75" style="213" customWidth="1"/>
    <col min="4" max="4" width="5.875" style="9" customWidth="1"/>
    <col min="5" max="5" width="13" style="113" customWidth="1"/>
    <col min="6" max="6" width="14.875" style="113" customWidth="1"/>
    <col min="7" max="7" width="15.725" style="113" customWidth="1"/>
    <col min="8" max="16384" width="9" style="113"/>
  </cols>
  <sheetData>
    <row r="1" s="9" customFormat="1" ht="28" customHeight="1" spans="1:6">
      <c r="A1" s="214" t="s">
        <v>1</v>
      </c>
      <c r="B1" s="214" t="s">
        <v>62</v>
      </c>
      <c r="C1" s="215" t="s">
        <v>309</v>
      </c>
      <c r="D1" s="214" t="s">
        <v>310</v>
      </c>
      <c r="E1" s="214" t="s">
        <v>311</v>
      </c>
      <c r="F1" s="216"/>
    </row>
    <row r="2" ht="19" customHeight="1" spans="1:6">
      <c r="A2" s="214">
        <v>1</v>
      </c>
      <c r="B2" s="214" t="s">
        <v>312</v>
      </c>
      <c r="C2" s="215">
        <f>'B-1音乐'!H8</f>
        <v>0</v>
      </c>
      <c r="D2" s="214">
        <v>1</v>
      </c>
      <c r="E2" s="217">
        <f>C2*D2</f>
        <v>0</v>
      </c>
      <c r="F2" s="218"/>
    </row>
    <row r="3" ht="19" customHeight="1" spans="1:6">
      <c r="A3" s="214">
        <v>2</v>
      </c>
      <c r="B3" s="214" t="s">
        <v>313</v>
      </c>
      <c r="C3" s="215">
        <f>'B-2学生活动、排、体室（下）古筝'!H8</f>
        <v>0</v>
      </c>
      <c r="D3" s="214">
        <v>1</v>
      </c>
      <c r="E3" s="217">
        <f>C3*D3</f>
        <v>0</v>
      </c>
      <c r="F3" s="218"/>
    </row>
    <row r="4" ht="19" customHeight="1" spans="1:6">
      <c r="A4" s="214">
        <v>3</v>
      </c>
      <c r="B4" s="214" t="s">
        <v>314</v>
      </c>
      <c r="C4" s="215">
        <f>'B-3学生活动、排、体室（下）民乐'!H18</f>
        <v>0</v>
      </c>
      <c r="D4" s="214">
        <v>1</v>
      </c>
      <c r="E4" s="217">
        <f>C4*D4</f>
        <v>0</v>
      </c>
      <c r="F4" s="218"/>
    </row>
    <row r="5" ht="19" customHeight="1" spans="1:6">
      <c r="A5" s="214">
        <v>4</v>
      </c>
      <c r="B5" s="214" t="s">
        <v>315</v>
      </c>
      <c r="C5" s="215">
        <f>'B-4书法教室'!H16</f>
        <v>0</v>
      </c>
      <c r="D5" s="214">
        <v>1</v>
      </c>
      <c r="E5" s="217">
        <f>C5*D5</f>
        <v>0</v>
      </c>
      <c r="F5" s="218"/>
    </row>
    <row r="6" s="19" customFormat="1" ht="19" customHeight="1" spans="1:6">
      <c r="A6" s="214">
        <v>5</v>
      </c>
      <c r="B6" s="180" t="s">
        <v>316</v>
      </c>
      <c r="C6" s="219">
        <f>'B-5智能书法教室'!H43</f>
        <v>0</v>
      </c>
      <c r="D6" s="180">
        <v>1</v>
      </c>
      <c r="E6" s="220">
        <f>C6*D6</f>
        <v>0</v>
      </c>
      <c r="F6" s="221"/>
    </row>
    <row r="7" ht="19" customHeight="1" spans="1:6">
      <c r="A7" s="214">
        <v>6</v>
      </c>
      <c r="B7" s="214" t="s">
        <v>317</v>
      </c>
      <c r="C7" s="215">
        <f>'B-6美术教室'!H36</f>
        <v>0</v>
      </c>
      <c r="D7" s="214">
        <v>1</v>
      </c>
      <c r="E7" s="217">
        <f t="shared" ref="E7:E16" si="0">C7*D7</f>
        <v>0</v>
      </c>
      <c r="F7" s="218"/>
    </row>
    <row r="8" ht="19" customHeight="1" spans="1:6">
      <c r="A8" s="214">
        <v>7</v>
      </c>
      <c r="B8" s="214" t="s">
        <v>318</v>
      </c>
      <c r="C8" s="215">
        <f>'B-7体育器材室'!H54</f>
        <v>0</v>
      </c>
      <c r="D8" s="214">
        <v>1</v>
      </c>
      <c r="E8" s="217">
        <f t="shared" si="0"/>
        <v>0</v>
      </c>
      <c r="F8" s="218"/>
    </row>
    <row r="9" ht="19" customHeight="1" spans="1:6">
      <c r="A9" s="214">
        <v>8</v>
      </c>
      <c r="B9" s="214" t="s">
        <v>319</v>
      </c>
      <c r="C9" s="215">
        <f>'B-8舞蹈教室'!H8</f>
        <v>0</v>
      </c>
      <c r="D9" s="214">
        <v>1</v>
      </c>
      <c r="E9" s="217">
        <f t="shared" si="0"/>
        <v>0</v>
      </c>
      <c r="F9" s="218"/>
    </row>
    <row r="10" ht="19" customHeight="1" spans="1:6">
      <c r="A10" s="214">
        <v>9</v>
      </c>
      <c r="B10" s="214" t="s">
        <v>320</v>
      </c>
      <c r="C10" s="215">
        <f>'B-9小学音乐教室'!H10</f>
        <v>0</v>
      </c>
      <c r="D10" s="214">
        <v>1</v>
      </c>
      <c r="E10" s="217">
        <f t="shared" si="0"/>
        <v>0</v>
      </c>
      <c r="F10" s="218"/>
    </row>
    <row r="11" ht="19" customHeight="1" spans="1:6">
      <c r="A11" s="214">
        <v>10</v>
      </c>
      <c r="B11" s="214" t="s">
        <v>321</v>
      </c>
      <c r="C11" s="215">
        <f>'B-10小学舞蹈教室'!H5</f>
        <v>0</v>
      </c>
      <c r="D11" s="214">
        <v>1</v>
      </c>
      <c r="E11" s="217">
        <f t="shared" si="0"/>
        <v>0</v>
      </c>
      <c r="F11" s="218"/>
    </row>
    <row r="12" ht="19" customHeight="1" spans="1:6">
      <c r="A12" s="214">
        <v>11</v>
      </c>
      <c r="B12" s="214" t="s">
        <v>322</v>
      </c>
      <c r="C12" s="215">
        <f>'B-11小学美术教室'!H26</f>
        <v>0</v>
      </c>
      <c r="D12" s="214">
        <v>1</v>
      </c>
      <c r="E12" s="217">
        <f t="shared" si="0"/>
        <v>0</v>
      </c>
      <c r="F12" s="218"/>
    </row>
    <row r="13" ht="19" customHeight="1" spans="1:6">
      <c r="A13" s="214">
        <v>12</v>
      </c>
      <c r="B13" s="214" t="s">
        <v>323</v>
      </c>
      <c r="C13" s="215">
        <f>'B-12小学书法教室'!H13</f>
        <v>0</v>
      </c>
      <c r="D13" s="214">
        <v>1</v>
      </c>
      <c r="E13" s="217">
        <f t="shared" si="0"/>
        <v>0</v>
      </c>
      <c r="F13" s="218"/>
    </row>
    <row r="14" ht="19" customHeight="1" spans="1:6">
      <c r="A14" s="214">
        <v>13</v>
      </c>
      <c r="B14" s="214" t="s">
        <v>324</v>
      </c>
      <c r="C14" s="215">
        <f>'B-13小学体育器材'!H103</f>
        <v>0</v>
      </c>
      <c r="D14" s="214">
        <v>1</v>
      </c>
      <c r="E14" s="217">
        <f t="shared" si="0"/>
        <v>0</v>
      </c>
      <c r="F14" s="218"/>
    </row>
    <row r="15" ht="19" customHeight="1" spans="1:6">
      <c r="A15" s="214">
        <v>14</v>
      </c>
      <c r="B15" s="214" t="s">
        <v>325</v>
      </c>
      <c r="C15" s="215">
        <f>'B-14学生活动室'!H8</f>
        <v>0</v>
      </c>
      <c r="D15" s="214">
        <v>1</v>
      </c>
      <c r="E15" s="217">
        <f t="shared" si="0"/>
        <v>0</v>
      </c>
      <c r="F15" s="218"/>
    </row>
    <row r="16" ht="19" customHeight="1" spans="1:6">
      <c r="A16" s="214">
        <v>15</v>
      </c>
      <c r="B16" s="214" t="s">
        <v>326</v>
      </c>
      <c r="C16" s="215">
        <f>'B-15体质测试室'!H9</f>
        <v>0</v>
      </c>
      <c r="D16" s="214">
        <v>1</v>
      </c>
      <c r="E16" s="217">
        <f t="shared" si="0"/>
        <v>0</v>
      </c>
      <c r="F16" s="218"/>
    </row>
    <row r="17" s="212" customFormat="1" ht="19" customHeight="1" spans="1:6">
      <c r="A17" s="222" t="s">
        <v>327</v>
      </c>
      <c r="B17" s="223"/>
      <c r="C17" s="224"/>
      <c r="D17" s="225"/>
      <c r="E17" s="226">
        <f>SUM(E2:E16)</f>
        <v>0</v>
      </c>
      <c r="F17" s="227"/>
    </row>
    <row r="18" ht="28" customHeight="1"/>
    <row r="19" ht="28" customHeight="1"/>
  </sheetData>
  <mergeCells count="1">
    <mergeCell ref="A17:B17"/>
  </mergeCells>
  <pageMargins left="0.75" right="0.75" top="1" bottom="1" header="0.5" footer="0.5"/>
  <pageSetup paperSize="9"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zoomScale="80" zoomScaleNormal="80" workbookViewId="0">
      <selection activeCell="M3" sqref="M3"/>
    </sheetView>
  </sheetViews>
  <sheetFormatPr defaultColWidth="9" defaultRowHeight="18.75" outlineLevelRow="7" outlineLevelCol="7"/>
  <cols>
    <col min="1" max="1" width="6.45" style="18" customWidth="1"/>
    <col min="2" max="2" width="17.0916666666667" style="18" customWidth="1"/>
    <col min="3" max="3" width="28.0916666666667" style="18" customWidth="1"/>
    <col min="4" max="4" width="63.9083333333333" style="205" customWidth="1"/>
    <col min="5" max="5" width="6.90833333333333" style="18" customWidth="1"/>
    <col min="6" max="6" width="7.09166666666667" style="18" customWidth="1"/>
    <col min="7" max="7" width="8" style="18" customWidth="1"/>
    <col min="8" max="8" width="8.36666666666667" style="18" customWidth="1"/>
    <col min="9" max="16384" width="9" style="18"/>
  </cols>
  <sheetData>
    <row r="1" ht="20.25" spans="1:8">
      <c r="A1" s="20" t="s">
        <v>328</v>
      </c>
      <c r="B1" s="20"/>
      <c r="C1" s="20"/>
      <c r="D1" s="20"/>
      <c r="E1" s="20"/>
      <c r="F1" s="20"/>
      <c r="G1" s="20"/>
      <c r="H1" s="20"/>
    </row>
    <row r="2" ht="44.15" customHeight="1" spans="1:8">
      <c r="A2" s="22" t="s">
        <v>1</v>
      </c>
      <c r="B2" s="22" t="s">
        <v>329</v>
      </c>
      <c r="C2" s="22" t="s">
        <v>330</v>
      </c>
      <c r="D2" s="206" t="s">
        <v>331</v>
      </c>
      <c r="E2" s="22" t="s">
        <v>332</v>
      </c>
      <c r="F2" s="22" t="s">
        <v>5</v>
      </c>
      <c r="G2" s="22" t="s">
        <v>333</v>
      </c>
      <c r="H2" s="22" t="s">
        <v>334</v>
      </c>
    </row>
    <row r="3" ht="408" customHeight="1" spans="1:8">
      <c r="A3" s="22">
        <v>1</v>
      </c>
      <c r="B3" s="207" t="s">
        <v>335</v>
      </c>
      <c r="C3" s="22"/>
      <c r="D3" s="46" t="s">
        <v>336</v>
      </c>
      <c r="E3" s="22" t="s">
        <v>337</v>
      </c>
      <c r="F3" s="22">
        <v>3</v>
      </c>
      <c r="G3" s="23"/>
      <c r="H3" s="22"/>
    </row>
    <row r="4" ht="266" customHeight="1" spans="1:8">
      <c r="A4" s="22">
        <v>2</v>
      </c>
      <c r="B4" s="115" t="s">
        <v>338</v>
      </c>
      <c r="C4" s="116"/>
      <c r="D4" s="208" t="s">
        <v>339</v>
      </c>
      <c r="E4" s="117" t="s">
        <v>337</v>
      </c>
      <c r="F4" s="117">
        <v>2</v>
      </c>
      <c r="G4" s="23"/>
      <c r="H4" s="11"/>
    </row>
    <row r="5" ht="161.15" customHeight="1" spans="1:8">
      <c r="A5" s="22">
        <v>4</v>
      </c>
      <c r="B5" s="209" t="s">
        <v>340</v>
      </c>
      <c r="C5" s="22"/>
      <c r="D5" s="46" t="s">
        <v>341</v>
      </c>
      <c r="E5" s="22" t="s">
        <v>337</v>
      </c>
      <c r="F5" s="22">
        <v>6</v>
      </c>
      <c r="G5" s="23"/>
      <c r="H5" s="22"/>
    </row>
    <row r="6" ht="119.15" customHeight="1" spans="1:8">
      <c r="A6" s="22">
        <v>5</v>
      </c>
      <c r="B6" s="22" t="s">
        <v>342</v>
      </c>
      <c r="C6" s="22"/>
      <c r="D6" s="46" t="s">
        <v>343</v>
      </c>
      <c r="E6" s="22" t="s">
        <v>344</v>
      </c>
      <c r="F6" s="22">
        <v>50</v>
      </c>
      <c r="G6" s="23"/>
      <c r="H6" s="22"/>
    </row>
    <row r="7" ht="160" customHeight="1" spans="1:8">
      <c r="A7" s="22">
        <v>6</v>
      </c>
      <c r="B7" s="97" t="s">
        <v>345</v>
      </c>
      <c r="C7" s="97"/>
      <c r="D7" s="43" t="s">
        <v>346</v>
      </c>
      <c r="E7" s="22" t="s">
        <v>344</v>
      </c>
      <c r="F7" s="22">
        <v>2</v>
      </c>
      <c r="G7" s="23"/>
      <c r="H7" s="22"/>
    </row>
    <row r="8" ht="52" customHeight="1" spans="1:8">
      <c r="A8" s="22"/>
      <c r="B8" s="97" t="s">
        <v>347</v>
      </c>
      <c r="C8" s="97"/>
      <c r="D8" s="210"/>
      <c r="E8" s="97"/>
      <c r="F8" s="97"/>
      <c r="G8" s="211"/>
      <c r="H8" s="22"/>
    </row>
  </sheetData>
  <mergeCells count="1">
    <mergeCell ref="A1:H1"/>
  </mergeCells>
  <pageMargins left="0.275" right="0.156944444444444" top="0.354166666666667" bottom="0.118055555555556" header="0.5" footer="0.236111111111111"/>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workbookViewId="0">
      <selection activeCell="D6" sqref="D6"/>
    </sheetView>
  </sheetViews>
  <sheetFormatPr defaultColWidth="9" defaultRowHeight="14.25" outlineLevelRow="7" outlineLevelCol="7"/>
  <cols>
    <col min="1" max="1" width="4.725" customWidth="1"/>
    <col min="2" max="3" width="22.0916666666667" customWidth="1"/>
    <col min="4" max="4" width="56.9083333333333" customWidth="1"/>
    <col min="5" max="5" width="6.90833333333333" style="113" customWidth="1"/>
    <col min="6" max="6" width="8.36666666666667" style="113" customWidth="1"/>
    <col min="7" max="7" width="8" style="113" customWidth="1"/>
    <col min="8" max="8" width="10" style="113" customWidth="1"/>
  </cols>
  <sheetData>
    <row r="1" ht="21" customHeight="1" spans="1:8">
      <c r="A1" s="1" t="s">
        <v>348</v>
      </c>
      <c r="B1" s="1"/>
      <c r="C1" s="1"/>
      <c r="D1" s="1"/>
      <c r="E1" s="1"/>
      <c r="F1" s="1"/>
      <c r="G1" s="1"/>
      <c r="H1" s="1"/>
    </row>
    <row r="2" ht="21" customHeight="1" spans="1:8">
      <c r="A2" s="2" t="s">
        <v>1</v>
      </c>
      <c r="B2" s="2" t="s">
        <v>329</v>
      </c>
      <c r="C2" s="2" t="s">
        <v>330</v>
      </c>
      <c r="D2" s="2" t="s">
        <v>331</v>
      </c>
      <c r="E2" s="11" t="s">
        <v>332</v>
      </c>
      <c r="F2" s="11" t="s">
        <v>5</v>
      </c>
      <c r="G2" s="11" t="s">
        <v>333</v>
      </c>
      <c r="H2" s="11" t="s">
        <v>334</v>
      </c>
    </row>
    <row r="3" ht="108" customHeight="1" spans="1:8">
      <c r="A3" s="2">
        <v>1</v>
      </c>
      <c r="B3" s="200" t="s">
        <v>349</v>
      </c>
      <c r="C3" s="2"/>
      <c r="D3" s="202" t="s">
        <v>350</v>
      </c>
      <c r="E3" s="11" t="s">
        <v>351</v>
      </c>
      <c r="F3" s="11">
        <v>15</v>
      </c>
      <c r="G3" s="11"/>
      <c r="H3" s="11"/>
    </row>
    <row r="4" ht="120" customHeight="1" spans="1:8">
      <c r="A4" s="2">
        <v>2</v>
      </c>
      <c r="B4" s="2" t="s">
        <v>342</v>
      </c>
      <c r="C4" s="2"/>
      <c r="D4" s="202" t="s">
        <v>352</v>
      </c>
      <c r="E4" s="11" t="s">
        <v>344</v>
      </c>
      <c r="F4" s="11">
        <v>30</v>
      </c>
      <c r="G4" s="11"/>
      <c r="H4" s="11"/>
    </row>
    <row r="5" ht="107.15" customHeight="1" spans="1:8">
      <c r="A5" s="2">
        <v>3</v>
      </c>
      <c r="B5" s="2" t="s">
        <v>353</v>
      </c>
      <c r="C5" s="2"/>
      <c r="D5" s="202" t="s">
        <v>354</v>
      </c>
      <c r="E5" s="11" t="s">
        <v>344</v>
      </c>
      <c r="F5" s="11">
        <v>30</v>
      </c>
      <c r="G5" s="14"/>
      <c r="H5" s="11"/>
    </row>
    <row r="6" ht="84" customHeight="1" spans="1:8">
      <c r="A6" s="2">
        <v>4</v>
      </c>
      <c r="B6" s="2" t="s">
        <v>355</v>
      </c>
      <c r="C6" s="2"/>
      <c r="D6" s="202" t="s">
        <v>356</v>
      </c>
      <c r="E6" s="11" t="s">
        <v>344</v>
      </c>
      <c r="F6" s="11">
        <v>16</v>
      </c>
      <c r="G6" s="14"/>
      <c r="H6" s="11"/>
    </row>
    <row r="7" ht="77.15" customHeight="1" spans="1:8">
      <c r="A7" s="2">
        <v>5</v>
      </c>
      <c r="B7" s="2" t="s">
        <v>357</v>
      </c>
      <c r="C7" s="2"/>
      <c r="D7" s="202" t="s">
        <v>358</v>
      </c>
      <c r="E7" s="11" t="s">
        <v>337</v>
      </c>
      <c r="F7" s="11">
        <v>30</v>
      </c>
      <c r="G7" s="14"/>
      <c r="H7" s="11"/>
    </row>
    <row r="8" ht="27" customHeight="1" spans="1:8">
      <c r="A8" s="203" t="s">
        <v>347</v>
      </c>
      <c r="B8" s="203"/>
      <c r="C8" s="203"/>
      <c r="D8" s="203"/>
      <c r="E8" s="204"/>
      <c r="F8" s="204"/>
      <c r="G8" s="204"/>
      <c r="H8" s="11"/>
    </row>
  </sheetData>
  <mergeCells count="1">
    <mergeCell ref="A1:H1"/>
  </mergeCells>
  <pageMargins left="0.236111111111111" right="0.236111111111111" top="0.196527777777778" bottom="0.0388888888888889" header="0.5" footer="0.236111111111111"/>
  <pageSetup paperSize="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18"/>
  <sheetViews>
    <sheetView topLeftCell="A16" workbookViewId="0">
      <selection activeCell="D17" sqref="D17"/>
    </sheetView>
  </sheetViews>
  <sheetFormatPr defaultColWidth="9" defaultRowHeight="14.25"/>
  <cols>
    <col min="1" max="1" width="4.725" customWidth="1"/>
    <col min="2" max="2" width="22.0916666666667" customWidth="1"/>
    <col min="3" max="3" width="23.45" customWidth="1"/>
    <col min="4" max="4" width="66.0916666666667" customWidth="1"/>
    <col min="5" max="5" width="5.725" style="113" customWidth="1"/>
    <col min="6" max="6" width="7.36666666666667" style="113" customWidth="1"/>
    <col min="7" max="7" width="8.36666666666667" style="113" customWidth="1"/>
    <col min="8" max="8" width="8.63333333333333" style="113" customWidth="1"/>
  </cols>
  <sheetData>
    <row r="1" ht="25.9" customHeight="1" spans="1:11">
      <c r="A1" s="1" t="s">
        <v>359</v>
      </c>
      <c r="B1" s="1"/>
      <c r="C1" s="1"/>
      <c r="D1" s="1"/>
      <c r="E1" s="10"/>
      <c r="F1" s="10"/>
      <c r="G1" s="10"/>
      <c r="H1" s="10"/>
      <c r="I1" s="201"/>
      <c r="J1" s="201"/>
      <c r="K1" s="201"/>
    </row>
    <row r="2" ht="24" customHeight="1" spans="1:8">
      <c r="A2" s="2" t="s">
        <v>1</v>
      </c>
      <c r="B2" s="2" t="s">
        <v>329</v>
      </c>
      <c r="C2" s="2" t="s">
        <v>330</v>
      </c>
      <c r="D2" s="2" t="s">
        <v>331</v>
      </c>
      <c r="E2" s="11" t="s">
        <v>5</v>
      </c>
      <c r="F2" s="11" t="s">
        <v>332</v>
      </c>
      <c r="G2" s="11" t="s">
        <v>333</v>
      </c>
      <c r="H2" s="11" t="s">
        <v>334</v>
      </c>
    </row>
    <row r="3" ht="143.15" customHeight="1" spans="1:8">
      <c r="A3" s="2">
        <v>1</v>
      </c>
      <c r="B3" s="2" t="s">
        <v>360</v>
      </c>
      <c r="C3" s="2"/>
      <c r="D3" s="106" t="s">
        <v>361</v>
      </c>
      <c r="E3" s="11">
        <v>2</v>
      </c>
      <c r="F3" s="11" t="s">
        <v>351</v>
      </c>
      <c r="G3" s="14"/>
      <c r="H3" s="11"/>
    </row>
    <row r="4" ht="181" customHeight="1" spans="1:8">
      <c r="A4" s="2">
        <v>2</v>
      </c>
      <c r="B4" s="2" t="s">
        <v>362</v>
      </c>
      <c r="C4" s="2"/>
      <c r="D4" s="106" t="s">
        <v>363</v>
      </c>
      <c r="E4" s="11">
        <v>4</v>
      </c>
      <c r="F4" s="11" t="s">
        <v>351</v>
      </c>
      <c r="G4" s="14"/>
      <c r="H4" s="11"/>
    </row>
    <row r="5" ht="229" customHeight="1" spans="1:8">
      <c r="A5" s="2">
        <v>3</v>
      </c>
      <c r="B5" s="122" t="s">
        <v>364</v>
      </c>
      <c r="C5" s="2"/>
      <c r="D5" s="106" t="s">
        <v>365</v>
      </c>
      <c r="E5" s="11">
        <v>10</v>
      </c>
      <c r="F5" s="11" t="s">
        <v>366</v>
      </c>
      <c r="G5" s="14"/>
      <c r="H5" s="11"/>
    </row>
    <row r="6" ht="108" customHeight="1" spans="1:8">
      <c r="A6" s="2">
        <v>4</v>
      </c>
      <c r="B6" s="2" t="s">
        <v>367</v>
      </c>
      <c r="C6" s="2"/>
      <c r="D6" s="106" t="s">
        <v>368</v>
      </c>
      <c r="E6" s="11">
        <v>6</v>
      </c>
      <c r="F6" s="11" t="s">
        <v>369</v>
      </c>
      <c r="G6" s="14"/>
      <c r="H6" s="11"/>
    </row>
    <row r="7" ht="116.15" customHeight="1" spans="1:8">
      <c r="A7" s="2">
        <v>5</v>
      </c>
      <c r="B7" s="200" t="s">
        <v>349</v>
      </c>
      <c r="C7" s="2"/>
      <c r="D7" s="106" t="s">
        <v>370</v>
      </c>
      <c r="E7" s="11">
        <v>4</v>
      </c>
      <c r="F7" s="11" t="s">
        <v>351</v>
      </c>
      <c r="G7" s="11"/>
      <c r="H7" s="11"/>
    </row>
    <row r="8" ht="124" customHeight="1" spans="1:8">
      <c r="A8" s="2">
        <v>6</v>
      </c>
      <c r="B8" s="2" t="s">
        <v>342</v>
      </c>
      <c r="C8" s="2"/>
      <c r="D8" s="106" t="s">
        <v>352</v>
      </c>
      <c r="E8" s="11">
        <v>30</v>
      </c>
      <c r="F8" s="11" t="s">
        <v>344</v>
      </c>
      <c r="G8" s="11"/>
      <c r="H8" s="11"/>
    </row>
    <row r="9" ht="102" customHeight="1" spans="1:8">
      <c r="A9" s="2">
        <v>7</v>
      </c>
      <c r="B9" s="2" t="s">
        <v>353</v>
      </c>
      <c r="C9" s="2"/>
      <c r="D9" s="106" t="s">
        <v>371</v>
      </c>
      <c r="E9" s="11">
        <v>6</v>
      </c>
      <c r="F9" s="11" t="s">
        <v>344</v>
      </c>
      <c r="G9" s="14"/>
      <c r="H9" s="11"/>
    </row>
    <row r="10" ht="106" customHeight="1" spans="1:8">
      <c r="A10" s="2">
        <v>8</v>
      </c>
      <c r="B10" s="2" t="s">
        <v>355</v>
      </c>
      <c r="C10" s="2"/>
      <c r="D10" s="106" t="s">
        <v>372</v>
      </c>
      <c r="E10" s="11">
        <v>30</v>
      </c>
      <c r="F10" s="11" t="s">
        <v>344</v>
      </c>
      <c r="G10" s="14"/>
      <c r="H10" s="11"/>
    </row>
    <row r="11" ht="105" customHeight="1" spans="1:8">
      <c r="A11" s="2">
        <v>9</v>
      </c>
      <c r="B11" s="2" t="s">
        <v>373</v>
      </c>
      <c r="C11" s="2"/>
      <c r="D11" s="106" t="s">
        <v>374</v>
      </c>
      <c r="E11" s="11">
        <v>30</v>
      </c>
      <c r="F11" s="11" t="s">
        <v>337</v>
      </c>
      <c r="G11" s="11"/>
      <c r="H11" s="11"/>
    </row>
    <row r="12" ht="122.15" customHeight="1" spans="1:8">
      <c r="A12" s="2">
        <v>10</v>
      </c>
      <c r="B12" s="2" t="s">
        <v>375</v>
      </c>
      <c r="C12" s="2"/>
      <c r="D12" s="106" t="s">
        <v>376</v>
      </c>
      <c r="E12" s="11">
        <v>10</v>
      </c>
      <c r="F12" s="11" t="s">
        <v>337</v>
      </c>
      <c r="G12" s="11"/>
      <c r="H12" s="11"/>
    </row>
    <row r="13" ht="100" customHeight="1" spans="1:8">
      <c r="A13" s="2">
        <v>11</v>
      </c>
      <c r="B13" s="2" t="s">
        <v>375</v>
      </c>
      <c r="C13" s="2"/>
      <c r="D13" s="106" t="s">
        <v>377</v>
      </c>
      <c r="E13" s="11">
        <v>10</v>
      </c>
      <c r="F13" s="11" t="s">
        <v>337</v>
      </c>
      <c r="G13" s="11"/>
      <c r="H13" s="11"/>
    </row>
    <row r="14" ht="103.15" customHeight="1" spans="1:8">
      <c r="A14" s="2">
        <v>12</v>
      </c>
      <c r="B14" s="2" t="s">
        <v>357</v>
      </c>
      <c r="C14" s="2"/>
      <c r="D14" s="106" t="s">
        <v>358</v>
      </c>
      <c r="E14" s="11">
        <v>10</v>
      </c>
      <c r="F14" s="11" t="s">
        <v>337</v>
      </c>
      <c r="G14" s="14"/>
      <c r="H14" s="11"/>
    </row>
    <row r="15" ht="137.15" customHeight="1" spans="1:8">
      <c r="A15" s="2">
        <v>13</v>
      </c>
      <c r="B15" s="2" t="s">
        <v>378</v>
      </c>
      <c r="C15" s="2"/>
      <c r="D15" s="106" t="s">
        <v>379</v>
      </c>
      <c r="E15" s="11">
        <v>2</v>
      </c>
      <c r="F15" s="11" t="s">
        <v>337</v>
      </c>
      <c r="G15" s="11"/>
      <c r="H15" s="11"/>
    </row>
    <row r="16" ht="172" customHeight="1" spans="1:8">
      <c r="A16" s="2">
        <v>14</v>
      </c>
      <c r="B16" s="2" t="s">
        <v>380</v>
      </c>
      <c r="C16" s="2"/>
      <c r="D16" s="106" t="s">
        <v>381</v>
      </c>
      <c r="E16" s="11">
        <v>16</v>
      </c>
      <c r="F16" s="11" t="s">
        <v>337</v>
      </c>
      <c r="G16" s="11"/>
      <c r="H16" s="11"/>
    </row>
    <row r="17" ht="175" customHeight="1" spans="1:8">
      <c r="A17" s="2">
        <v>15</v>
      </c>
      <c r="B17" s="2" t="s">
        <v>382</v>
      </c>
      <c r="C17" s="2"/>
      <c r="D17" s="106" t="s">
        <v>383</v>
      </c>
      <c r="E17" s="11">
        <v>4</v>
      </c>
      <c r="F17" s="11" t="s">
        <v>337</v>
      </c>
      <c r="G17" s="11"/>
      <c r="H17" s="11"/>
    </row>
    <row r="18" ht="43" customHeight="1" spans="1:8">
      <c r="A18" s="2" t="s">
        <v>347</v>
      </c>
      <c r="B18" s="2"/>
      <c r="C18" s="2"/>
      <c r="D18" s="2"/>
      <c r="E18" s="11"/>
      <c r="F18" s="11"/>
      <c r="G18" s="11"/>
      <c r="H18" s="11"/>
    </row>
  </sheetData>
  <mergeCells count="3">
    <mergeCell ref="A1:H1"/>
    <mergeCell ref="I1:K1"/>
    <mergeCell ref="A18:G18"/>
  </mergeCells>
  <pageMargins left="0.236111111111111" right="0.196527777777778" top="0.118055555555556" bottom="0.0388888888888889" header="0.5" footer="0.196527777777778"/>
  <pageSetup paperSize="9" orientation="landscape"/>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0"/>
  <sheetViews>
    <sheetView topLeftCell="A3" workbookViewId="0">
      <selection activeCell="A1" sqref="A1:H1"/>
    </sheetView>
  </sheetViews>
  <sheetFormatPr defaultColWidth="9" defaultRowHeight="13.5" outlineLevelCol="7"/>
  <cols>
    <col min="1" max="1" width="4.90833333333333" style="18" customWidth="1"/>
    <col min="2" max="2" width="12" style="18" customWidth="1"/>
    <col min="3" max="3" width="15.3666666666667" style="18" customWidth="1"/>
    <col min="4" max="4" width="85.45" style="37" customWidth="1"/>
    <col min="5" max="5" width="5.26666666666667" style="18" customWidth="1"/>
    <col min="6" max="6" width="5.90833333333333" style="18" customWidth="1"/>
    <col min="7" max="7" width="7.26666666666667" style="18" customWidth="1"/>
    <col min="8" max="8" width="8.63333333333333" style="18" customWidth="1"/>
    <col min="9" max="16384" width="9" style="18"/>
  </cols>
  <sheetData>
    <row r="1" ht="42" customHeight="1" spans="1:8">
      <c r="A1" s="196" t="s">
        <v>384</v>
      </c>
      <c r="B1" s="197"/>
      <c r="C1" s="197"/>
      <c r="D1" s="197"/>
      <c r="E1" s="197"/>
      <c r="F1" s="197"/>
      <c r="G1" s="197"/>
      <c r="H1" s="198"/>
    </row>
    <row r="2" ht="28" customHeight="1" spans="1:8">
      <c r="A2" s="86" t="s">
        <v>1</v>
      </c>
      <c r="B2" s="86" t="s">
        <v>329</v>
      </c>
      <c r="C2" s="86" t="s">
        <v>330</v>
      </c>
      <c r="D2" s="86" t="s">
        <v>331</v>
      </c>
      <c r="E2" s="137" t="s">
        <v>332</v>
      </c>
      <c r="F2" s="137" t="s">
        <v>5</v>
      </c>
      <c r="G2" s="137" t="s">
        <v>333</v>
      </c>
      <c r="H2" s="137" t="s">
        <v>309</v>
      </c>
    </row>
    <row r="3" ht="409" customHeight="1" spans="1:8">
      <c r="A3" s="22">
        <v>1</v>
      </c>
      <c r="B3" s="191" t="s">
        <v>385</v>
      </c>
      <c r="C3" s="24" t="str">
        <f>_xlfn.DISPIMG("ID_5CEAE342A81F4B89843783D601DA35D8",1)</f>
        <v>=DISPIMG("ID_5CEAE342A81F4B89843783D601DA35D8",1)</v>
      </c>
      <c r="D3" s="110" t="s">
        <v>386</v>
      </c>
      <c r="E3" s="26" t="s">
        <v>337</v>
      </c>
      <c r="F3" s="26">
        <v>1</v>
      </c>
      <c r="G3" s="26"/>
      <c r="H3" s="26"/>
    </row>
    <row r="4" ht="92.15" customHeight="1" spans="1:8">
      <c r="A4" s="22">
        <v>2</v>
      </c>
      <c r="B4" s="46" t="s">
        <v>387</v>
      </c>
      <c r="C4" s="22" t="str">
        <f>_xlfn.DISPIMG("ID_6E494B1D04334C2E9FA722D25E03FE55",1)</f>
        <v>=DISPIMG("ID_6E494B1D04334C2E9FA722D25E03FE55",1)</v>
      </c>
      <c r="D4" s="190" t="s">
        <v>388</v>
      </c>
      <c r="E4" s="26" t="s">
        <v>337</v>
      </c>
      <c r="F4" s="26">
        <v>10</v>
      </c>
      <c r="G4" s="23"/>
      <c r="H4" s="26"/>
    </row>
    <row r="5" ht="147" customHeight="1" spans="1:8">
      <c r="A5" s="22">
        <v>3</v>
      </c>
      <c r="B5" s="46" t="s">
        <v>389</v>
      </c>
      <c r="C5" s="22" t="str">
        <f>_xlfn.DISPIMG("ID_E857CF1A5D144D5290F2BE838E801C6A",1)</f>
        <v>=DISPIMG("ID_E857CF1A5D144D5290F2BE838E801C6A",1)</v>
      </c>
      <c r="D5" s="110" t="s">
        <v>390</v>
      </c>
      <c r="E5" s="26" t="s">
        <v>337</v>
      </c>
      <c r="F5" s="26">
        <v>4</v>
      </c>
      <c r="G5" s="23"/>
      <c r="H5" s="26"/>
    </row>
    <row r="6" ht="75.75" spans="1:8">
      <c r="A6" s="22">
        <v>4</v>
      </c>
      <c r="B6" s="46" t="s">
        <v>391</v>
      </c>
      <c r="C6" s="22" t="str">
        <f>_xlfn.DISPIMG("ID_2CE16C33849E406FA67BEB8F1C2D92C4",1)</f>
        <v>=DISPIMG("ID_2CE16C33849E406FA67BEB8F1C2D92C4",1)</v>
      </c>
      <c r="D6" s="110" t="s">
        <v>392</v>
      </c>
      <c r="E6" s="26" t="s">
        <v>337</v>
      </c>
      <c r="F6" s="26">
        <v>110</v>
      </c>
      <c r="G6" s="23"/>
      <c r="H6" s="26"/>
    </row>
    <row r="7" ht="83" customHeight="1" spans="1:8">
      <c r="A7" s="22">
        <v>5</v>
      </c>
      <c r="B7" s="46" t="s">
        <v>393</v>
      </c>
      <c r="C7" s="22" t="str">
        <f>_xlfn.DISPIMG("ID_0B2D0D3442014492BF1E3DCDE7C1710E",1)</f>
        <v>=DISPIMG("ID_0B2D0D3442014492BF1E3DCDE7C1710E",1)</v>
      </c>
      <c r="D7" s="110" t="s">
        <v>394</v>
      </c>
      <c r="E7" s="26" t="s">
        <v>395</v>
      </c>
      <c r="F7" s="26">
        <v>60</v>
      </c>
      <c r="G7" s="23"/>
      <c r="H7" s="26"/>
    </row>
    <row r="8" ht="99" customHeight="1" spans="1:8">
      <c r="A8" s="22">
        <v>6</v>
      </c>
      <c r="B8" s="28" t="s">
        <v>396</v>
      </c>
      <c r="C8" s="22" t="str">
        <f>_xlfn.DISPIMG("ID_C7373B4DB7524661B29B9782E1C3F98B",1)</f>
        <v>=DISPIMG("ID_C7373B4DB7524661B29B9782E1C3F98B",1)</v>
      </c>
      <c r="D8" s="190" t="s">
        <v>397</v>
      </c>
      <c r="E8" s="26" t="s">
        <v>398</v>
      </c>
      <c r="F8" s="26">
        <v>120</v>
      </c>
      <c r="G8" s="23"/>
      <c r="H8" s="26"/>
    </row>
    <row r="9" ht="56" customHeight="1" spans="1:8">
      <c r="A9" s="22">
        <v>7</v>
      </c>
      <c r="B9" s="46" t="s">
        <v>399</v>
      </c>
      <c r="C9" s="22" t="str">
        <f>_xlfn.DISPIMG("ID_77EACF7645C542AC91532921AC8BBBF6",1)</f>
        <v>=DISPIMG("ID_77EACF7645C542AC91532921AC8BBBF6",1)</v>
      </c>
      <c r="D9" s="110" t="s">
        <v>400</v>
      </c>
      <c r="E9" s="26" t="s">
        <v>398</v>
      </c>
      <c r="F9" s="26">
        <v>200</v>
      </c>
      <c r="G9" s="23"/>
      <c r="H9" s="26"/>
    </row>
    <row r="10" ht="56" customHeight="1" spans="1:8">
      <c r="A10" s="22">
        <v>8</v>
      </c>
      <c r="B10" s="191" t="s">
        <v>401</v>
      </c>
      <c r="C10" s="191" t="str">
        <f>_xlfn.DISPIMG("ID_0CDCEAF91E93431AB92A863AEC4A29BA",1)</f>
        <v>=DISPIMG("ID_0CDCEAF91E93431AB92A863AEC4A29BA",1)</v>
      </c>
      <c r="D10" s="110" t="s">
        <v>402</v>
      </c>
      <c r="E10" s="26" t="s">
        <v>337</v>
      </c>
      <c r="F10" s="26">
        <v>120</v>
      </c>
      <c r="G10" s="23"/>
      <c r="H10" s="26"/>
    </row>
    <row r="11" ht="38.15" customHeight="1" spans="1:8">
      <c r="A11" s="22">
        <v>9</v>
      </c>
      <c r="B11" s="22" t="s">
        <v>403</v>
      </c>
      <c r="C11" s="22"/>
      <c r="D11" s="110" t="s">
        <v>404</v>
      </c>
      <c r="E11" s="26" t="s">
        <v>337</v>
      </c>
      <c r="F11" s="26">
        <v>60</v>
      </c>
      <c r="G11" s="23"/>
      <c r="H11" s="26"/>
    </row>
    <row r="12" ht="55" customHeight="1" spans="1:8">
      <c r="A12" s="22">
        <v>10</v>
      </c>
      <c r="B12" s="22" t="s">
        <v>405</v>
      </c>
      <c r="C12" s="22" t="str">
        <f>_xlfn.DISPIMG("ID_F8891986DB0F482799E9AC7633EA0987",1)</f>
        <v>=DISPIMG("ID_F8891986DB0F482799E9AC7633EA0987",1)</v>
      </c>
      <c r="D12" s="110" t="s">
        <v>406</v>
      </c>
      <c r="E12" s="26" t="s">
        <v>407</v>
      </c>
      <c r="F12" s="26">
        <v>60</v>
      </c>
      <c r="G12" s="23"/>
      <c r="H12" s="26"/>
    </row>
    <row r="13" ht="55" customHeight="1" spans="1:8">
      <c r="A13" s="22">
        <v>11</v>
      </c>
      <c r="B13" s="191" t="s">
        <v>408</v>
      </c>
      <c r="C13" s="23" t="str">
        <f>_xlfn.DISPIMG("ID_539B34FAA03447FC88CE2BA3B7091388",1)</f>
        <v>=DISPIMG("ID_539B34FAA03447FC88CE2BA3B7091388",1)</v>
      </c>
      <c r="D13" s="110" t="s">
        <v>409</v>
      </c>
      <c r="E13" s="26" t="s">
        <v>395</v>
      </c>
      <c r="F13" s="26">
        <v>120</v>
      </c>
      <c r="G13" s="23"/>
      <c r="H13" s="26"/>
    </row>
    <row r="14" ht="55" customHeight="1" spans="1:8">
      <c r="A14" s="22">
        <v>12</v>
      </c>
      <c r="B14" s="191" t="s">
        <v>410</v>
      </c>
      <c r="C14" s="23" t="str">
        <f>_xlfn.DISPIMG("ID_81CF517B8D874A7FAFBED1C98C06C042",1)</f>
        <v>=DISPIMG("ID_81CF517B8D874A7FAFBED1C98C06C042",1)</v>
      </c>
      <c r="D14" s="110" t="s">
        <v>411</v>
      </c>
      <c r="E14" s="26" t="s">
        <v>337</v>
      </c>
      <c r="F14" s="26">
        <v>120</v>
      </c>
      <c r="G14" s="23"/>
      <c r="H14" s="26"/>
    </row>
    <row r="15" ht="89.15" customHeight="1" spans="1:8">
      <c r="A15" s="22">
        <v>13</v>
      </c>
      <c r="B15" s="43" t="s">
        <v>412</v>
      </c>
      <c r="C15" s="22" t="str">
        <f>_xlfn.DISPIMG("ID_5ACDD3955B6D4DB6923B57931C59915B",1)</f>
        <v>=DISPIMG("ID_5ACDD3955B6D4DB6923B57931C59915B",1)</v>
      </c>
      <c r="D15" s="110" t="s">
        <v>413</v>
      </c>
      <c r="E15" s="26" t="s">
        <v>395</v>
      </c>
      <c r="F15" s="26">
        <v>2</v>
      </c>
      <c r="G15" s="23"/>
      <c r="H15" s="26"/>
    </row>
    <row r="16" ht="30" customHeight="1" spans="1:8">
      <c r="A16" s="24"/>
      <c r="B16" s="25"/>
      <c r="C16" s="24"/>
      <c r="D16" s="152"/>
      <c r="E16" s="199"/>
      <c r="F16" s="199"/>
      <c r="G16" s="199"/>
      <c r="H16" s="199"/>
    </row>
    <row r="17" ht="14.25" spans="2:8">
      <c r="B17" s="28"/>
      <c r="E17" s="19"/>
      <c r="F17" s="19"/>
      <c r="G17" s="19"/>
      <c r="H17" s="19"/>
    </row>
    <row r="18" ht="14.25" spans="2:8">
      <c r="B18" s="28"/>
      <c r="E18" s="19"/>
      <c r="F18" s="19"/>
      <c r="G18" s="19"/>
      <c r="H18" s="19"/>
    </row>
    <row r="19" ht="14.25" spans="2:8">
      <c r="B19" s="28"/>
      <c r="E19" s="19"/>
      <c r="F19" s="19"/>
      <c r="G19" s="19"/>
      <c r="H19" s="19"/>
    </row>
    <row r="20" ht="14.25" spans="2:8">
      <c r="B20" s="28"/>
      <c r="E20" s="19"/>
      <c r="F20" s="19"/>
      <c r="G20" s="19"/>
      <c r="H20" s="19"/>
    </row>
  </sheetData>
  <mergeCells count="1">
    <mergeCell ref="A1:H1"/>
  </mergeCells>
  <pageMargins left="0.275" right="0.275" top="0.275" bottom="0.156944444444444" header="0.5" footer="0.118055555555556"/>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43"/>
  <sheetViews>
    <sheetView topLeftCell="A5" workbookViewId="0">
      <selection activeCell="A1" sqref="A1:H1"/>
    </sheetView>
  </sheetViews>
  <sheetFormatPr defaultColWidth="9" defaultRowHeight="13.5" outlineLevelCol="7"/>
  <cols>
    <col min="1" max="1" width="6.775" style="18" customWidth="1"/>
    <col min="2" max="2" width="7.66666666666667" style="18" customWidth="1"/>
    <col min="3" max="3" width="9" style="18"/>
    <col min="4" max="4" width="82.75" style="18" customWidth="1"/>
    <col min="5" max="5" width="7.36666666666667" style="18" customWidth="1"/>
    <col min="6" max="16384" width="9" style="18"/>
  </cols>
  <sheetData>
    <row r="1" ht="18.75" spans="1:8">
      <c r="A1" s="173" t="s">
        <v>414</v>
      </c>
      <c r="B1" s="174"/>
      <c r="C1" s="174"/>
      <c r="D1" s="174"/>
      <c r="E1" s="174"/>
      <c r="F1" s="174"/>
      <c r="G1" s="174"/>
      <c r="H1" s="175"/>
    </row>
    <row r="2" spans="1:8">
      <c r="A2" s="176" t="s">
        <v>1</v>
      </c>
      <c r="B2" s="176" t="s">
        <v>415</v>
      </c>
      <c r="C2" s="176" t="s">
        <v>416</v>
      </c>
      <c r="D2" s="176" t="s">
        <v>417</v>
      </c>
      <c r="E2" s="176" t="s">
        <v>332</v>
      </c>
      <c r="F2" s="176" t="s">
        <v>5</v>
      </c>
      <c r="G2" s="176" t="s">
        <v>333</v>
      </c>
      <c r="H2" s="176" t="s">
        <v>309</v>
      </c>
    </row>
    <row r="3" spans="1:8">
      <c r="A3" s="177" t="s">
        <v>418</v>
      </c>
      <c r="B3" s="178"/>
      <c r="C3" s="178"/>
      <c r="D3" s="178"/>
      <c r="E3" s="179"/>
      <c r="F3" s="180"/>
      <c r="G3" s="180"/>
      <c r="H3" s="181"/>
    </row>
    <row r="4" ht="218.15" customHeight="1" spans="1:8">
      <c r="A4" s="182">
        <v>1</v>
      </c>
      <c r="B4" s="183" t="s">
        <v>419</v>
      </c>
      <c r="C4" s="33" t="s">
        <v>420</v>
      </c>
      <c r="D4" s="184" t="s">
        <v>421</v>
      </c>
      <c r="E4" s="185" t="s">
        <v>422</v>
      </c>
      <c r="F4" s="186">
        <v>1</v>
      </c>
      <c r="G4" s="186"/>
      <c r="H4" s="186"/>
    </row>
    <row r="5" ht="189" customHeight="1" spans="1:8">
      <c r="A5" s="182">
        <v>2</v>
      </c>
      <c r="B5" s="187"/>
      <c r="C5" s="33" t="s">
        <v>423</v>
      </c>
      <c r="D5" s="184" t="s">
        <v>424</v>
      </c>
      <c r="E5" s="185" t="s">
        <v>351</v>
      </c>
      <c r="F5" s="186">
        <v>1</v>
      </c>
      <c r="G5" s="186"/>
      <c r="H5" s="186"/>
    </row>
    <row r="6" ht="103" customHeight="1" spans="1:8">
      <c r="A6" s="182">
        <v>3</v>
      </c>
      <c r="B6" s="188"/>
      <c r="C6" s="33" t="s">
        <v>425</v>
      </c>
      <c r="D6" s="184" t="s">
        <v>426</v>
      </c>
      <c r="E6" s="185" t="s">
        <v>351</v>
      </c>
      <c r="F6" s="186">
        <v>1</v>
      </c>
      <c r="G6" s="186"/>
      <c r="H6" s="186"/>
    </row>
    <row r="7" ht="102" customHeight="1" spans="1:8">
      <c r="A7" s="182">
        <v>4</v>
      </c>
      <c r="B7" s="183" t="s">
        <v>427</v>
      </c>
      <c r="C7" s="33" t="s">
        <v>428</v>
      </c>
      <c r="D7" s="33" t="s">
        <v>429</v>
      </c>
      <c r="E7" s="185" t="s">
        <v>430</v>
      </c>
      <c r="F7" s="186">
        <v>1</v>
      </c>
      <c r="G7" s="186"/>
      <c r="H7" s="186"/>
    </row>
    <row r="8" ht="336" spans="1:8">
      <c r="A8" s="182">
        <v>5</v>
      </c>
      <c r="B8" s="187"/>
      <c r="C8" s="33" t="s">
        <v>431</v>
      </c>
      <c r="D8" s="189" t="s">
        <v>432</v>
      </c>
      <c r="E8" s="186" t="s">
        <v>337</v>
      </c>
      <c r="F8" s="186">
        <v>1</v>
      </c>
      <c r="G8" s="186"/>
      <c r="H8" s="186"/>
    </row>
    <row r="9" ht="209.15" customHeight="1" spans="1:8">
      <c r="A9" s="182">
        <v>6</v>
      </c>
      <c r="B9" s="187"/>
      <c r="C9" s="110" t="s">
        <v>433</v>
      </c>
      <c r="D9" s="184" t="s">
        <v>434</v>
      </c>
      <c r="E9" s="180" t="s">
        <v>337</v>
      </c>
      <c r="F9" s="180">
        <v>1</v>
      </c>
      <c r="G9" s="180"/>
      <c r="H9" s="186"/>
    </row>
    <row r="10" ht="204" spans="1:8">
      <c r="A10" s="182">
        <v>7</v>
      </c>
      <c r="B10" s="187"/>
      <c r="C10" s="110" t="s">
        <v>435</v>
      </c>
      <c r="D10" s="184" t="s">
        <v>436</v>
      </c>
      <c r="E10" s="180" t="s">
        <v>337</v>
      </c>
      <c r="F10" s="180">
        <v>1</v>
      </c>
      <c r="G10" s="180"/>
      <c r="H10" s="186"/>
    </row>
    <row r="11" ht="209.15" customHeight="1" spans="1:8">
      <c r="A11" s="182">
        <v>8</v>
      </c>
      <c r="B11" s="187"/>
      <c r="C11" s="33" t="s">
        <v>437</v>
      </c>
      <c r="D11" s="184" t="s">
        <v>438</v>
      </c>
      <c r="E11" s="185" t="s">
        <v>337</v>
      </c>
      <c r="F11" s="186">
        <v>1</v>
      </c>
      <c r="G11" s="186"/>
      <c r="H11" s="186"/>
    </row>
    <row r="12" ht="192" spans="1:8">
      <c r="A12" s="182">
        <v>9</v>
      </c>
      <c r="B12" s="187"/>
      <c r="C12" s="190" t="s">
        <v>439</v>
      </c>
      <c r="D12" s="33" t="s">
        <v>440</v>
      </c>
      <c r="E12" s="185" t="s">
        <v>337</v>
      </c>
      <c r="F12" s="186">
        <v>1</v>
      </c>
      <c r="G12" s="186"/>
      <c r="H12" s="186"/>
    </row>
    <row r="13" ht="202" customHeight="1" spans="1:8">
      <c r="A13" s="182">
        <v>10</v>
      </c>
      <c r="B13" s="187"/>
      <c r="C13" s="110" t="s">
        <v>441</v>
      </c>
      <c r="D13" s="184" t="s">
        <v>442</v>
      </c>
      <c r="E13" s="180" t="s">
        <v>337</v>
      </c>
      <c r="F13" s="180">
        <v>1</v>
      </c>
      <c r="G13" s="180"/>
      <c r="H13" s="186"/>
    </row>
    <row r="14" ht="204" spans="1:8">
      <c r="A14" s="182">
        <v>11</v>
      </c>
      <c r="B14" s="187"/>
      <c r="C14" s="33" t="s">
        <v>443</v>
      </c>
      <c r="D14" s="184" t="s">
        <v>444</v>
      </c>
      <c r="E14" s="185" t="s">
        <v>337</v>
      </c>
      <c r="F14" s="186">
        <v>1</v>
      </c>
      <c r="G14" s="186"/>
      <c r="H14" s="186"/>
    </row>
    <row r="15" ht="111" customHeight="1" spans="1:8">
      <c r="A15" s="182">
        <v>12</v>
      </c>
      <c r="B15" s="182" t="s">
        <v>445</v>
      </c>
      <c r="C15" s="33" t="s">
        <v>446</v>
      </c>
      <c r="D15" s="33" t="s">
        <v>447</v>
      </c>
      <c r="E15" s="191" t="s">
        <v>337</v>
      </c>
      <c r="F15" s="191">
        <v>1</v>
      </c>
      <c r="G15" s="191"/>
      <c r="H15" s="186"/>
    </row>
    <row r="16" ht="144" spans="1:8">
      <c r="A16" s="182">
        <v>13</v>
      </c>
      <c r="B16" s="182"/>
      <c r="C16" s="110" t="s">
        <v>448</v>
      </c>
      <c r="D16" s="110" t="s">
        <v>449</v>
      </c>
      <c r="E16" s="191" t="s">
        <v>337</v>
      </c>
      <c r="F16" s="191">
        <v>1</v>
      </c>
      <c r="G16" s="186"/>
      <c r="H16" s="186"/>
    </row>
    <row r="17" ht="139" customHeight="1" spans="1:8">
      <c r="A17" s="182">
        <v>14</v>
      </c>
      <c r="B17" s="182"/>
      <c r="C17" s="33" t="s">
        <v>450</v>
      </c>
      <c r="D17" s="184" t="s">
        <v>451</v>
      </c>
      <c r="E17" s="186" t="s">
        <v>337</v>
      </c>
      <c r="F17" s="186">
        <v>1</v>
      </c>
      <c r="G17" s="186"/>
      <c r="H17" s="186"/>
    </row>
    <row r="18" ht="108" spans="1:8">
      <c r="A18" s="182">
        <v>15</v>
      </c>
      <c r="B18" s="187" t="s">
        <v>452</v>
      </c>
      <c r="C18" s="33" t="s">
        <v>453</v>
      </c>
      <c r="D18" s="184" t="s">
        <v>454</v>
      </c>
      <c r="E18" s="185" t="s">
        <v>337</v>
      </c>
      <c r="F18" s="186">
        <v>1</v>
      </c>
      <c r="G18" s="186"/>
      <c r="H18" s="186"/>
    </row>
    <row r="19" ht="189" customHeight="1" spans="1:8">
      <c r="A19" s="182">
        <v>16</v>
      </c>
      <c r="B19" s="187"/>
      <c r="C19" s="33" t="s">
        <v>455</v>
      </c>
      <c r="D19" s="33" t="s">
        <v>456</v>
      </c>
      <c r="E19" s="191" t="s">
        <v>337</v>
      </c>
      <c r="F19" s="186">
        <v>1</v>
      </c>
      <c r="G19" s="186"/>
      <c r="H19" s="186"/>
    </row>
    <row r="20" ht="70" customHeight="1" spans="1:8">
      <c r="A20" s="182">
        <v>17</v>
      </c>
      <c r="B20" s="187"/>
      <c r="C20" s="33" t="s">
        <v>457</v>
      </c>
      <c r="D20" s="184" t="s">
        <v>458</v>
      </c>
      <c r="E20" s="186" t="s">
        <v>337</v>
      </c>
      <c r="F20" s="186">
        <v>1</v>
      </c>
      <c r="G20" s="186"/>
      <c r="H20" s="186"/>
    </row>
    <row r="21" spans="1:8">
      <c r="A21" s="177" t="s">
        <v>459</v>
      </c>
      <c r="B21" s="178"/>
      <c r="C21" s="178"/>
      <c r="D21" s="178"/>
      <c r="E21" s="179"/>
      <c r="F21" s="180"/>
      <c r="G21" s="180"/>
      <c r="H21" s="186"/>
    </row>
    <row r="22" ht="180" customHeight="1" spans="1:8">
      <c r="A22" s="182">
        <v>18</v>
      </c>
      <c r="B22" s="183" t="s">
        <v>460</v>
      </c>
      <c r="C22" s="110" t="s">
        <v>461</v>
      </c>
      <c r="D22" s="110" t="s">
        <v>462</v>
      </c>
      <c r="E22" s="185" t="s">
        <v>337</v>
      </c>
      <c r="F22" s="186">
        <v>25</v>
      </c>
      <c r="G22" s="186"/>
      <c r="H22" s="186"/>
    </row>
    <row r="23" ht="120" spans="1:8">
      <c r="A23" s="182">
        <v>19</v>
      </c>
      <c r="B23" s="187"/>
      <c r="C23" s="33" t="s">
        <v>463</v>
      </c>
      <c r="D23" s="33" t="s">
        <v>464</v>
      </c>
      <c r="E23" s="185" t="s">
        <v>351</v>
      </c>
      <c r="F23" s="186">
        <v>50</v>
      </c>
      <c r="G23" s="186"/>
      <c r="H23" s="186"/>
    </row>
    <row r="24" ht="96" customHeight="1" spans="1:8">
      <c r="A24" s="182">
        <v>20</v>
      </c>
      <c r="B24" s="187"/>
      <c r="C24" s="110" t="s">
        <v>465</v>
      </c>
      <c r="D24" s="110" t="s">
        <v>466</v>
      </c>
      <c r="E24" s="185" t="s">
        <v>422</v>
      </c>
      <c r="F24" s="186">
        <v>25</v>
      </c>
      <c r="G24" s="186"/>
      <c r="H24" s="186"/>
    </row>
    <row r="25" ht="48" spans="1:8">
      <c r="A25" s="182">
        <v>21</v>
      </c>
      <c r="B25" s="188"/>
      <c r="C25" s="33" t="s">
        <v>467</v>
      </c>
      <c r="D25" s="192" t="s">
        <v>468</v>
      </c>
      <c r="E25" s="185" t="s">
        <v>422</v>
      </c>
      <c r="F25" s="186">
        <v>51</v>
      </c>
      <c r="G25" s="186"/>
      <c r="H25" s="186"/>
    </row>
    <row r="26" spans="1:8">
      <c r="A26" s="182">
        <v>22</v>
      </c>
      <c r="B26" s="183" t="s">
        <v>469</v>
      </c>
      <c r="C26" s="110" t="s">
        <v>470</v>
      </c>
      <c r="D26" s="110" t="s">
        <v>471</v>
      </c>
      <c r="E26" s="193" t="s">
        <v>472</v>
      </c>
      <c r="F26" s="186">
        <v>50</v>
      </c>
      <c r="G26" s="186"/>
      <c r="H26" s="186"/>
    </row>
    <row r="27" spans="1:8">
      <c r="A27" s="182">
        <v>23</v>
      </c>
      <c r="B27" s="187"/>
      <c r="C27" s="110" t="s">
        <v>473</v>
      </c>
      <c r="D27" s="110" t="s">
        <v>474</v>
      </c>
      <c r="E27" s="193" t="s">
        <v>407</v>
      </c>
      <c r="F27" s="186">
        <v>50</v>
      </c>
      <c r="G27" s="186"/>
      <c r="H27" s="186"/>
    </row>
    <row r="28" spans="1:8">
      <c r="A28" s="182">
        <v>24</v>
      </c>
      <c r="B28" s="187"/>
      <c r="C28" s="110" t="s">
        <v>475</v>
      </c>
      <c r="D28" s="110" t="s">
        <v>476</v>
      </c>
      <c r="E28" s="193" t="s">
        <v>395</v>
      </c>
      <c r="F28" s="186">
        <v>25</v>
      </c>
      <c r="G28" s="186"/>
      <c r="H28" s="186"/>
    </row>
    <row r="29" spans="1:8">
      <c r="A29" s="182">
        <v>25</v>
      </c>
      <c r="B29" s="187"/>
      <c r="C29" s="110" t="s">
        <v>477</v>
      </c>
      <c r="D29" s="110" t="s">
        <v>478</v>
      </c>
      <c r="E29" s="193" t="s">
        <v>479</v>
      </c>
      <c r="F29" s="186">
        <v>50</v>
      </c>
      <c r="G29" s="186"/>
      <c r="H29" s="186"/>
    </row>
    <row r="30" spans="1:8">
      <c r="A30" s="182">
        <v>26</v>
      </c>
      <c r="B30" s="187"/>
      <c r="C30" s="110" t="s">
        <v>480</v>
      </c>
      <c r="D30" s="110" t="s">
        <v>481</v>
      </c>
      <c r="E30" s="186" t="s">
        <v>395</v>
      </c>
      <c r="F30" s="186">
        <v>25</v>
      </c>
      <c r="G30" s="186"/>
      <c r="H30" s="186"/>
    </row>
    <row r="31" spans="1:8">
      <c r="A31" s="182">
        <v>27</v>
      </c>
      <c r="B31" s="188"/>
      <c r="C31" s="110" t="s">
        <v>482</v>
      </c>
      <c r="D31" s="110" t="s">
        <v>483</v>
      </c>
      <c r="E31" s="193" t="s">
        <v>484</v>
      </c>
      <c r="F31" s="186">
        <v>50</v>
      </c>
      <c r="G31" s="186"/>
      <c r="H31" s="186"/>
    </row>
    <row r="32" ht="163" customHeight="1" spans="1:8">
      <c r="A32" s="182">
        <v>28</v>
      </c>
      <c r="B32" s="183" t="s">
        <v>485</v>
      </c>
      <c r="C32" s="33" t="s">
        <v>486</v>
      </c>
      <c r="D32" s="110" t="s">
        <v>487</v>
      </c>
      <c r="E32" s="193" t="s">
        <v>488</v>
      </c>
      <c r="F32" s="186">
        <v>50</v>
      </c>
      <c r="G32" s="186"/>
      <c r="H32" s="186"/>
    </row>
    <row r="33" ht="135" customHeight="1" spans="1:8">
      <c r="A33" s="182">
        <v>29</v>
      </c>
      <c r="B33" s="187"/>
      <c r="C33" s="33" t="s">
        <v>437</v>
      </c>
      <c r="D33" s="184" t="s">
        <v>489</v>
      </c>
      <c r="E33" s="193" t="s">
        <v>488</v>
      </c>
      <c r="F33" s="186">
        <v>50</v>
      </c>
      <c r="G33" s="186"/>
      <c r="H33" s="186"/>
    </row>
    <row r="34" ht="164.5" customHeight="1" spans="1:8">
      <c r="A34" s="182">
        <v>30</v>
      </c>
      <c r="B34" s="187"/>
      <c r="C34" s="33" t="s">
        <v>443</v>
      </c>
      <c r="D34" s="184" t="s">
        <v>490</v>
      </c>
      <c r="E34" s="193" t="s">
        <v>488</v>
      </c>
      <c r="F34" s="186">
        <v>50</v>
      </c>
      <c r="G34" s="186"/>
      <c r="H34" s="186"/>
    </row>
    <row r="35" ht="120" spans="1:8">
      <c r="A35" s="182">
        <v>31</v>
      </c>
      <c r="B35" s="187"/>
      <c r="C35" s="110" t="s">
        <v>491</v>
      </c>
      <c r="D35" s="184" t="s">
        <v>492</v>
      </c>
      <c r="E35" s="193" t="s">
        <v>488</v>
      </c>
      <c r="F35" s="186">
        <v>50</v>
      </c>
      <c r="G35" s="186"/>
      <c r="H35" s="186"/>
    </row>
    <row r="36" ht="85" customHeight="1" spans="1:8">
      <c r="A36" s="182">
        <v>32</v>
      </c>
      <c r="B36" s="187"/>
      <c r="C36" s="110" t="s">
        <v>493</v>
      </c>
      <c r="D36" s="33" t="s">
        <v>494</v>
      </c>
      <c r="E36" s="193" t="s">
        <v>488</v>
      </c>
      <c r="F36" s="186">
        <v>50</v>
      </c>
      <c r="G36" s="186"/>
      <c r="H36" s="186"/>
    </row>
    <row r="37" ht="120" spans="1:8">
      <c r="A37" s="182">
        <v>33</v>
      </c>
      <c r="B37" s="187"/>
      <c r="C37" s="190" t="s">
        <v>495</v>
      </c>
      <c r="D37" s="33" t="s">
        <v>496</v>
      </c>
      <c r="E37" s="193" t="s">
        <v>488</v>
      </c>
      <c r="F37" s="186">
        <v>50</v>
      </c>
      <c r="G37" s="186"/>
      <c r="H37" s="186"/>
    </row>
    <row r="38" ht="89.15" customHeight="1" spans="1:8">
      <c r="A38" s="182">
        <v>34</v>
      </c>
      <c r="B38" s="187"/>
      <c r="C38" s="110" t="s">
        <v>497</v>
      </c>
      <c r="D38" s="184" t="s">
        <v>498</v>
      </c>
      <c r="E38" s="193" t="s">
        <v>488</v>
      </c>
      <c r="F38" s="186">
        <v>50</v>
      </c>
      <c r="G38" s="186"/>
      <c r="H38" s="186"/>
    </row>
    <row r="39" ht="60" spans="1:8">
      <c r="A39" s="182">
        <v>35</v>
      </c>
      <c r="B39" s="187"/>
      <c r="C39" s="190" t="s">
        <v>499</v>
      </c>
      <c r="D39" s="33" t="s">
        <v>500</v>
      </c>
      <c r="E39" s="193" t="s">
        <v>488</v>
      </c>
      <c r="F39" s="186">
        <v>50</v>
      </c>
      <c r="G39" s="186"/>
      <c r="H39" s="186"/>
    </row>
    <row r="40" spans="1:8">
      <c r="A40" s="177" t="s">
        <v>501</v>
      </c>
      <c r="B40" s="178"/>
      <c r="C40" s="178"/>
      <c r="D40" s="178"/>
      <c r="E40" s="179"/>
      <c r="F40" s="180"/>
      <c r="G40" s="180"/>
      <c r="H40" s="186"/>
    </row>
    <row r="41" ht="48" spans="1:8">
      <c r="A41" s="182">
        <v>36</v>
      </c>
      <c r="B41" s="182" t="s">
        <v>502</v>
      </c>
      <c r="C41" s="110" t="s">
        <v>503</v>
      </c>
      <c r="D41" s="194" t="s">
        <v>504</v>
      </c>
      <c r="E41" s="186" t="s">
        <v>430</v>
      </c>
      <c r="F41" s="186">
        <v>1</v>
      </c>
      <c r="G41" s="186"/>
      <c r="H41" s="186"/>
    </row>
    <row r="42" ht="60" spans="1:8">
      <c r="A42" s="182">
        <v>37</v>
      </c>
      <c r="B42" s="183" t="s">
        <v>505</v>
      </c>
      <c r="C42" s="194" t="s">
        <v>506</v>
      </c>
      <c r="D42" s="184" t="s">
        <v>507</v>
      </c>
      <c r="E42" s="186" t="s">
        <v>430</v>
      </c>
      <c r="F42" s="186">
        <v>1</v>
      </c>
      <c r="G42" s="193"/>
      <c r="H42" s="186"/>
    </row>
    <row r="43" spans="1:8">
      <c r="A43" s="190"/>
      <c r="B43" s="190"/>
      <c r="C43" s="190"/>
      <c r="D43" s="176" t="s">
        <v>347</v>
      </c>
      <c r="E43" s="186"/>
      <c r="F43" s="186"/>
      <c r="G43" s="195"/>
      <c r="H43" s="176"/>
    </row>
  </sheetData>
  <mergeCells count="11">
    <mergeCell ref="A1:H1"/>
    <mergeCell ref="A3:E3"/>
    <mergeCell ref="A21:E21"/>
    <mergeCell ref="A40:E40"/>
    <mergeCell ref="B4:B6"/>
    <mergeCell ref="B7:B14"/>
    <mergeCell ref="B15:B17"/>
    <mergeCell ref="B18:B20"/>
    <mergeCell ref="B22:B25"/>
    <mergeCell ref="B26:B31"/>
    <mergeCell ref="B32:B39"/>
  </mergeCells>
  <pageMargins left="0.75" right="0.75" top="1" bottom="1" header="0.5" footer="0.5"/>
  <pageSetup paperSize="9" orientation="portrait"/>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6"/>
  <sheetViews>
    <sheetView topLeftCell="A5" workbookViewId="0">
      <selection activeCell="A1" sqref="A1:H1"/>
    </sheetView>
  </sheetViews>
  <sheetFormatPr defaultColWidth="9" defaultRowHeight="14.25" outlineLevelCol="7"/>
  <cols>
    <col min="1" max="1" width="4.725" style="18" customWidth="1"/>
    <col min="2" max="2" width="10.9083333333333" style="28" customWidth="1"/>
    <col min="3" max="3" width="23.3666666666667" style="18" customWidth="1"/>
    <col min="4" max="4" width="75.725" style="37" customWidth="1"/>
    <col min="5" max="5" width="7" style="29" customWidth="1"/>
    <col min="6" max="6" width="6.725" style="29" customWidth="1"/>
    <col min="7" max="7" width="7.63333333333333" style="29" customWidth="1"/>
    <col min="8" max="8" width="8.36666666666667" style="29" customWidth="1"/>
    <col min="9" max="16384" width="9" style="18"/>
  </cols>
  <sheetData>
    <row r="1" ht="40" customHeight="1" spans="1:8">
      <c r="A1" s="155" t="s">
        <v>508</v>
      </c>
      <c r="B1" s="156"/>
      <c r="C1" s="155"/>
      <c r="D1" s="155"/>
      <c r="E1" s="155"/>
      <c r="F1" s="155"/>
      <c r="G1" s="155"/>
      <c r="H1" s="155"/>
    </row>
    <row r="2" ht="33" customHeight="1" spans="1:8">
      <c r="A2" s="157" t="s">
        <v>1</v>
      </c>
      <c r="B2" s="157" t="s">
        <v>329</v>
      </c>
      <c r="C2" s="157" t="s">
        <v>509</v>
      </c>
      <c r="D2" s="157" t="s">
        <v>510</v>
      </c>
      <c r="E2" s="157" t="s">
        <v>5</v>
      </c>
      <c r="F2" s="157" t="s">
        <v>332</v>
      </c>
      <c r="G2" s="157" t="s">
        <v>333</v>
      </c>
      <c r="H2" s="157" t="s">
        <v>334</v>
      </c>
    </row>
    <row r="3" ht="82" customHeight="1" spans="1:8">
      <c r="A3" s="158">
        <v>1</v>
      </c>
      <c r="B3" s="105" t="s">
        <v>511</v>
      </c>
      <c r="C3" s="139" t="str">
        <f>_xlfn.DISPIMG("ID_09002E201F8F49AF9A0DC68FA6EC8CBA",1)</f>
        <v>=DISPIMG("ID_09002E201F8F49AF9A0DC68FA6EC8CBA",1)</v>
      </c>
      <c r="D3" s="159" t="s">
        <v>512</v>
      </c>
      <c r="E3" s="107">
        <v>1</v>
      </c>
      <c r="F3" s="107" t="s">
        <v>395</v>
      </c>
      <c r="G3" s="160"/>
      <c r="H3" s="158"/>
    </row>
    <row r="4" ht="82" customHeight="1" spans="1:8">
      <c r="A4" s="158">
        <v>2</v>
      </c>
      <c r="B4" s="105" t="s">
        <v>513</v>
      </c>
      <c r="C4" s="139" t="str">
        <f>_xlfn.DISPIMG("ID_85B66E51777F4437849C02E26E8320E4",1)</f>
        <v>=DISPIMG("ID_85B66E51777F4437849C02E26E8320E4",1)</v>
      </c>
      <c r="D4" s="159" t="s">
        <v>514</v>
      </c>
      <c r="E4" s="107">
        <v>1</v>
      </c>
      <c r="F4" s="107" t="s">
        <v>344</v>
      </c>
      <c r="G4" s="160"/>
      <c r="H4" s="158"/>
    </row>
    <row r="5" ht="104" customHeight="1" spans="1:8">
      <c r="A5" s="158">
        <v>3</v>
      </c>
      <c r="B5" s="140" t="s">
        <v>515</v>
      </c>
      <c r="C5" s="161" t="str">
        <f>_xlfn.DISPIMG("ID_D9EC3F7F6BD24BD0890F704792F78B19",1)</f>
        <v>=DISPIMG("ID_D9EC3F7F6BD24BD0890F704792F78B19",1)</v>
      </c>
      <c r="D5" s="159" t="s">
        <v>516</v>
      </c>
      <c r="E5" s="162">
        <v>1</v>
      </c>
      <c r="F5" s="162" t="s">
        <v>337</v>
      </c>
      <c r="G5" s="160"/>
      <c r="H5" s="158"/>
    </row>
    <row r="6" ht="201" customHeight="1" spans="1:8">
      <c r="A6" s="158">
        <v>4</v>
      </c>
      <c r="B6" s="105" t="s">
        <v>517</v>
      </c>
      <c r="C6" s="160" t="str">
        <f>_xlfn.DISPIMG("ID_62A9D89F6BCE4853949ACDA048281D58",1)</f>
        <v>=DISPIMG("ID_62A9D89F6BCE4853949ACDA048281D58",1)</v>
      </c>
      <c r="D6" s="163" t="s">
        <v>518</v>
      </c>
      <c r="E6" s="107">
        <v>2</v>
      </c>
      <c r="F6" s="107" t="s">
        <v>337</v>
      </c>
      <c r="G6" s="160"/>
      <c r="H6" s="158"/>
    </row>
    <row r="7" ht="78" customHeight="1" spans="1:8">
      <c r="A7" s="158">
        <v>5</v>
      </c>
      <c r="B7" s="105" t="s">
        <v>519</v>
      </c>
      <c r="C7" s="161" t="str">
        <f>_xlfn.DISPIMG("ID_C2407B249C434153A7AB3F01972DADC1",1)</f>
        <v>=DISPIMG("ID_C2407B249C434153A7AB3F01972DADC1",1)</v>
      </c>
      <c r="D7" s="159" t="s">
        <v>520</v>
      </c>
      <c r="E7" s="107">
        <v>2</v>
      </c>
      <c r="F7" s="107" t="s">
        <v>337</v>
      </c>
      <c r="G7" s="160"/>
      <c r="H7" s="158"/>
    </row>
    <row r="8" ht="61" customHeight="1" spans="1:8">
      <c r="A8" s="158">
        <v>6</v>
      </c>
      <c r="B8" s="105" t="s">
        <v>521</v>
      </c>
      <c r="C8" s="160" t="str">
        <f>_xlfn.DISPIMG("ID_CEE641A49E0844ED9D4EC72B5B3016E7",1)</f>
        <v>=DISPIMG("ID_CEE641A49E0844ED9D4EC72B5B3016E7",1)</v>
      </c>
      <c r="D8" s="159" t="s">
        <v>522</v>
      </c>
      <c r="E8" s="107">
        <v>2</v>
      </c>
      <c r="F8" s="107" t="s">
        <v>337</v>
      </c>
      <c r="G8" s="160"/>
      <c r="H8" s="158"/>
    </row>
    <row r="9" ht="85" customHeight="1" spans="1:8">
      <c r="A9" s="158">
        <v>7</v>
      </c>
      <c r="B9" s="105" t="s">
        <v>523</v>
      </c>
      <c r="C9" s="161" t="str">
        <f>_xlfn.DISPIMG("ID_985E74AA4126480A840EE19D6267636E",1)</f>
        <v>=DISPIMG("ID_985E74AA4126480A840EE19D6267636E",1)</v>
      </c>
      <c r="D9" s="163" t="s">
        <v>524</v>
      </c>
      <c r="E9" s="107">
        <v>2</v>
      </c>
      <c r="F9" s="107" t="s">
        <v>337</v>
      </c>
      <c r="G9" s="160"/>
      <c r="H9" s="158"/>
    </row>
    <row r="10" ht="95.15" customHeight="1" spans="1:8">
      <c r="A10" s="158">
        <v>8</v>
      </c>
      <c r="B10" s="105" t="s">
        <v>525</v>
      </c>
      <c r="C10" s="164" t="str">
        <f>_xlfn.DISPIMG("ID_976F1C55B5484FB9AFD9DADFA98BAF50",1)</f>
        <v>=DISPIMG("ID_976F1C55B5484FB9AFD9DADFA98BAF50",1)</v>
      </c>
      <c r="D10" s="159" t="s">
        <v>392</v>
      </c>
      <c r="E10" s="107">
        <v>2</v>
      </c>
      <c r="F10" s="107" t="s">
        <v>337</v>
      </c>
      <c r="G10" s="160"/>
      <c r="H10" s="158"/>
    </row>
    <row r="11" ht="53.15" customHeight="1" spans="1:8">
      <c r="A11" s="158">
        <v>9</v>
      </c>
      <c r="B11" s="105" t="s">
        <v>526</v>
      </c>
      <c r="C11" s="161" t="str">
        <f>_xlfn.DISPIMG("ID_BE542D7A9D144BADB226242783DE1ED2",1)</f>
        <v>=DISPIMG("ID_BE542D7A9D144BADB226242783DE1ED2",1)</v>
      </c>
      <c r="D11" s="159" t="s">
        <v>527</v>
      </c>
      <c r="E11" s="107">
        <v>2</v>
      </c>
      <c r="F11" s="107" t="s">
        <v>337</v>
      </c>
      <c r="G11" s="160"/>
      <c r="H11" s="158"/>
    </row>
    <row r="12" ht="53.15" customHeight="1" spans="1:8">
      <c r="A12" s="158">
        <v>10</v>
      </c>
      <c r="B12" s="105" t="s">
        <v>528</v>
      </c>
      <c r="C12" s="165" t="str">
        <f>_xlfn.DISPIMG("ID_D0787C01DFB44BFF9BA754BC3BC05B7D",1)</f>
        <v>=DISPIMG("ID_D0787C01DFB44BFF9BA754BC3BC05B7D",1)</v>
      </c>
      <c r="D12" s="159" t="s">
        <v>529</v>
      </c>
      <c r="E12" s="107">
        <v>2</v>
      </c>
      <c r="F12" s="107" t="s">
        <v>337</v>
      </c>
      <c r="G12" s="160"/>
      <c r="H12" s="158"/>
    </row>
    <row r="13" ht="63" customHeight="1" spans="1:8">
      <c r="A13" s="158">
        <v>11</v>
      </c>
      <c r="B13" s="105" t="s">
        <v>530</v>
      </c>
      <c r="C13" s="160" t="str">
        <f>_xlfn.DISPIMG("ID_598D79C5E9F54F5281FC2D741568E0E2",1)</f>
        <v>=DISPIMG("ID_598D79C5E9F54F5281FC2D741568E0E2",1)</v>
      </c>
      <c r="D13" s="166" t="s">
        <v>531</v>
      </c>
      <c r="E13" s="107">
        <v>3</v>
      </c>
      <c r="F13" s="107" t="s">
        <v>395</v>
      </c>
      <c r="G13" s="160"/>
      <c r="H13" s="158"/>
    </row>
    <row r="14" ht="74.15" customHeight="1" spans="1:8">
      <c r="A14" s="158">
        <v>12</v>
      </c>
      <c r="B14" s="105" t="s">
        <v>408</v>
      </c>
      <c r="C14" s="164" t="str">
        <f>_xlfn.DISPIMG("ID_432BFBC262CA4BAB8014AFA48460DA25",1)</f>
        <v>=DISPIMG("ID_432BFBC262CA4BAB8014AFA48460DA25",1)</v>
      </c>
      <c r="D14" s="159" t="s">
        <v>409</v>
      </c>
      <c r="E14" s="107">
        <v>3</v>
      </c>
      <c r="F14" s="107" t="s">
        <v>395</v>
      </c>
      <c r="G14" s="160"/>
      <c r="H14" s="158"/>
    </row>
    <row r="15" ht="50.15" customHeight="1" spans="1:8">
      <c r="A15" s="158">
        <v>14</v>
      </c>
      <c r="B15" s="108" t="s">
        <v>532</v>
      </c>
      <c r="C15" s="160" t="str">
        <f>_xlfn.DISPIMG("ID_BD66869E51F54ADD85A65937B1EE4CA7",1)</f>
        <v>=DISPIMG("ID_BD66869E51F54ADD85A65937B1EE4CA7",1)</v>
      </c>
      <c r="D15" s="159" t="s">
        <v>533</v>
      </c>
      <c r="E15" s="108">
        <v>1</v>
      </c>
      <c r="F15" s="108" t="s">
        <v>422</v>
      </c>
      <c r="G15" s="160"/>
      <c r="H15" s="158"/>
    </row>
    <row r="16" ht="73" customHeight="1" spans="1:8">
      <c r="A16" s="158">
        <v>15</v>
      </c>
      <c r="B16" s="108" t="s">
        <v>534</v>
      </c>
      <c r="C16" s="160" t="str">
        <f>_xlfn.DISPIMG("ID_76B959CE822C424D808F4DE301D58B3B",1)</f>
        <v>=DISPIMG("ID_76B959CE822C424D808F4DE301D58B3B",1)</v>
      </c>
      <c r="D16" s="163" t="s">
        <v>535</v>
      </c>
      <c r="E16" s="111">
        <v>55</v>
      </c>
      <c r="F16" s="108" t="s">
        <v>536</v>
      </c>
      <c r="G16" s="160"/>
      <c r="H16" s="158"/>
    </row>
    <row r="17" ht="98.15" customHeight="1" spans="1:8">
      <c r="A17" s="158">
        <v>16</v>
      </c>
      <c r="B17" s="167" t="s">
        <v>537</v>
      </c>
      <c r="C17" s="160" t="str">
        <f>_xlfn.DISPIMG("ID_605BE21912CA4EDB97D0285A82D051E5",1)</f>
        <v>=DISPIMG("ID_605BE21912CA4EDB97D0285A82D051E5",1)</v>
      </c>
      <c r="D17" s="168" t="s">
        <v>538</v>
      </c>
      <c r="E17" s="169">
        <v>2</v>
      </c>
      <c r="F17" s="167" t="s">
        <v>337</v>
      </c>
      <c r="G17" s="170"/>
      <c r="H17" s="158"/>
    </row>
    <row r="18" ht="80" customHeight="1" spans="1:8">
      <c r="A18" s="158">
        <v>17</v>
      </c>
      <c r="B18" s="108" t="s">
        <v>539</v>
      </c>
      <c r="C18" s="160"/>
      <c r="D18" s="159" t="s">
        <v>540</v>
      </c>
      <c r="E18" s="111">
        <v>1</v>
      </c>
      <c r="F18" s="108" t="s">
        <v>337</v>
      </c>
      <c r="G18" s="160"/>
      <c r="H18" s="158"/>
    </row>
    <row r="19" ht="59.15" customHeight="1" spans="1:8">
      <c r="A19" s="158">
        <v>18</v>
      </c>
      <c r="B19" s="108" t="s">
        <v>541</v>
      </c>
      <c r="C19" s="165" t="str">
        <f>_xlfn.DISPIMG("ID_BA3A5265716844C68F47726ABF28675E",1)</f>
        <v>=DISPIMG("ID_BA3A5265716844C68F47726ABF28675E",1)</v>
      </c>
      <c r="D19" s="159" t="s">
        <v>542</v>
      </c>
      <c r="E19" s="111">
        <v>50</v>
      </c>
      <c r="F19" s="108" t="s">
        <v>344</v>
      </c>
      <c r="G19" s="160"/>
      <c r="H19" s="158"/>
    </row>
    <row r="20" ht="102" customHeight="1" spans="1:8">
      <c r="A20" s="158">
        <v>19</v>
      </c>
      <c r="B20" s="108" t="s">
        <v>543</v>
      </c>
      <c r="C20" s="160" t="str">
        <f>_xlfn.DISPIMG("ID_89F585CA693B4620B304EA201B012499",1)</f>
        <v>=DISPIMG("ID_89F585CA693B4620B304EA201B012499",1)</v>
      </c>
      <c r="D20" s="159" t="s">
        <v>544</v>
      </c>
      <c r="E20" s="111">
        <v>50</v>
      </c>
      <c r="F20" s="108" t="s">
        <v>536</v>
      </c>
      <c r="G20" s="160"/>
      <c r="H20" s="158"/>
    </row>
    <row r="21" ht="85" customHeight="1" spans="1:8">
      <c r="A21" s="158">
        <v>20</v>
      </c>
      <c r="B21" s="108" t="s">
        <v>545</v>
      </c>
      <c r="C21" s="160"/>
      <c r="D21" s="163" t="s">
        <v>546</v>
      </c>
      <c r="E21" s="111">
        <v>50</v>
      </c>
      <c r="F21" s="108" t="s">
        <v>422</v>
      </c>
      <c r="G21" s="160"/>
      <c r="H21" s="158"/>
    </row>
    <row r="22" ht="66" customHeight="1" spans="1:8">
      <c r="A22" s="158">
        <v>21</v>
      </c>
      <c r="B22" s="108" t="s">
        <v>547</v>
      </c>
      <c r="C22" s="161" t="str">
        <f>_xlfn.DISPIMG("ID_7EBF1196ECB04E029148506FA3CCCA75",1)</f>
        <v>=DISPIMG("ID_7EBF1196ECB04E029148506FA3CCCA75",1)</v>
      </c>
      <c r="D22" s="163" t="s">
        <v>548</v>
      </c>
      <c r="E22" s="111">
        <v>2</v>
      </c>
      <c r="F22" s="108" t="s">
        <v>549</v>
      </c>
      <c r="G22" s="160"/>
      <c r="H22" s="158"/>
    </row>
    <row r="23" ht="60" customHeight="1" spans="1:8">
      <c r="A23" s="158">
        <v>22</v>
      </c>
      <c r="B23" s="167" t="s">
        <v>550</v>
      </c>
      <c r="C23" s="160" t="str">
        <f>_xlfn.DISPIMG("ID_12D184EFA3394A4AB3EE337581F80D78",1)</f>
        <v>=DISPIMG("ID_12D184EFA3394A4AB3EE337581F80D78",1)</v>
      </c>
      <c r="D23" s="159" t="s">
        <v>551</v>
      </c>
      <c r="E23" s="169">
        <v>1</v>
      </c>
      <c r="F23" s="167" t="s">
        <v>422</v>
      </c>
      <c r="G23" s="160"/>
      <c r="H23" s="158"/>
    </row>
    <row r="24" ht="60" customHeight="1" spans="1:8">
      <c r="A24" s="158">
        <v>23</v>
      </c>
      <c r="B24" s="108" t="s">
        <v>552</v>
      </c>
      <c r="C24" s="160" t="str">
        <f>_xlfn.DISPIMG("ID_699FFA128BDB4E00B9EC1E0140F76755",1)</f>
        <v>=DISPIMG("ID_699FFA128BDB4E00B9EC1E0140F76755",1)</v>
      </c>
      <c r="D24" s="159" t="s">
        <v>553</v>
      </c>
      <c r="E24" s="111">
        <v>1</v>
      </c>
      <c r="F24" s="108" t="s">
        <v>422</v>
      </c>
      <c r="G24" s="160"/>
      <c r="H24" s="158"/>
    </row>
    <row r="25" ht="82" customHeight="1" spans="1:8">
      <c r="A25" s="158">
        <v>25</v>
      </c>
      <c r="B25" s="108" t="s">
        <v>554</v>
      </c>
      <c r="C25" s="161" t="str">
        <f>_xlfn.DISPIMG("ID_E63BD6E8E8084A14876A535C9CB149CE",1)</f>
        <v>=DISPIMG("ID_E63BD6E8E8084A14876A535C9CB149CE",1)</v>
      </c>
      <c r="D25" s="163" t="s">
        <v>555</v>
      </c>
      <c r="E25" s="111">
        <v>2</v>
      </c>
      <c r="F25" s="108" t="s">
        <v>422</v>
      </c>
      <c r="G25" s="160"/>
      <c r="H25" s="158"/>
    </row>
    <row r="26" ht="102" customHeight="1" spans="1:8">
      <c r="A26" s="158">
        <v>26</v>
      </c>
      <c r="B26" s="105" t="s">
        <v>556</v>
      </c>
      <c r="C26" s="160" t="str">
        <f>_xlfn.DISPIMG("ID_270B7BC28983498CB6F80FAF8419D4D1",1)</f>
        <v>=DISPIMG("ID_270B7BC28983498CB6F80FAF8419D4D1",1)</v>
      </c>
      <c r="D26" s="171" t="s">
        <v>557</v>
      </c>
      <c r="E26" s="107">
        <v>1</v>
      </c>
      <c r="F26" s="107" t="s">
        <v>395</v>
      </c>
      <c r="G26" s="170"/>
      <c r="H26" s="158"/>
    </row>
    <row r="27" ht="36" customHeight="1" spans="1:8">
      <c r="A27" s="158">
        <v>27</v>
      </c>
      <c r="B27" s="105" t="s">
        <v>558</v>
      </c>
      <c r="C27" s="164" t="str">
        <f>_xlfn.DISPIMG("ID_C23679DB0CDB45F5B0F70A6654FCA5F2",1)</f>
        <v>=DISPIMG("ID_C23679DB0CDB45F5B0F70A6654FCA5F2",1)</v>
      </c>
      <c r="D27" s="159" t="s">
        <v>559</v>
      </c>
      <c r="E27" s="107">
        <v>1</v>
      </c>
      <c r="F27" s="107" t="s">
        <v>337</v>
      </c>
      <c r="G27" s="160"/>
      <c r="H27" s="158"/>
    </row>
    <row r="28" ht="112" spans="1:8">
      <c r="A28" s="158">
        <v>28</v>
      </c>
      <c r="B28" s="105" t="s">
        <v>560</v>
      </c>
      <c r="C28" s="160" t="str">
        <f>_xlfn.DISPIMG("ID_6CF1610043B34042B0A9C0684FCC5D06",1)</f>
        <v>=DISPIMG("ID_6CF1610043B34042B0A9C0684FCC5D06",1)</v>
      </c>
      <c r="D28" s="172" t="s">
        <v>561</v>
      </c>
      <c r="E28" s="107">
        <v>1</v>
      </c>
      <c r="F28" s="107" t="s">
        <v>337</v>
      </c>
      <c r="G28" s="160"/>
      <c r="H28" s="158"/>
    </row>
    <row r="29" ht="67.85" spans="1:8">
      <c r="A29" s="158">
        <v>29</v>
      </c>
      <c r="B29" s="105" t="s">
        <v>562</v>
      </c>
      <c r="C29" s="160" t="str">
        <f>_xlfn.DISPIMG("ID_C7441204329548A7A02A01A08D432A46",1)</f>
        <v>=DISPIMG("ID_C7441204329548A7A02A01A08D432A46",1)</v>
      </c>
      <c r="D29" s="172" t="s">
        <v>563</v>
      </c>
      <c r="E29" s="107">
        <v>1</v>
      </c>
      <c r="F29" s="107" t="s">
        <v>337</v>
      </c>
      <c r="G29" s="160"/>
      <c r="H29" s="158"/>
    </row>
    <row r="30" ht="103" customHeight="1" spans="1:8">
      <c r="A30" s="24">
        <v>30</v>
      </c>
      <c r="B30" s="25" t="s">
        <v>564</v>
      </c>
      <c r="C30" s="24"/>
      <c r="D30" s="152" t="s">
        <v>565</v>
      </c>
      <c r="E30" s="26">
        <v>55</v>
      </c>
      <c r="F30" s="26" t="s">
        <v>536</v>
      </c>
      <c r="G30" s="26"/>
      <c r="H30" s="26"/>
    </row>
    <row r="31" ht="84" customHeight="1" spans="1:8">
      <c r="A31" s="24">
        <v>31</v>
      </c>
      <c r="B31" s="25" t="s">
        <v>566</v>
      </c>
      <c r="C31" s="24"/>
      <c r="D31" s="152" t="s">
        <v>567</v>
      </c>
      <c r="E31" s="26">
        <v>55</v>
      </c>
      <c r="F31" s="26" t="s">
        <v>479</v>
      </c>
      <c r="G31" s="26"/>
      <c r="H31" s="26"/>
    </row>
    <row r="32" ht="81" customHeight="1" spans="1:8">
      <c r="A32" s="24">
        <v>33</v>
      </c>
      <c r="B32" s="25" t="s">
        <v>568</v>
      </c>
      <c r="C32" s="24"/>
      <c r="D32" s="152"/>
      <c r="E32" s="26">
        <v>55</v>
      </c>
      <c r="F32" s="26" t="s">
        <v>366</v>
      </c>
      <c r="G32" s="26"/>
      <c r="H32" s="26"/>
    </row>
    <row r="33" ht="99" customHeight="1" spans="1:8">
      <c r="A33" s="24">
        <v>34</v>
      </c>
      <c r="B33" s="25" t="s">
        <v>569</v>
      </c>
      <c r="C33" s="24"/>
      <c r="D33" s="152" t="s">
        <v>570</v>
      </c>
      <c r="E33" s="26">
        <v>30</v>
      </c>
      <c r="F33" s="26" t="s">
        <v>484</v>
      </c>
      <c r="G33" s="26"/>
      <c r="H33" s="26"/>
    </row>
    <row r="34" ht="86" customHeight="1" spans="1:8">
      <c r="A34" s="24">
        <v>35</v>
      </c>
      <c r="B34" s="25" t="s">
        <v>571</v>
      </c>
      <c r="C34" s="24"/>
      <c r="D34" s="152" t="s">
        <v>572</v>
      </c>
      <c r="E34" s="26">
        <v>145</v>
      </c>
      <c r="F34" s="26" t="s">
        <v>398</v>
      </c>
      <c r="G34" s="26"/>
      <c r="H34" s="26"/>
    </row>
    <row r="35" ht="81" customHeight="1" spans="1:8">
      <c r="A35" s="24">
        <v>36</v>
      </c>
      <c r="B35" s="25" t="s">
        <v>573</v>
      </c>
      <c r="C35" s="24"/>
      <c r="D35" s="152" t="s">
        <v>574</v>
      </c>
      <c r="E35" s="26">
        <v>8</v>
      </c>
      <c r="F35" s="26" t="s">
        <v>484</v>
      </c>
      <c r="G35" s="26"/>
      <c r="H35" s="26"/>
    </row>
    <row r="36" ht="23" customHeight="1" spans="1:8">
      <c r="A36" s="158" t="s">
        <v>575</v>
      </c>
      <c r="B36" s="158"/>
      <c r="C36" s="158"/>
      <c r="D36" s="158"/>
      <c r="E36" s="158"/>
      <c r="F36" s="158"/>
      <c r="G36" s="158"/>
      <c r="H36" s="158"/>
    </row>
  </sheetData>
  <mergeCells count="2">
    <mergeCell ref="A1:H1"/>
    <mergeCell ref="A36:G36"/>
  </mergeCells>
  <pageMargins left="0.354166666666667" right="0.196527777777778" top="0.275" bottom="0.156944444444444" header="0.5" footer="0.156944444444444"/>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4"/>
  <sheetViews>
    <sheetView tabSelected="1" workbookViewId="0">
      <selection activeCell="K6" sqref="K6"/>
    </sheetView>
  </sheetViews>
  <sheetFormatPr defaultColWidth="9" defaultRowHeight="13.5" outlineLevelCol="7"/>
  <cols>
    <col min="1" max="1" width="5.375" customWidth="1"/>
    <col min="2" max="2" width="17.125" customWidth="1"/>
    <col min="3" max="3" width="20.5" customWidth="1"/>
    <col min="4" max="4" width="41.875" customWidth="1"/>
    <col min="5" max="5" width="7.125" customWidth="1"/>
    <col min="6" max="6" width="5.875" customWidth="1"/>
    <col min="7" max="7" width="7.125" customWidth="1"/>
  </cols>
  <sheetData>
    <row r="1" s="18" customFormat="1" ht="30" customHeight="1" spans="1:8">
      <c r="A1" s="143" t="s">
        <v>576</v>
      </c>
      <c r="B1" s="143"/>
      <c r="C1" s="143"/>
      <c r="D1" s="144"/>
      <c r="E1" s="145"/>
      <c r="F1" s="145"/>
      <c r="G1" s="145"/>
      <c r="H1" s="145"/>
    </row>
    <row r="2" s="18" customFormat="1" ht="35.1" customHeight="1" spans="1:8">
      <c r="A2" s="22" t="s">
        <v>1</v>
      </c>
      <c r="B2" s="22" t="s">
        <v>329</v>
      </c>
      <c r="C2" s="22" t="s">
        <v>330</v>
      </c>
      <c r="D2" s="22" t="s">
        <v>331</v>
      </c>
      <c r="E2" s="43" t="s">
        <v>5</v>
      </c>
      <c r="F2" s="43" t="s">
        <v>332</v>
      </c>
      <c r="G2" s="43" t="s">
        <v>333</v>
      </c>
      <c r="H2" s="43" t="s">
        <v>334</v>
      </c>
    </row>
    <row r="3" s="18" customFormat="1" ht="77" customHeight="1" spans="1:8">
      <c r="A3" s="22">
        <v>1</v>
      </c>
      <c r="B3" s="22" t="s">
        <v>577</v>
      </c>
      <c r="C3" s="22" t="str">
        <f>_xlfn.DISPIMG("ID_D58D82EBA3AD4219A065787A4361AD48",1)</f>
        <v>=DISPIMG("ID_D58D82EBA3AD4219A065787A4361AD48",1)</v>
      </c>
      <c r="D3" s="46" t="s">
        <v>578</v>
      </c>
      <c r="E3" s="43">
        <v>120</v>
      </c>
      <c r="F3" s="43" t="s">
        <v>344</v>
      </c>
      <c r="G3" s="44"/>
      <c r="H3" s="43"/>
    </row>
    <row r="4" s="18" customFormat="1" ht="34" customHeight="1" spans="1:8">
      <c r="A4" s="22">
        <v>2</v>
      </c>
      <c r="B4" s="22" t="s">
        <v>579</v>
      </c>
      <c r="C4" s="22" t="str">
        <f>_xlfn.DISPIMG("ID_6B38D3E7975C4CB6A531DF1DB3CEEAB1",1)</f>
        <v>=DISPIMG("ID_6B38D3E7975C4CB6A531DF1DB3CEEAB1",1)</v>
      </c>
      <c r="D4" s="46" t="s">
        <v>580</v>
      </c>
      <c r="E4" s="43">
        <v>120</v>
      </c>
      <c r="F4" s="43" t="s">
        <v>344</v>
      </c>
      <c r="G4" s="44"/>
      <c r="H4" s="43"/>
    </row>
    <row r="5" s="18" customFormat="1" ht="27" customHeight="1" spans="1:8">
      <c r="A5" s="22">
        <v>3</v>
      </c>
      <c r="B5" s="22" t="s">
        <v>581</v>
      </c>
      <c r="C5" s="22" t="str">
        <f>_xlfn.DISPIMG("ID_CB9EDF99190F4FEC9ADD79E1B6007150",1)</f>
        <v>=DISPIMG("ID_CB9EDF99190F4FEC9ADD79E1B6007150",1)</v>
      </c>
      <c r="D5" s="46" t="s">
        <v>582</v>
      </c>
      <c r="E5" s="43">
        <v>100</v>
      </c>
      <c r="F5" s="43" t="s">
        <v>344</v>
      </c>
      <c r="G5" s="44"/>
      <c r="H5" s="43"/>
    </row>
    <row r="6" s="18" customFormat="1" ht="57.95" customHeight="1" spans="1:8">
      <c r="A6" s="22">
        <v>4</v>
      </c>
      <c r="B6" s="22" t="s">
        <v>583</v>
      </c>
      <c r="C6" s="22" t="str">
        <f>_xlfn.DISPIMG("ID_F0A954FA9DED4CC2BF8712D8E964C786",1)</f>
        <v>=DISPIMG("ID_F0A954FA9DED4CC2BF8712D8E964C786",1)</v>
      </c>
      <c r="D6" s="46" t="s">
        <v>584</v>
      </c>
      <c r="E6" s="43">
        <v>100</v>
      </c>
      <c r="F6" s="43" t="s">
        <v>585</v>
      </c>
      <c r="G6" s="44"/>
      <c r="H6" s="43"/>
    </row>
    <row r="7" s="18" customFormat="1" ht="57.95" customHeight="1" spans="1:8">
      <c r="A7" s="22">
        <v>5</v>
      </c>
      <c r="B7" s="22" t="s">
        <v>586</v>
      </c>
      <c r="C7" s="22" t="str">
        <f>_xlfn.DISPIMG("ID_5BA6D2027186435BAD44016EF8AB39EF",1)</f>
        <v>=DISPIMG("ID_5BA6D2027186435BAD44016EF8AB39EF",1)</v>
      </c>
      <c r="D7" s="46" t="s">
        <v>587</v>
      </c>
      <c r="E7" s="43">
        <v>100</v>
      </c>
      <c r="F7" s="43" t="s">
        <v>588</v>
      </c>
      <c r="G7" s="44"/>
      <c r="H7" s="43"/>
    </row>
    <row r="8" s="18" customFormat="1" ht="99" customHeight="1" spans="1:8">
      <c r="A8" s="22">
        <v>6</v>
      </c>
      <c r="B8" s="22" t="s">
        <v>589</v>
      </c>
      <c r="C8" s="22" t="str">
        <f>_xlfn.DISPIMG("ID_33FB622345704873B8449E2456C615A7",1)</f>
        <v>=DISPIMG("ID_33FB622345704873B8449E2456C615A7",1)</v>
      </c>
      <c r="D8" s="46" t="s">
        <v>590</v>
      </c>
      <c r="E8" s="43">
        <v>10</v>
      </c>
      <c r="F8" s="43" t="s">
        <v>344</v>
      </c>
      <c r="G8" s="44"/>
      <c r="H8" s="43"/>
    </row>
    <row r="9" s="18" customFormat="1" ht="30" customHeight="1" spans="1:8">
      <c r="A9" s="22">
        <v>7</v>
      </c>
      <c r="B9" s="22" t="s">
        <v>591</v>
      </c>
      <c r="C9" s="24" t="str">
        <f>_xlfn.DISPIMG("ID_F3F817322B8B41D6B28335A39E86C26C",1)</f>
        <v>=DISPIMG("ID_F3F817322B8B41D6B28335A39E86C26C",1)</v>
      </c>
      <c r="D9" s="46" t="s">
        <v>592</v>
      </c>
      <c r="E9" s="43">
        <v>4</v>
      </c>
      <c r="F9" s="146" t="s">
        <v>593</v>
      </c>
      <c r="G9" s="44"/>
      <c r="H9" s="43"/>
    </row>
    <row r="10" s="18" customFormat="1" ht="36" customHeight="1" spans="1:8">
      <c r="A10" s="22">
        <v>8</v>
      </c>
      <c r="B10" s="22" t="s">
        <v>594</v>
      </c>
      <c r="C10" s="24" t="str">
        <f>_xlfn.DISPIMG("ID_B8E817000E29439C997732989222F074",1)</f>
        <v>=DISPIMG("ID_B8E817000E29439C997732989222F074",1)</v>
      </c>
      <c r="D10" s="46" t="s">
        <v>595</v>
      </c>
      <c r="E10" s="43">
        <v>10</v>
      </c>
      <c r="F10" s="146" t="s">
        <v>593</v>
      </c>
      <c r="G10" s="44"/>
      <c r="H10" s="43"/>
    </row>
    <row r="11" s="18" customFormat="1" ht="90" customHeight="1" spans="1:8">
      <c r="A11" s="22">
        <v>9</v>
      </c>
      <c r="B11" s="22" t="s">
        <v>596</v>
      </c>
      <c r="C11" s="24" t="str">
        <f>_xlfn.DISPIMG("ID_AD1F662D8DAD44AEBD04C1EB064F416D",1)</f>
        <v>=DISPIMG("ID_AD1F662D8DAD44AEBD04C1EB064F416D",1)</v>
      </c>
      <c r="D11" s="46" t="s">
        <v>597</v>
      </c>
      <c r="E11" s="43">
        <v>100</v>
      </c>
      <c r="F11" s="146" t="s">
        <v>369</v>
      </c>
      <c r="G11" s="44"/>
      <c r="H11" s="43"/>
    </row>
    <row r="12" s="18" customFormat="1" ht="57.95" customHeight="1" spans="1:8">
      <c r="A12" s="22">
        <v>10</v>
      </c>
      <c r="B12" s="22" t="s">
        <v>598</v>
      </c>
      <c r="C12" s="24" t="str">
        <f>_xlfn.DISPIMG("ID_1D9153CD99F545E8A1DC0CF7F3A38053",1)</f>
        <v>=DISPIMG("ID_1D9153CD99F545E8A1DC0CF7F3A38053",1)</v>
      </c>
      <c r="D12" s="46" t="s">
        <v>599</v>
      </c>
      <c r="E12" s="43">
        <v>1</v>
      </c>
      <c r="F12" s="43" t="s">
        <v>351</v>
      </c>
      <c r="G12" s="44"/>
      <c r="H12" s="43"/>
    </row>
    <row r="13" s="18" customFormat="1" ht="41" customHeight="1" spans="1:8">
      <c r="A13" s="22">
        <v>11</v>
      </c>
      <c r="B13" s="22" t="s">
        <v>600</v>
      </c>
      <c r="C13" s="24" t="str">
        <f>_xlfn.DISPIMG("ID_64C0F8809AA144FB80193CB1907C1F21",1)</f>
        <v>=DISPIMG("ID_64C0F8809AA144FB80193CB1907C1F21",1)</v>
      </c>
      <c r="D13" s="46" t="s">
        <v>601</v>
      </c>
      <c r="E13" s="43">
        <v>2</v>
      </c>
      <c r="F13" s="146" t="s">
        <v>344</v>
      </c>
      <c r="G13" s="44"/>
      <c r="H13" s="43"/>
    </row>
    <row r="14" s="18" customFormat="1" ht="57.95" customHeight="1" spans="1:8">
      <c r="A14" s="22">
        <v>12</v>
      </c>
      <c r="B14" s="22" t="s">
        <v>602</v>
      </c>
      <c r="C14" s="24" t="str">
        <f>_xlfn.DISPIMG("ID_B1AE339224BC4169BF6BEBF43433C910",1)</f>
        <v>=DISPIMG("ID_B1AE339224BC4169BF6BEBF43433C910",1)</v>
      </c>
      <c r="D14" s="46" t="s">
        <v>603</v>
      </c>
      <c r="E14" s="43">
        <v>2</v>
      </c>
      <c r="F14" s="146" t="s">
        <v>344</v>
      </c>
      <c r="G14" s="44"/>
      <c r="H14" s="43"/>
    </row>
    <row r="15" s="18" customFormat="1" ht="57.95" customHeight="1" spans="1:8">
      <c r="A15" s="22">
        <v>13</v>
      </c>
      <c r="B15" s="22" t="s">
        <v>604</v>
      </c>
      <c r="C15" s="24" t="str">
        <f>_xlfn.DISPIMG("ID_43F5A271D05E47218B821CD2EA14EC31",1)</f>
        <v>=DISPIMG("ID_43F5A271D05E47218B821CD2EA14EC31",1)</v>
      </c>
      <c r="D15" s="46" t="s">
        <v>605</v>
      </c>
      <c r="E15" s="43">
        <v>2</v>
      </c>
      <c r="F15" s="146" t="s">
        <v>344</v>
      </c>
      <c r="G15" s="44"/>
      <c r="H15" s="43"/>
    </row>
    <row r="16" s="18" customFormat="1" ht="57.95" customHeight="1" spans="1:8">
      <c r="A16" s="22">
        <v>14</v>
      </c>
      <c r="B16" s="22" t="s">
        <v>606</v>
      </c>
      <c r="C16" s="24" t="str">
        <f>_xlfn.DISPIMG("ID_04D9EE43890D4C29868387893B0A75C9",1)</f>
        <v>=DISPIMG("ID_04D9EE43890D4C29868387893B0A75C9",1)</v>
      </c>
      <c r="D16" s="46" t="s">
        <v>607</v>
      </c>
      <c r="E16" s="43">
        <v>4</v>
      </c>
      <c r="F16" s="146" t="s">
        <v>344</v>
      </c>
      <c r="G16" s="44"/>
      <c r="H16" s="43"/>
    </row>
    <row r="17" s="18" customFormat="1" ht="140.1" customHeight="1" spans="1:8">
      <c r="A17" s="22">
        <v>15</v>
      </c>
      <c r="B17" s="22" t="s">
        <v>608</v>
      </c>
      <c r="C17" s="24" t="str">
        <f>_xlfn.DISPIMG("ID_E096A5B351704C4C9E852014231FECF9",1)</f>
        <v>=DISPIMG("ID_E096A5B351704C4C9E852014231FECF9",1)</v>
      </c>
      <c r="D17" s="46" t="s">
        <v>609</v>
      </c>
      <c r="E17" s="43">
        <v>20</v>
      </c>
      <c r="F17" s="43" t="s">
        <v>344</v>
      </c>
      <c r="G17" s="43"/>
      <c r="H17" s="43"/>
    </row>
    <row r="18" s="18" customFormat="1" ht="57.95" customHeight="1" spans="1:8">
      <c r="A18" s="22">
        <v>16</v>
      </c>
      <c r="B18" s="22" t="s">
        <v>610</v>
      </c>
      <c r="C18" s="24" t="str">
        <f t="shared" ref="C18:C21" si="0">_xlfn.DISPIMG("ID_E49C41C7594F47B8AFA6FD83BD603C41",1)</f>
        <v>=DISPIMG("ID_E49C41C7594F47B8AFA6FD83BD603C41",1)</v>
      </c>
      <c r="D18" s="46" t="s">
        <v>611</v>
      </c>
      <c r="E18" s="43">
        <v>20</v>
      </c>
      <c r="F18" s="146" t="s">
        <v>395</v>
      </c>
      <c r="G18" s="44"/>
      <c r="H18" s="43"/>
    </row>
    <row r="19" s="18" customFormat="1" ht="57.95" customHeight="1" spans="1:8">
      <c r="A19" s="22">
        <v>17</v>
      </c>
      <c r="B19" s="22" t="s">
        <v>612</v>
      </c>
      <c r="C19" s="24" t="str">
        <f t="shared" si="0"/>
        <v>=DISPIMG("ID_E49C41C7594F47B8AFA6FD83BD603C41",1)</v>
      </c>
      <c r="D19" s="46" t="s">
        <v>613</v>
      </c>
      <c r="E19" s="43">
        <v>20</v>
      </c>
      <c r="F19" s="146" t="s">
        <v>395</v>
      </c>
      <c r="G19" s="44"/>
      <c r="H19" s="43"/>
    </row>
    <row r="20" s="18" customFormat="1" ht="57.95" customHeight="1" spans="1:8">
      <c r="A20" s="22">
        <v>18</v>
      </c>
      <c r="B20" s="22" t="s">
        <v>614</v>
      </c>
      <c r="C20" s="24" t="str">
        <f t="shared" si="0"/>
        <v>=DISPIMG("ID_E49C41C7594F47B8AFA6FD83BD603C41",1)</v>
      </c>
      <c r="D20" s="46" t="s">
        <v>615</v>
      </c>
      <c r="E20" s="43">
        <v>20</v>
      </c>
      <c r="F20" s="146" t="s">
        <v>395</v>
      </c>
      <c r="G20" s="44"/>
      <c r="H20" s="43"/>
    </row>
    <row r="21" s="18" customFormat="1" ht="57.95" customHeight="1" spans="1:8">
      <c r="A21" s="22">
        <v>19</v>
      </c>
      <c r="B21" s="22" t="s">
        <v>616</v>
      </c>
      <c r="C21" s="24" t="str">
        <f t="shared" si="0"/>
        <v>=DISPIMG("ID_E49C41C7594F47B8AFA6FD83BD603C41",1)</v>
      </c>
      <c r="D21" s="46" t="s">
        <v>617</v>
      </c>
      <c r="E21" s="43">
        <v>20</v>
      </c>
      <c r="F21" s="146" t="s">
        <v>395</v>
      </c>
      <c r="G21" s="44"/>
      <c r="H21" s="43"/>
    </row>
    <row r="22" s="18" customFormat="1" ht="57.95" customHeight="1" spans="1:8">
      <c r="A22" s="22">
        <v>20</v>
      </c>
      <c r="B22" s="22" t="s">
        <v>618</v>
      </c>
      <c r="C22" s="24" t="str">
        <f>_xlfn.DISPIMG("ID_3894974B4B3140208499EDDEE2EE0742",1)</f>
        <v>=DISPIMG("ID_3894974B4B3140208499EDDEE2EE0742",1)</v>
      </c>
      <c r="D22" s="46" t="s">
        <v>619</v>
      </c>
      <c r="E22" s="43">
        <v>30</v>
      </c>
      <c r="F22" s="146" t="s">
        <v>395</v>
      </c>
      <c r="G22" s="43"/>
      <c r="H22" s="43"/>
    </row>
    <row r="23" s="18" customFormat="1" ht="57.95" customHeight="1" spans="1:8">
      <c r="A23" s="22">
        <v>21</v>
      </c>
      <c r="B23" s="32" t="s">
        <v>620</v>
      </c>
      <c r="C23" s="24" t="str">
        <f>_xlfn.DISPIMG("ID_F504BFD488444870B9008CF6424A8552",1)</f>
        <v>=DISPIMG("ID_F504BFD488444870B9008CF6424A8552",1)</v>
      </c>
      <c r="D23" s="46" t="s">
        <v>621</v>
      </c>
      <c r="E23" s="44">
        <v>200</v>
      </c>
      <c r="F23" s="146" t="s">
        <v>395</v>
      </c>
      <c r="G23" s="44"/>
      <c r="H23" s="43"/>
    </row>
    <row r="24" s="18" customFormat="1" ht="57.95" customHeight="1" spans="1:8">
      <c r="A24" s="22">
        <v>22</v>
      </c>
      <c r="B24" s="22" t="s">
        <v>622</v>
      </c>
      <c r="C24" s="24" t="str">
        <f>_xlfn.DISPIMG("ID_252F06BCD4B047C0B06FDB6E83F7A6B5",1)</f>
        <v>=DISPIMG("ID_252F06BCD4B047C0B06FDB6E83F7A6B5",1)</v>
      </c>
      <c r="D24" s="46" t="s">
        <v>623</v>
      </c>
      <c r="E24" s="43">
        <v>50</v>
      </c>
      <c r="F24" s="146" t="s">
        <v>395</v>
      </c>
      <c r="G24" s="43"/>
      <c r="H24" s="43"/>
    </row>
    <row r="25" s="18" customFormat="1" ht="34" customHeight="1" spans="1:8">
      <c r="A25" s="22">
        <v>23</v>
      </c>
      <c r="B25" s="22" t="s">
        <v>624</v>
      </c>
      <c r="C25" s="24" t="str">
        <f>_xlfn.DISPIMG("ID_B19DC7DFFF414B618726311A629116EF",1)</f>
        <v>=DISPIMG("ID_B19DC7DFFF414B618726311A629116EF",1)</v>
      </c>
      <c r="D25" s="46" t="s">
        <v>625</v>
      </c>
      <c r="E25" s="43">
        <v>20</v>
      </c>
      <c r="F25" s="146" t="s">
        <v>395</v>
      </c>
      <c r="G25" s="43"/>
      <c r="H25" s="43"/>
    </row>
    <row r="26" s="18" customFormat="1" ht="38" customHeight="1" spans="1:8">
      <c r="A26" s="22">
        <v>24</v>
      </c>
      <c r="B26" s="22" t="s">
        <v>626</v>
      </c>
      <c r="C26" s="24" t="str">
        <f>_xlfn.DISPIMG("ID_E6AABE88F00146789125BA1128F66D83",1)</f>
        <v>=DISPIMG("ID_E6AABE88F00146789125BA1128F66D83",1)</v>
      </c>
      <c r="D26" s="46" t="s">
        <v>627</v>
      </c>
      <c r="E26" s="43">
        <v>120</v>
      </c>
      <c r="F26" s="43" t="s">
        <v>628</v>
      </c>
      <c r="G26" s="43"/>
      <c r="H26" s="43"/>
    </row>
    <row r="27" s="18" customFormat="1" ht="26" customHeight="1" spans="1:8">
      <c r="A27" s="22">
        <v>25</v>
      </c>
      <c r="B27" s="22" t="s">
        <v>629</v>
      </c>
      <c r="C27" s="24" t="str">
        <f>_xlfn.DISPIMG("ID_58736F2CDC9F441C8342C191BE60E401",1)</f>
        <v>=DISPIMG("ID_58736F2CDC9F441C8342C191BE60E401",1)</v>
      </c>
      <c r="D27" s="46" t="s">
        <v>630</v>
      </c>
      <c r="E27" s="43">
        <v>2</v>
      </c>
      <c r="F27" s="146" t="s">
        <v>351</v>
      </c>
      <c r="G27" s="43"/>
      <c r="H27" s="43"/>
    </row>
    <row r="28" s="18" customFormat="1" ht="107.1" customHeight="1" spans="1:8">
      <c r="A28" s="22">
        <v>26</v>
      </c>
      <c r="B28" s="22" t="s">
        <v>631</v>
      </c>
      <c r="C28" s="24" t="str">
        <f>_xlfn.DISPIMG("ID_86258585550D4D748B924B4E23079631",1)</f>
        <v>=DISPIMG("ID_86258585550D4D748B924B4E23079631",1)</v>
      </c>
      <c r="D28" s="46" t="s">
        <v>632</v>
      </c>
      <c r="E28" s="146">
        <v>8</v>
      </c>
      <c r="F28" s="146" t="s">
        <v>351</v>
      </c>
      <c r="G28" s="43"/>
      <c r="H28" s="43"/>
    </row>
    <row r="29" s="18" customFormat="1" ht="57.95" customHeight="1" spans="1:8">
      <c r="A29" s="22">
        <v>27</v>
      </c>
      <c r="B29" s="22" t="s">
        <v>633</v>
      </c>
      <c r="C29" s="24" t="str">
        <f>_xlfn.DISPIMG("ID_912703BFD07449468547B63B0A549ED7",1)</f>
        <v>=DISPIMG("ID_912703BFD07449468547B63B0A549ED7",1)</v>
      </c>
      <c r="D29" s="46" t="s">
        <v>634</v>
      </c>
      <c r="E29" s="43">
        <v>2</v>
      </c>
      <c r="F29" s="43" t="s">
        <v>337</v>
      </c>
      <c r="G29" s="43"/>
      <c r="H29" s="43"/>
    </row>
    <row r="30" s="18" customFormat="1" ht="57.95" customHeight="1" spans="1:8">
      <c r="A30" s="22">
        <v>28</v>
      </c>
      <c r="B30" s="22" t="s">
        <v>635</v>
      </c>
      <c r="C30" s="24" t="str">
        <f>_xlfn.DISPIMG("ID_5E278ACBF38943CDBEDBD35E4A370419",1)</f>
        <v>=DISPIMG("ID_5E278ACBF38943CDBEDBD35E4A370419",1)</v>
      </c>
      <c r="D30" s="46" t="s">
        <v>636</v>
      </c>
      <c r="E30" s="43">
        <v>2</v>
      </c>
      <c r="F30" s="43" t="s">
        <v>337</v>
      </c>
      <c r="G30" s="43"/>
      <c r="H30" s="43"/>
    </row>
    <row r="31" s="18" customFormat="1" ht="30" customHeight="1" spans="1:8">
      <c r="A31" s="49">
        <v>29</v>
      </c>
      <c r="B31" s="147" t="s">
        <v>637</v>
      </c>
      <c r="C31" s="148"/>
      <c r="D31" s="49" t="s">
        <v>638</v>
      </c>
      <c r="E31" s="146">
        <v>8</v>
      </c>
      <c r="F31" s="146" t="s">
        <v>585</v>
      </c>
      <c r="G31" s="146"/>
      <c r="H31" s="146"/>
    </row>
    <row r="32" s="18" customFormat="1" ht="24" customHeight="1" spans="1:8">
      <c r="A32" s="55"/>
      <c r="B32" s="149"/>
      <c r="C32" s="150"/>
      <c r="D32" s="55"/>
      <c r="E32" s="151"/>
      <c r="F32" s="151"/>
      <c r="G32" s="151"/>
      <c r="H32" s="151"/>
    </row>
    <row r="33" s="18" customFormat="1" ht="40" customHeight="1" spans="1:8">
      <c r="A33" s="49">
        <v>30</v>
      </c>
      <c r="B33" s="146" t="s">
        <v>639</v>
      </c>
      <c r="C33" s="148"/>
      <c r="D33" s="146" t="s">
        <v>640</v>
      </c>
      <c r="E33" s="146">
        <v>50</v>
      </c>
      <c r="F33" s="146" t="s">
        <v>344</v>
      </c>
      <c r="G33" s="146"/>
      <c r="H33" s="146"/>
    </row>
    <row r="34" s="18" customFormat="1" ht="40" customHeight="1" spans="1:8">
      <c r="A34" s="55"/>
      <c r="B34" s="151"/>
      <c r="C34" s="150"/>
      <c r="D34" s="151"/>
      <c r="E34" s="151"/>
      <c r="F34" s="151"/>
      <c r="G34" s="151"/>
      <c r="H34" s="151"/>
    </row>
    <row r="35" s="18" customFormat="1" ht="100" customHeight="1" spans="1:8">
      <c r="A35" s="22">
        <v>31</v>
      </c>
      <c r="B35" s="22" t="s">
        <v>641</v>
      </c>
      <c r="C35" s="24"/>
      <c r="D35" s="46" t="s">
        <v>642</v>
      </c>
      <c r="E35" s="43">
        <v>100</v>
      </c>
      <c r="F35" s="43" t="s">
        <v>344</v>
      </c>
      <c r="G35" s="43"/>
      <c r="H35" s="43"/>
    </row>
    <row r="36" s="18" customFormat="1" ht="100" customHeight="1" spans="1:8">
      <c r="A36" s="22">
        <v>32</v>
      </c>
      <c r="B36" s="43" t="s">
        <v>643</v>
      </c>
      <c r="C36" s="43"/>
      <c r="D36" s="47" t="s">
        <v>644</v>
      </c>
      <c r="E36" s="43">
        <v>1</v>
      </c>
      <c r="F36" s="43" t="s">
        <v>645</v>
      </c>
      <c r="G36" s="43"/>
      <c r="H36" s="43"/>
    </row>
    <row r="37" s="18" customFormat="1" ht="100" customHeight="1" spans="1:8">
      <c r="A37" s="22">
        <v>33</v>
      </c>
      <c r="B37" s="43" t="s">
        <v>646</v>
      </c>
      <c r="C37" s="43"/>
      <c r="D37" s="47" t="s">
        <v>647</v>
      </c>
      <c r="E37" s="43">
        <v>10</v>
      </c>
      <c r="F37" s="43" t="s">
        <v>585</v>
      </c>
      <c r="G37" s="43"/>
      <c r="H37" s="43"/>
    </row>
    <row r="38" s="18" customFormat="1" ht="100" customHeight="1" spans="1:8">
      <c r="A38" s="22">
        <v>34</v>
      </c>
      <c r="B38" s="43" t="s">
        <v>648</v>
      </c>
      <c r="C38" s="43"/>
      <c r="D38" s="47" t="s">
        <v>647</v>
      </c>
      <c r="E38" s="43">
        <v>4</v>
      </c>
      <c r="F38" s="43" t="s">
        <v>585</v>
      </c>
      <c r="G38" s="43"/>
      <c r="H38" s="43"/>
    </row>
    <row r="39" s="18" customFormat="1" ht="100" customHeight="1" spans="1:8">
      <c r="A39" s="22">
        <v>35</v>
      </c>
      <c r="B39" s="32" t="s">
        <v>649</v>
      </c>
      <c r="C39" s="32"/>
      <c r="D39" s="152" t="s">
        <v>650</v>
      </c>
      <c r="E39" s="44">
        <v>50</v>
      </c>
      <c r="F39" s="43" t="s">
        <v>585</v>
      </c>
      <c r="G39" s="44"/>
      <c r="H39" s="43"/>
    </row>
    <row r="40" s="18" customFormat="1" ht="100" customHeight="1" spans="1:8">
      <c r="A40" s="22">
        <v>36</v>
      </c>
      <c r="B40" s="32" t="s">
        <v>651</v>
      </c>
      <c r="C40" s="32"/>
      <c r="D40" s="32" t="s">
        <v>652</v>
      </c>
      <c r="E40" s="44">
        <v>8</v>
      </c>
      <c r="F40" s="43" t="s">
        <v>585</v>
      </c>
      <c r="G40" s="44"/>
      <c r="H40" s="43"/>
    </row>
    <row r="41" s="18" customFormat="1" ht="100" customHeight="1" spans="1:8">
      <c r="A41" s="22">
        <v>38</v>
      </c>
      <c r="B41" s="32" t="s">
        <v>653</v>
      </c>
      <c r="C41" s="32"/>
      <c r="D41" s="32" t="s">
        <v>654</v>
      </c>
      <c r="E41" s="44">
        <v>4</v>
      </c>
      <c r="F41" s="43" t="s">
        <v>395</v>
      </c>
      <c r="G41" s="44"/>
      <c r="H41" s="43"/>
    </row>
    <row r="42" s="18" customFormat="1" ht="100" customHeight="1" spans="1:8">
      <c r="A42" s="22">
        <v>39</v>
      </c>
      <c r="B42" s="32" t="s">
        <v>655</v>
      </c>
      <c r="C42" s="32"/>
      <c r="D42" s="32" t="s">
        <v>654</v>
      </c>
      <c r="E42" s="44">
        <v>2</v>
      </c>
      <c r="F42" s="43" t="s">
        <v>395</v>
      </c>
      <c r="G42" s="44"/>
      <c r="H42" s="43"/>
    </row>
    <row r="43" s="18" customFormat="1" ht="100" customHeight="1" spans="1:8">
      <c r="A43" s="22">
        <v>40</v>
      </c>
      <c r="B43" s="32" t="s">
        <v>656</v>
      </c>
      <c r="C43" s="32"/>
      <c r="D43" s="32" t="s">
        <v>657</v>
      </c>
      <c r="E43" s="147">
        <v>4</v>
      </c>
      <c r="F43" s="43" t="s">
        <v>585</v>
      </c>
      <c r="G43" s="44"/>
      <c r="H43" s="43"/>
    </row>
    <row r="44" s="18" customFormat="1" ht="100" customHeight="1" spans="1:8">
      <c r="A44" s="22">
        <v>41</v>
      </c>
      <c r="B44" s="153" t="s">
        <v>658</v>
      </c>
      <c r="C44" s="32"/>
      <c r="D44" s="32" t="s">
        <v>659</v>
      </c>
      <c r="E44" s="149"/>
      <c r="F44" s="43" t="s">
        <v>585</v>
      </c>
      <c r="G44" s="44"/>
      <c r="H44" s="43"/>
    </row>
    <row r="45" s="18" customFormat="1" ht="100" customHeight="1" spans="1:8">
      <c r="A45" s="22">
        <v>42</v>
      </c>
      <c r="B45" s="153" t="s">
        <v>660</v>
      </c>
      <c r="C45" s="32"/>
      <c r="D45" s="32" t="s">
        <v>661</v>
      </c>
      <c r="E45" s="147">
        <v>2</v>
      </c>
      <c r="F45" s="43" t="s">
        <v>585</v>
      </c>
      <c r="G45" s="44"/>
      <c r="H45" s="43"/>
    </row>
    <row r="46" s="18" customFormat="1" ht="100" customHeight="1" spans="1:8">
      <c r="A46" s="22">
        <v>43</v>
      </c>
      <c r="B46" s="153" t="s">
        <v>662</v>
      </c>
      <c r="C46" s="32"/>
      <c r="D46" s="32" t="s">
        <v>663</v>
      </c>
      <c r="E46" s="149"/>
      <c r="F46" s="43" t="s">
        <v>585</v>
      </c>
      <c r="G46" s="44"/>
      <c r="H46" s="43"/>
    </row>
    <row r="47" s="18" customFormat="1" ht="141" customHeight="1" spans="1:8">
      <c r="A47" s="22">
        <v>44</v>
      </c>
      <c r="B47" s="148" t="s">
        <v>664</v>
      </c>
      <c r="C47" s="148"/>
      <c r="D47" s="154" t="s">
        <v>665</v>
      </c>
      <c r="E47" s="44">
        <v>30</v>
      </c>
      <c r="F47" s="43" t="s">
        <v>344</v>
      </c>
      <c r="G47" s="44"/>
      <c r="H47" s="43"/>
    </row>
    <row r="48" s="18" customFormat="1" ht="122" customHeight="1" spans="1:8">
      <c r="A48" s="22">
        <v>45</v>
      </c>
      <c r="B48" s="43" t="s">
        <v>666</v>
      </c>
      <c r="C48" s="22"/>
      <c r="D48" s="46" t="s">
        <v>667</v>
      </c>
      <c r="E48" s="43">
        <v>60</v>
      </c>
      <c r="F48" s="43" t="s">
        <v>337</v>
      </c>
      <c r="G48" s="43"/>
      <c r="H48" s="43"/>
    </row>
    <row r="49" s="18" customFormat="1" ht="134" customHeight="1" spans="1:8">
      <c r="A49" s="22">
        <v>46</v>
      </c>
      <c r="B49" s="32" t="s">
        <v>668</v>
      </c>
      <c r="C49" s="32"/>
      <c r="D49" s="46" t="s">
        <v>669</v>
      </c>
      <c r="E49" s="43">
        <v>4</v>
      </c>
      <c r="F49" s="43" t="s">
        <v>337</v>
      </c>
      <c r="G49" s="44"/>
      <c r="H49" s="43"/>
    </row>
    <row r="50" s="18" customFormat="1" ht="111" customHeight="1" spans="1:8">
      <c r="A50" s="22">
        <v>47</v>
      </c>
      <c r="B50" s="22" t="s">
        <v>670</v>
      </c>
      <c r="C50" s="32"/>
      <c r="D50" s="46" t="s">
        <v>671</v>
      </c>
      <c r="E50" s="43">
        <v>6</v>
      </c>
      <c r="F50" s="43" t="s">
        <v>337</v>
      </c>
      <c r="G50" s="44"/>
      <c r="H50" s="43"/>
    </row>
    <row r="51" s="18" customFormat="1" ht="45" customHeight="1" spans="1:8">
      <c r="A51" s="22">
        <v>48</v>
      </c>
      <c r="B51" s="22" t="s">
        <v>672</v>
      </c>
      <c r="C51" s="32"/>
      <c r="D51" s="46" t="s">
        <v>673</v>
      </c>
      <c r="E51" s="43">
        <v>2</v>
      </c>
      <c r="F51" s="43" t="s">
        <v>337</v>
      </c>
      <c r="G51" s="44"/>
      <c r="H51" s="43"/>
    </row>
    <row r="52" s="18" customFormat="1" ht="129" customHeight="1" spans="1:8">
      <c r="A52" s="22">
        <v>49</v>
      </c>
      <c r="B52" s="32" t="s">
        <v>674</v>
      </c>
      <c r="C52" s="32"/>
      <c r="D52" s="46" t="s">
        <v>675</v>
      </c>
      <c r="E52" s="43">
        <v>6</v>
      </c>
      <c r="F52" s="43" t="s">
        <v>344</v>
      </c>
      <c r="G52" s="44"/>
      <c r="H52" s="43"/>
    </row>
    <row r="53" s="18" customFormat="1" ht="158" customHeight="1" spans="1:8">
      <c r="A53" s="22">
        <v>50</v>
      </c>
      <c r="B53" s="22" t="s">
        <v>676</v>
      </c>
      <c r="C53" s="32"/>
      <c r="D53" s="46" t="s">
        <v>677</v>
      </c>
      <c r="E53" s="43">
        <v>20</v>
      </c>
      <c r="F53" s="43" t="s">
        <v>337</v>
      </c>
      <c r="G53" s="44"/>
      <c r="H53" s="43"/>
    </row>
    <row r="54" s="18" customFormat="1" ht="24" customHeight="1" spans="1:8">
      <c r="A54" s="22"/>
      <c r="B54" s="32" t="s">
        <v>347</v>
      </c>
      <c r="C54" s="32"/>
      <c r="D54" s="32"/>
      <c r="E54" s="43"/>
      <c r="F54" s="43"/>
      <c r="G54" s="44"/>
      <c r="H54" s="43"/>
    </row>
  </sheetData>
  <mergeCells count="20">
    <mergeCell ref="A1:H1"/>
    <mergeCell ref="B54:D54"/>
    <mergeCell ref="A31:A32"/>
    <mergeCell ref="A33:A34"/>
    <mergeCell ref="B31:B32"/>
    <mergeCell ref="B33:B34"/>
    <mergeCell ref="C31:C32"/>
    <mergeCell ref="C33:C34"/>
    <mergeCell ref="D31:D32"/>
    <mergeCell ref="D33:D34"/>
    <mergeCell ref="E31:E32"/>
    <mergeCell ref="E33:E34"/>
    <mergeCell ref="E43:E44"/>
    <mergeCell ref="E45:E46"/>
    <mergeCell ref="F31:F32"/>
    <mergeCell ref="F33:F34"/>
    <mergeCell ref="G31:G32"/>
    <mergeCell ref="G33:G34"/>
    <mergeCell ref="H31:H32"/>
    <mergeCell ref="H33:H34"/>
  </mergeCells>
  <pageMargins left="0.314583333333333" right="0.196527777777778" top="0.196527777777778" bottom="0.314583333333333" header="0.5" footer="0.236111111111111"/>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8"/>
  <sheetViews>
    <sheetView zoomScale="85" zoomScaleNormal="85" workbookViewId="0">
      <selection activeCell="A1" sqref="A1:H1"/>
    </sheetView>
  </sheetViews>
  <sheetFormatPr defaultColWidth="9" defaultRowHeight="14.25" outlineLevelRow="7" outlineLevelCol="7"/>
  <cols>
    <col min="1" max="1" width="4.26666666666667" style="18" customWidth="1"/>
    <col min="2" max="2" width="11.9083333333333" style="133" customWidth="1"/>
    <col min="3" max="3" width="20.725" style="18" customWidth="1"/>
    <col min="4" max="4" width="66.3166666666667" style="37" customWidth="1"/>
    <col min="5" max="7" width="8.96666666666667" style="29" customWidth="1"/>
    <col min="8" max="8" width="9.55" style="29" customWidth="1"/>
    <col min="9" max="16384" width="9" style="18"/>
  </cols>
  <sheetData>
    <row r="1" ht="43" customHeight="1" spans="1:8">
      <c r="A1" s="134" t="s">
        <v>678</v>
      </c>
      <c r="B1" s="135"/>
      <c r="C1" s="134"/>
      <c r="D1" s="136"/>
      <c r="E1" s="131"/>
      <c r="F1" s="131"/>
      <c r="G1" s="131"/>
      <c r="H1" s="131"/>
    </row>
    <row r="2" ht="27" spans="1:8">
      <c r="A2" s="22" t="s">
        <v>1</v>
      </c>
      <c r="B2" s="22" t="s">
        <v>329</v>
      </c>
      <c r="C2" s="22" t="s">
        <v>330</v>
      </c>
      <c r="D2" s="22" t="s">
        <v>331</v>
      </c>
      <c r="E2" s="137" t="s">
        <v>5</v>
      </c>
      <c r="F2" s="137" t="s">
        <v>332</v>
      </c>
      <c r="G2" s="137" t="s">
        <v>333</v>
      </c>
      <c r="H2" s="137" t="s">
        <v>309</v>
      </c>
    </row>
    <row r="3" ht="198" customHeight="1" spans="1:8">
      <c r="A3" s="138">
        <v>1</v>
      </c>
      <c r="B3" s="115" t="s">
        <v>338</v>
      </c>
      <c r="C3" s="116"/>
      <c r="D3" s="89" t="s">
        <v>339</v>
      </c>
      <c r="E3" s="117">
        <v>1</v>
      </c>
      <c r="F3" s="117" t="s">
        <v>337</v>
      </c>
      <c r="G3" s="23"/>
      <c r="H3" s="23"/>
    </row>
    <row r="4" ht="89" customHeight="1" spans="1:8">
      <c r="A4" s="22">
        <v>2</v>
      </c>
      <c r="B4" s="105" t="s">
        <v>679</v>
      </c>
      <c r="C4" s="139"/>
      <c r="D4" s="140"/>
      <c r="E4" s="107">
        <v>117</v>
      </c>
      <c r="F4" s="107" t="s">
        <v>337</v>
      </c>
      <c r="G4" s="141"/>
      <c r="H4" s="142"/>
    </row>
    <row r="5" ht="110.15" customHeight="1" spans="1:8">
      <c r="A5" s="22">
        <v>3</v>
      </c>
      <c r="B5" s="105" t="s">
        <v>680</v>
      </c>
      <c r="C5" s="139"/>
      <c r="D5" s="140"/>
      <c r="E5" s="107">
        <v>115</v>
      </c>
      <c r="F5" s="107" t="s">
        <v>337</v>
      </c>
      <c r="G5" s="141"/>
      <c r="H5" s="142"/>
    </row>
    <row r="6" ht="110.15" customHeight="1" spans="1:8">
      <c r="A6" s="22">
        <v>4</v>
      </c>
      <c r="B6" s="22" t="s">
        <v>681</v>
      </c>
      <c r="C6" s="22"/>
      <c r="D6" s="46" t="s">
        <v>682</v>
      </c>
      <c r="E6" s="23">
        <v>600</v>
      </c>
      <c r="F6" s="23" t="s">
        <v>344</v>
      </c>
      <c r="G6" s="23"/>
      <c r="H6" s="23"/>
    </row>
    <row r="7" ht="104.15" customHeight="1" spans="1:8">
      <c r="A7" s="22">
        <v>5</v>
      </c>
      <c r="B7" s="22" t="s">
        <v>683</v>
      </c>
      <c r="C7" s="22" t="str">
        <f>_xlfn.DISPIMG("ID_EB8A0514D7E447D68E25BF96FBBB6876",1)</f>
        <v>=DISPIMG("ID_EB8A0514D7E447D68E25BF96FBBB6876",1)</v>
      </c>
      <c r="D7" s="46" t="s">
        <v>684</v>
      </c>
      <c r="E7" s="23">
        <v>8</v>
      </c>
      <c r="F7" s="23" t="s">
        <v>366</v>
      </c>
      <c r="G7" s="26"/>
      <c r="H7" s="23"/>
    </row>
    <row r="8" ht="45" customHeight="1" spans="1:8">
      <c r="A8" s="22" t="s">
        <v>347</v>
      </c>
      <c r="B8" s="22"/>
      <c r="C8" s="22"/>
      <c r="D8" s="46"/>
      <c r="E8" s="23"/>
      <c r="F8" s="23"/>
      <c r="G8" s="23"/>
      <c r="H8" s="23"/>
    </row>
  </sheetData>
  <mergeCells count="2">
    <mergeCell ref="A1:H1"/>
    <mergeCell ref="A8:G8"/>
  </mergeCells>
  <pageMargins left="0.275" right="0.196527777777778" top="0.314583333333333" bottom="0.314583333333333" header="0.5" footer="0.196527777777778"/>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I47" sqref="I47"/>
    </sheetView>
  </sheetViews>
  <sheetFormatPr defaultColWidth="9" defaultRowHeight="13.5"/>
  <sheetData/>
  <pageMargins left="0.75" right="0.75" top="1" bottom="1" header="0.5" footer="0.5"/>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0"/>
  <sheetViews>
    <sheetView workbookViewId="0">
      <selection activeCell="L3" sqref="L3"/>
    </sheetView>
  </sheetViews>
  <sheetFormatPr defaultColWidth="9" defaultRowHeight="14.25" outlineLevelCol="7"/>
  <cols>
    <col min="1" max="1" width="4.725" customWidth="1"/>
    <col min="2" max="2" width="15" customWidth="1"/>
    <col min="3" max="3" width="22.0916666666667" customWidth="1"/>
    <col min="4" max="4" width="69.725" customWidth="1"/>
    <col min="5" max="5" width="6.09166666666667" style="9" customWidth="1"/>
    <col min="6" max="6" width="6" style="113" customWidth="1"/>
    <col min="7" max="7" width="6.90833333333333" style="113" customWidth="1"/>
    <col min="8" max="8" width="9" style="113" customWidth="1"/>
  </cols>
  <sheetData>
    <row r="1" ht="34" customHeight="1" spans="1:8">
      <c r="A1" s="114" t="s">
        <v>685</v>
      </c>
      <c r="B1" s="114"/>
      <c r="C1" s="114"/>
      <c r="D1" s="114"/>
      <c r="E1" s="114"/>
      <c r="F1" s="114"/>
      <c r="G1" s="114"/>
      <c r="H1" s="114"/>
    </row>
    <row r="2" ht="24" customHeight="1" spans="1:8">
      <c r="A2" s="2" t="s">
        <v>1</v>
      </c>
      <c r="B2" s="2" t="s">
        <v>329</v>
      </c>
      <c r="C2" s="2" t="s">
        <v>330</v>
      </c>
      <c r="D2" s="120" t="s">
        <v>331</v>
      </c>
      <c r="E2" s="11" t="s">
        <v>332</v>
      </c>
      <c r="F2" s="11" t="s">
        <v>5</v>
      </c>
      <c r="G2" s="11" t="s">
        <v>333</v>
      </c>
      <c r="H2" s="11" t="s">
        <v>334</v>
      </c>
    </row>
    <row r="3" ht="211" customHeight="1" spans="1:8">
      <c r="A3" s="121">
        <v>1</v>
      </c>
      <c r="B3" s="115" t="s">
        <v>338</v>
      </c>
      <c r="C3" s="116"/>
      <c r="D3" s="89" t="s">
        <v>339</v>
      </c>
      <c r="E3" s="117" t="s">
        <v>337</v>
      </c>
      <c r="F3" s="117">
        <v>3</v>
      </c>
      <c r="G3" s="23"/>
      <c r="H3" s="11"/>
    </row>
    <row r="4" ht="113.15" customHeight="1" spans="1:8">
      <c r="A4" s="2">
        <v>2</v>
      </c>
      <c r="B4" s="122" t="s">
        <v>686</v>
      </c>
      <c r="C4" s="2"/>
      <c r="D4" s="123" t="s">
        <v>687</v>
      </c>
      <c r="E4" s="11" t="s">
        <v>337</v>
      </c>
      <c r="F4" s="11">
        <v>3</v>
      </c>
      <c r="G4" s="11"/>
      <c r="H4" s="11"/>
    </row>
    <row r="5" ht="131.15" customHeight="1" spans="1:8">
      <c r="A5" s="121">
        <v>3</v>
      </c>
      <c r="B5" s="122" t="s">
        <v>340</v>
      </c>
      <c r="C5" s="2"/>
      <c r="D5" s="123" t="s">
        <v>341</v>
      </c>
      <c r="E5" s="11" t="s">
        <v>337</v>
      </c>
      <c r="F5" s="11">
        <v>30</v>
      </c>
      <c r="G5" s="11"/>
      <c r="H5" s="11"/>
    </row>
    <row r="6" ht="108" customHeight="1" spans="1:8">
      <c r="A6" s="2">
        <v>4</v>
      </c>
      <c r="B6" s="2" t="s">
        <v>342</v>
      </c>
      <c r="C6" s="6"/>
      <c r="D6" s="123" t="s">
        <v>688</v>
      </c>
      <c r="E6" s="11" t="s">
        <v>344</v>
      </c>
      <c r="F6" s="11">
        <v>50</v>
      </c>
      <c r="G6" s="11"/>
      <c r="H6" s="11"/>
    </row>
    <row r="7" ht="107" customHeight="1" spans="1:8">
      <c r="A7" s="121">
        <v>5</v>
      </c>
      <c r="B7" s="121" t="s">
        <v>380</v>
      </c>
      <c r="C7" s="124"/>
      <c r="D7" s="125" t="s">
        <v>689</v>
      </c>
      <c r="E7" s="9" t="s">
        <v>337</v>
      </c>
      <c r="F7" s="126">
        <v>16</v>
      </c>
      <c r="G7" s="127"/>
      <c r="H7" s="127"/>
    </row>
    <row r="8" ht="133" customHeight="1" spans="1:8">
      <c r="A8" s="2">
        <v>6</v>
      </c>
      <c r="B8" s="2" t="s">
        <v>382</v>
      </c>
      <c r="C8" s="2"/>
      <c r="D8" s="106" t="s">
        <v>690</v>
      </c>
      <c r="E8" s="14" t="s">
        <v>337</v>
      </c>
      <c r="F8" s="128">
        <v>4</v>
      </c>
      <c r="G8" s="11"/>
      <c r="H8" s="11"/>
    </row>
    <row r="9" ht="87" customHeight="1" spans="1:8">
      <c r="A9" s="129">
        <v>7</v>
      </c>
      <c r="B9" s="130" t="s">
        <v>691</v>
      </c>
      <c r="C9" s="129"/>
      <c r="D9" s="130" t="s">
        <v>692</v>
      </c>
      <c r="E9" s="131" t="s">
        <v>628</v>
      </c>
      <c r="F9" s="131">
        <v>1</v>
      </c>
      <c r="G9" s="132"/>
      <c r="H9" s="132"/>
    </row>
    <row r="10" ht="39" customHeight="1" spans="1:8">
      <c r="A10" s="2"/>
      <c r="B10" s="2"/>
      <c r="C10" s="2"/>
      <c r="D10" s="2"/>
      <c r="E10" s="11"/>
      <c r="F10" s="11"/>
      <c r="G10" s="11"/>
      <c r="H10" s="11"/>
    </row>
  </sheetData>
  <mergeCells count="1">
    <mergeCell ref="A1:H1"/>
  </mergeCells>
  <pageMargins left="0.314583333333333" right="0.314583333333333" top="0.196527777777778" bottom="0.156944444444444" header="0.5" footer="0.314583333333333"/>
  <pageSetup paperSize="9" orientation="landscape"/>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
  <sheetViews>
    <sheetView workbookViewId="0">
      <selection activeCell="G11" sqref="G11"/>
    </sheetView>
  </sheetViews>
  <sheetFormatPr defaultColWidth="9" defaultRowHeight="14.25" outlineLevelRow="4" outlineLevelCol="7"/>
  <cols>
    <col min="2" max="2" width="19.3666666666667" customWidth="1"/>
    <col min="3" max="3" width="18.3666666666667" customWidth="1"/>
    <col min="4" max="4" width="41.9083333333333" customWidth="1"/>
    <col min="5" max="7" width="9" style="113"/>
    <col min="8" max="8" width="11.2666666666667" style="113" customWidth="1"/>
  </cols>
  <sheetData>
    <row r="1" ht="44.15" customHeight="1" spans="1:8">
      <c r="A1" s="114" t="s">
        <v>693</v>
      </c>
      <c r="B1" s="114"/>
      <c r="C1" s="114"/>
      <c r="D1" s="114"/>
      <c r="E1" s="10"/>
      <c r="F1" s="10"/>
      <c r="G1" s="10"/>
      <c r="H1" s="10"/>
    </row>
    <row r="2" ht="24" customHeight="1" spans="1:8">
      <c r="A2" s="2" t="s">
        <v>1</v>
      </c>
      <c r="B2" s="2" t="s">
        <v>329</v>
      </c>
      <c r="C2" s="2" t="s">
        <v>330</v>
      </c>
      <c r="D2" s="2" t="s">
        <v>331</v>
      </c>
      <c r="E2" s="11" t="s">
        <v>5</v>
      </c>
      <c r="F2" s="11" t="s">
        <v>332</v>
      </c>
      <c r="G2" s="11" t="s">
        <v>333</v>
      </c>
      <c r="H2" s="11" t="s">
        <v>334</v>
      </c>
    </row>
    <row r="3" ht="237" customHeight="1" spans="1:8">
      <c r="A3" s="2">
        <v>1</v>
      </c>
      <c r="B3" s="115" t="s">
        <v>338</v>
      </c>
      <c r="C3" s="116"/>
      <c r="D3" s="89" t="s">
        <v>339</v>
      </c>
      <c r="E3" s="117">
        <v>1</v>
      </c>
      <c r="F3" s="117" t="s">
        <v>337</v>
      </c>
      <c r="G3" s="23"/>
      <c r="H3" s="23"/>
    </row>
    <row r="4" ht="84" customHeight="1" spans="1:8">
      <c r="A4" s="2">
        <v>2</v>
      </c>
      <c r="B4" s="22" t="s">
        <v>683</v>
      </c>
      <c r="C4" s="22" t="str">
        <f>_xlfn.DISPIMG("ID_EB8A0514D7E447D68E25BF96FBBB6876",1)</f>
        <v>=DISPIMG("ID_EB8A0514D7E447D68E25BF96FBBB6876",1)</v>
      </c>
      <c r="D4" s="46" t="s">
        <v>684</v>
      </c>
      <c r="E4" s="23">
        <v>8</v>
      </c>
      <c r="F4" s="23" t="s">
        <v>366</v>
      </c>
      <c r="G4" s="26"/>
      <c r="H4" s="23"/>
    </row>
    <row r="5" ht="41.15" customHeight="1" spans="1:8">
      <c r="A5" s="2"/>
      <c r="B5" s="7" t="s">
        <v>347</v>
      </c>
      <c r="C5" s="7"/>
      <c r="D5" s="7"/>
      <c r="E5" s="118"/>
      <c r="F5" s="118"/>
      <c r="G5" s="119"/>
      <c r="H5" s="11"/>
    </row>
  </sheetData>
  <mergeCells count="1">
    <mergeCell ref="A1:H1"/>
  </mergeCells>
  <pageMargins left="0.314583333333333" right="0.236111111111111" top="0.354166666666667" bottom="0.432638888888889" header="0.393055555555556" footer="0.5"/>
  <pageSetup paperSize="9" orientation="landscape"/>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6"/>
  <sheetViews>
    <sheetView workbookViewId="0">
      <selection activeCell="J4" sqref="J4"/>
    </sheetView>
  </sheetViews>
  <sheetFormatPr defaultColWidth="9" defaultRowHeight="14.25" outlineLevelCol="7"/>
  <cols>
    <col min="1" max="1" width="4.725" style="3" customWidth="1"/>
    <col min="2" max="2" width="14.6333333333333" style="100" customWidth="1"/>
    <col min="3" max="3" width="29.725" customWidth="1"/>
    <col min="4" max="4" width="71" style="101" customWidth="1"/>
    <col min="5" max="5" width="5.45" style="9" customWidth="1"/>
    <col min="6" max="6" width="6.36666666666667" style="9" customWidth="1"/>
    <col min="7" max="7" width="6.63333333333333" style="9" customWidth="1"/>
    <col min="8" max="8" width="7.36666666666667" style="9" customWidth="1"/>
  </cols>
  <sheetData>
    <row r="1" ht="38.15" customHeight="1" spans="1:8">
      <c r="A1" s="1" t="s">
        <v>694</v>
      </c>
      <c r="B1" s="102"/>
      <c r="C1" s="1"/>
      <c r="D1" s="103"/>
      <c r="E1" s="10"/>
      <c r="F1" s="10"/>
      <c r="G1" s="10"/>
      <c r="H1" s="10"/>
    </row>
    <row r="2" ht="28" customHeight="1" spans="1:8">
      <c r="A2" s="84" t="s">
        <v>1</v>
      </c>
      <c r="B2" s="84" t="s">
        <v>329</v>
      </c>
      <c r="C2" s="84" t="s">
        <v>330</v>
      </c>
      <c r="D2" s="84" t="s">
        <v>331</v>
      </c>
      <c r="E2" s="104" t="s">
        <v>5</v>
      </c>
      <c r="F2" s="104" t="s">
        <v>332</v>
      </c>
      <c r="G2" s="104" t="s">
        <v>333</v>
      </c>
      <c r="H2" s="104" t="s">
        <v>334</v>
      </c>
    </row>
    <row r="3" ht="100" customHeight="1" spans="1:8">
      <c r="A3" s="2">
        <v>1</v>
      </c>
      <c r="B3" s="105" t="s">
        <v>511</v>
      </c>
      <c r="C3" s="4"/>
      <c r="D3" s="106" t="s">
        <v>512</v>
      </c>
      <c r="E3" s="107">
        <v>2</v>
      </c>
      <c r="F3" s="107" t="s">
        <v>395</v>
      </c>
      <c r="G3" s="14"/>
      <c r="H3" s="11"/>
    </row>
    <row r="4" ht="114" customHeight="1" spans="1:8">
      <c r="A4" s="2">
        <v>2</v>
      </c>
      <c r="B4" s="105" t="s">
        <v>513</v>
      </c>
      <c r="C4" s="4"/>
      <c r="D4" s="106" t="s">
        <v>695</v>
      </c>
      <c r="E4" s="107">
        <v>2</v>
      </c>
      <c r="F4" s="107" t="s">
        <v>344</v>
      </c>
      <c r="G4" s="14"/>
      <c r="H4" s="11"/>
    </row>
    <row r="5" ht="264" customHeight="1" spans="1:8">
      <c r="A5" s="2">
        <v>3</v>
      </c>
      <c r="B5" s="105" t="s">
        <v>517</v>
      </c>
      <c r="C5" s="4"/>
      <c r="D5" s="106" t="s">
        <v>696</v>
      </c>
      <c r="E5" s="107">
        <v>2</v>
      </c>
      <c r="F5" s="107" t="s">
        <v>337</v>
      </c>
      <c r="G5" s="14"/>
      <c r="H5" s="11"/>
    </row>
    <row r="6" ht="101.15" customHeight="1" spans="1:8">
      <c r="A6" s="2">
        <v>4</v>
      </c>
      <c r="B6" s="105" t="s">
        <v>519</v>
      </c>
      <c r="C6" s="2"/>
      <c r="D6" s="106" t="s">
        <v>697</v>
      </c>
      <c r="E6" s="107">
        <v>2</v>
      </c>
      <c r="F6" s="107" t="s">
        <v>337</v>
      </c>
      <c r="G6" s="14"/>
      <c r="H6" s="11"/>
    </row>
    <row r="7" ht="103" customHeight="1" spans="1:8">
      <c r="A7" s="2">
        <v>5</v>
      </c>
      <c r="B7" s="105" t="s">
        <v>521</v>
      </c>
      <c r="C7" s="4"/>
      <c r="D7" s="106" t="s">
        <v>522</v>
      </c>
      <c r="E7" s="107">
        <v>2</v>
      </c>
      <c r="F7" s="107" t="s">
        <v>337</v>
      </c>
      <c r="G7" s="14"/>
      <c r="H7" s="11"/>
    </row>
    <row r="8" ht="85" customHeight="1" spans="1:8">
      <c r="A8" s="2">
        <v>6</v>
      </c>
      <c r="B8" s="105" t="s">
        <v>523</v>
      </c>
      <c r="C8" s="2"/>
      <c r="D8" s="106" t="s">
        <v>524</v>
      </c>
      <c r="E8" s="107">
        <v>2</v>
      </c>
      <c r="F8" s="107" t="s">
        <v>337</v>
      </c>
      <c r="G8" s="14"/>
      <c r="H8" s="11"/>
    </row>
    <row r="9" ht="113.15" customHeight="1" spans="1:8">
      <c r="A9" s="2">
        <v>7</v>
      </c>
      <c r="B9" s="105" t="s">
        <v>525</v>
      </c>
      <c r="C9" s="4"/>
      <c r="D9" s="106" t="s">
        <v>392</v>
      </c>
      <c r="E9" s="107">
        <v>2</v>
      </c>
      <c r="F9" s="107" t="s">
        <v>337</v>
      </c>
      <c r="G9" s="14"/>
      <c r="H9" s="11"/>
    </row>
    <row r="10" ht="95.15" customHeight="1" spans="1:8">
      <c r="A10" s="2">
        <v>8</v>
      </c>
      <c r="B10" s="105" t="s">
        <v>526</v>
      </c>
      <c r="C10" s="4"/>
      <c r="D10" s="106" t="s">
        <v>698</v>
      </c>
      <c r="E10" s="107">
        <v>2</v>
      </c>
      <c r="F10" s="107" t="s">
        <v>337</v>
      </c>
      <c r="G10" s="14"/>
      <c r="H10" s="11"/>
    </row>
    <row r="11" ht="101.15" customHeight="1" spans="1:8">
      <c r="A11" s="2">
        <v>9</v>
      </c>
      <c r="B11" s="105" t="s">
        <v>528</v>
      </c>
      <c r="C11" s="4"/>
      <c r="D11" s="106" t="s">
        <v>529</v>
      </c>
      <c r="E11" s="107">
        <v>2</v>
      </c>
      <c r="F11" s="107" t="s">
        <v>337</v>
      </c>
      <c r="G11" s="14"/>
      <c r="H11" s="11"/>
    </row>
    <row r="12" ht="101.15" customHeight="1" spans="1:8">
      <c r="A12" s="2">
        <v>10</v>
      </c>
      <c r="B12" s="105" t="s">
        <v>530</v>
      </c>
      <c r="C12" s="4"/>
      <c r="D12" s="106" t="s">
        <v>699</v>
      </c>
      <c r="E12" s="107">
        <v>3</v>
      </c>
      <c r="F12" s="107" t="s">
        <v>395</v>
      </c>
      <c r="G12" s="14"/>
      <c r="H12" s="11"/>
    </row>
    <row r="13" ht="105" customHeight="1" spans="1:8">
      <c r="A13" s="2">
        <v>11</v>
      </c>
      <c r="B13" s="105" t="s">
        <v>408</v>
      </c>
      <c r="C13" s="4"/>
      <c r="D13" s="106" t="s">
        <v>700</v>
      </c>
      <c r="E13" s="107">
        <v>3</v>
      </c>
      <c r="F13" s="107" t="s">
        <v>395</v>
      </c>
      <c r="G13" s="14"/>
      <c r="H13" s="11"/>
    </row>
    <row r="14" ht="136" customHeight="1" spans="1:8">
      <c r="A14" s="2">
        <v>12</v>
      </c>
      <c r="B14" s="108" t="s">
        <v>532</v>
      </c>
      <c r="C14" s="109" t="str">
        <f>_xlfn.DISPIMG("ID_BD66869E51F54ADD85A65937B1EE4CA7",1)</f>
        <v>=DISPIMG("ID_BD66869E51F54ADD85A65937B1EE4CA7",1)</v>
      </c>
      <c r="D14" s="110" t="s">
        <v>533</v>
      </c>
      <c r="E14" s="108">
        <v>1</v>
      </c>
      <c r="F14" s="108" t="s">
        <v>422</v>
      </c>
      <c r="G14" s="108"/>
      <c r="H14" s="11"/>
    </row>
    <row r="15" ht="100" customHeight="1" spans="1:8">
      <c r="A15" s="2">
        <v>13</v>
      </c>
      <c r="B15" s="108" t="s">
        <v>534</v>
      </c>
      <c r="C15" s="4"/>
      <c r="D15" s="106" t="s">
        <v>701</v>
      </c>
      <c r="E15" s="111">
        <v>55</v>
      </c>
      <c r="F15" s="108" t="s">
        <v>536</v>
      </c>
      <c r="G15" s="14"/>
      <c r="H15" s="11"/>
    </row>
    <row r="16" ht="98.15" customHeight="1" spans="1:8">
      <c r="A16" s="2">
        <v>14</v>
      </c>
      <c r="B16" s="108" t="s">
        <v>537</v>
      </c>
      <c r="C16" s="4"/>
      <c r="D16" s="106" t="s">
        <v>702</v>
      </c>
      <c r="E16" s="111">
        <v>2</v>
      </c>
      <c r="F16" s="108" t="s">
        <v>337</v>
      </c>
      <c r="H16" s="11"/>
    </row>
    <row r="17" ht="132" customHeight="1" spans="1:8">
      <c r="A17" s="2">
        <v>15</v>
      </c>
      <c r="B17" s="108" t="s">
        <v>539</v>
      </c>
      <c r="C17" s="4"/>
      <c r="D17" s="106" t="s">
        <v>703</v>
      </c>
      <c r="E17" s="111">
        <v>3</v>
      </c>
      <c r="F17" s="108" t="s">
        <v>337</v>
      </c>
      <c r="G17" s="14"/>
      <c r="H17" s="11"/>
    </row>
    <row r="18" ht="103" customHeight="1" spans="1:8">
      <c r="A18" s="2">
        <v>16</v>
      </c>
      <c r="B18" s="108" t="s">
        <v>541</v>
      </c>
      <c r="C18" s="4"/>
      <c r="D18" s="106" t="s">
        <v>542</v>
      </c>
      <c r="E18" s="111">
        <v>55</v>
      </c>
      <c r="F18" s="108" t="s">
        <v>344</v>
      </c>
      <c r="G18" s="14"/>
      <c r="H18" s="11"/>
    </row>
    <row r="19" ht="100" customHeight="1" spans="1:8">
      <c r="A19" s="2">
        <v>17</v>
      </c>
      <c r="B19" s="108" t="s">
        <v>543</v>
      </c>
      <c r="C19" s="4"/>
      <c r="D19" s="106" t="s">
        <v>544</v>
      </c>
      <c r="E19" s="111">
        <v>55</v>
      </c>
      <c r="F19" s="108" t="s">
        <v>536</v>
      </c>
      <c r="G19" s="111"/>
      <c r="H19" s="11"/>
    </row>
    <row r="20" ht="107.15" customHeight="1" spans="1:8">
      <c r="A20" s="2">
        <v>18</v>
      </c>
      <c r="B20" s="108" t="s">
        <v>547</v>
      </c>
      <c r="C20" s="112" t="str">
        <f>_xlfn.DISPIMG("ID_7EBF1196ECB04E029148506FA3CCCA75",1)</f>
        <v>=DISPIMG("ID_7EBF1196ECB04E029148506FA3CCCA75",1)</v>
      </c>
      <c r="D20" s="106" t="s">
        <v>548</v>
      </c>
      <c r="E20" s="111">
        <v>2</v>
      </c>
      <c r="F20" s="108" t="s">
        <v>549</v>
      </c>
      <c r="G20" s="14"/>
      <c r="H20" s="11"/>
    </row>
    <row r="21" ht="104.15" customHeight="1" spans="1:8">
      <c r="A21" s="2">
        <v>19</v>
      </c>
      <c r="B21" s="108" t="s">
        <v>552</v>
      </c>
      <c r="C21" s="4"/>
      <c r="D21" s="106" t="s">
        <v>704</v>
      </c>
      <c r="E21" s="111">
        <v>1</v>
      </c>
      <c r="F21" s="108" t="s">
        <v>422</v>
      </c>
      <c r="G21" s="14"/>
      <c r="H21" s="11"/>
    </row>
    <row r="22" ht="87" customHeight="1" spans="1:8">
      <c r="A22" s="2">
        <v>20</v>
      </c>
      <c r="B22" s="108" t="s">
        <v>554</v>
      </c>
      <c r="C22" s="112" t="str">
        <f>_xlfn.DISPIMG("ID_E63BD6E8E8084A14876A535C9CB149CE",1)</f>
        <v>=DISPIMG("ID_E63BD6E8E8084A14876A535C9CB149CE",1)</v>
      </c>
      <c r="D22" s="106" t="s">
        <v>555</v>
      </c>
      <c r="E22" s="111">
        <v>2</v>
      </c>
      <c r="F22" s="108" t="s">
        <v>422</v>
      </c>
      <c r="G22" s="14"/>
      <c r="H22" s="11"/>
    </row>
    <row r="23" ht="106" customHeight="1" spans="1:8">
      <c r="A23" s="2">
        <v>21</v>
      </c>
      <c r="B23" s="105" t="s">
        <v>558</v>
      </c>
      <c r="C23" s="4"/>
      <c r="D23" s="106" t="s">
        <v>559</v>
      </c>
      <c r="E23" s="107">
        <v>1</v>
      </c>
      <c r="F23" s="107" t="s">
        <v>337</v>
      </c>
      <c r="G23" s="14"/>
      <c r="H23" s="11"/>
    </row>
    <row r="24" ht="97" customHeight="1" spans="1:8">
      <c r="A24" s="2">
        <v>22</v>
      </c>
      <c r="B24" s="105" t="s">
        <v>560</v>
      </c>
      <c r="C24" s="4"/>
      <c r="D24" s="106" t="s">
        <v>561</v>
      </c>
      <c r="E24" s="107">
        <v>1</v>
      </c>
      <c r="F24" s="107" t="s">
        <v>337</v>
      </c>
      <c r="G24" s="14"/>
      <c r="H24" s="11"/>
    </row>
    <row r="25" ht="100" customHeight="1" spans="1:8">
      <c r="A25" s="2">
        <v>23</v>
      </c>
      <c r="B25" s="105" t="s">
        <v>562</v>
      </c>
      <c r="C25" s="4"/>
      <c r="D25" s="106" t="s">
        <v>705</v>
      </c>
      <c r="E25" s="107">
        <v>1</v>
      </c>
      <c r="F25" s="107" t="s">
        <v>337</v>
      </c>
      <c r="G25" s="14"/>
      <c r="H25" s="11"/>
    </row>
    <row r="26" ht="23.15" customHeight="1" spans="1:8">
      <c r="A26" s="2" t="s">
        <v>347</v>
      </c>
      <c r="B26" s="2"/>
      <c r="C26" s="2"/>
      <c r="D26" s="106"/>
      <c r="E26" s="11"/>
      <c r="F26" s="11"/>
      <c r="G26" s="11"/>
      <c r="H26" s="11"/>
    </row>
  </sheetData>
  <mergeCells count="2">
    <mergeCell ref="A1:H1"/>
    <mergeCell ref="A26:G26"/>
  </mergeCells>
  <pageMargins left="0.275" right="0.196527777777778" top="0.196527777777778" bottom="0.275" header="0.5" footer="0.275"/>
  <pageSetup paperSize="9"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3"/>
  <sheetViews>
    <sheetView workbookViewId="0">
      <selection activeCell="J4" sqref="J4"/>
    </sheetView>
  </sheetViews>
  <sheetFormatPr defaultColWidth="9" defaultRowHeight="13.5" outlineLevelCol="7"/>
  <cols>
    <col min="1" max="1" width="4.725" customWidth="1"/>
    <col min="2" max="2" width="14.6333333333333" style="82" customWidth="1"/>
    <col min="3" max="3" width="23.3666666666667" customWidth="1"/>
    <col min="4" max="4" width="71.0916666666667" style="18" customWidth="1"/>
    <col min="5" max="5" width="6" customWidth="1"/>
    <col min="6" max="6" width="5.45" customWidth="1"/>
    <col min="7" max="7" width="6.90833333333333" customWidth="1"/>
    <col min="8" max="8" width="9.725" customWidth="1"/>
  </cols>
  <sheetData>
    <row r="1" ht="48" customHeight="1" spans="1:8">
      <c r="A1" s="1" t="s">
        <v>706</v>
      </c>
      <c r="B1" s="83"/>
      <c r="C1" s="1"/>
      <c r="D1" s="20"/>
      <c r="E1" s="1"/>
      <c r="F1" s="1"/>
      <c r="G1" s="1"/>
      <c r="H1" s="1"/>
    </row>
    <row r="2" ht="24" customHeight="1" spans="1:8">
      <c r="A2" s="84" t="s">
        <v>1</v>
      </c>
      <c r="B2" s="85" t="s">
        <v>329</v>
      </c>
      <c r="C2" s="84" t="s">
        <v>330</v>
      </c>
      <c r="D2" s="86" t="s">
        <v>331</v>
      </c>
      <c r="E2" s="84" t="s">
        <v>5</v>
      </c>
      <c r="F2" s="84" t="s">
        <v>332</v>
      </c>
      <c r="G2" s="84" t="s">
        <v>333</v>
      </c>
      <c r="H2" s="84" t="s">
        <v>334</v>
      </c>
    </row>
    <row r="3" ht="81" customHeight="1" spans="1:8">
      <c r="A3" s="2">
        <v>1</v>
      </c>
      <c r="B3" s="87" t="s">
        <v>387</v>
      </c>
      <c r="C3" s="2"/>
      <c r="D3" s="46" t="s">
        <v>707</v>
      </c>
      <c r="E3" s="4">
        <v>20</v>
      </c>
      <c r="F3" s="4" t="s">
        <v>337</v>
      </c>
      <c r="G3" s="11"/>
      <c r="H3" s="2"/>
    </row>
    <row r="4" ht="163" customHeight="1" spans="1:8">
      <c r="A4" s="2">
        <v>2</v>
      </c>
      <c r="B4" s="87" t="s">
        <v>389</v>
      </c>
      <c r="C4" s="2"/>
      <c r="D4" s="46" t="s">
        <v>390</v>
      </c>
      <c r="E4" s="4">
        <v>2</v>
      </c>
      <c r="F4" s="4" t="s">
        <v>337</v>
      </c>
      <c r="G4" s="11"/>
      <c r="H4" s="2"/>
    </row>
    <row r="5" ht="111" customHeight="1" spans="1:8">
      <c r="A5" s="2">
        <v>3</v>
      </c>
      <c r="B5" s="87" t="s">
        <v>391</v>
      </c>
      <c r="C5" s="2"/>
      <c r="D5" s="46" t="s">
        <v>392</v>
      </c>
      <c r="E5" s="4">
        <v>50</v>
      </c>
      <c r="F5" s="4" t="s">
        <v>337</v>
      </c>
      <c r="G5" s="11"/>
      <c r="H5" s="2"/>
    </row>
    <row r="6" ht="70" customHeight="1" spans="1:8">
      <c r="A6" s="2">
        <v>4</v>
      </c>
      <c r="B6" s="88" t="s">
        <v>396</v>
      </c>
      <c r="C6" s="2"/>
      <c r="D6" s="46" t="s">
        <v>708</v>
      </c>
      <c r="E6" s="4">
        <v>50</v>
      </c>
      <c r="F6" s="4" t="s">
        <v>398</v>
      </c>
      <c r="G6" s="11"/>
      <c r="H6" s="2"/>
    </row>
    <row r="7" ht="70" customHeight="1" spans="1:8">
      <c r="A7" s="2">
        <v>5</v>
      </c>
      <c r="B7" s="88" t="s">
        <v>399</v>
      </c>
      <c r="C7" s="2"/>
      <c r="D7" s="46" t="s">
        <v>709</v>
      </c>
      <c r="E7" s="4">
        <v>100</v>
      </c>
      <c r="F7" s="4" t="s">
        <v>398</v>
      </c>
      <c r="G7" s="11"/>
      <c r="H7" s="2"/>
    </row>
    <row r="8" ht="44.15" customHeight="1" spans="1:8">
      <c r="A8" s="2">
        <v>6</v>
      </c>
      <c r="B8" s="88" t="s">
        <v>403</v>
      </c>
      <c r="C8" s="2"/>
      <c r="D8" s="46"/>
      <c r="E8" s="4">
        <v>50</v>
      </c>
      <c r="F8" s="4" t="s">
        <v>337</v>
      </c>
      <c r="G8" s="11"/>
      <c r="H8" s="2"/>
    </row>
    <row r="9" ht="70" customHeight="1" spans="1:8">
      <c r="A9" s="2">
        <v>7</v>
      </c>
      <c r="B9" s="88" t="s">
        <v>405</v>
      </c>
      <c r="C9" s="2"/>
      <c r="D9" s="46" t="s">
        <v>710</v>
      </c>
      <c r="E9" s="4">
        <v>50</v>
      </c>
      <c r="F9" s="4" t="s">
        <v>407</v>
      </c>
      <c r="G9" s="4"/>
      <c r="H9" s="2"/>
    </row>
    <row r="10" ht="210" customHeight="1" spans="1:8">
      <c r="A10" s="2">
        <v>8</v>
      </c>
      <c r="B10" s="87" t="s">
        <v>711</v>
      </c>
      <c r="C10" s="2"/>
      <c r="D10" s="89" t="s">
        <v>339</v>
      </c>
      <c r="E10" s="90">
        <v>3</v>
      </c>
      <c r="F10" s="90" t="s">
        <v>337</v>
      </c>
      <c r="G10" s="90"/>
      <c r="H10" s="71"/>
    </row>
    <row r="11" ht="70" customHeight="1" spans="1:8">
      <c r="A11" s="2">
        <v>9</v>
      </c>
      <c r="B11" s="91" t="s">
        <v>412</v>
      </c>
      <c r="C11" s="2"/>
      <c r="D11" s="46" t="s">
        <v>712</v>
      </c>
      <c r="E11" s="92">
        <v>2</v>
      </c>
      <c r="F11" s="92" t="s">
        <v>395</v>
      </c>
      <c r="G11" s="92"/>
      <c r="H11" s="71"/>
    </row>
    <row r="12" ht="105" customHeight="1" spans="1:8">
      <c r="A12" s="79">
        <v>10</v>
      </c>
      <c r="B12" s="93" t="s">
        <v>713</v>
      </c>
      <c r="C12" s="94" t="str">
        <f>_xlfn.DISPIMG("ID_151EF90A140E4F48BCD8E9342DAACB46",1)</f>
        <v>=DISPIMG("ID_151EF90A140E4F48BCD8E9342DAACB46",1)</v>
      </c>
      <c r="D12" s="79" t="s">
        <v>714</v>
      </c>
      <c r="E12" s="90">
        <v>1</v>
      </c>
      <c r="F12" s="90" t="s">
        <v>351</v>
      </c>
      <c r="G12" s="95"/>
      <c r="H12" s="95"/>
    </row>
    <row r="13" ht="33" customHeight="1" spans="1:8">
      <c r="A13" s="2"/>
      <c r="B13" s="96"/>
      <c r="C13" s="7" t="s">
        <v>347</v>
      </c>
      <c r="D13" s="97"/>
      <c r="E13" s="98"/>
      <c r="F13" s="98"/>
      <c r="G13" s="99"/>
      <c r="H13" s="71"/>
    </row>
  </sheetData>
  <mergeCells count="1">
    <mergeCell ref="A1:H1"/>
  </mergeCells>
  <pageMargins left="0.314583333333333" right="0.275" top="0.156944444444444" bottom="0.236111111111111" header="0.5" footer="0.275"/>
  <pageSetup paperSize="9" orientation="landscape"/>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03"/>
  <sheetViews>
    <sheetView workbookViewId="0">
      <selection activeCell="L5" sqref="L5"/>
    </sheetView>
  </sheetViews>
  <sheetFormatPr defaultColWidth="9" defaultRowHeight="13.5" outlineLevelCol="7"/>
  <cols>
    <col min="1" max="1" width="5.45" style="18" customWidth="1"/>
    <col min="2" max="2" width="11" style="36" customWidth="1"/>
    <col min="3" max="3" width="26.45" style="18" customWidth="1"/>
    <col min="4" max="4" width="61.725" style="37" customWidth="1"/>
    <col min="5" max="5" width="6.725" style="18" customWidth="1"/>
    <col min="6" max="6" width="10.3666666666667" style="38" customWidth="1"/>
    <col min="7" max="7" width="6.90833333333333" style="38" customWidth="1"/>
    <col min="8" max="8" width="8.09166666666667" style="38" customWidth="1"/>
    <col min="9" max="16384" width="9" style="18"/>
  </cols>
  <sheetData>
    <row r="1" s="35" customFormat="1" ht="36" customHeight="1" spans="1:8">
      <c r="A1" s="39" t="s">
        <v>715</v>
      </c>
      <c r="B1" s="39"/>
      <c r="C1" s="39"/>
      <c r="D1" s="40"/>
      <c r="E1" s="39"/>
      <c r="F1" s="41"/>
      <c r="G1" s="41"/>
      <c r="H1" s="42"/>
    </row>
    <row r="2" ht="41.15" customHeight="1" spans="1:8">
      <c r="A2" s="32" t="s">
        <v>1</v>
      </c>
      <c r="B2" s="32" t="s">
        <v>62</v>
      </c>
      <c r="C2" s="32" t="s">
        <v>330</v>
      </c>
      <c r="D2" s="32" t="s">
        <v>331</v>
      </c>
      <c r="E2" s="43" t="s">
        <v>332</v>
      </c>
      <c r="F2" s="44" t="s">
        <v>716</v>
      </c>
      <c r="G2" s="44" t="s">
        <v>333</v>
      </c>
      <c r="H2" s="44" t="s">
        <v>334</v>
      </c>
    </row>
    <row r="3" ht="66" customHeight="1" spans="1:8">
      <c r="A3" s="45">
        <v>1</v>
      </c>
      <c r="B3" s="22" t="s">
        <v>589</v>
      </c>
      <c r="C3" s="22" t="str">
        <f>_xlfn.DISPIMG("ID_33FB622345704873B8449E2456C615A7",1)</f>
        <v>=DISPIMG("ID_33FB622345704873B8449E2456C615A7",1)</v>
      </c>
      <c r="D3" s="46" t="s">
        <v>717</v>
      </c>
      <c r="E3" s="43" t="s">
        <v>536</v>
      </c>
      <c r="F3" s="44">
        <v>20</v>
      </c>
      <c r="G3" s="43"/>
      <c r="H3" s="43"/>
    </row>
    <row r="4" ht="86.15" customHeight="1" spans="1:8">
      <c r="A4" s="45">
        <v>2</v>
      </c>
      <c r="B4" s="22" t="s">
        <v>718</v>
      </c>
      <c r="C4" s="24" t="str">
        <f>_xlfn.DISPIMG("ID_CEE4EBBA99944159B6A8BDD96F0C48A3",1)</f>
        <v>=DISPIMG("ID_CEE4EBBA99944159B6A8BDD96F0C48A3",1)</v>
      </c>
      <c r="D4" s="46" t="s">
        <v>719</v>
      </c>
      <c r="E4" s="43" t="s">
        <v>366</v>
      </c>
      <c r="F4" s="43">
        <v>8</v>
      </c>
      <c r="G4" s="43"/>
      <c r="H4" s="43"/>
    </row>
    <row r="5" ht="74.15" customHeight="1" spans="1:8">
      <c r="A5" s="45">
        <v>3</v>
      </c>
      <c r="B5" s="22" t="s">
        <v>720</v>
      </c>
      <c r="C5" s="24" t="str">
        <f>_xlfn.DISPIMG("ID_C78710E07349467395829A461007E2DA",1)</f>
        <v>=DISPIMG("ID_C78710E07349467395829A461007E2DA",1)</v>
      </c>
      <c r="D5" s="46" t="s">
        <v>721</v>
      </c>
      <c r="E5" s="43" t="s">
        <v>585</v>
      </c>
      <c r="F5" s="43">
        <v>1</v>
      </c>
      <c r="G5" s="43"/>
      <c r="H5" s="43"/>
    </row>
    <row r="6" ht="109" customHeight="1" spans="1:8">
      <c r="A6" s="45">
        <v>4</v>
      </c>
      <c r="B6" s="22" t="s">
        <v>722</v>
      </c>
      <c r="C6" s="24" t="str">
        <f>_xlfn.DISPIMG("ID_4204DB859C3A4DDCAD7A7C75DF656277",1)</f>
        <v>=DISPIMG("ID_4204DB859C3A4DDCAD7A7C75DF656277",1)</v>
      </c>
      <c r="D6" s="46" t="s">
        <v>723</v>
      </c>
      <c r="E6" s="43" t="s">
        <v>585</v>
      </c>
      <c r="F6" s="43">
        <v>6</v>
      </c>
      <c r="G6" s="43"/>
      <c r="H6" s="43"/>
    </row>
    <row r="7" ht="89.15" customHeight="1" spans="1:8">
      <c r="A7" s="45">
        <v>5</v>
      </c>
      <c r="B7" s="22" t="s">
        <v>724</v>
      </c>
      <c r="C7" s="22" t="str">
        <f>_xlfn.DISPIMG("ID_A02A3A406A0547168163750C5B166AAE",1)</f>
        <v>=DISPIMG("ID_A02A3A406A0547168163750C5B166AAE",1)</v>
      </c>
      <c r="D7" s="46" t="s">
        <v>725</v>
      </c>
      <c r="E7" s="43" t="s">
        <v>369</v>
      </c>
      <c r="F7" s="43">
        <v>30</v>
      </c>
      <c r="G7" s="43"/>
      <c r="H7" s="43"/>
    </row>
    <row r="8" ht="22" customHeight="1" spans="1:8">
      <c r="A8" s="45">
        <v>6</v>
      </c>
      <c r="B8" s="43" t="s">
        <v>726</v>
      </c>
      <c r="C8" s="43"/>
      <c r="D8" s="47"/>
      <c r="E8" s="43" t="s">
        <v>344</v>
      </c>
      <c r="F8" s="43">
        <v>160</v>
      </c>
      <c r="G8" s="43"/>
      <c r="H8" s="43"/>
    </row>
    <row r="9" ht="22" customHeight="1" spans="1:8">
      <c r="A9" s="45">
        <v>7</v>
      </c>
      <c r="B9" s="43" t="s">
        <v>727</v>
      </c>
      <c r="C9" s="45"/>
      <c r="D9" s="48" t="s">
        <v>728</v>
      </c>
      <c r="E9" s="43" t="s">
        <v>729</v>
      </c>
      <c r="F9" s="43">
        <v>3</v>
      </c>
      <c r="G9" s="43"/>
      <c r="H9" s="43"/>
    </row>
    <row r="10" ht="22" customHeight="1" spans="1:8">
      <c r="A10" s="45">
        <v>8</v>
      </c>
      <c r="B10" s="43" t="s">
        <v>727</v>
      </c>
      <c r="C10" s="45"/>
      <c r="D10" s="48" t="s">
        <v>730</v>
      </c>
      <c r="E10" s="43" t="s">
        <v>729</v>
      </c>
      <c r="F10" s="44">
        <v>10</v>
      </c>
      <c r="G10" s="43"/>
      <c r="H10" s="43"/>
    </row>
    <row r="11" ht="22" customHeight="1" spans="1:8">
      <c r="A11" s="45">
        <v>9</v>
      </c>
      <c r="B11" s="43" t="s">
        <v>731</v>
      </c>
      <c r="C11" s="45"/>
      <c r="D11" s="48" t="s">
        <v>732</v>
      </c>
      <c r="E11" s="43" t="s">
        <v>729</v>
      </c>
      <c r="F11" s="43">
        <v>3</v>
      </c>
      <c r="G11" s="43"/>
      <c r="H11" s="43"/>
    </row>
    <row r="12" ht="22" customHeight="1" spans="1:8">
      <c r="A12" s="45">
        <v>10</v>
      </c>
      <c r="B12" s="43" t="s">
        <v>733</v>
      </c>
      <c r="C12" s="45"/>
      <c r="D12" s="48" t="s">
        <v>734</v>
      </c>
      <c r="E12" s="43" t="s">
        <v>369</v>
      </c>
      <c r="F12" s="43">
        <v>2</v>
      </c>
      <c r="G12" s="43"/>
      <c r="H12" s="43"/>
    </row>
    <row r="13" ht="22" customHeight="1" spans="1:8">
      <c r="A13" s="45">
        <v>11</v>
      </c>
      <c r="B13" s="43" t="s">
        <v>735</v>
      </c>
      <c r="C13" s="43"/>
      <c r="D13" s="47"/>
      <c r="E13" s="43" t="s">
        <v>344</v>
      </c>
      <c r="F13" s="43">
        <v>55</v>
      </c>
      <c r="G13" s="43"/>
      <c r="H13" s="43"/>
    </row>
    <row r="14" ht="55" customHeight="1" spans="1:8">
      <c r="A14" s="45">
        <v>12</v>
      </c>
      <c r="B14" s="49" t="s">
        <v>736</v>
      </c>
      <c r="C14" s="22" t="str">
        <f>_xlfn.DISPIMG("ID_167A4BD25D8B418CB7D3280883F16755",1)</f>
        <v>=DISPIMG("ID_167A4BD25D8B418CB7D3280883F16755",1)</v>
      </c>
      <c r="D14" s="46" t="s">
        <v>737</v>
      </c>
      <c r="E14" s="50" t="s">
        <v>738</v>
      </c>
      <c r="F14" s="50">
        <v>1</v>
      </c>
      <c r="G14" s="51"/>
      <c r="H14" s="43"/>
    </row>
    <row r="15" ht="73" customHeight="1" spans="1:8">
      <c r="A15" s="45">
        <v>13</v>
      </c>
      <c r="B15" s="52"/>
      <c r="C15" s="22" t="str">
        <f>_xlfn.DISPIMG("ID_8E9D804DB63D4660A14F860635268EB4",1)</f>
        <v>=DISPIMG("ID_8E9D804DB63D4660A14F860635268EB4",1)</v>
      </c>
      <c r="D15" s="46" t="s">
        <v>739</v>
      </c>
      <c r="E15" s="53"/>
      <c r="F15" s="53"/>
      <c r="G15" s="54"/>
      <c r="H15" s="43"/>
    </row>
    <row r="16" ht="58" customHeight="1" spans="1:8">
      <c r="A16" s="45">
        <v>14</v>
      </c>
      <c r="B16" s="55"/>
      <c r="C16" s="22"/>
      <c r="D16" s="46" t="s">
        <v>740</v>
      </c>
      <c r="E16" s="56"/>
      <c r="F16" s="56"/>
      <c r="G16" s="57"/>
      <c r="H16" s="43"/>
    </row>
    <row r="17" ht="30" customHeight="1" spans="1:8">
      <c r="A17" s="45">
        <v>15</v>
      </c>
      <c r="B17" s="43" t="s">
        <v>741</v>
      </c>
      <c r="C17" s="43"/>
      <c r="D17" s="47" t="s">
        <v>742</v>
      </c>
      <c r="E17" s="43" t="s">
        <v>369</v>
      </c>
      <c r="F17" s="43">
        <v>6</v>
      </c>
      <c r="G17" s="43"/>
      <c r="H17" s="43"/>
    </row>
    <row r="18" ht="34" customHeight="1" spans="1:8">
      <c r="A18" s="45">
        <v>16</v>
      </c>
      <c r="B18" s="43" t="s">
        <v>743</v>
      </c>
      <c r="C18" s="43"/>
      <c r="D18" s="47"/>
      <c r="E18" s="43" t="s">
        <v>585</v>
      </c>
      <c r="F18" s="43">
        <v>1</v>
      </c>
      <c r="G18" s="43"/>
      <c r="H18" s="43"/>
    </row>
    <row r="19" ht="27" customHeight="1" spans="1:8">
      <c r="A19" s="45">
        <v>17</v>
      </c>
      <c r="B19" s="43" t="s">
        <v>744</v>
      </c>
      <c r="C19" s="43"/>
      <c r="D19" s="47"/>
      <c r="E19" s="43" t="s">
        <v>536</v>
      </c>
      <c r="F19" s="43">
        <v>6</v>
      </c>
      <c r="G19" s="43"/>
      <c r="H19" s="43"/>
    </row>
    <row r="20" ht="110.15" customHeight="1" spans="1:8">
      <c r="A20" s="45">
        <v>18</v>
      </c>
      <c r="B20" s="22" t="s">
        <v>745</v>
      </c>
      <c r="C20" s="24"/>
      <c r="D20" s="46" t="s">
        <v>746</v>
      </c>
      <c r="E20" s="43" t="s">
        <v>536</v>
      </c>
      <c r="F20" s="43">
        <v>10</v>
      </c>
      <c r="G20" s="43"/>
      <c r="H20" s="43"/>
    </row>
    <row r="21" ht="33" customHeight="1" spans="1:8">
      <c r="A21" s="45">
        <v>19</v>
      </c>
      <c r="B21" s="43" t="s">
        <v>747</v>
      </c>
      <c r="C21" s="43"/>
      <c r="D21" s="47"/>
      <c r="E21" s="43" t="s">
        <v>748</v>
      </c>
      <c r="F21" s="43">
        <v>12</v>
      </c>
      <c r="G21" s="43"/>
      <c r="H21" s="43"/>
    </row>
    <row r="22" ht="27" spans="1:8">
      <c r="A22" s="45">
        <v>20</v>
      </c>
      <c r="B22" s="22" t="s">
        <v>749</v>
      </c>
      <c r="C22" s="24" t="str">
        <f>_xlfn.DISPIMG("ID_4637C45526D64093A982108DFE210992",1)</f>
        <v>=DISPIMG("ID_4637C45526D64093A982108DFE210992",1)</v>
      </c>
      <c r="D22" s="46" t="s">
        <v>750</v>
      </c>
      <c r="E22" s="43" t="s">
        <v>585</v>
      </c>
      <c r="F22" s="44">
        <v>1</v>
      </c>
      <c r="G22" s="43"/>
      <c r="H22" s="43"/>
    </row>
    <row r="23" ht="23.15" customHeight="1" spans="1:8">
      <c r="A23" s="45">
        <v>21</v>
      </c>
      <c r="B23" s="43" t="s">
        <v>751</v>
      </c>
      <c r="C23" s="24"/>
      <c r="D23" s="48" t="s">
        <v>752</v>
      </c>
      <c r="E23" s="43" t="s">
        <v>344</v>
      </c>
      <c r="F23" s="44">
        <v>50</v>
      </c>
      <c r="G23" s="43"/>
      <c r="H23" s="43"/>
    </row>
    <row r="24" ht="23.15" customHeight="1" spans="1:8">
      <c r="A24" s="45">
        <v>22</v>
      </c>
      <c r="B24" s="43" t="s">
        <v>753</v>
      </c>
      <c r="C24" s="24"/>
      <c r="D24" s="48" t="s">
        <v>754</v>
      </c>
      <c r="E24" s="43" t="s">
        <v>344</v>
      </c>
      <c r="F24" s="44">
        <v>20</v>
      </c>
      <c r="G24" s="43"/>
      <c r="H24" s="43"/>
    </row>
    <row r="25" ht="23.15" customHeight="1" spans="1:8">
      <c r="A25" s="45">
        <v>23</v>
      </c>
      <c r="B25" s="43" t="s">
        <v>755</v>
      </c>
      <c r="C25" s="24"/>
      <c r="D25" s="47"/>
      <c r="E25" s="43" t="s">
        <v>344</v>
      </c>
      <c r="F25" s="43">
        <v>80</v>
      </c>
      <c r="G25" s="43"/>
      <c r="H25" s="43"/>
    </row>
    <row r="26" ht="23.15" customHeight="1" spans="1:8">
      <c r="A26" s="45">
        <v>24</v>
      </c>
      <c r="B26" s="43" t="s">
        <v>756</v>
      </c>
      <c r="C26" s="24"/>
      <c r="D26" s="47" t="s">
        <v>757</v>
      </c>
      <c r="E26" s="43" t="s">
        <v>395</v>
      </c>
      <c r="F26" s="43">
        <v>6</v>
      </c>
      <c r="G26" s="43"/>
      <c r="H26" s="43"/>
    </row>
    <row r="27" ht="23.15" customHeight="1" spans="1:8">
      <c r="A27" s="45">
        <v>25</v>
      </c>
      <c r="B27" s="43" t="s">
        <v>637</v>
      </c>
      <c r="C27" s="24"/>
      <c r="D27" s="47"/>
      <c r="E27" s="43" t="s">
        <v>585</v>
      </c>
      <c r="F27" s="43">
        <v>8</v>
      </c>
      <c r="G27" s="43"/>
      <c r="H27" s="43"/>
    </row>
    <row r="28" ht="23.15" customHeight="1" spans="1:8">
      <c r="A28" s="45">
        <v>26</v>
      </c>
      <c r="B28" s="43" t="s">
        <v>758</v>
      </c>
      <c r="C28" s="24"/>
      <c r="D28" s="47"/>
      <c r="E28" s="43" t="s">
        <v>337</v>
      </c>
      <c r="F28" s="43">
        <v>2</v>
      </c>
      <c r="G28" s="43"/>
      <c r="H28" s="43"/>
    </row>
    <row r="29" ht="23.15" customHeight="1" spans="1:8">
      <c r="A29" s="45">
        <v>27</v>
      </c>
      <c r="B29" s="43" t="s">
        <v>639</v>
      </c>
      <c r="C29" s="24"/>
      <c r="D29" s="47" t="s">
        <v>759</v>
      </c>
      <c r="E29" s="43" t="s">
        <v>344</v>
      </c>
      <c r="F29" s="43">
        <v>60</v>
      </c>
      <c r="G29" s="43"/>
      <c r="H29" s="43"/>
    </row>
    <row r="30" ht="64" customHeight="1" spans="1:8">
      <c r="A30" s="45">
        <v>28</v>
      </c>
      <c r="B30" s="43" t="s">
        <v>760</v>
      </c>
      <c r="C30" s="24"/>
      <c r="D30" s="46" t="s">
        <v>761</v>
      </c>
      <c r="E30" s="43" t="s">
        <v>585</v>
      </c>
      <c r="F30" s="43">
        <v>3</v>
      </c>
      <c r="G30" s="43"/>
      <c r="H30" s="43"/>
    </row>
    <row r="31" ht="23.15" customHeight="1" spans="1:8">
      <c r="A31" s="45">
        <v>29</v>
      </c>
      <c r="B31" s="43" t="s">
        <v>662</v>
      </c>
      <c r="C31" s="24"/>
      <c r="D31" s="47" t="s">
        <v>762</v>
      </c>
      <c r="E31" s="43" t="s">
        <v>585</v>
      </c>
      <c r="F31" s="43">
        <v>3</v>
      </c>
      <c r="G31" s="43"/>
      <c r="H31" s="43"/>
    </row>
    <row r="32" ht="23.15" customHeight="1" spans="1:8">
      <c r="A32" s="45">
        <v>30</v>
      </c>
      <c r="B32" s="43" t="s">
        <v>618</v>
      </c>
      <c r="C32" s="24"/>
      <c r="D32" s="47"/>
      <c r="E32" s="43" t="s">
        <v>369</v>
      </c>
      <c r="F32" s="43">
        <v>3</v>
      </c>
      <c r="G32" s="43"/>
      <c r="H32" s="43"/>
    </row>
    <row r="33" ht="23.15" customHeight="1" spans="1:8">
      <c r="A33" s="45">
        <v>31</v>
      </c>
      <c r="B33" s="43" t="s">
        <v>763</v>
      </c>
      <c r="C33" s="24"/>
      <c r="D33" s="47"/>
      <c r="E33" s="43" t="s">
        <v>395</v>
      </c>
      <c r="F33" s="44">
        <v>1</v>
      </c>
      <c r="G33" s="43"/>
      <c r="H33" s="43"/>
    </row>
    <row r="34" ht="23.15" customHeight="1" spans="1:8">
      <c r="A34" s="45">
        <v>32</v>
      </c>
      <c r="B34" s="43" t="s">
        <v>764</v>
      </c>
      <c r="C34" s="24"/>
      <c r="D34" s="48" t="s">
        <v>765</v>
      </c>
      <c r="E34" s="43" t="s">
        <v>344</v>
      </c>
      <c r="F34" s="43">
        <v>50</v>
      </c>
      <c r="G34" s="43"/>
      <c r="H34" s="43"/>
    </row>
    <row r="35" ht="23.15" customHeight="1" spans="1:8">
      <c r="A35" s="45">
        <v>33</v>
      </c>
      <c r="B35" s="43" t="s">
        <v>766</v>
      </c>
      <c r="C35" s="43"/>
      <c r="D35" s="47"/>
      <c r="E35" s="43" t="s">
        <v>585</v>
      </c>
      <c r="F35" s="43">
        <v>6</v>
      </c>
      <c r="G35" s="43"/>
      <c r="H35" s="43"/>
    </row>
    <row r="36" ht="23.15" customHeight="1" spans="1:8">
      <c r="A36" s="45">
        <v>34</v>
      </c>
      <c r="B36" s="43" t="s">
        <v>767</v>
      </c>
      <c r="C36" s="43"/>
      <c r="D36" s="47"/>
      <c r="E36" s="43" t="s">
        <v>585</v>
      </c>
      <c r="F36" s="44">
        <v>6</v>
      </c>
      <c r="G36" s="43"/>
      <c r="H36" s="43"/>
    </row>
    <row r="37" ht="23.15" customHeight="1" spans="1:8">
      <c r="A37" s="45">
        <v>35</v>
      </c>
      <c r="B37" s="43" t="s">
        <v>768</v>
      </c>
      <c r="C37" s="43"/>
      <c r="D37" s="47"/>
      <c r="E37" s="43" t="s">
        <v>344</v>
      </c>
      <c r="F37" s="43">
        <v>120</v>
      </c>
      <c r="G37" s="43"/>
      <c r="H37" s="43"/>
    </row>
    <row r="38" ht="23.15" customHeight="1" spans="1:8">
      <c r="A38" s="45">
        <v>36</v>
      </c>
      <c r="B38" s="43" t="s">
        <v>769</v>
      </c>
      <c r="C38" s="43"/>
      <c r="D38" s="47"/>
      <c r="E38" s="43" t="s">
        <v>395</v>
      </c>
      <c r="F38" s="43">
        <v>1</v>
      </c>
      <c r="G38" s="43"/>
      <c r="H38" s="43"/>
    </row>
    <row r="39" ht="54" spans="1:8">
      <c r="A39" s="45">
        <v>37</v>
      </c>
      <c r="B39" s="22" t="s">
        <v>598</v>
      </c>
      <c r="C39" s="24" t="str">
        <f>_xlfn.DISPIMG("ID_1D9153CD99F545E8A1DC0CF7F3A38053",1)</f>
        <v>=DISPIMG("ID_1D9153CD99F545E8A1DC0CF7F3A38053",1)</v>
      </c>
      <c r="D39" s="46" t="s">
        <v>599</v>
      </c>
      <c r="E39" s="43" t="s">
        <v>351</v>
      </c>
      <c r="F39" s="43">
        <v>1</v>
      </c>
      <c r="G39" s="43"/>
      <c r="H39" s="43"/>
    </row>
    <row r="40" ht="27" spans="1:8">
      <c r="A40" s="45">
        <v>38</v>
      </c>
      <c r="B40" s="43" t="s">
        <v>770</v>
      </c>
      <c r="C40" s="43"/>
      <c r="D40" s="47"/>
      <c r="E40" s="43" t="s">
        <v>585</v>
      </c>
      <c r="F40" s="43">
        <v>2</v>
      </c>
      <c r="G40" s="43"/>
      <c r="H40" s="43"/>
    </row>
    <row r="41" ht="81" spans="1:8">
      <c r="A41" s="45">
        <v>39</v>
      </c>
      <c r="B41" s="22" t="s">
        <v>771</v>
      </c>
      <c r="C41" s="24" t="str">
        <f>_xlfn.DISPIMG("ID_EC7E0130834447FB9E5D43AB1BB86E81",1)</f>
        <v>=DISPIMG("ID_EC7E0130834447FB9E5D43AB1BB86E81",1)</v>
      </c>
      <c r="D41" s="46" t="s">
        <v>772</v>
      </c>
      <c r="E41" s="43" t="s">
        <v>344</v>
      </c>
      <c r="F41" s="43">
        <v>70</v>
      </c>
      <c r="G41" s="43"/>
      <c r="H41" s="43"/>
    </row>
    <row r="42" ht="27" spans="1:8">
      <c r="A42" s="45">
        <v>40</v>
      </c>
      <c r="B42" s="22" t="s">
        <v>583</v>
      </c>
      <c r="C42" s="22" t="str">
        <f>_xlfn.DISPIMG("ID_F0A954FA9DED4CC2BF8712D8E964C786",1)</f>
        <v>=DISPIMG("ID_F0A954FA9DED4CC2BF8712D8E964C786",1)</v>
      </c>
      <c r="D42" s="46" t="s">
        <v>584</v>
      </c>
      <c r="E42" s="43" t="s">
        <v>585</v>
      </c>
      <c r="F42" s="43">
        <v>50</v>
      </c>
      <c r="G42" s="43"/>
      <c r="H42" s="43"/>
    </row>
    <row r="43" ht="63" customHeight="1" spans="1:8">
      <c r="A43" s="45">
        <v>41</v>
      </c>
      <c r="B43" s="22" t="s">
        <v>586</v>
      </c>
      <c r="C43" s="22" t="str">
        <f>_xlfn.DISPIMG("ID_5BA6D2027186435BAD44016EF8AB39EF",1)</f>
        <v>=DISPIMG("ID_5BA6D2027186435BAD44016EF8AB39EF",1)</v>
      </c>
      <c r="D43" s="46" t="s">
        <v>773</v>
      </c>
      <c r="E43" s="43" t="s">
        <v>395</v>
      </c>
      <c r="F43" s="43">
        <v>120</v>
      </c>
      <c r="G43" s="43"/>
      <c r="H43" s="43"/>
    </row>
    <row r="44" ht="76" customHeight="1" spans="1:8">
      <c r="A44" s="45">
        <v>42</v>
      </c>
      <c r="B44" s="22" t="s">
        <v>774</v>
      </c>
      <c r="C44" s="24" t="str">
        <f>_xlfn.DISPIMG("ID_09D8ABFBDC5F46DFB39DA9564349520E",1)</f>
        <v>=DISPIMG("ID_09D8ABFBDC5F46DFB39DA9564349520E",1)</v>
      </c>
      <c r="D44" s="46" t="s">
        <v>775</v>
      </c>
      <c r="E44" s="43" t="s">
        <v>776</v>
      </c>
      <c r="F44" s="43">
        <v>3</v>
      </c>
      <c r="G44" s="43"/>
      <c r="H44" s="43"/>
    </row>
    <row r="45" ht="21" customHeight="1" spans="1:8">
      <c r="A45" s="45">
        <v>43</v>
      </c>
      <c r="B45" s="43" t="s">
        <v>777</v>
      </c>
      <c r="C45" s="43"/>
      <c r="D45" s="47"/>
      <c r="E45" s="43" t="s">
        <v>369</v>
      </c>
      <c r="F45" s="43">
        <v>80</v>
      </c>
      <c r="G45" s="43"/>
      <c r="H45" s="43"/>
    </row>
    <row r="46" ht="21" customHeight="1" spans="1:8">
      <c r="A46" s="45">
        <v>44</v>
      </c>
      <c r="B46" s="43" t="s">
        <v>631</v>
      </c>
      <c r="C46" s="43"/>
      <c r="D46" s="47"/>
      <c r="E46" s="43" t="s">
        <v>422</v>
      </c>
      <c r="F46" s="43">
        <v>8</v>
      </c>
      <c r="G46" s="43"/>
      <c r="H46" s="43"/>
    </row>
    <row r="47" ht="21" customHeight="1" spans="1:8">
      <c r="A47" s="45">
        <v>45</v>
      </c>
      <c r="B47" s="43" t="s">
        <v>778</v>
      </c>
      <c r="C47" s="43"/>
      <c r="D47" s="47"/>
      <c r="E47" s="43" t="s">
        <v>585</v>
      </c>
      <c r="F47" s="43">
        <v>35</v>
      </c>
      <c r="G47" s="43"/>
      <c r="H47" s="43"/>
    </row>
    <row r="48" ht="21" customHeight="1" spans="1:8">
      <c r="A48" s="45">
        <v>46</v>
      </c>
      <c r="B48" s="43" t="s">
        <v>779</v>
      </c>
      <c r="C48" s="45"/>
      <c r="D48" s="48" t="s">
        <v>780</v>
      </c>
      <c r="E48" s="43" t="s">
        <v>369</v>
      </c>
      <c r="F48" s="43">
        <v>220</v>
      </c>
      <c r="G48" s="43"/>
      <c r="H48" s="43"/>
    </row>
    <row r="49" ht="21" customHeight="1" spans="1:8">
      <c r="A49" s="45">
        <v>47</v>
      </c>
      <c r="B49" s="43" t="s">
        <v>781</v>
      </c>
      <c r="C49" s="45"/>
      <c r="D49" s="48" t="s">
        <v>782</v>
      </c>
      <c r="E49" s="43" t="s">
        <v>369</v>
      </c>
      <c r="F49" s="43">
        <v>100</v>
      </c>
      <c r="G49" s="43"/>
      <c r="H49" s="43"/>
    </row>
    <row r="50" ht="21" customHeight="1" spans="1:8">
      <c r="A50" s="45">
        <v>48</v>
      </c>
      <c r="B50" s="43" t="s">
        <v>783</v>
      </c>
      <c r="C50" s="45"/>
      <c r="D50" s="48" t="s">
        <v>784</v>
      </c>
      <c r="E50" s="43" t="s">
        <v>369</v>
      </c>
      <c r="F50" s="43">
        <v>3</v>
      </c>
      <c r="G50" s="43"/>
      <c r="H50" s="43"/>
    </row>
    <row r="51" ht="21" customHeight="1" spans="1:8">
      <c r="A51" s="45">
        <v>49</v>
      </c>
      <c r="B51" s="43" t="s">
        <v>785</v>
      </c>
      <c r="C51" s="43"/>
      <c r="D51" s="47" t="s">
        <v>786</v>
      </c>
      <c r="E51" s="43" t="s">
        <v>585</v>
      </c>
      <c r="F51" s="43">
        <v>2</v>
      </c>
      <c r="G51" s="43"/>
      <c r="H51" s="43"/>
    </row>
    <row r="52" ht="21" customHeight="1" spans="1:8">
      <c r="A52" s="45">
        <v>50</v>
      </c>
      <c r="B52" s="43" t="s">
        <v>787</v>
      </c>
      <c r="C52" s="43"/>
      <c r="D52" s="47" t="s">
        <v>786</v>
      </c>
      <c r="E52" s="43" t="s">
        <v>645</v>
      </c>
      <c r="F52" s="43">
        <v>5</v>
      </c>
      <c r="G52" s="43"/>
      <c r="H52" s="43"/>
    </row>
    <row r="53" ht="21" customHeight="1" spans="1:8">
      <c r="A53" s="45">
        <v>51</v>
      </c>
      <c r="B53" s="43" t="s">
        <v>788</v>
      </c>
      <c r="C53" s="43"/>
      <c r="D53" s="47" t="s">
        <v>786</v>
      </c>
      <c r="E53" s="43" t="s">
        <v>789</v>
      </c>
      <c r="F53" s="43">
        <v>3</v>
      </c>
      <c r="G53" s="43"/>
      <c r="H53" s="43"/>
    </row>
    <row r="54" ht="21" customHeight="1" spans="1:8">
      <c r="A54" s="45">
        <v>52</v>
      </c>
      <c r="B54" s="43" t="s">
        <v>790</v>
      </c>
      <c r="C54" s="43"/>
      <c r="D54" s="47" t="s">
        <v>786</v>
      </c>
      <c r="E54" s="43" t="s">
        <v>789</v>
      </c>
      <c r="F54" s="43">
        <v>3</v>
      </c>
      <c r="G54" s="43"/>
      <c r="H54" s="43"/>
    </row>
    <row r="55" ht="21" customHeight="1" spans="1:8">
      <c r="A55" s="45">
        <v>53</v>
      </c>
      <c r="B55" s="43" t="s">
        <v>646</v>
      </c>
      <c r="C55" s="43"/>
      <c r="D55" s="47" t="s">
        <v>786</v>
      </c>
      <c r="E55" s="43" t="s">
        <v>585</v>
      </c>
      <c r="F55" s="44">
        <v>2</v>
      </c>
      <c r="G55" s="43"/>
      <c r="H55" s="43"/>
    </row>
    <row r="56" ht="21" customHeight="1" spans="1:8">
      <c r="A56" s="45">
        <v>54</v>
      </c>
      <c r="B56" s="43" t="s">
        <v>648</v>
      </c>
      <c r="C56" s="43"/>
      <c r="D56" s="47" t="s">
        <v>786</v>
      </c>
      <c r="E56" s="43" t="s">
        <v>585</v>
      </c>
      <c r="F56" s="44">
        <v>2</v>
      </c>
      <c r="G56" s="43"/>
      <c r="H56" s="43"/>
    </row>
    <row r="57" ht="21" customHeight="1" spans="1:8">
      <c r="A57" s="45">
        <v>55</v>
      </c>
      <c r="B57" s="43" t="s">
        <v>791</v>
      </c>
      <c r="C57" s="45"/>
      <c r="D57" s="48" t="s">
        <v>792</v>
      </c>
      <c r="E57" s="43" t="s">
        <v>536</v>
      </c>
      <c r="F57" s="43">
        <v>140</v>
      </c>
      <c r="G57" s="43"/>
      <c r="H57" s="43"/>
    </row>
    <row r="58" ht="21" customHeight="1" spans="1:8">
      <c r="A58" s="45">
        <v>56</v>
      </c>
      <c r="B58" s="43" t="s">
        <v>793</v>
      </c>
      <c r="C58" s="43"/>
      <c r="D58" s="47"/>
      <c r="E58" s="43" t="s">
        <v>536</v>
      </c>
      <c r="F58" s="43">
        <v>18</v>
      </c>
      <c r="G58" s="43"/>
      <c r="H58" s="43"/>
    </row>
    <row r="59" ht="21" customHeight="1" spans="1:8">
      <c r="A59" s="45">
        <v>57</v>
      </c>
      <c r="B59" s="43" t="s">
        <v>794</v>
      </c>
      <c r="C59" s="43"/>
      <c r="D59" s="47"/>
      <c r="E59" s="43" t="s">
        <v>795</v>
      </c>
      <c r="F59" s="43">
        <v>20</v>
      </c>
      <c r="G59" s="43"/>
      <c r="H59" s="43"/>
    </row>
    <row r="60" ht="21" customHeight="1" spans="1:8">
      <c r="A60" s="45">
        <v>58</v>
      </c>
      <c r="B60" s="43" t="s">
        <v>796</v>
      </c>
      <c r="C60" s="43"/>
      <c r="D60" s="47"/>
      <c r="E60" s="43" t="s">
        <v>351</v>
      </c>
      <c r="F60" s="43">
        <v>5</v>
      </c>
      <c r="G60" s="43"/>
      <c r="H60" s="43"/>
    </row>
    <row r="61" ht="21" customHeight="1" spans="1:8">
      <c r="A61" s="45">
        <v>59</v>
      </c>
      <c r="B61" s="43" t="s">
        <v>797</v>
      </c>
      <c r="C61" s="43"/>
      <c r="D61" s="47"/>
      <c r="E61" s="43" t="s">
        <v>351</v>
      </c>
      <c r="F61" s="43">
        <v>5</v>
      </c>
      <c r="G61" s="43"/>
      <c r="H61" s="43"/>
    </row>
    <row r="62" ht="27" spans="1:8">
      <c r="A62" s="45">
        <v>60</v>
      </c>
      <c r="B62" s="43" t="s">
        <v>798</v>
      </c>
      <c r="C62" s="43"/>
      <c r="D62" s="47"/>
      <c r="E62" s="43" t="s">
        <v>351</v>
      </c>
      <c r="F62" s="43">
        <v>5</v>
      </c>
      <c r="G62" s="43"/>
      <c r="H62" s="43"/>
    </row>
    <row r="63" ht="27" spans="1:8">
      <c r="A63" s="45">
        <v>61</v>
      </c>
      <c r="B63" s="43" t="s">
        <v>799</v>
      </c>
      <c r="C63" s="43"/>
      <c r="D63" s="47"/>
      <c r="E63" s="43" t="s">
        <v>395</v>
      </c>
      <c r="F63" s="43">
        <v>5</v>
      </c>
      <c r="G63" s="43"/>
      <c r="H63" s="43"/>
    </row>
    <row r="64" ht="81" spans="1:8">
      <c r="A64" s="45">
        <v>62</v>
      </c>
      <c r="B64" s="22" t="s">
        <v>800</v>
      </c>
      <c r="C64" s="24" t="str">
        <f>_xlfn.DISPIMG("ID_45DA2800D43343EFB65269B8F7931EDF",1)</f>
        <v>=DISPIMG("ID_45DA2800D43343EFB65269B8F7931EDF",1)</v>
      </c>
      <c r="D64" s="46" t="s">
        <v>801</v>
      </c>
      <c r="E64" s="43" t="s">
        <v>351</v>
      </c>
      <c r="F64" s="43">
        <v>5</v>
      </c>
      <c r="G64" s="43"/>
      <c r="H64" s="43"/>
    </row>
    <row r="65" ht="27" spans="1:8">
      <c r="A65" s="45">
        <v>63</v>
      </c>
      <c r="B65" s="43" t="s">
        <v>802</v>
      </c>
      <c r="C65" s="43"/>
      <c r="D65" s="47"/>
      <c r="E65" s="43" t="s">
        <v>351</v>
      </c>
      <c r="F65" s="43">
        <v>5</v>
      </c>
      <c r="G65" s="43"/>
      <c r="H65" s="43"/>
    </row>
    <row r="66" ht="20.15" customHeight="1" spans="1:8">
      <c r="A66" s="45">
        <v>64</v>
      </c>
      <c r="B66" s="43" t="s">
        <v>803</v>
      </c>
      <c r="C66" s="43" t="s">
        <v>804</v>
      </c>
      <c r="D66" s="47"/>
      <c r="E66" s="43" t="s">
        <v>344</v>
      </c>
      <c r="F66" s="43">
        <v>4</v>
      </c>
      <c r="G66" s="43"/>
      <c r="H66" s="43"/>
    </row>
    <row r="67" ht="20.15" customHeight="1" spans="1:8">
      <c r="A67" s="45">
        <v>65</v>
      </c>
      <c r="B67" s="43" t="s">
        <v>805</v>
      </c>
      <c r="C67" s="43"/>
      <c r="D67" s="47"/>
      <c r="E67" s="43" t="s">
        <v>395</v>
      </c>
      <c r="F67" s="43">
        <v>80</v>
      </c>
      <c r="G67" s="43"/>
      <c r="H67" s="43"/>
    </row>
    <row r="68" ht="20.15" customHeight="1" spans="1:8">
      <c r="A68" s="45">
        <v>66</v>
      </c>
      <c r="B68" s="43" t="s">
        <v>806</v>
      </c>
      <c r="C68" s="43"/>
      <c r="D68" s="47"/>
      <c r="E68" s="43" t="s">
        <v>395</v>
      </c>
      <c r="F68" s="43">
        <v>140</v>
      </c>
      <c r="G68" s="43"/>
      <c r="H68" s="43"/>
    </row>
    <row r="69" ht="20.15" customHeight="1" spans="1:8">
      <c r="A69" s="45">
        <v>67</v>
      </c>
      <c r="B69" s="43" t="s">
        <v>641</v>
      </c>
      <c r="C69" s="43"/>
      <c r="D69" s="47"/>
      <c r="E69" s="43" t="s">
        <v>344</v>
      </c>
      <c r="F69" s="43">
        <v>60</v>
      </c>
      <c r="G69" s="43"/>
      <c r="H69" s="43"/>
    </row>
    <row r="70" ht="20.15" customHeight="1" spans="1:8">
      <c r="A70" s="45">
        <v>69</v>
      </c>
      <c r="B70" s="43" t="s">
        <v>807</v>
      </c>
      <c r="C70" s="43" t="s">
        <v>808</v>
      </c>
      <c r="D70" s="47"/>
      <c r="E70" s="43" t="s">
        <v>366</v>
      </c>
      <c r="F70" s="43">
        <v>100</v>
      </c>
      <c r="G70" s="43"/>
      <c r="H70" s="43"/>
    </row>
    <row r="71" ht="62" spans="1:8">
      <c r="A71" s="45">
        <v>70</v>
      </c>
      <c r="B71" s="22" t="s">
        <v>629</v>
      </c>
      <c r="C71" s="24" t="str">
        <f>_xlfn.DISPIMG("ID_58736F2CDC9F441C8342C191BE60E401",1)</f>
        <v>=DISPIMG("ID_58736F2CDC9F441C8342C191BE60E401",1)</v>
      </c>
      <c r="D71" s="46" t="s">
        <v>630</v>
      </c>
      <c r="E71" s="43" t="s">
        <v>395</v>
      </c>
      <c r="F71" s="44">
        <v>5</v>
      </c>
      <c r="G71" s="43"/>
      <c r="H71" s="43"/>
    </row>
    <row r="72" ht="27" spans="1:8">
      <c r="A72" s="45">
        <v>71</v>
      </c>
      <c r="B72" s="43" t="s">
        <v>809</v>
      </c>
      <c r="C72" s="43"/>
      <c r="D72" s="47"/>
      <c r="E72" s="43" t="s">
        <v>337</v>
      </c>
      <c r="F72" s="44">
        <v>2</v>
      </c>
      <c r="G72" s="43"/>
      <c r="H72" s="43"/>
    </row>
    <row r="73" ht="24" customHeight="1" spans="1:8">
      <c r="A73" s="45">
        <v>74</v>
      </c>
      <c r="B73" s="43" t="s">
        <v>810</v>
      </c>
      <c r="C73" s="43" t="s">
        <v>811</v>
      </c>
      <c r="D73" s="47"/>
      <c r="E73" s="43" t="s">
        <v>585</v>
      </c>
      <c r="F73" s="43">
        <v>3</v>
      </c>
      <c r="G73" s="43"/>
      <c r="H73" s="43"/>
    </row>
    <row r="74" ht="127" customHeight="1" spans="1:8">
      <c r="A74" s="45">
        <v>75</v>
      </c>
      <c r="B74" s="43" t="s">
        <v>812</v>
      </c>
      <c r="C74" s="22"/>
      <c r="D74" s="46" t="s">
        <v>813</v>
      </c>
      <c r="E74" s="43" t="s">
        <v>395</v>
      </c>
      <c r="F74" s="43">
        <v>1</v>
      </c>
      <c r="G74" s="43"/>
      <c r="H74" s="43"/>
    </row>
    <row r="75" ht="120" customHeight="1" spans="1:8">
      <c r="A75" s="45">
        <v>76</v>
      </c>
      <c r="B75" s="43" t="s">
        <v>666</v>
      </c>
      <c r="C75" s="22"/>
      <c r="D75" s="46" t="s">
        <v>814</v>
      </c>
      <c r="E75" s="43" t="s">
        <v>337</v>
      </c>
      <c r="F75" s="43">
        <v>60</v>
      </c>
      <c r="G75" s="43"/>
      <c r="H75" s="43"/>
    </row>
    <row r="76" ht="22" customHeight="1" spans="1:8">
      <c r="A76" s="45">
        <v>77</v>
      </c>
      <c r="B76" s="43" t="s">
        <v>815</v>
      </c>
      <c r="C76" s="22"/>
      <c r="D76" s="46" t="s">
        <v>816</v>
      </c>
      <c r="E76" s="43" t="s">
        <v>344</v>
      </c>
      <c r="F76" s="43">
        <v>20</v>
      </c>
      <c r="G76" s="43"/>
      <c r="H76" s="43"/>
    </row>
    <row r="77" ht="22" customHeight="1" spans="1:8">
      <c r="A77" s="45">
        <v>78</v>
      </c>
      <c r="B77" s="43" t="s">
        <v>817</v>
      </c>
      <c r="C77" s="22"/>
      <c r="D77" s="46" t="s">
        <v>818</v>
      </c>
      <c r="E77" s="43" t="s">
        <v>344</v>
      </c>
      <c r="F77" s="43">
        <v>50</v>
      </c>
      <c r="G77" s="43"/>
      <c r="H77" s="43"/>
    </row>
    <row r="78" ht="58" customHeight="1" spans="1:8">
      <c r="A78" s="45">
        <v>79</v>
      </c>
      <c r="B78" s="22" t="s">
        <v>819</v>
      </c>
      <c r="C78" s="24" t="str">
        <f>_xlfn.DISPIMG("ID_912703BFD07449468547B63B0A549ED7",1)</f>
        <v>=DISPIMG("ID_912703BFD07449468547B63B0A549ED7",1)</v>
      </c>
      <c r="D78" s="46" t="s">
        <v>820</v>
      </c>
      <c r="E78" s="23" t="s">
        <v>536</v>
      </c>
      <c r="F78" s="23">
        <v>4</v>
      </c>
      <c r="G78" s="23"/>
      <c r="H78" s="43"/>
    </row>
    <row r="79" ht="58" customHeight="1" spans="1:8">
      <c r="A79" s="45">
        <v>80</v>
      </c>
      <c r="B79" s="22" t="s">
        <v>821</v>
      </c>
      <c r="C79" s="24" t="str">
        <f>_xlfn.DISPIMG("ID_912703BFD07449468547B63B0A549ED7",1)</f>
        <v>=DISPIMG("ID_912703BFD07449468547B63B0A549ED7",1)</v>
      </c>
      <c r="D79" s="46" t="s">
        <v>822</v>
      </c>
      <c r="E79" s="23" t="s">
        <v>585</v>
      </c>
      <c r="F79" s="23">
        <v>4</v>
      </c>
      <c r="G79" s="23"/>
      <c r="H79" s="43"/>
    </row>
    <row r="80" ht="58" customHeight="1" spans="1:8">
      <c r="A80" s="45">
        <v>81</v>
      </c>
      <c r="B80" s="22" t="s">
        <v>635</v>
      </c>
      <c r="C80" s="24" t="str">
        <f>_xlfn.DISPIMG("ID_5E278ACBF38943CDBEDBD35E4A370419",1)</f>
        <v>=DISPIMG("ID_5E278ACBF38943CDBEDBD35E4A370419",1)</v>
      </c>
      <c r="D80" s="46" t="s">
        <v>823</v>
      </c>
      <c r="E80" s="23" t="s">
        <v>536</v>
      </c>
      <c r="F80" s="23">
        <v>4</v>
      </c>
      <c r="G80" s="23"/>
      <c r="H80" s="43"/>
    </row>
    <row r="81" ht="58" customHeight="1" spans="1:8">
      <c r="A81" s="45">
        <v>82</v>
      </c>
      <c r="B81" s="22" t="s">
        <v>824</v>
      </c>
      <c r="C81" s="24" t="str">
        <f>_xlfn.DISPIMG("ID_5E278ACBF38943CDBEDBD35E4A370419",1)</f>
        <v>=DISPIMG("ID_5E278ACBF38943CDBEDBD35E4A370419",1)</v>
      </c>
      <c r="D81" s="46" t="s">
        <v>825</v>
      </c>
      <c r="E81" s="23" t="s">
        <v>585</v>
      </c>
      <c r="F81" s="23">
        <v>4</v>
      </c>
      <c r="G81" s="23"/>
      <c r="H81" s="43"/>
    </row>
    <row r="82" ht="153" customHeight="1" spans="1:8">
      <c r="A82" s="45">
        <v>83</v>
      </c>
      <c r="B82" s="22" t="s">
        <v>608</v>
      </c>
      <c r="C82" s="24" t="str">
        <f>_xlfn.DISPIMG("ID_E096A5B351704C4C9E852014231FECF9",1)</f>
        <v>=DISPIMG("ID_E096A5B351704C4C9E852014231FECF9",1)</v>
      </c>
      <c r="D82" s="46" t="s">
        <v>609</v>
      </c>
      <c r="E82" s="23" t="s">
        <v>344</v>
      </c>
      <c r="F82" s="23">
        <v>20</v>
      </c>
      <c r="G82" s="23"/>
      <c r="H82" s="43"/>
    </row>
    <row r="83" ht="58" customHeight="1" spans="1:8">
      <c r="A83" s="45">
        <v>84</v>
      </c>
      <c r="B83" s="22" t="s">
        <v>610</v>
      </c>
      <c r="C83" s="24" t="str">
        <f t="shared" ref="C83:C88" si="0">_xlfn.DISPIMG("ID_E49C41C7594F47B8AFA6FD83BD603C41",1)</f>
        <v>=DISPIMG("ID_E49C41C7594F47B8AFA6FD83BD603C41",1)</v>
      </c>
      <c r="D83" s="46" t="s">
        <v>611</v>
      </c>
      <c r="E83" s="50" t="s">
        <v>395</v>
      </c>
      <c r="F83" s="23">
        <v>20</v>
      </c>
      <c r="G83" s="26"/>
      <c r="H83" s="43"/>
    </row>
    <row r="84" ht="58" customHeight="1" spans="1:8">
      <c r="A84" s="45">
        <v>85</v>
      </c>
      <c r="B84" s="22" t="s">
        <v>612</v>
      </c>
      <c r="C84" s="24" t="str">
        <f t="shared" si="0"/>
        <v>=DISPIMG("ID_E49C41C7594F47B8AFA6FD83BD603C41",1)</v>
      </c>
      <c r="D84" s="46" t="s">
        <v>613</v>
      </c>
      <c r="E84" s="50" t="s">
        <v>395</v>
      </c>
      <c r="F84" s="23">
        <v>20</v>
      </c>
      <c r="G84" s="26"/>
      <c r="H84" s="43"/>
    </row>
    <row r="85" ht="58" customHeight="1" spans="1:8">
      <c r="A85" s="45">
        <v>86</v>
      </c>
      <c r="B85" s="22" t="s">
        <v>614</v>
      </c>
      <c r="C85" s="24" t="str">
        <f t="shared" si="0"/>
        <v>=DISPIMG("ID_E49C41C7594F47B8AFA6FD83BD603C41",1)</v>
      </c>
      <c r="D85" s="46" t="s">
        <v>615</v>
      </c>
      <c r="E85" s="50" t="s">
        <v>395</v>
      </c>
      <c r="F85" s="23">
        <v>20</v>
      </c>
      <c r="G85" s="26"/>
      <c r="H85" s="43"/>
    </row>
    <row r="86" ht="58" customHeight="1" spans="1:8">
      <c r="A86" s="45">
        <v>87</v>
      </c>
      <c r="B86" s="22" t="s">
        <v>616</v>
      </c>
      <c r="C86" s="24" t="str">
        <f t="shared" si="0"/>
        <v>=DISPIMG("ID_E49C41C7594F47B8AFA6FD83BD603C41",1)</v>
      </c>
      <c r="D86" s="46" t="s">
        <v>617</v>
      </c>
      <c r="E86" s="50" t="s">
        <v>395</v>
      </c>
      <c r="F86" s="23">
        <v>20</v>
      </c>
      <c r="G86" s="26"/>
      <c r="H86" s="43"/>
    </row>
    <row r="87" ht="58" customHeight="1" spans="1:8">
      <c r="A87" s="45">
        <v>88</v>
      </c>
      <c r="B87" s="22" t="s">
        <v>826</v>
      </c>
      <c r="C87" s="24" t="str">
        <f t="shared" si="0"/>
        <v>=DISPIMG("ID_E49C41C7594F47B8AFA6FD83BD603C41",1)</v>
      </c>
      <c r="D87" s="46" t="s">
        <v>827</v>
      </c>
      <c r="E87" s="49" t="s">
        <v>395</v>
      </c>
      <c r="F87" s="22">
        <v>20</v>
      </c>
      <c r="G87" s="32"/>
      <c r="H87" s="22"/>
    </row>
    <row r="88" ht="58" customHeight="1" spans="1:8">
      <c r="A88" s="45">
        <v>89</v>
      </c>
      <c r="B88" s="22" t="s">
        <v>828</v>
      </c>
      <c r="C88" s="24" t="str">
        <f t="shared" si="0"/>
        <v>=DISPIMG("ID_E49C41C7594F47B8AFA6FD83BD603C41",1)</v>
      </c>
      <c r="D88" s="46" t="s">
        <v>829</v>
      </c>
      <c r="E88" s="49" t="s">
        <v>395</v>
      </c>
      <c r="F88" s="22">
        <v>20</v>
      </c>
      <c r="G88" s="32"/>
      <c r="H88" s="22"/>
    </row>
    <row r="89" ht="58" customHeight="1" spans="1:8">
      <c r="A89" s="45">
        <v>90</v>
      </c>
      <c r="B89" s="22" t="s">
        <v>618</v>
      </c>
      <c r="C89" s="24" t="str">
        <f>_xlfn.DISPIMG("ID_3894974B4B3140208499EDDEE2EE0742",1)</f>
        <v>=DISPIMG("ID_3894974B4B3140208499EDDEE2EE0742",1)</v>
      </c>
      <c r="D89" s="46" t="s">
        <v>619</v>
      </c>
      <c r="E89" s="49" t="s">
        <v>395</v>
      </c>
      <c r="F89" s="22">
        <v>80</v>
      </c>
      <c r="G89" s="22"/>
      <c r="H89" s="22"/>
    </row>
    <row r="90" ht="58" customHeight="1" spans="1:8">
      <c r="A90" s="45">
        <v>91</v>
      </c>
      <c r="B90" s="32" t="s">
        <v>620</v>
      </c>
      <c r="C90" s="24" t="str">
        <f>_xlfn.DISPIMG("ID_F504BFD488444870B9008CF6424A8552",1)</f>
        <v>=DISPIMG("ID_F504BFD488444870B9008CF6424A8552",1)</v>
      </c>
      <c r="D90" s="46" t="s">
        <v>621</v>
      </c>
      <c r="E90" s="49" t="s">
        <v>395</v>
      </c>
      <c r="F90" s="32">
        <v>300</v>
      </c>
      <c r="G90" s="32"/>
      <c r="H90" s="22"/>
    </row>
    <row r="91" ht="58" customHeight="1" spans="1:8">
      <c r="A91" s="45">
        <v>92</v>
      </c>
      <c r="B91" s="22" t="s">
        <v>622</v>
      </c>
      <c r="C91" s="24" t="str">
        <f>_xlfn.DISPIMG("ID_252F06BCD4B047C0B06FDB6E83F7A6B5",1)</f>
        <v>=DISPIMG("ID_252F06BCD4B047C0B06FDB6E83F7A6B5",1)</v>
      </c>
      <c r="D91" s="46" t="s">
        <v>623</v>
      </c>
      <c r="E91" s="49" t="s">
        <v>395</v>
      </c>
      <c r="F91" s="22">
        <v>50</v>
      </c>
      <c r="G91" s="22"/>
      <c r="H91" s="22"/>
    </row>
    <row r="92" ht="58" customHeight="1" spans="1:8">
      <c r="A92" s="45">
        <v>93</v>
      </c>
      <c r="B92" s="22" t="s">
        <v>624</v>
      </c>
      <c r="C92" s="24" t="str">
        <f>_xlfn.DISPIMG("ID_B19DC7DFFF414B618726311A629116EF",1)</f>
        <v>=DISPIMG("ID_B19DC7DFFF414B618726311A629116EF",1)</v>
      </c>
      <c r="D92" s="46" t="s">
        <v>625</v>
      </c>
      <c r="E92" s="49" t="s">
        <v>395</v>
      </c>
      <c r="F92" s="22">
        <v>20</v>
      </c>
      <c r="G92" s="22"/>
      <c r="H92" s="22"/>
    </row>
    <row r="93" ht="58" customHeight="1" spans="1:8">
      <c r="A93" s="45">
        <v>94</v>
      </c>
      <c r="B93" s="22" t="s">
        <v>626</v>
      </c>
      <c r="C93" s="24" t="str">
        <f>_xlfn.DISPIMG("ID_E6AABE88F00146789125BA1128F66D83",1)</f>
        <v>=DISPIMG("ID_E6AABE88F00146789125BA1128F66D83",1)</v>
      </c>
      <c r="D93" s="46" t="s">
        <v>627</v>
      </c>
      <c r="E93" s="22" t="s">
        <v>628</v>
      </c>
      <c r="F93" s="22">
        <v>120</v>
      </c>
      <c r="G93" s="22"/>
      <c r="H93" s="22"/>
    </row>
    <row r="94" ht="126" customHeight="1" spans="1:8">
      <c r="A94" s="22">
        <v>95</v>
      </c>
      <c r="B94" s="58" t="s">
        <v>676</v>
      </c>
      <c r="C94" s="59"/>
      <c r="D94" s="60" t="s">
        <v>677</v>
      </c>
      <c r="E94" s="61" t="s">
        <v>337</v>
      </c>
      <c r="F94" s="61">
        <v>10</v>
      </c>
      <c r="G94" s="59"/>
      <c r="H94" s="61"/>
    </row>
    <row r="95" customFormat="1" ht="71" customHeight="1" spans="1:8">
      <c r="A95" s="45">
        <v>96</v>
      </c>
      <c r="B95" s="62" t="s">
        <v>830</v>
      </c>
      <c r="C95" s="63"/>
      <c r="D95" s="64" t="s">
        <v>831</v>
      </c>
      <c r="E95" s="65" t="s">
        <v>395</v>
      </c>
      <c r="F95" s="65">
        <v>4</v>
      </c>
      <c r="G95" s="65"/>
      <c r="H95" s="65"/>
    </row>
    <row r="96" customFormat="1" ht="93" customHeight="1" spans="1:8">
      <c r="A96" s="22">
        <v>97</v>
      </c>
      <c r="B96" s="62" t="s">
        <v>832</v>
      </c>
      <c r="C96" s="66"/>
      <c r="D96" s="64" t="s">
        <v>833</v>
      </c>
      <c r="E96" s="65" t="s">
        <v>395</v>
      </c>
      <c r="F96" s="65">
        <v>2</v>
      </c>
      <c r="G96" s="65"/>
      <c r="H96" s="65"/>
    </row>
    <row r="97" customFormat="1" ht="71" customHeight="1" spans="1:8">
      <c r="A97" s="45">
        <v>98</v>
      </c>
      <c r="B97" s="62" t="s">
        <v>834</v>
      </c>
      <c r="C97" s="63"/>
      <c r="D97" s="64" t="s">
        <v>835</v>
      </c>
      <c r="E97" s="67" t="s">
        <v>395</v>
      </c>
      <c r="F97" s="65">
        <v>4</v>
      </c>
      <c r="G97" s="65"/>
      <c r="H97" s="65"/>
    </row>
    <row r="98" customFormat="1" ht="90" customHeight="1" spans="1:8">
      <c r="A98" s="22">
        <v>99</v>
      </c>
      <c r="B98" s="68" t="s">
        <v>836</v>
      </c>
      <c r="C98" s="69"/>
      <c r="D98" s="70" t="s">
        <v>837</v>
      </c>
      <c r="E98" s="71" t="s">
        <v>337</v>
      </c>
      <c r="F98" s="65">
        <v>2</v>
      </c>
      <c r="G98" s="65"/>
      <c r="H98" s="65"/>
    </row>
    <row r="99" customFormat="1" ht="78" customHeight="1" spans="1:8">
      <c r="A99" s="45">
        <v>100</v>
      </c>
      <c r="B99" s="62" t="s">
        <v>838</v>
      </c>
      <c r="C99" s="63"/>
      <c r="D99" s="64" t="s">
        <v>839</v>
      </c>
      <c r="E99" s="67" t="s">
        <v>395</v>
      </c>
      <c r="F99" s="65">
        <v>2</v>
      </c>
      <c r="G99" s="65"/>
      <c r="H99" s="65"/>
    </row>
    <row r="100" customFormat="1" ht="87" customHeight="1" spans="1:8">
      <c r="A100" s="22">
        <v>101</v>
      </c>
      <c r="B100" s="72" t="s">
        <v>840</v>
      </c>
      <c r="C100" s="73"/>
      <c r="D100" s="64" t="s">
        <v>841</v>
      </c>
      <c r="E100" s="67" t="s">
        <v>344</v>
      </c>
      <c r="F100" s="65">
        <v>6</v>
      </c>
      <c r="G100" s="65"/>
      <c r="H100" s="65"/>
    </row>
    <row r="101" customFormat="1" ht="75" customHeight="1" spans="1:8">
      <c r="A101" s="45">
        <v>102</v>
      </c>
      <c r="B101" s="74" t="s">
        <v>842</v>
      </c>
      <c r="C101" s="75"/>
      <c r="D101" s="60" t="s">
        <v>843</v>
      </c>
      <c r="E101" s="61" t="s">
        <v>337</v>
      </c>
      <c r="F101" s="65">
        <v>4</v>
      </c>
      <c r="G101" s="65"/>
      <c r="H101" s="65"/>
    </row>
    <row r="102" customFormat="1" ht="46" customHeight="1" spans="1:8">
      <c r="A102" s="22">
        <v>103</v>
      </c>
      <c r="B102" s="76" t="s">
        <v>844</v>
      </c>
      <c r="C102" s="77"/>
      <c r="D102" s="70" t="s">
        <v>845</v>
      </c>
      <c r="E102" s="71" t="s">
        <v>337</v>
      </c>
      <c r="F102" s="78">
        <v>2</v>
      </c>
      <c r="G102" s="59"/>
      <c r="H102" s="65"/>
    </row>
    <row r="103" ht="32.15" customHeight="1" spans="1:8">
      <c r="A103" s="24"/>
      <c r="B103" s="58" t="s">
        <v>347</v>
      </c>
      <c r="C103" s="79"/>
      <c r="D103" s="80"/>
      <c r="E103" s="79"/>
      <c r="F103" s="81"/>
      <c r="G103" s="58"/>
      <c r="H103" s="58"/>
    </row>
  </sheetData>
  <mergeCells count="6">
    <mergeCell ref="A1:G1"/>
    <mergeCell ref="B14:B16"/>
    <mergeCell ref="E14:E16"/>
    <mergeCell ref="F14:F16"/>
    <mergeCell ref="G14:G16"/>
    <mergeCell ref="H14:H16"/>
  </mergeCells>
  <pageMargins left="0.314583333333333" right="0.314583333333333" top="0.275" bottom="0.0388888888888889" header="0.196527777777778" footer="0.314583333333333"/>
  <pageSetup paperSize="9" orientation="landscape"/>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8"/>
  <sheetViews>
    <sheetView topLeftCell="A6" workbookViewId="0">
      <selection activeCell="L4" sqref="L4"/>
    </sheetView>
  </sheetViews>
  <sheetFormatPr defaultColWidth="9" defaultRowHeight="14.25" outlineLevelRow="7"/>
  <cols>
    <col min="1" max="1" width="4.26666666666667" style="18" customWidth="1"/>
    <col min="2" max="2" width="14" style="28" customWidth="1"/>
    <col min="3" max="3" width="26.725" style="18" customWidth="1"/>
    <col min="4" max="4" width="64.725" style="18" customWidth="1"/>
    <col min="5" max="5" width="6.63333333333333" style="19" customWidth="1"/>
    <col min="6" max="6" width="6.36666666666667" style="19" customWidth="1"/>
    <col min="7" max="7" width="7.09166666666667" style="29" customWidth="1"/>
    <col min="8" max="8" width="8.26666666666667" style="29" customWidth="1"/>
    <col min="9" max="9" width="6" style="18" customWidth="1"/>
    <col min="10" max="16384" width="9" style="18"/>
  </cols>
  <sheetData>
    <row r="1" ht="31" customHeight="1" spans="1:9">
      <c r="A1" s="30" t="s">
        <v>846</v>
      </c>
      <c r="B1" s="31"/>
      <c r="C1" s="31"/>
      <c r="D1" s="31"/>
      <c r="E1" s="31"/>
      <c r="F1" s="31"/>
      <c r="G1" s="31"/>
      <c r="H1" s="31"/>
      <c r="I1" s="34"/>
    </row>
    <row r="2" ht="27" spans="1:9">
      <c r="A2" s="22" t="s">
        <v>1</v>
      </c>
      <c r="B2" s="22" t="s">
        <v>329</v>
      </c>
      <c r="C2" s="22" t="s">
        <v>330</v>
      </c>
      <c r="D2" s="22" t="s">
        <v>331</v>
      </c>
      <c r="E2" s="23" t="s">
        <v>5</v>
      </c>
      <c r="F2" s="23" t="s">
        <v>332</v>
      </c>
      <c r="G2" s="23" t="s">
        <v>333</v>
      </c>
      <c r="H2" s="23" t="s">
        <v>334</v>
      </c>
      <c r="I2" s="23" t="s">
        <v>847</v>
      </c>
    </row>
    <row r="3" ht="219" customHeight="1" spans="1:9">
      <c r="A3" s="32">
        <v>1</v>
      </c>
      <c r="B3" s="22" t="s">
        <v>848</v>
      </c>
      <c r="C3" s="24" t="str">
        <f>_xlfn.DISPIMG("ID_B2ADD0BDB1C44DA0A3D6DC9286381160",1)</f>
        <v>=DISPIMG("ID_B2ADD0BDB1C44DA0A3D6DC9286381160",1)</v>
      </c>
      <c r="D3" s="25" t="s">
        <v>849</v>
      </c>
      <c r="E3" s="26">
        <v>10</v>
      </c>
      <c r="F3" s="23" t="s">
        <v>422</v>
      </c>
      <c r="G3" s="26"/>
      <c r="H3" s="23"/>
      <c r="I3" s="27" t="s">
        <v>850</v>
      </c>
    </row>
    <row r="4" ht="119.15" customHeight="1" spans="1:9">
      <c r="A4" s="32">
        <v>2</v>
      </c>
      <c r="B4" s="22" t="s">
        <v>851</v>
      </c>
      <c r="C4" s="24" t="str">
        <f>_xlfn.DISPIMG("ID_958B35A298A74DD498318B93F1151520",1)</f>
        <v>=DISPIMG("ID_958B35A298A74DD498318B93F1151520",1)</v>
      </c>
      <c r="D4" s="25" t="s">
        <v>852</v>
      </c>
      <c r="E4" s="26">
        <f>4+4</f>
        <v>8</v>
      </c>
      <c r="F4" s="23" t="s">
        <v>337</v>
      </c>
      <c r="G4" s="26"/>
      <c r="H4" s="23"/>
      <c r="I4" s="27" t="s">
        <v>853</v>
      </c>
    </row>
    <row r="5" ht="88" customHeight="1" spans="1:9">
      <c r="A5" s="32">
        <v>3</v>
      </c>
      <c r="B5" s="22" t="s">
        <v>854</v>
      </c>
      <c r="C5" s="24" t="str">
        <f>_xlfn.DISPIMG("ID_5A2749863DDE4656BB181D611C85C355",1)</f>
        <v>=DISPIMG("ID_5A2749863DDE4656BB181D611C85C355",1)</v>
      </c>
      <c r="D5" s="25" t="s">
        <v>855</v>
      </c>
      <c r="E5" s="26">
        <f>20+20</f>
        <v>40</v>
      </c>
      <c r="F5" s="26" t="s">
        <v>344</v>
      </c>
      <c r="G5" s="26"/>
      <c r="H5" s="23"/>
      <c r="I5" s="27" t="s">
        <v>856</v>
      </c>
    </row>
    <row r="6" ht="122.15" customHeight="1" spans="1:9">
      <c r="A6" s="32">
        <v>4</v>
      </c>
      <c r="B6" s="22" t="s">
        <v>857</v>
      </c>
      <c r="C6" s="24" t="str">
        <f>_xlfn.DISPIMG("ID_63A07E0154B048B6BDD93F50C376BC39",1)</f>
        <v>=DISPIMG("ID_63A07E0154B048B6BDD93F50C376BC39",1)</v>
      </c>
      <c r="D6" s="25" t="s">
        <v>858</v>
      </c>
      <c r="E6" s="26">
        <v>240</v>
      </c>
      <c r="F6" s="26" t="s">
        <v>859</v>
      </c>
      <c r="G6" s="26"/>
      <c r="H6" s="23"/>
      <c r="I6" s="27" t="s">
        <v>860</v>
      </c>
    </row>
    <row r="7" ht="101.15" customHeight="1" spans="1:9">
      <c r="A7" s="32">
        <v>5</v>
      </c>
      <c r="B7" s="22" t="s">
        <v>771</v>
      </c>
      <c r="C7" s="24" t="str">
        <f>_xlfn.DISPIMG("ID_EC7E0130834447FB9E5D43AB1BB86E81",1)</f>
        <v>=DISPIMG("ID_EC7E0130834447FB9E5D43AB1BB86E81",1)</v>
      </c>
      <c r="D7" s="25" t="s">
        <v>772</v>
      </c>
      <c r="E7" s="26">
        <f>10+10</f>
        <v>20</v>
      </c>
      <c r="F7" s="26" t="s">
        <v>861</v>
      </c>
      <c r="G7" s="26"/>
      <c r="H7" s="23"/>
      <c r="I7" s="27" t="s">
        <v>862</v>
      </c>
    </row>
    <row r="8" ht="32.15" customHeight="1" spans="1:9">
      <c r="A8" s="32"/>
      <c r="B8" s="22" t="s">
        <v>347</v>
      </c>
      <c r="C8" s="32"/>
      <c r="D8" s="33"/>
      <c r="E8" s="26"/>
      <c r="F8" s="26"/>
      <c r="G8" s="26"/>
      <c r="H8" s="26"/>
      <c r="I8" s="24"/>
    </row>
  </sheetData>
  <mergeCells count="1">
    <mergeCell ref="A1:I1"/>
  </mergeCells>
  <pageMargins left="0.354166666666667" right="0.236111111111111" top="0.275" bottom="0.275" header="0.5" footer="0.236111111111111"/>
  <pageSetup paperSize="9" orientation="landscape"/>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9"/>
  <sheetViews>
    <sheetView topLeftCell="A3" workbookViewId="0">
      <selection activeCell="K4" sqref="K4"/>
    </sheetView>
  </sheetViews>
  <sheetFormatPr defaultColWidth="9" defaultRowHeight="14.25"/>
  <cols>
    <col min="1" max="1" width="4.725" style="18" customWidth="1"/>
    <col min="2" max="2" width="13.2666666666667" style="18" customWidth="1"/>
    <col min="3" max="3" width="32.9083333333333" style="18" customWidth="1"/>
    <col min="4" max="4" width="54.45" style="18" customWidth="1"/>
    <col min="5" max="5" width="5.725" style="19" customWidth="1"/>
    <col min="6" max="6" width="5.36666666666667" style="19" customWidth="1"/>
    <col min="7" max="7" width="7.725" style="19" customWidth="1"/>
    <col min="8" max="8" width="6.90833333333333" style="19" customWidth="1"/>
    <col min="9" max="9" width="5.09166666666667" style="18" customWidth="1"/>
    <col min="10" max="16384" width="9" style="18"/>
  </cols>
  <sheetData>
    <row r="1" ht="39" customHeight="1" spans="1:8">
      <c r="A1" s="20" t="s">
        <v>863</v>
      </c>
      <c r="B1" s="20"/>
      <c r="C1" s="20"/>
      <c r="D1" s="20"/>
      <c r="E1" s="21"/>
      <c r="F1" s="21"/>
      <c r="G1" s="21"/>
      <c r="H1" s="21"/>
    </row>
    <row r="2" ht="28" customHeight="1" spans="1:9">
      <c r="A2" s="22" t="s">
        <v>1</v>
      </c>
      <c r="B2" s="22" t="s">
        <v>329</v>
      </c>
      <c r="C2" s="22" t="s">
        <v>330</v>
      </c>
      <c r="D2" s="22" t="s">
        <v>331</v>
      </c>
      <c r="E2" s="23" t="s">
        <v>5</v>
      </c>
      <c r="F2" s="23" t="s">
        <v>332</v>
      </c>
      <c r="G2" s="23" t="s">
        <v>333</v>
      </c>
      <c r="H2" s="23" t="s">
        <v>334</v>
      </c>
      <c r="I2" s="23" t="s">
        <v>847</v>
      </c>
    </row>
    <row r="3" ht="78" customHeight="1" spans="1:9">
      <c r="A3" s="22">
        <v>1</v>
      </c>
      <c r="B3" s="22" t="s">
        <v>864</v>
      </c>
      <c r="C3" s="24" t="str">
        <f>_xlfn.DISPIMG("ID_59CC904EC23F4227B12B2481B10AF4D0",1)</f>
        <v>=DISPIMG("ID_59CC904EC23F4227B12B2481B10AF4D0",1)</v>
      </c>
      <c r="D3" s="25" t="s">
        <v>865</v>
      </c>
      <c r="E3" s="23">
        <f>2+2</f>
        <v>4</v>
      </c>
      <c r="F3" s="23" t="s">
        <v>395</v>
      </c>
      <c r="G3" s="26"/>
      <c r="H3" s="23"/>
      <c r="I3" s="27" t="s">
        <v>866</v>
      </c>
    </row>
    <row r="4" ht="168" customHeight="1" spans="1:9">
      <c r="A4" s="22">
        <v>2</v>
      </c>
      <c r="B4" s="22" t="s">
        <v>867</v>
      </c>
      <c r="C4" s="24" t="str">
        <f>_xlfn.DISPIMG("ID_2AB8527C202A4E81996B0C5D1F7F9DB1",1)</f>
        <v>=DISPIMG("ID_2AB8527C202A4E81996B0C5D1F7F9DB1",1)</v>
      </c>
      <c r="D4" s="25" t="s">
        <v>868</v>
      </c>
      <c r="E4" s="23">
        <f>1+1</f>
        <v>2</v>
      </c>
      <c r="F4" s="23" t="s">
        <v>395</v>
      </c>
      <c r="G4" s="26"/>
      <c r="H4" s="23"/>
      <c r="I4" s="27" t="s">
        <v>869</v>
      </c>
    </row>
    <row r="5" ht="119.15" customHeight="1" spans="1:9">
      <c r="A5" s="22">
        <v>3</v>
      </c>
      <c r="B5" s="22" t="s">
        <v>798</v>
      </c>
      <c r="C5" s="24" t="str">
        <f>_xlfn.DISPIMG("ID_278F8124B41249B9A244C5E94BD0737C",1)</f>
        <v>=DISPIMG("ID_278F8124B41249B9A244C5E94BD0737C",1)</v>
      </c>
      <c r="D5" s="25" t="s">
        <v>870</v>
      </c>
      <c r="E5" s="23">
        <f>6+6</f>
        <v>12</v>
      </c>
      <c r="F5" s="23" t="s">
        <v>395</v>
      </c>
      <c r="G5" s="26"/>
      <c r="H5" s="23"/>
      <c r="I5" s="27" t="s">
        <v>871</v>
      </c>
    </row>
    <row r="6" ht="81" customHeight="1" spans="1:9">
      <c r="A6" s="22">
        <v>4</v>
      </c>
      <c r="B6" s="22" t="s">
        <v>802</v>
      </c>
      <c r="C6" s="24" t="str">
        <f>_xlfn.DISPIMG("ID_A0FA5963154742F69F8598C179BAA073",1)</f>
        <v>=DISPIMG("ID_A0FA5963154742F69F8598C179BAA073",1)</v>
      </c>
      <c r="D6" s="25" t="s">
        <v>872</v>
      </c>
      <c r="E6" s="23">
        <f>6+6</f>
        <v>12</v>
      </c>
      <c r="F6" s="23" t="s">
        <v>395</v>
      </c>
      <c r="G6" s="26"/>
      <c r="H6" s="23"/>
      <c r="I6" s="27" t="s">
        <v>871</v>
      </c>
    </row>
    <row r="7" ht="103" customHeight="1" spans="1:9">
      <c r="A7" s="22">
        <v>5</v>
      </c>
      <c r="B7" s="22" t="s">
        <v>800</v>
      </c>
      <c r="C7" s="24" t="str">
        <f>_xlfn.DISPIMG("ID_45DA2800D43343EFB65269B8F7931EDF",1)</f>
        <v>=DISPIMG("ID_45DA2800D43343EFB65269B8F7931EDF",1)</v>
      </c>
      <c r="D7" s="25" t="s">
        <v>801</v>
      </c>
      <c r="E7" s="23">
        <f>4+6</f>
        <v>10</v>
      </c>
      <c r="F7" s="23" t="s">
        <v>395</v>
      </c>
      <c r="G7" s="26"/>
      <c r="H7" s="23"/>
      <c r="I7" s="27" t="s">
        <v>873</v>
      </c>
    </row>
    <row r="8" ht="60" customHeight="1" spans="1:9">
      <c r="A8" s="22">
        <v>6</v>
      </c>
      <c r="B8" s="22" t="s">
        <v>799</v>
      </c>
      <c r="C8" s="24" t="str">
        <f>_xlfn.DISPIMG("ID_DF67C7B5A3514A02B4C581BF962421A9",1)</f>
        <v>=DISPIMG("ID_DF67C7B5A3514A02B4C581BF962421A9",1)</v>
      </c>
      <c r="D8" s="25" t="s">
        <v>874</v>
      </c>
      <c r="E8" s="23">
        <f>2+2</f>
        <v>4</v>
      </c>
      <c r="F8" s="23" t="s">
        <v>422</v>
      </c>
      <c r="G8" s="26"/>
      <c r="H8" s="23"/>
      <c r="I8" s="27" t="s">
        <v>866</v>
      </c>
    </row>
    <row r="9" ht="32.15" customHeight="1" spans="1:9">
      <c r="A9" s="22" t="s">
        <v>347</v>
      </c>
      <c r="B9" s="22"/>
      <c r="C9" s="22"/>
      <c r="D9" s="22"/>
      <c r="E9" s="23"/>
      <c r="F9" s="23"/>
      <c r="G9" s="23"/>
      <c r="H9" s="23"/>
      <c r="I9" s="24"/>
    </row>
  </sheetData>
  <mergeCells count="2">
    <mergeCell ref="A1:H1"/>
    <mergeCell ref="A9:G9"/>
  </mergeCells>
  <pageMargins left="0.354166666666667" right="0.314583333333333" top="0.393055555555556" bottom="0.354166666666667" header="0.5" footer="0.5"/>
  <pageSetup paperSize="9" orientation="landscape"/>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7"/>
  <sheetViews>
    <sheetView workbookViewId="0">
      <selection activeCell="J15" sqref="J15"/>
    </sheetView>
  </sheetViews>
  <sheetFormatPr defaultColWidth="9" defaultRowHeight="14.25"/>
  <cols>
    <col min="1" max="1" width="3.36666666666667" customWidth="1"/>
    <col min="2" max="2" width="15.2666666666667" customWidth="1"/>
    <col min="3" max="3" width="22.0916666666667" customWidth="1"/>
    <col min="4" max="4" width="11.0916666666667" customWidth="1"/>
    <col min="5" max="5" width="10.725" customWidth="1"/>
    <col min="6" max="6" width="10.2666666666667" customWidth="1"/>
    <col min="7" max="7" width="12.45" style="9" customWidth="1"/>
    <col min="8" max="8" width="9.45" style="9" customWidth="1"/>
    <col min="9" max="9" width="10.3666666666667" style="9" customWidth="1"/>
    <col min="10" max="10" width="12.3666666666667" style="9" customWidth="1"/>
  </cols>
  <sheetData>
    <row r="1" ht="50.15" customHeight="1" spans="1:10">
      <c r="A1" s="1" t="s">
        <v>875</v>
      </c>
      <c r="B1" s="1"/>
      <c r="C1" s="1"/>
      <c r="D1" s="1"/>
      <c r="E1" s="1"/>
      <c r="F1" s="1"/>
      <c r="G1" s="10"/>
      <c r="H1" s="10"/>
      <c r="I1" s="10"/>
      <c r="J1" s="10"/>
    </row>
    <row r="2" ht="24" customHeight="1" spans="1:10">
      <c r="A2" s="2" t="s">
        <v>1</v>
      </c>
      <c r="B2" s="2" t="s">
        <v>329</v>
      </c>
      <c r="C2" s="2" t="s">
        <v>509</v>
      </c>
      <c r="D2" s="2" t="s">
        <v>510</v>
      </c>
      <c r="E2" s="2" t="s">
        <v>876</v>
      </c>
      <c r="F2" s="2" t="s">
        <v>877</v>
      </c>
      <c r="G2" s="11" t="s">
        <v>5</v>
      </c>
      <c r="H2" s="11" t="s">
        <v>332</v>
      </c>
      <c r="I2" s="11" t="s">
        <v>333</v>
      </c>
      <c r="J2" s="11" t="s">
        <v>334</v>
      </c>
    </row>
    <row r="3" ht="79" customHeight="1" spans="1:10">
      <c r="A3" s="12">
        <v>1</v>
      </c>
      <c r="B3" s="12" t="s">
        <v>878</v>
      </c>
      <c r="C3" s="12"/>
      <c r="D3" s="12"/>
      <c r="E3" s="12"/>
      <c r="F3" s="12"/>
      <c r="G3" s="11">
        <v>1</v>
      </c>
      <c r="H3" s="11" t="s">
        <v>344</v>
      </c>
      <c r="I3" s="11"/>
      <c r="J3" s="11">
        <f>G3*I3</f>
        <v>0</v>
      </c>
    </row>
    <row r="4" ht="22" customHeight="1" spans="1:10">
      <c r="A4" s="12">
        <v>2</v>
      </c>
      <c r="B4" s="12" t="s">
        <v>879</v>
      </c>
      <c r="C4" s="12"/>
      <c r="D4" s="12"/>
      <c r="E4" s="12"/>
      <c r="F4" s="12"/>
      <c r="G4" s="11">
        <v>1</v>
      </c>
      <c r="H4" s="11" t="s">
        <v>351</v>
      </c>
      <c r="I4" s="11"/>
      <c r="J4" s="11">
        <f t="shared" ref="J4:J34" si="0">G4*I4</f>
        <v>0</v>
      </c>
    </row>
    <row r="5" ht="22" customHeight="1" spans="1:10">
      <c r="A5" s="12">
        <v>3</v>
      </c>
      <c r="B5" s="12" t="s">
        <v>880</v>
      </c>
      <c r="C5" s="12"/>
      <c r="D5" s="12"/>
      <c r="E5" s="12"/>
      <c r="F5" s="12"/>
      <c r="G5" s="11">
        <v>10</v>
      </c>
      <c r="H5" s="11" t="s">
        <v>344</v>
      </c>
      <c r="I5" s="11"/>
      <c r="J5" s="11">
        <f t="shared" si="0"/>
        <v>0</v>
      </c>
    </row>
    <row r="6" ht="22" customHeight="1" spans="1:10">
      <c r="A6" s="12">
        <v>4</v>
      </c>
      <c r="B6" s="12" t="s">
        <v>881</v>
      </c>
      <c r="C6" s="12"/>
      <c r="D6" s="12"/>
      <c r="E6" s="12"/>
      <c r="F6" s="12"/>
      <c r="G6" s="11">
        <v>2</v>
      </c>
      <c r="H6" s="11" t="s">
        <v>344</v>
      </c>
      <c r="I6" s="11"/>
      <c r="J6" s="11">
        <f t="shared" si="0"/>
        <v>0</v>
      </c>
    </row>
    <row r="7" ht="22" customHeight="1" spans="1:10">
      <c r="A7" s="12">
        <v>5</v>
      </c>
      <c r="B7" s="12" t="s">
        <v>882</v>
      </c>
      <c r="C7" s="12"/>
      <c r="D7" s="12"/>
      <c r="E7" s="12"/>
      <c r="F7" s="12"/>
      <c r="G7" s="11">
        <v>3</v>
      </c>
      <c r="H7" s="11" t="s">
        <v>395</v>
      </c>
      <c r="I7" s="11"/>
      <c r="J7" s="11">
        <f t="shared" si="0"/>
        <v>0</v>
      </c>
    </row>
    <row r="8" ht="22" customHeight="1" spans="1:10">
      <c r="A8" s="12">
        <v>6</v>
      </c>
      <c r="B8" s="12" t="s">
        <v>883</v>
      </c>
      <c r="C8" s="12"/>
      <c r="D8" s="12"/>
      <c r="E8" s="12"/>
      <c r="F8" s="12"/>
      <c r="G8" s="11">
        <v>6</v>
      </c>
      <c r="H8" s="11" t="s">
        <v>395</v>
      </c>
      <c r="I8" s="11"/>
      <c r="J8" s="11">
        <f t="shared" si="0"/>
        <v>0</v>
      </c>
    </row>
    <row r="9" ht="22" customHeight="1" spans="1:10">
      <c r="A9" s="12">
        <v>7</v>
      </c>
      <c r="B9" s="12" t="s">
        <v>884</v>
      </c>
      <c r="C9" s="12"/>
      <c r="D9" s="12"/>
      <c r="E9" s="12"/>
      <c r="F9" s="12"/>
      <c r="G9" s="11">
        <v>10</v>
      </c>
      <c r="H9" s="11" t="s">
        <v>395</v>
      </c>
      <c r="I9" s="11"/>
      <c r="J9" s="11">
        <f t="shared" si="0"/>
        <v>0</v>
      </c>
    </row>
    <row r="10" ht="22" customHeight="1" spans="1:10">
      <c r="A10" s="12">
        <v>8</v>
      </c>
      <c r="B10" s="12" t="s">
        <v>885</v>
      </c>
      <c r="C10" s="12"/>
      <c r="D10" s="12"/>
      <c r="E10" s="12"/>
      <c r="F10" s="12"/>
      <c r="G10" s="11">
        <v>6</v>
      </c>
      <c r="H10" s="11" t="s">
        <v>344</v>
      </c>
      <c r="I10" s="11"/>
      <c r="J10" s="11">
        <f t="shared" si="0"/>
        <v>0</v>
      </c>
    </row>
    <row r="11" spans="1:10">
      <c r="A11" s="12">
        <v>9</v>
      </c>
      <c r="B11" s="12" t="s">
        <v>886</v>
      </c>
      <c r="C11" s="12"/>
      <c r="D11" s="12"/>
      <c r="E11" s="12"/>
      <c r="F11" s="12"/>
      <c r="G11" s="11">
        <v>3</v>
      </c>
      <c r="H11" s="11" t="s">
        <v>344</v>
      </c>
      <c r="I11" s="11"/>
      <c r="J11" s="11">
        <f t="shared" si="0"/>
        <v>0</v>
      </c>
    </row>
    <row r="12" spans="1:10">
      <c r="A12" s="12">
        <v>10</v>
      </c>
      <c r="B12" s="12" t="s">
        <v>887</v>
      </c>
      <c r="C12" s="12"/>
      <c r="D12" s="12"/>
      <c r="E12" s="12"/>
      <c r="F12" s="12"/>
      <c r="G12" s="11">
        <v>2</v>
      </c>
      <c r="H12" s="11" t="s">
        <v>344</v>
      </c>
      <c r="I12" s="11"/>
      <c r="J12" s="11">
        <f t="shared" si="0"/>
        <v>0</v>
      </c>
    </row>
    <row r="13" spans="1:10">
      <c r="A13" s="12">
        <v>11</v>
      </c>
      <c r="B13" s="12" t="s">
        <v>888</v>
      </c>
      <c r="C13" s="12"/>
      <c r="D13" s="12"/>
      <c r="E13" s="12"/>
      <c r="F13" s="12"/>
      <c r="G13" s="11">
        <v>10</v>
      </c>
      <c r="H13" s="11" t="s">
        <v>395</v>
      </c>
      <c r="I13" s="11"/>
      <c r="J13" s="11">
        <f t="shared" si="0"/>
        <v>0</v>
      </c>
    </row>
    <row r="14" spans="1:10">
      <c r="A14" s="12">
        <v>12</v>
      </c>
      <c r="B14" s="12" t="s">
        <v>889</v>
      </c>
      <c r="C14" s="12"/>
      <c r="D14" s="12"/>
      <c r="E14" s="12"/>
      <c r="F14" s="12"/>
      <c r="G14" s="11">
        <v>2</v>
      </c>
      <c r="H14" s="11" t="s">
        <v>344</v>
      </c>
      <c r="I14" s="11"/>
      <c r="J14" s="11">
        <f t="shared" si="0"/>
        <v>0</v>
      </c>
    </row>
    <row r="15" spans="1:10">
      <c r="A15" s="12">
        <v>13</v>
      </c>
      <c r="B15" s="12" t="s">
        <v>890</v>
      </c>
      <c r="C15" s="12"/>
      <c r="D15" s="12"/>
      <c r="E15" s="12"/>
      <c r="F15" s="12"/>
      <c r="G15" s="11">
        <v>2</v>
      </c>
      <c r="H15" s="11" t="s">
        <v>891</v>
      </c>
      <c r="I15" s="11"/>
      <c r="J15" s="11">
        <f t="shared" si="0"/>
        <v>0</v>
      </c>
    </row>
    <row r="16" spans="1:10">
      <c r="A16" s="12">
        <v>14</v>
      </c>
      <c r="B16" s="12" t="s">
        <v>892</v>
      </c>
      <c r="C16" s="12"/>
      <c r="D16" s="12"/>
      <c r="E16" s="12"/>
      <c r="F16" s="12"/>
      <c r="G16" s="11">
        <v>2</v>
      </c>
      <c r="H16" s="11" t="s">
        <v>351</v>
      </c>
      <c r="I16" s="11"/>
      <c r="J16" s="11">
        <f t="shared" si="0"/>
        <v>0</v>
      </c>
    </row>
    <row r="17" spans="1:10">
      <c r="A17" s="12">
        <v>15</v>
      </c>
      <c r="B17" s="12" t="s">
        <v>893</v>
      </c>
      <c r="C17" s="12"/>
      <c r="D17" s="12"/>
      <c r="E17" s="12"/>
      <c r="F17" s="12"/>
      <c r="G17" s="11">
        <v>3</v>
      </c>
      <c r="H17" s="11" t="s">
        <v>337</v>
      </c>
      <c r="I17" s="11"/>
      <c r="J17" s="11">
        <f t="shared" si="0"/>
        <v>0</v>
      </c>
    </row>
    <row r="18" ht="96" customHeight="1" spans="1:10">
      <c r="A18" s="12">
        <v>16</v>
      </c>
      <c r="B18" s="12" t="s">
        <v>894</v>
      </c>
      <c r="C18" s="12"/>
      <c r="D18" s="12"/>
      <c r="E18" s="12"/>
      <c r="F18" s="12"/>
      <c r="G18" s="11">
        <v>2</v>
      </c>
      <c r="H18" s="11" t="s">
        <v>351</v>
      </c>
      <c r="I18" s="11"/>
      <c r="J18" s="11">
        <f t="shared" si="0"/>
        <v>0</v>
      </c>
    </row>
    <row r="19" ht="87" customHeight="1" spans="1:10">
      <c r="A19" s="12">
        <v>17</v>
      </c>
      <c r="B19" s="12" t="s">
        <v>895</v>
      </c>
      <c r="C19" s="12"/>
      <c r="D19" s="12"/>
      <c r="E19" s="12"/>
      <c r="F19" s="12"/>
      <c r="G19" s="11">
        <v>2</v>
      </c>
      <c r="H19" s="11" t="s">
        <v>422</v>
      </c>
      <c r="I19" s="11"/>
      <c r="J19" s="11">
        <f t="shared" si="0"/>
        <v>0</v>
      </c>
    </row>
    <row r="20" spans="1:10">
      <c r="A20" s="12">
        <v>18</v>
      </c>
      <c r="B20" s="12" t="s">
        <v>896</v>
      </c>
      <c r="C20" s="12"/>
      <c r="D20" s="12"/>
      <c r="E20" s="12"/>
      <c r="F20" s="12"/>
      <c r="G20" s="11">
        <v>2</v>
      </c>
      <c r="H20" s="11" t="s">
        <v>344</v>
      </c>
      <c r="I20" s="11"/>
      <c r="J20" s="11">
        <f t="shared" si="0"/>
        <v>0</v>
      </c>
    </row>
    <row r="21" spans="1:10">
      <c r="A21" s="12">
        <v>19</v>
      </c>
      <c r="B21" s="12" t="s">
        <v>897</v>
      </c>
      <c r="C21" s="12"/>
      <c r="D21" s="12"/>
      <c r="E21" s="12"/>
      <c r="F21" s="12"/>
      <c r="G21" s="11">
        <v>2</v>
      </c>
      <c r="H21" s="11" t="s">
        <v>344</v>
      </c>
      <c r="I21" s="11"/>
      <c r="J21" s="11">
        <f t="shared" si="0"/>
        <v>0</v>
      </c>
    </row>
    <row r="22" spans="1:10">
      <c r="A22" s="12">
        <v>20</v>
      </c>
      <c r="B22" s="12" t="s">
        <v>898</v>
      </c>
      <c r="C22" s="12"/>
      <c r="D22" s="12"/>
      <c r="E22" s="12"/>
      <c r="F22" s="12"/>
      <c r="G22" s="11">
        <v>10</v>
      </c>
      <c r="H22" s="11" t="s">
        <v>344</v>
      </c>
      <c r="I22" s="11"/>
      <c r="J22" s="11">
        <f t="shared" si="0"/>
        <v>0</v>
      </c>
    </row>
    <row r="23" spans="1:10">
      <c r="A23" s="12">
        <v>21</v>
      </c>
      <c r="B23" s="12" t="s">
        <v>899</v>
      </c>
      <c r="C23" s="12"/>
      <c r="D23" s="12"/>
      <c r="E23" s="12"/>
      <c r="F23" s="12"/>
      <c r="G23" s="11">
        <v>5</v>
      </c>
      <c r="H23" s="11" t="s">
        <v>344</v>
      </c>
      <c r="I23" s="11"/>
      <c r="J23" s="11">
        <f t="shared" si="0"/>
        <v>0</v>
      </c>
    </row>
    <row r="24" spans="1:10">
      <c r="A24" s="12">
        <v>22</v>
      </c>
      <c r="B24" s="12" t="s">
        <v>900</v>
      </c>
      <c r="C24" s="12"/>
      <c r="D24" s="12"/>
      <c r="E24" s="12"/>
      <c r="F24" s="12"/>
      <c r="G24" s="11">
        <v>12</v>
      </c>
      <c r="H24" s="11" t="s">
        <v>628</v>
      </c>
      <c r="I24" s="11"/>
      <c r="J24" s="11">
        <f t="shared" si="0"/>
        <v>0</v>
      </c>
    </row>
    <row r="25" spans="1:10">
      <c r="A25" s="12">
        <v>23</v>
      </c>
      <c r="B25" s="12" t="s">
        <v>901</v>
      </c>
      <c r="C25" s="12"/>
      <c r="D25" s="12"/>
      <c r="E25" s="12"/>
      <c r="F25" s="12"/>
      <c r="G25" s="11">
        <v>3</v>
      </c>
      <c r="H25" s="11" t="s">
        <v>344</v>
      </c>
      <c r="I25" s="11"/>
      <c r="J25" s="11">
        <f t="shared" si="0"/>
        <v>0</v>
      </c>
    </row>
    <row r="26" spans="1:10">
      <c r="A26" s="12">
        <v>24</v>
      </c>
      <c r="B26" s="12" t="s">
        <v>902</v>
      </c>
      <c r="C26" s="12"/>
      <c r="D26" s="12"/>
      <c r="E26" s="12"/>
      <c r="F26" s="12"/>
      <c r="G26" s="11">
        <v>3</v>
      </c>
      <c r="H26" s="11" t="s">
        <v>351</v>
      </c>
      <c r="I26" s="11"/>
      <c r="J26" s="11">
        <f t="shared" si="0"/>
        <v>0</v>
      </c>
    </row>
    <row r="27" ht="84" customHeight="1" spans="1:10">
      <c r="A27" s="12">
        <v>25</v>
      </c>
      <c r="B27" s="12" t="s">
        <v>903</v>
      </c>
      <c r="C27" s="12"/>
      <c r="D27" s="12"/>
      <c r="E27" s="12"/>
      <c r="F27" s="12"/>
      <c r="G27" s="11">
        <v>1</v>
      </c>
      <c r="H27" s="11" t="s">
        <v>422</v>
      </c>
      <c r="I27" s="11"/>
      <c r="J27" s="11">
        <f t="shared" si="0"/>
        <v>0</v>
      </c>
    </row>
    <row r="28" ht="24" customHeight="1" spans="1:10">
      <c r="A28" s="12">
        <v>26</v>
      </c>
      <c r="B28" s="12" t="s">
        <v>904</v>
      </c>
      <c r="C28" s="12"/>
      <c r="D28" s="12"/>
      <c r="E28" s="12"/>
      <c r="F28" s="12"/>
      <c r="G28" s="11">
        <v>1</v>
      </c>
      <c r="H28" s="11" t="s">
        <v>351</v>
      </c>
      <c r="I28" s="11"/>
      <c r="J28" s="11">
        <f t="shared" si="0"/>
        <v>0</v>
      </c>
    </row>
    <row r="29" ht="25" customHeight="1" spans="1:10">
      <c r="A29" s="12">
        <v>27</v>
      </c>
      <c r="B29" s="12" t="s">
        <v>905</v>
      </c>
      <c r="C29" s="12"/>
      <c r="D29" s="12"/>
      <c r="E29" s="12"/>
      <c r="F29" s="12"/>
      <c r="G29" s="11">
        <v>3</v>
      </c>
      <c r="H29" s="11" t="s">
        <v>344</v>
      </c>
      <c r="I29" s="11"/>
      <c r="J29" s="11">
        <f t="shared" si="0"/>
        <v>0</v>
      </c>
    </row>
    <row r="30" ht="94" customHeight="1" spans="1:10">
      <c r="A30" s="12">
        <v>28</v>
      </c>
      <c r="B30" s="12" t="s">
        <v>906</v>
      </c>
      <c r="C30" s="12"/>
      <c r="D30" s="12"/>
      <c r="E30" s="12"/>
      <c r="F30" s="12"/>
      <c r="G30" s="11">
        <v>1</v>
      </c>
      <c r="H30" s="11" t="s">
        <v>337</v>
      </c>
      <c r="I30" s="11"/>
      <c r="J30" s="11">
        <f t="shared" si="0"/>
        <v>0</v>
      </c>
    </row>
    <row r="31" spans="1:10">
      <c r="A31" s="12">
        <v>29</v>
      </c>
      <c r="B31" s="12" t="s">
        <v>907</v>
      </c>
      <c r="C31" s="12"/>
      <c r="D31" s="12"/>
      <c r="E31" s="12"/>
      <c r="F31" s="12"/>
      <c r="G31" s="11">
        <v>3</v>
      </c>
      <c r="H31" s="11" t="s">
        <v>344</v>
      </c>
      <c r="I31" s="11"/>
      <c r="J31" s="11">
        <f t="shared" si="0"/>
        <v>0</v>
      </c>
    </row>
    <row r="32" spans="1:10">
      <c r="A32" s="12">
        <v>30</v>
      </c>
      <c r="B32" s="12" t="s">
        <v>908</v>
      </c>
      <c r="C32" s="12"/>
      <c r="D32" s="12"/>
      <c r="E32" s="12"/>
      <c r="F32" s="12"/>
      <c r="G32" s="11">
        <v>6</v>
      </c>
      <c r="H32" s="11" t="s">
        <v>366</v>
      </c>
      <c r="I32" s="11"/>
      <c r="J32" s="11">
        <f t="shared" si="0"/>
        <v>0</v>
      </c>
    </row>
    <row r="33" spans="1:10">
      <c r="A33" s="12">
        <v>31</v>
      </c>
      <c r="B33" s="12" t="s">
        <v>909</v>
      </c>
      <c r="C33" s="12"/>
      <c r="D33" s="12"/>
      <c r="E33" s="12"/>
      <c r="F33" s="12"/>
      <c r="G33" s="11">
        <v>1</v>
      </c>
      <c r="H33" s="11" t="s">
        <v>337</v>
      </c>
      <c r="I33" s="11"/>
      <c r="J33" s="11">
        <f t="shared" si="0"/>
        <v>0</v>
      </c>
    </row>
    <row r="34" spans="1:10">
      <c r="A34" s="12">
        <v>33</v>
      </c>
      <c r="B34" s="12" t="s">
        <v>910</v>
      </c>
      <c r="C34" s="12"/>
      <c r="D34" s="12"/>
      <c r="E34" s="12"/>
      <c r="F34" s="12"/>
      <c r="G34" s="11">
        <v>1</v>
      </c>
      <c r="H34" s="11" t="s">
        <v>549</v>
      </c>
      <c r="I34" s="11"/>
      <c r="J34" s="11">
        <f t="shared" si="0"/>
        <v>0</v>
      </c>
    </row>
    <row r="35" spans="1:10">
      <c r="A35" s="12">
        <v>36</v>
      </c>
      <c r="B35" s="13"/>
      <c r="C35" s="13"/>
      <c r="D35" s="13"/>
      <c r="E35" s="13"/>
      <c r="F35" s="13"/>
      <c r="G35" s="14"/>
      <c r="H35" s="14"/>
      <c r="I35" s="14"/>
      <c r="J35" s="14"/>
    </row>
    <row r="36" spans="1:10">
      <c r="A36" s="12">
        <v>37</v>
      </c>
      <c r="B36" s="13"/>
      <c r="C36" s="13"/>
      <c r="D36" s="13"/>
      <c r="E36" s="13"/>
      <c r="F36" s="13"/>
      <c r="G36" s="14"/>
      <c r="H36" s="14"/>
      <c r="I36" s="14"/>
      <c r="J36" s="14"/>
    </row>
    <row r="37" spans="1:10">
      <c r="A37" s="12">
        <v>38</v>
      </c>
      <c r="B37" s="15" t="s">
        <v>347</v>
      </c>
      <c r="C37" s="16"/>
      <c r="D37" s="16"/>
      <c r="E37" s="16"/>
      <c r="F37" s="17"/>
      <c r="G37" s="14"/>
      <c r="H37" s="14"/>
      <c r="I37" s="14"/>
      <c r="J37" s="14">
        <f>SUM(J3:J36)</f>
        <v>0</v>
      </c>
    </row>
  </sheetData>
  <mergeCells count="2">
    <mergeCell ref="A1:J1"/>
    <mergeCell ref="B37:F37"/>
  </mergeCells>
  <pageMargins left="0.75" right="0.75" top="1" bottom="1" header="0.5" footer="0.5"/>
  <pageSetup paperSize="9" orientation="portrait"/>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14"/>
  <sheetViews>
    <sheetView topLeftCell="A7" workbookViewId="0">
      <selection activeCell="J15" sqref="J15"/>
    </sheetView>
  </sheetViews>
  <sheetFormatPr defaultColWidth="9" defaultRowHeight="13.5"/>
  <cols>
    <col min="1" max="1" width="4.725" customWidth="1"/>
    <col min="2" max="2" width="23.45" customWidth="1"/>
    <col min="3" max="3" width="22.0916666666667" customWidth="1"/>
    <col min="4" max="4" width="17.2666666666667" customWidth="1"/>
    <col min="5" max="5" width="9.26666666666667" customWidth="1"/>
    <col min="6" max="6" width="9.09166666666667" customWidth="1"/>
    <col min="7" max="7" width="7.90833333333333" customWidth="1"/>
    <col min="8" max="8" width="9.45" customWidth="1"/>
    <col min="9" max="9" width="10.3666666666667" customWidth="1"/>
    <col min="10" max="10" width="12.3666666666667" customWidth="1"/>
  </cols>
  <sheetData>
    <row r="1" ht="40" customHeight="1" spans="1:10">
      <c r="A1" s="1" t="s">
        <v>911</v>
      </c>
      <c r="B1" s="1"/>
      <c r="C1" s="1"/>
      <c r="D1" s="1"/>
      <c r="E1" s="1"/>
      <c r="F1" s="1"/>
      <c r="G1" s="1"/>
      <c r="H1" s="1"/>
      <c r="I1" s="1"/>
      <c r="J1" s="1"/>
    </row>
    <row r="2" ht="24" customHeight="1" spans="1:10">
      <c r="A2" s="2" t="s">
        <v>1</v>
      </c>
      <c r="B2" s="2" t="s">
        <v>329</v>
      </c>
      <c r="C2" s="2" t="s">
        <v>509</v>
      </c>
      <c r="D2" s="2" t="s">
        <v>510</v>
      </c>
      <c r="E2" s="2" t="s">
        <v>876</v>
      </c>
      <c r="F2" s="2" t="s">
        <v>877</v>
      </c>
      <c r="G2" s="2" t="s">
        <v>5</v>
      </c>
      <c r="H2" s="2" t="s">
        <v>332</v>
      </c>
      <c r="I2" s="2" t="s">
        <v>333</v>
      </c>
      <c r="J2" s="2" t="s">
        <v>334</v>
      </c>
    </row>
    <row r="3" ht="104.15" customHeight="1" spans="1:10">
      <c r="A3" s="2">
        <v>1</v>
      </c>
      <c r="B3" s="2" t="s">
        <v>912</v>
      </c>
      <c r="C3" s="2"/>
      <c r="D3" s="3" t="s">
        <v>913</v>
      </c>
      <c r="E3" s="2" t="s">
        <v>914</v>
      </c>
      <c r="F3" s="2" t="s">
        <v>915</v>
      </c>
      <c r="G3" s="2">
        <v>1</v>
      </c>
      <c r="H3" s="2" t="s">
        <v>395</v>
      </c>
      <c r="I3" s="2"/>
      <c r="J3" s="2">
        <f>G3*I3</f>
        <v>0</v>
      </c>
    </row>
    <row r="4" ht="127" customHeight="1" spans="1:10">
      <c r="A4" s="2">
        <v>2</v>
      </c>
      <c r="B4" s="2" t="s">
        <v>916</v>
      </c>
      <c r="C4" s="2"/>
      <c r="D4" s="4" t="s">
        <v>917</v>
      </c>
      <c r="E4" s="4" t="s">
        <v>918</v>
      </c>
      <c r="F4" s="2" t="s">
        <v>914</v>
      </c>
      <c r="G4" s="2">
        <v>1</v>
      </c>
      <c r="H4" s="2" t="s">
        <v>337</v>
      </c>
      <c r="I4" s="2"/>
      <c r="J4" s="2">
        <f t="shared" ref="J4:J11" si="0">G4*I4</f>
        <v>0</v>
      </c>
    </row>
    <row r="5" ht="111" customHeight="1" spans="1:10">
      <c r="A5" s="2">
        <v>3</v>
      </c>
      <c r="B5" s="2" t="s">
        <v>919</v>
      </c>
      <c r="C5" s="2"/>
      <c r="D5" s="2" t="s">
        <v>914</v>
      </c>
      <c r="E5" s="5" t="s">
        <v>920</v>
      </c>
      <c r="F5" s="2" t="s">
        <v>921</v>
      </c>
      <c r="G5" s="2">
        <v>1</v>
      </c>
      <c r="H5" s="2" t="s">
        <v>337</v>
      </c>
      <c r="I5" s="2"/>
      <c r="J5" s="2">
        <f t="shared" si="0"/>
        <v>0</v>
      </c>
    </row>
    <row r="6" ht="147" customHeight="1" spans="1:10">
      <c r="A6" s="2">
        <v>4</v>
      </c>
      <c r="B6" s="2" t="s">
        <v>922</v>
      </c>
      <c r="C6" s="2"/>
      <c r="D6" s="2" t="s">
        <v>923</v>
      </c>
      <c r="E6" s="2" t="s">
        <v>924</v>
      </c>
      <c r="F6" s="2" t="s">
        <v>925</v>
      </c>
      <c r="G6" s="2">
        <v>1</v>
      </c>
      <c r="H6" s="2" t="s">
        <v>337</v>
      </c>
      <c r="I6" s="2"/>
      <c r="J6" s="2">
        <f t="shared" si="0"/>
        <v>0</v>
      </c>
    </row>
    <row r="7" ht="129" customHeight="1" spans="1:10">
      <c r="A7" s="2">
        <v>5</v>
      </c>
      <c r="B7" s="2" t="s">
        <v>926</v>
      </c>
      <c r="C7" s="2"/>
      <c r="D7" s="2" t="s">
        <v>927</v>
      </c>
      <c r="E7" s="2" t="s">
        <v>928</v>
      </c>
      <c r="F7" s="2" t="s">
        <v>929</v>
      </c>
      <c r="G7" s="2">
        <v>1</v>
      </c>
      <c r="H7" s="2" t="s">
        <v>395</v>
      </c>
      <c r="I7" s="2"/>
      <c r="J7" s="2">
        <f t="shared" si="0"/>
        <v>0</v>
      </c>
    </row>
    <row r="8" ht="128.15" customHeight="1" spans="1:10">
      <c r="A8" s="2">
        <v>6</v>
      </c>
      <c r="B8" s="2" t="s">
        <v>930</v>
      </c>
      <c r="C8" s="2"/>
      <c r="D8" s="2" t="s">
        <v>931</v>
      </c>
      <c r="E8" s="2" t="s">
        <v>932</v>
      </c>
      <c r="F8" s="2" t="s">
        <v>933</v>
      </c>
      <c r="G8" s="2">
        <v>1</v>
      </c>
      <c r="H8" s="2" t="s">
        <v>549</v>
      </c>
      <c r="I8" s="2"/>
      <c r="J8" s="2">
        <f t="shared" si="0"/>
        <v>0</v>
      </c>
    </row>
    <row r="9" ht="128.15" customHeight="1" spans="1:10">
      <c r="A9" s="2">
        <v>7</v>
      </c>
      <c r="B9" s="2" t="s">
        <v>934</v>
      </c>
      <c r="C9" s="2"/>
      <c r="D9" s="2" t="s">
        <v>935</v>
      </c>
      <c r="E9" s="2" t="s">
        <v>936</v>
      </c>
      <c r="F9" s="2" t="s">
        <v>937</v>
      </c>
      <c r="G9" s="2">
        <v>30</v>
      </c>
      <c r="H9" s="2" t="s">
        <v>938</v>
      </c>
      <c r="I9" s="2"/>
      <c r="J9" s="2">
        <f t="shared" si="0"/>
        <v>0</v>
      </c>
    </row>
    <row r="10" ht="128.15" customHeight="1" spans="1:10">
      <c r="A10" s="2">
        <v>8</v>
      </c>
      <c r="B10" s="2" t="s">
        <v>939</v>
      </c>
      <c r="C10" s="2"/>
      <c r="D10" s="2" t="s">
        <v>940</v>
      </c>
      <c r="E10" s="2" t="s">
        <v>941</v>
      </c>
      <c r="F10" s="2" t="s">
        <v>942</v>
      </c>
      <c r="G10" s="2">
        <v>1</v>
      </c>
      <c r="H10" s="2" t="s">
        <v>395</v>
      </c>
      <c r="I10" s="2"/>
      <c r="J10" s="2">
        <f t="shared" si="0"/>
        <v>0</v>
      </c>
    </row>
    <row r="11" ht="120" customHeight="1" spans="1:10">
      <c r="A11" s="2">
        <v>9</v>
      </c>
      <c r="B11" s="2" t="s">
        <v>943</v>
      </c>
      <c r="C11" s="2"/>
      <c r="D11" s="2" t="s">
        <v>944</v>
      </c>
      <c r="E11" s="2" t="s">
        <v>945</v>
      </c>
      <c r="F11" s="2" t="s">
        <v>946</v>
      </c>
      <c r="G11" s="2">
        <v>1</v>
      </c>
      <c r="H11" s="2" t="s">
        <v>337</v>
      </c>
      <c r="I11" s="2"/>
      <c r="J11" s="2">
        <f t="shared" si="0"/>
        <v>0</v>
      </c>
    </row>
    <row r="12" ht="22" customHeight="1" spans="1:10">
      <c r="A12" s="2"/>
      <c r="B12" s="2"/>
      <c r="C12" s="2"/>
      <c r="D12" s="2"/>
      <c r="E12" s="2"/>
      <c r="F12" s="2"/>
      <c r="G12" s="2"/>
      <c r="H12" s="2"/>
      <c r="I12" s="2"/>
      <c r="J12" s="2"/>
    </row>
    <row r="13" ht="22" customHeight="1" spans="1:10">
      <c r="A13" s="2"/>
      <c r="B13" s="2"/>
      <c r="C13" s="2"/>
      <c r="D13" s="2"/>
      <c r="E13" s="2"/>
      <c r="F13" s="2"/>
      <c r="G13" s="2"/>
      <c r="H13" s="2"/>
      <c r="I13" s="2"/>
      <c r="J13" s="2"/>
    </row>
    <row r="14" ht="23.15" customHeight="1" spans="1:10">
      <c r="A14" s="6" t="s">
        <v>347</v>
      </c>
      <c r="B14" s="7"/>
      <c r="C14" s="7"/>
      <c r="D14" s="7"/>
      <c r="E14" s="7"/>
      <c r="F14" s="7"/>
      <c r="G14" s="7"/>
      <c r="H14" s="7"/>
      <c r="I14" s="8"/>
      <c r="J14" s="2">
        <f>SUM(J3:J13)</f>
        <v>0</v>
      </c>
    </row>
  </sheetData>
  <mergeCells count="2">
    <mergeCell ref="A1:J1"/>
    <mergeCell ref="A14:I14"/>
  </mergeCell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教学楼汇总（20240203）</vt:lpstr>
      <vt:lpstr>合并20240205</vt:lpstr>
      <vt:lpstr>标段及各功能室划分</vt:lpstr>
      <vt:lpstr>B-1音乐</vt:lpstr>
      <vt:lpstr>B-2学生活动、排、体室（下）古筝</vt:lpstr>
      <vt:lpstr>B-3学生活动、排、体室（下）民乐</vt:lpstr>
      <vt:lpstr>B-4书法教室</vt:lpstr>
      <vt:lpstr>B-5智能书法教室</vt:lpstr>
      <vt:lpstr>B-6美术教室</vt:lpstr>
      <vt:lpstr>B-7体育器材室</vt:lpstr>
      <vt:lpstr>B-8舞蹈教室</vt:lpstr>
      <vt:lpstr>B-10学生活动、排、体室（上）</vt:lpstr>
      <vt:lpstr>B-9小学音乐教室</vt:lpstr>
      <vt:lpstr>B-10小学舞蹈教室</vt:lpstr>
      <vt:lpstr>B-11小学美术教室</vt:lpstr>
      <vt:lpstr>B-12小学书法教室</vt:lpstr>
      <vt:lpstr>B-13小学体育器材</vt:lpstr>
      <vt:lpstr>B-14学生活动室</vt:lpstr>
      <vt:lpstr>B-15体质测试室</vt:lpstr>
      <vt:lpstr>C-5小学医务室</vt:lpstr>
      <vt:lpstr>C-6小学心理咨询室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雨儿</cp:lastModifiedBy>
  <dcterms:created xsi:type="dcterms:W3CDTF">2023-01-14T10:16:00Z</dcterms:created>
  <dcterms:modified xsi:type="dcterms:W3CDTF">2025-05-13T03:16:23Z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0642F139C6A14C92B5D5DEC4BA86A515_13</vt:lpwstr>
  </property>
  <property fmtid="{D5CDD505-2E9C-101B-9397-08002B2CF9AE}" pid="3" name="KSOProductBuildVer">
    <vt:lpwstr>2052-12.1.0.21171</vt:lpwstr>
  </property>
</Properties>
</file>