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firstSheet="10" activeTab="10"/>
  </bookViews>
  <sheets>
    <sheet name="汇总表" sheetId="1" r:id="rId1"/>
    <sheet name="文峰街道" sheetId="8" r:id="rId2"/>
    <sheet name="狼山镇街道" sheetId="9" r:id="rId3"/>
    <sheet name="城东街道" sheetId="2" r:id="rId4"/>
    <sheet name="钟秀街道" sheetId="5" r:id="rId5"/>
    <sheet name="和平桥街道" sheetId="3" r:id="rId6"/>
    <sheet name="虹桥街道" sheetId="7" r:id="rId7"/>
    <sheet name="任港街道" sheetId="10" r:id="rId8"/>
    <sheet name="新城桥街道" sheetId="11" r:id="rId9"/>
    <sheet name="学田街道" sheetId="4" r:id="rId10"/>
    <sheet name="秦灶街道A" sheetId="18" r:id="rId11"/>
    <sheet name="秦灶街道B" sheetId="19" r:id="rId12"/>
    <sheet name="观音山街道A" sheetId="24" r:id="rId13"/>
    <sheet name="观音山街道B" sheetId="25" r:id="rId14"/>
    <sheet name="天生港街道A" sheetId="26" r:id="rId15"/>
    <sheet name="天生港街道B" sheetId="27" r:id="rId16"/>
    <sheet name="唐闸镇街道A" sheetId="20" r:id="rId17"/>
    <sheet name="唐闸镇街道B" sheetId="21" r:id="rId18"/>
    <sheet name="幸福街道" sheetId="28" r:id="rId19"/>
    <sheet name="永兴街道" sheetId="14" r:id="rId20"/>
    <sheet name="陈桥街道A " sheetId="22" r:id="rId21"/>
    <sheet name="陈桥街道B" sheetId="23" r:id="rId22"/>
  </sheets>
  <definedNames>
    <definedName name="_xlnm._FilterDatabase" localSheetId="0" hidden="1">汇总表!$A$2:$J$26</definedName>
    <definedName name="_xlnm._FilterDatabase" localSheetId="1" hidden="1">文峰街道!$A$1:$U$68</definedName>
    <definedName name="_xlnm._FilterDatabase" localSheetId="2" hidden="1">狼山镇街道!$A$1:$U$40</definedName>
    <definedName name="_xlnm._FilterDatabase" localSheetId="3" hidden="1">城东街道!$A$1:$U$49</definedName>
    <definedName name="_xlnm._FilterDatabase" localSheetId="4" hidden="1">钟秀街道!$A$1:$U$59</definedName>
    <definedName name="_xlnm._FilterDatabase" localSheetId="5" hidden="1">和平桥街道!$A$1:$U$24</definedName>
    <definedName name="_xlnm._FilterDatabase" localSheetId="6" hidden="1">虹桥街道!$A$1:$U$40</definedName>
    <definedName name="_xlnm._FilterDatabase" localSheetId="7" hidden="1">任港街道!$A$1:$U$27</definedName>
    <definedName name="_xlnm._FilterDatabase" localSheetId="8" hidden="1">新城桥街道!$A$1:$U$16</definedName>
    <definedName name="_xlnm._FilterDatabase" localSheetId="9" hidden="1">学田街道!$A$1:$U$37</definedName>
    <definedName name="_xlnm._FilterDatabase" localSheetId="10" hidden="1">秦灶街道A!$A$1:$U$25</definedName>
    <definedName name="_xlnm._FilterDatabase" localSheetId="12" hidden="1">观音山街道A!$A$1:$U$57</definedName>
    <definedName name="_xlnm._FilterDatabase" localSheetId="18" hidden="1">幸福街道!$A$1:$U$51</definedName>
    <definedName name="_xlnm._FilterDatabase" localSheetId="19" hidden="1">永兴街道!$A$1:$U$66</definedName>
  </definedNames>
  <calcPr calcId="144525"/>
</workbook>
</file>

<file path=xl/sharedStrings.xml><?xml version="1.0" encoding="utf-8"?>
<sst xmlns="http://schemas.openxmlformats.org/spreadsheetml/2006/main" count="4415" uniqueCount="1313">
  <si>
    <t>养护清单汇总</t>
  </si>
  <si>
    <t>序号</t>
  </si>
  <si>
    <t>标段</t>
  </si>
  <si>
    <t>街道</t>
  </si>
  <si>
    <t>绿地面积(M2)</t>
  </si>
  <si>
    <t>面积合计</t>
  </si>
  <si>
    <t>草花面积（M2）</t>
  </si>
  <si>
    <t>水面面积（M2）</t>
  </si>
  <si>
    <t>行道树数量(棵)</t>
  </si>
  <si>
    <t>公厕数量（座）</t>
  </si>
  <si>
    <t>养护经费（元）</t>
  </si>
  <si>
    <t>养护部分暂估费用（万元）</t>
  </si>
  <si>
    <t>专项部分暂估费用（万元）</t>
  </si>
  <si>
    <t>金额合计（万元）</t>
  </si>
  <si>
    <t>费用合计（万元）</t>
  </si>
  <si>
    <t>一标段</t>
  </si>
  <si>
    <t>文峰街道</t>
  </si>
  <si>
    <t>狼山镇街道</t>
  </si>
  <si>
    <t>二标段</t>
  </si>
  <si>
    <t>城东街道</t>
  </si>
  <si>
    <t>钟秀街道</t>
  </si>
  <si>
    <t>和平桥街道</t>
  </si>
  <si>
    <t>三标段</t>
  </si>
  <si>
    <t>虹桥街道</t>
  </si>
  <si>
    <t>任港街道</t>
  </si>
  <si>
    <t>新城桥街道</t>
  </si>
  <si>
    <t>学田街道</t>
  </si>
  <si>
    <t>四标段</t>
  </si>
  <si>
    <t>秦灶街道A</t>
  </si>
  <si>
    <t>五标段</t>
  </si>
  <si>
    <t>秦灶街道B</t>
  </si>
  <si>
    <t>六标段</t>
  </si>
  <si>
    <t>观音山街道A</t>
  </si>
  <si>
    <t>七标段</t>
  </si>
  <si>
    <t>观音山街道B</t>
  </si>
  <si>
    <t>八标段</t>
  </si>
  <si>
    <t>天生港街道A</t>
  </si>
  <si>
    <t>九标段</t>
  </si>
  <si>
    <t>天生港街道B</t>
  </si>
  <si>
    <t>十标段</t>
  </si>
  <si>
    <t>唐闸街道A</t>
  </si>
  <si>
    <t>十一标段</t>
  </si>
  <si>
    <t>唐闸街道B</t>
  </si>
  <si>
    <t>十二标段</t>
  </si>
  <si>
    <t>幸福街道</t>
  </si>
  <si>
    <t>十三标段</t>
  </si>
  <si>
    <t>永兴街道</t>
  </si>
  <si>
    <t>十四标段</t>
  </si>
  <si>
    <t>陈桥街道A</t>
  </si>
  <si>
    <t>十五标段</t>
  </si>
  <si>
    <t>陈桥街道B</t>
  </si>
  <si>
    <t>合计</t>
  </si>
  <si>
    <t>注：本清单汇总表及各街道明细表仅供参考，具体实施内容、地点、进场时间、养护等级、养护数量等内容以进场通知单为准,结束时间以退场通知单为准</t>
  </si>
  <si>
    <t>路名</t>
  </si>
  <si>
    <t>起点A</t>
  </si>
  <si>
    <t>终点B</t>
  </si>
  <si>
    <t>养护等级（行道树按照一级）</t>
  </si>
  <si>
    <t>绿地养护单价（元）</t>
  </si>
  <si>
    <t>草花养护单价（元）</t>
  </si>
  <si>
    <t>水面养护单价（元）</t>
  </si>
  <si>
    <t>行道树养护单价（元）</t>
  </si>
  <si>
    <t>公厕养护单价（元）</t>
  </si>
  <si>
    <t>预计进场时间</t>
  </si>
  <si>
    <t>预计退场时间</t>
  </si>
  <si>
    <t>养护月份</t>
  </si>
  <si>
    <t>预算价（元）</t>
  </si>
  <si>
    <t>备注</t>
  </si>
  <si>
    <t>印象城周边路</t>
  </si>
  <si>
    <t>洪江路</t>
  </si>
  <si>
    <t>沿河路</t>
  </si>
  <si>
    <t>二级</t>
  </si>
  <si>
    <t>海霞路</t>
  </si>
  <si>
    <t>世纪大道</t>
  </si>
  <si>
    <t>崇川路</t>
  </si>
  <si>
    <t>三级</t>
  </si>
  <si>
    <t>江腾路</t>
  </si>
  <si>
    <t>海云路</t>
  </si>
  <si>
    <t>江淮路</t>
  </si>
  <si>
    <t>园林路</t>
  </si>
  <si>
    <t>崇安路</t>
  </si>
  <si>
    <t>社会福利院北侧路（江纬路）</t>
  </si>
  <si>
    <t>工农路</t>
  </si>
  <si>
    <t>五一路</t>
  </si>
  <si>
    <t>江秀街</t>
  </si>
  <si>
    <t>崇文路</t>
  </si>
  <si>
    <t>崇学路</t>
  </si>
  <si>
    <t>桃园路</t>
  </si>
  <si>
    <t>润新路</t>
  </si>
  <si>
    <t>海端路</t>
  </si>
  <si>
    <t>乐居路</t>
  </si>
  <si>
    <t>乐业路</t>
  </si>
  <si>
    <t>红星路</t>
  </si>
  <si>
    <t>海岚街</t>
  </si>
  <si>
    <t>江宁路</t>
  </si>
  <si>
    <t>江岚街</t>
  </si>
  <si>
    <t>工农南路东侧路</t>
  </si>
  <si>
    <t>海秀街</t>
  </si>
  <si>
    <t>红星路消防站东侧路</t>
  </si>
  <si>
    <t>通启路</t>
  </si>
  <si>
    <t>启印路</t>
  </si>
  <si>
    <t>洪江路高架</t>
  </si>
  <si>
    <t>周坝路（跃龙小苑东侧路）</t>
  </si>
  <si>
    <t>南川园三四期周边规划支路</t>
  </si>
  <si>
    <t>通京大道</t>
  </si>
  <si>
    <t>文秀路</t>
  </si>
  <si>
    <t>长江中路</t>
  </si>
  <si>
    <t>河道</t>
  </si>
  <si>
    <t>江岳路</t>
  </si>
  <si>
    <t>春晖花园东</t>
  </si>
  <si>
    <t>东昇小游园-东地块</t>
  </si>
  <si>
    <t>需配备至少一名保安和一名保洁员，含园内照明、水泵维护管理</t>
  </si>
  <si>
    <t>东昇小游园-西地块</t>
  </si>
  <si>
    <t>福利院东侧小游园工程</t>
  </si>
  <si>
    <t>红星二河</t>
  </si>
  <si>
    <t xml:space="preserve">跃龙路-周坝路 </t>
  </si>
  <si>
    <t>五步口中心河</t>
  </si>
  <si>
    <t>园林路通启路交界</t>
  </si>
  <si>
    <t>政务中心西侧河</t>
  </si>
  <si>
    <t>红星路北工农路西</t>
  </si>
  <si>
    <t>五一二号河</t>
  </si>
  <si>
    <t>洪江路南工农路东</t>
  </si>
  <si>
    <t>八厂河</t>
  </si>
  <si>
    <t>工农路虹桥路南</t>
  </si>
  <si>
    <t>梅观路-姚港路</t>
  </si>
  <si>
    <t>周坝路东西两侧（红星路-洪江路）</t>
  </si>
  <si>
    <t>启印路与红星路路口西北角绿地</t>
  </si>
  <si>
    <t>江纬路（工农南路-跃龙南路）</t>
  </si>
  <si>
    <t>印象城小游园</t>
  </si>
  <si>
    <t>文峰支河</t>
  </si>
  <si>
    <t>人民路</t>
  </si>
  <si>
    <t>紫荷路</t>
  </si>
  <si>
    <t>姚港路</t>
  </si>
  <si>
    <t>清源广场</t>
  </si>
  <si>
    <t>虹桥路南、城山路东</t>
  </si>
  <si>
    <t>姚港路小游园及跨线桥绿化</t>
  </si>
  <si>
    <t>红星路南、姚港路东</t>
  </si>
  <si>
    <t>城山路</t>
  </si>
  <si>
    <t>虹桥路</t>
  </si>
  <si>
    <t>长江路</t>
  </si>
  <si>
    <t>南川园路北侧小游园工程</t>
  </si>
  <si>
    <t>南川园路北侧 中海铂悦府南门东侧</t>
  </si>
  <si>
    <t>东昇小游园西</t>
  </si>
  <si>
    <t>红星一河绿化工程</t>
  </si>
  <si>
    <t>跃龙路</t>
  </si>
  <si>
    <t>梅观路</t>
  </si>
  <si>
    <t>红星路安置房东侧路（北段）</t>
  </si>
  <si>
    <t>红星路安置房北侧路</t>
  </si>
  <si>
    <t>机关加油站安置点南侧路绿化工程</t>
  </si>
  <si>
    <t>庵前路</t>
  </si>
  <si>
    <t>红星路安置房东侧路</t>
  </si>
  <si>
    <t>远创南侧路（校西路-通京大道）</t>
  </si>
  <si>
    <t>校西路</t>
  </si>
  <si>
    <t>红星路安置房东侧路（南）工程</t>
  </si>
  <si>
    <t>红星路安置房北侧路（庵前路-东侧路）工程</t>
  </si>
  <si>
    <t>消防特勤西侧路、长航派出所西侧路</t>
  </si>
  <si>
    <t>观阳路</t>
  </si>
  <si>
    <t>星城路</t>
  </si>
  <si>
    <t>老通启路（园林路至陆洪闸桥段、星明路至世纪大道段）工程</t>
  </si>
  <si>
    <t>崇川区张家桥河部分水环境治理绿化整治提升工程</t>
  </si>
  <si>
    <t>南川园</t>
  </si>
  <si>
    <t>校西路东侧加油站对面游园</t>
  </si>
  <si>
    <t>南川园路</t>
  </si>
  <si>
    <t>青年路</t>
  </si>
  <si>
    <t>晨晖路（城南二村中心路）</t>
  </si>
  <si>
    <t>江纬路</t>
  </si>
  <si>
    <t>海岚街（海外联谊大厦配套支路）</t>
  </si>
  <si>
    <t>崇安街（经二路）</t>
  </si>
  <si>
    <t>师专路（区委党校东侧）</t>
  </si>
  <si>
    <t>通甲路</t>
  </si>
  <si>
    <t>教育路</t>
  </si>
  <si>
    <t>紫东巷</t>
  </si>
  <si>
    <t>鲍家桥社区</t>
  </si>
  <si>
    <t>通京大道辅道</t>
  </si>
  <si>
    <t>荣峰巷</t>
  </si>
  <si>
    <t>欣荣路</t>
  </si>
  <si>
    <t>八厂河西</t>
  </si>
  <si>
    <t>解放坝巷</t>
  </si>
  <si>
    <t>城南小苑南门</t>
  </si>
  <si>
    <t>三樽路</t>
  </si>
  <si>
    <t>通京大道小游园</t>
  </si>
  <si>
    <t>东至学苑大厦，西至河北围墙，南至远创樽樾，北至教育路</t>
  </si>
  <si>
    <t>无责任主体绿地暂估</t>
  </si>
  <si>
    <t>以实际进场通知单上的数量、等级、时间为准</t>
  </si>
  <si>
    <t>备注：养护内容包含市透景增绿专项整治工程一标段围挡： 红星路与城山路路口西南角330.7m，围挡及附属物维护维修。</t>
  </si>
  <si>
    <t>南区-狼山镇街道</t>
  </si>
  <si>
    <t>临江安置点周边道路</t>
  </si>
  <si>
    <t>崇海路</t>
  </si>
  <si>
    <t>城山路至紫琅路</t>
  </si>
  <si>
    <t>民博园周边路</t>
  </si>
  <si>
    <t>瑞远路</t>
  </si>
  <si>
    <t>紫琅路</t>
  </si>
  <si>
    <t>城山路支路</t>
  </si>
  <si>
    <t>静海商贸街</t>
  </si>
  <si>
    <t>兴荣服饰北侧路</t>
  </si>
  <si>
    <t>聚贤公寓</t>
  </si>
  <si>
    <t>南郊路</t>
  </si>
  <si>
    <t xml:space="preserve">南通市科技园配套路周边地块提升工程 </t>
  </si>
  <si>
    <t>科技园围墙外侧</t>
  </si>
  <si>
    <t>新港花苑配套路（新港南路）</t>
  </si>
  <si>
    <t>新港中心路</t>
  </si>
  <si>
    <t>新港东路</t>
  </si>
  <si>
    <t>新港花苑配套路（新港西路）</t>
  </si>
  <si>
    <t>花园路</t>
  </si>
  <si>
    <t>新港花苑配套路（新港中心路）</t>
  </si>
  <si>
    <t>新港花苑配套路（新港东路）</t>
  </si>
  <si>
    <t>裤子港河西</t>
  </si>
  <si>
    <t>花园路北永红和东（五山公寓东）</t>
  </si>
  <si>
    <t>西山南河</t>
  </si>
  <si>
    <t>跃龙南路</t>
  </si>
  <si>
    <t>百家坟一河</t>
  </si>
  <si>
    <t>百家坟二河</t>
  </si>
  <si>
    <t>包家坝河</t>
  </si>
  <si>
    <t>曹公祠一河</t>
  </si>
  <si>
    <t>曹公祠二河</t>
  </si>
  <si>
    <t>城山二河</t>
  </si>
  <si>
    <t>桃园路南跃龙路东</t>
  </si>
  <si>
    <t>陆洪小游园</t>
  </si>
  <si>
    <t>莱茵苑西门</t>
  </si>
  <si>
    <t>长江路（含天宝停车场）</t>
  </si>
  <si>
    <t>通富路</t>
  </si>
  <si>
    <t>集装箱厂码头</t>
  </si>
  <si>
    <t>老长江路</t>
  </si>
  <si>
    <t>工农南路</t>
  </si>
  <si>
    <t>长江南路</t>
  </si>
  <si>
    <t>天福园</t>
  </si>
  <si>
    <t>通京大道东侧（三号桥以南-钟秀路）</t>
  </si>
  <si>
    <t>五步口绿地</t>
  </si>
  <si>
    <t>世纪大道北、园林路东</t>
  </si>
  <si>
    <t>崇川区拱山界河部分水环境治理绿化整治提升工程</t>
  </si>
  <si>
    <t>长江南路北侧</t>
  </si>
  <si>
    <t>园林佳苑周边绿化工程</t>
  </si>
  <si>
    <t>科茂路</t>
  </si>
  <si>
    <t>崇茂路</t>
  </si>
  <si>
    <t>星光耀小游园</t>
  </si>
  <si>
    <t>新桥新村东西路</t>
  </si>
  <si>
    <t>新桥新村</t>
  </si>
  <si>
    <t>平安路</t>
  </si>
  <si>
    <t>濠南路</t>
  </si>
  <si>
    <t>人民中路</t>
  </si>
  <si>
    <t>文峰路</t>
  </si>
  <si>
    <t>新桥新村北侧路</t>
  </si>
  <si>
    <t>新桥新村南北路</t>
  </si>
  <si>
    <t>新桥路</t>
  </si>
  <si>
    <t>新市街</t>
  </si>
  <si>
    <t>行知路（文亮小学东侧道路）</t>
  </si>
  <si>
    <t>中新一路</t>
  </si>
  <si>
    <t>濠北路东延</t>
  </si>
  <si>
    <t>东昇路</t>
  </si>
  <si>
    <t>北园路</t>
  </si>
  <si>
    <t>濠东路</t>
  </si>
  <si>
    <t>德民路</t>
  </si>
  <si>
    <t>法伦寺河</t>
  </si>
  <si>
    <t>东大街</t>
  </si>
  <si>
    <t>望江楼小区</t>
  </si>
  <si>
    <t>南园路</t>
  </si>
  <si>
    <t>东赵家巷</t>
  </si>
  <si>
    <t>谊濠路</t>
  </si>
  <si>
    <t>郭里园路</t>
  </si>
  <si>
    <t>濠北路</t>
  </si>
  <si>
    <t>无名路（新桥新村主通道东）</t>
  </si>
  <si>
    <t>文亮小学北侧路</t>
  </si>
  <si>
    <t>福景路</t>
  </si>
  <si>
    <t>福景苑</t>
  </si>
  <si>
    <t>福桥路</t>
  </si>
  <si>
    <t>钟秀路</t>
  </si>
  <si>
    <t>无名路（新桥中学东侧）</t>
  </si>
  <si>
    <t>行知小学北</t>
  </si>
  <si>
    <t>濠北路南</t>
  </si>
  <si>
    <t>康复医院北侧小游园</t>
  </si>
  <si>
    <t>小石桥</t>
  </si>
  <si>
    <t>濠东河小游园</t>
  </si>
  <si>
    <t>濠北路北侧小游园</t>
  </si>
  <si>
    <t>金通河小游园</t>
  </si>
  <si>
    <t>濠北路小游园地块</t>
  </si>
  <si>
    <t>濠北路濠东路东</t>
  </si>
  <si>
    <t>郭里头河</t>
  </si>
  <si>
    <t>钟秀中路濠东路西</t>
  </si>
  <si>
    <t>新生南河</t>
  </si>
  <si>
    <t>濠东河</t>
  </si>
  <si>
    <t>工农路钟秀中路西</t>
  </si>
  <si>
    <t>金通河</t>
  </si>
  <si>
    <t>工农路钟秀中路东</t>
  </si>
  <si>
    <t>小胜利河</t>
  </si>
  <si>
    <t>新生北河</t>
  </si>
  <si>
    <t>新桥三组河</t>
  </si>
  <si>
    <t>（新桥北村84号楼——行知路）</t>
  </si>
  <si>
    <t>新桥三组河（水生植物）</t>
  </si>
  <si>
    <t>20</t>
  </si>
  <si>
    <t>新桥中心河</t>
  </si>
  <si>
    <t>（新桥中学西侧路西——行知路）</t>
  </si>
  <si>
    <t>新桥中心河（水生植物）</t>
  </si>
  <si>
    <t>220</t>
  </si>
  <si>
    <t>濠东路-工农路</t>
  </si>
  <si>
    <t>8</t>
  </si>
  <si>
    <t>濠北路-通吕运河</t>
  </si>
  <si>
    <t>桃坞路</t>
  </si>
  <si>
    <t>200</t>
  </si>
  <si>
    <t>段家坝</t>
  </si>
  <si>
    <t>5100</t>
  </si>
  <si>
    <t>9100</t>
  </si>
  <si>
    <t>藕花池</t>
  </si>
  <si>
    <t>9363</t>
  </si>
  <si>
    <t>工农路-五一路、通京大道-通甲路</t>
  </si>
  <si>
    <t>通启路-钟秀路</t>
  </si>
  <si>
    <t>星光域周边路</t>
  </si>
  <si>
    <t xml:space="preserve">纬一路、节制闸派出所配套路绿化 </t>
  </si>
  <si>
    <t>毓秀前东西路</t>
  </si>
  <si>
    <t>空地</t>
  </si>
  <si>
    <t>云安路</t>
  </si>
  <si>
    <t>龙王桥东路</t>
  </si>
  <si>
    <t>中心一路</t>
  </si>
  <si>
    <t>新和路</t>
  </si>
  <si>
    <t>中新二路</t>
  </si>
  <si>
    <t>四季路</t>
  </si>
  <si>
    <t>民房</t>
  </si>
  <si>
    <t>钟秀安置点周边路</t>
  </si>
  <si>
    <t>北濠桥路</t>
  </si>
  <si>
    <t>城北家园（五洲国际北侧)</t>
  </si>
  <si>
    <t>钟秀中路</t>
  </si>
  <si>
    <t>运河绿廊（五洲国际东侧)</t>
  </si>
  <si>
    <t>新市街路</t>
  </si>
  <si>
    <t>运河物流园配套路周边景观绿化01、02</t>
  </si>
  <si>
    <t>钟秀垃圾中转站周边</t>
  </si>
  <si>
    <t>五一路西中新一路南</t>
  </si>
  <si>
    <t>花半里西</t>
  </si>
  <si>
    <t>龙王桥北校西路东</t>
  </si>
  <si>
    <t>大寨河闸</t>
  </si>
  <si>
    <t>江海大道高架通京大道交界</t>
  </si>
  <si>
    <t>战斗河</t>
  </si>
  <si>
    <t>通京大道钟秀中路西</t>
  </si>
  <si>
    <t>团结河西段</t>
  </si>
  <si>
    <t>团结河（新市路——通京大道）（水生植物）</t>
  </si>
  <si>
    <t>500</t>
  </si>
  <si>
    <t>团结河东段</t>
  </si>
  <si>
    <t>通京大道钟秀中路东</t>
  </si>
  <si>
    <t>校西路—通京大道北侧河</t>
  </si>
  <si>
    <t>新市街—五一路北侧河</t>
  </si>
  <si>
    <t>五一路—校西路北侧河</t>
  </si>
  <si>
    <t>胜利河（观音山）</t>
  </si>
  <si>
    <t>国胜路</t>
  </si>
  <si>
    <t>胜利河（钟秀段）</t>
  </si>
  <si>
    <t>经一路</t>
  </si>
  <si>
    <t>丰收河（人民路——法论寺河）东侧</t>
  </si>
  <si>
    <t>校西路西人民路南</t>
  </si>
  <si>
    <t>丰收河（人民路——法论寺河）西侧</t>
  </si>
  <si>
    <t>红星路消防站北能延、胜利河南岸</t>
  </si>
  <si>
    <r>
      <rPr>
        <sz val="14"/>
        <color theme="1"/>
        <rFont val="SimSun"/>
        <charset val="134"/>
      </rPr>
      <t>运华路（钟秀中路</t>
    </r>
    <r>
      <rPr>
        <sz val="14"/>
        <color theme="1"/>
        <rFont val="Calibri"/>
        <charset val="134"/>
      </rPr>
      <t>-</t>
    </r>
    <r>
      <rPr>
        <sz val="14"/>
        <color theme="1"/>
        <rFont val="宋体"/>
        <charset val="134"/>
      </rPr>
      <t>垃圾转运中心）</t>
    </r>
  </si>
  <si>
    <t>垃圾转运中心</t>
  </si>
  <si>
    <r>
      <rPr>
        <sz val="14"/>
        <color theme="1"/>
        <rFont val="宋体"/>
        <charset val="134"/>
        <scheme val="minor"/>
      </rPr>
      <t>运安路（通京大道</t>
    </r>
    <r>
      <rPr>
        <sz val="14"/>
        <color theme="1"/>
        <rFont val="Calibri"/>
        <charset val="134"/>
      </rPr>
      <t>-</t>
    </r>
    <r>
      <rPr>
        <sz val="14"/>
        <color theme="1"/>
        <rFont val="宋体"/>
        <charset val="134"/>
      </rPr>
      <t>运华路）</t>
    </r>
  </si>
  <si>
    <t>运华路</t>
  </si>
  <si>
    <t>秦灶西竖河</t>
  </si>
  <si>
    <t>西起西竖河、东至江海大道</t>
  </si>
  <si>
    <t>胜利河等零星绿化</t>
  </si>
  <si>
    <t>横河路零星绿化</t>
  </si>
  <si>
    <t>支十八路
至二十路绿化</t>
  </si>
  <si>
    <t>新桥公园</t>
  </si>
  <si>
    <t>需配备至少一名保安和一名保洁员</t>
  </si>
  <si>
    <t>外环西</t>
  </si>
  <si>
    <t>人民路小游园</t>
  </si>
  <si>
    <t>工农路以西人民路以北</t>
  </si>
  <si>
    <t>月洲路</t>
  </si>
  <si>
    <t>崇川大桥</t>
  </si>
  <si>
    <t>通宁大桥</t>
  </si>
  <si>
    <t>崇川区支十八路绿化工程</t>
  </si>
  <si>
    <t>新胜路</t>
  </si>
  <si>
    <t>正清路</t>
  </si>
  <si>
    <t>崇川区支二十路绿化工程</t>
  </si>
  <si>
    <t>校北路</t>
  </si>
  <si>
    <t xml:space="preserve">雅居乐南侧路 </t>
  </si>
  <si>
    <t>濠西路</t>
  </si>
  <si>
    <t>毓秀家园西侧路</t>
  </si>
  <si>
    <t>雅居乐北侧路</t>
  </si>
  <si>
    <t>雅居乐东区东侧路</t>
  </si>
  <si>
    <t>雅居乐南侧路</t>
  </si>
  <si>
    <t>支十九路绿化工程</t>
  </si>
  <si>
    <t>云波路（未移交）</t>
  </si>
  <si>
    <t>麦德龙北侧路</t>
  </si>
  <si>
    <t>科电路（未移交）</t>
  </si>
  <si>
    <t>正清路（未移交）</t>
  </si>
  <si>
    <t>园林路绿廊配套支一路工程</t>
  </si>
  <si>
    <t>百花路</t>
  </si>
  <si>
    <t>通吕运河</t>
  </si>
  <si>
    <t>起凤街</t>
  </si>
  <si>
    <t>万象新路</t>
  </si>
  <si>
    <t>河西街</t>
  </si>
  <si>
    <t>濠西支路</t>
  </si>
  <si>
    <t>濠西园南北路</t>
  </si>
  <si>
    <t>百花南苑北</t>
  </si>
  <si>
    <t>钟秀路南华丰河西</t>
  </si>
  <si>
    <t>陆家河</t>
  </si>
  <si>
    <t>濠西路钟秀西路东</t>
  </si>
  <si>
    <t>跃进一河</t>
  </si>
  <si>
    <t>钟秀西路濠西路西</t>
  </si>
  <si>
    <t>马夹河箱涵周边地块</t>
  </si>
  <si>
    <t>濠西路濠北路西</t>
  </si>
  <si>
    <t>前进河</t>
  </si>
  <si>
    <t>钟秀中路北濠桥路东</t>
  </si>
  <si>
    <t>黄泥口河</t>
  </si>
  <si>
    <t>濠西园西侧小游园</t>
  </si>
  <si>
    <t>北濠桥路北段</t>
  </si>
  <si>
    <t>孩儿巷路</t>
  </si>
  <si>
    <t>任港路</t>
  </si>
  <si>
    <t>北朱家园路</t>
  </si>
  <si>
    <t>大众燃气公司东侧</t>
  </si>
  <si>
    <t>山芝庄路</t>
  </si>
  <si>
    <t>万象北路</t>
  </si>
  <si>
    <t>锦和路（未移交）</t>
  </si>
  <si>
    <t>濠锦路</t>
  </si>
  <si>
    <t>百花大道</t>
  </si>
  <si>
    <t>跃进路</t>
  </si>
  <si>
    <t>学堂街支路</t>
  </si>
  <si>
    <t>寺街</t>
  </si>
  <si>
    <t>丁香路</t>
  </si>
  <si>
    <t>丽茵嘉园北门</t>
  </si>
  <si>
    <t>丁香路支路</t>
  </si>
  <si>
    <t>南朱家园路</t>
  </si>
  <si>
    <t>莘园路</t>
  </si>
  <si>
    <t>虹西路</t>
  </si>
  <si>
    <t>外环西路</t>
  </si>
  <si>
    <t>惠虹路</t>
  </si>
  <si>
    <t>朝霞路</t>
  </si>
  <si>
    <t>青年西路</t>
  </si>
  <si>
    <t>体育馆东侧路</t>
  </si>
  <si>
    <t>青年中路</t>
  </si>
  <si>
    <t>姚港路支路</t>
  </si>
  <si>
    <t>苏东花苑</t>
  </si>
  <si>
    <t>光明西村西侧路</t>
  </si>
  <si>
    <t>气象局东侧路</t>
  </si>
  <si>
    <t>劳护后巷</t>
  </si>
  <si>
    <t>新建路与战胜路交叉口</t>
  </si>
  <si>
    <t>任港路南体育馆东侧路东</t>
  </si>
  <si>
    <t>虹桥公园</t>
  </si>
  <si>
    <t>中远路</t>
  </si>
  <si>
    <t>虹桥环河</t>
  </si>
  <si>
    <t>姚港竖河</t>
  </si>
  <si>
    <t>虹桥路南</t>
  </si>
  <si>
    <t>任港四河</t>
  </si>
  <si>
    <t>长江中路虹桥路东</t>
  </si>
  <si>
    <t>直角河（水生植物）</t>
  </si>
  <si>
    <t>外环西路青年西路北</t>
  </si>
  <si>
    <t>50</t>
  </si>
  <si>
    <t>6</t>
  </si>
  <si>
    <t>直角河</t>
  </si>
  <si>
    <t>姚港二河</t>
  </si>
  <si>
    <t>外环西路青年西路南</t>
  </si>
  <si>
    <t>虹桥南竖河</t>
  </si>
  <si>
    <t>光明新村停车场南侧新增地块</t>
  </si>
  <si>
    <t>虹桥路跃龙路西</t>
  </si>
  <si>
    <t>虹桥新苑北侧小游园</t>
  </si>
  <si>
    <t>城南涧河（棉机河-西山河）、
城南新村中心河
（城南涧河-跃龙河）
截污绿化恢复工程</t>
  </si>
  <si>
    <t>老长江路（含农药厂地块）</t>
  </si>
  <si>
    <t>中远船厂</t>
  </si>
  <si>
    <t>“融合式体育公园”提升改造工程（运河以南）</t>
  </si>
  <si>
    <t>新建路</t>
  </si>
  <si>
    <t>气象巷</t>
  </si>
  <si>
    <t>战胜路</t>
  </si>
  <si>
    <t>复客</t>
  </si>
  <si>
    <t>姚港路两侧绿化</t>
  </si>
  <si>
    <t>姚港路（虹桥路—虹景路）两侧绿化、虹桥路（姚港路以东至加油站）南侧绿化</t>
  </si>
  <si>
    <t>外滩二期西侧支路</t>
  </si>
  <si>
    <t>31楼北侧</t>
  </si>
  <si>
    <t>任港闸路（已拆迁）</t>
  </si>
  <si>
    <t>人民西路</t>
  </si>
  <si>
    <t>扬中街</t>
  </si>
  <si>
    <t>节制闸西路（已拆迁）</t>
  </si>
  <si>
    <t>节制闸东路（已拆迁）</t>
  </si>
  <si>
    <t>钟秀西路</t>
  </si>
  <si>
    <t>食品路</t>
  </si>
  <si>
    <t>孩儿巷北路</t>
  </si>
  <si>
    <t>双拥路</t>
  </si>
  <si>
    <t>孩儿巷北路支路</t>
  </si>
  <si>
    <t>大码头巷</t>
  </si>
  <si>
    <t>慈航路</t>
  </si>
  <si>
    <t>希尔国际东侧支路</t>
  </si>
  <si>
    <t>姚港安置点配套路</t>
  </si>
  <si>
    <t>虹苑路</t>
  </si>
  <si>
    <t>任港路北长江路东</t>
  </si>
  <si>
    <t>希尔酒店东</t>
  </si>
  <si>
    <t>工农河</t>
  </si>
  <si>
    <t>战胜路东任港路北</t>
  </si>
  <si>
    <t>倪虹河（任港路——姚港二河）</t>
  </si>
  <si>
    <t>任港路——姚港二河</t>
  </si>
  <si>
    <t>锅炉厂河</t>
  </si>
  <si>
    <t>外环西路任港路西</t>
  </si>
  <si>
    <t>南通港北河（钟秀路北段）</t>
  </si>
  <si>
    <t>端平桥菜市场绿地（河西街与人民西路交叉口）</t>
  </si>
  <si>
    <t>青年路南</t>
  </si>
  <si>
    <t>孩儿巷南路</t>
  </si>
  <si>
    <t>临江路</t>
  </si>
  <si>
    <t>节制闸分水岛景观工程</t>
  </si>
  <si>
    <t>节制闸大桥东侧</t>
  </si>
  <si>
    <t>城闸大桥西侧</t>
  </si>
  <si>
    <t>豆洲路（人民路-钟秀路）</t>
  </si>
  <si>
    <t>战胜路（人民路-钟秀路）</t>
  </si>
  <si>
    <t>运料河绿化</t>
  </si>
  <si>
    <t>鸿运城市花苑东侧路</t>
  </si>
  <si>
    <t>五星公园</t>
  </si>
  <si>
    <t>长兴路-通扬运河</t>
  </si>
  <si>
    <t>文峰支路</t>
  </si>
  <si>
    <t>城南新村中心路</t>
  </si>
  <si>
    <t>南灵路</t>
  </si>
  <si>
    <t>解放一河</t>
  </si>
  <si>
    <t>南川河</t>
  </si>
  <si>
    <t>灰堆坝闸-五一路西</t>
  </si>
  <si>
    <t>棉机河</t>
  </si>
  <si>
    <t>青年路地涵-城南涧河</t>
  </si>
  <si>
    <t>西山河截污绿化</t>
  </si>
  <si>
    <t>虹桥路-沿河路</t>
  </si>
  <si>
    <t>干休所南侧河绿化</t>
  </si>
  <si>
    <t>文峰花苑</t>
  </si>
  <si>
    <t>文峰公园</t>
  </si>
  <si>
    <t>段家坝路</t>
  </si>
  <si>
    <t>易家桥街</t>
  </si>
  <si>
    <t>八厂街</t>
  </si>
  <si>
    <t>青年路-虹桥路</t>
  </si>
  <si>
    <t>铁星桥</t>
  </si>
  <si>
    <t>和畅路（通师三附北侧路）</t>
  </si>
  <si>
    <t>学田公园桥</t>
  </si>
  <si>
    <t>学田路</t>
  </si>
  <si>
    <t>学田公园东路</t>
  </si>
  <si>
    <t>北支路</t>
  </si>
  <si>
    <t>学紫路</t>
  </si>
  <si>
    <t>和爱路（文苑中学东侧路）</t>
  </si>
  <si>
    <t>和畅路</t>
  </si>
  <si>
    <t>学田公园东侧路</t>
  </si>
  <si>
    <t>通师三附北侧路</t>
  </si>
  <si>
    <t>学田菜场</t>
  </si>
  <si>
    <t>学田南路</t>
  </si>
  <si>
    <t>学田东苑配套路</t>
  </si>
  <si>
    <t>龙王桥路南五一路西</t>
  </si>
  <si>
    <t>崇川法院东</t>
  </si>
  <si>
    <t>农院西侧小游园工程</t>
  </si>
  <si>
    <t>学田公园</t>
  </si>
  <si>
    <t>需至少配备一名保安和一名保洁员</t>
  </si>
  <si>
    <t>天健</t>
  </si>
  <si>
    <t>猴儿港河（水生植物）</t>
  </si>
  <si>
    <t>275</t>
  </si>
  <si>
    <t>猴儿港河</t>
  </si>
  <si>
    <t>南川路</t>
  </si>
  <si>
    <t>学田二河</t>
  </si>
  <si>
    <t>学田河道水生植物</t>
  </si>
  <si>
    <t>鲍果河</t>
  </si>
  <si>
    <t>三里墩路南五一路东</t>
  </si>
  <si>
    <t>学田一河</t>
  </si>
  <si>
    <t>工农路与教育路北</t>
  </si>
  <si>
    <t>工字河</t>
  </si>
  <si>
    <t>南川园二河</t>
  </si>
  <si>
    <t>工农路虹桥路北</t>
  </si>
  <si>
    <t>学田夜市河道（荷兰街）</t>
  </si>
  <si>
    <t>青年路至教育路</t>
  </si>
  <si>
    <t>学田东苑配套路绿化</t>
  </si>
  <si>
    <t>龙王桥路</t>
  </si>
  <si>
    <t>通甲路隧道</t>
  </si>
  <si>
    <t>和禧路</t>
  </si>
  <si>
    <t>和顺路</t>
  </si>
  <si>
    <t>无名路（学田公园西侧）</t>
  </si>
  <si>
    <t>中南苑南门</t>
  </si>
  <si>
    <t>校西路及校西路配套道路（教育路~通京大道）工程</t>
  </si>
  <si>
    <t>学田南路至通京大道</t>
  </si>
  <si>
    <r>
      <rPr>
        <sz val="14"/>
        <rFont val="微软雅黑"/>
        <charset val="134"/>
      </rPr>
      <t>校西路（龙王桥路</t>
    </r>
    <r>
      <rPr>
        <sz val="14"/>
        <rFont val="&quot;Times New Roman&quot;"/>
        <charset val="134"/>
      </rPr>
      <t>—</t>
    </r>
    <r>
      <rPr>
        <sz val="14"/>
        <rFont val="微软雅黑"/>
        <charset val="134"/>
      </rPr>
      <t>教育路、青年路</t>
    </r>
    <r>
      <rPr>
        <sz val="14"/>
        <rFont val="&quot;Times New Roman&quot;"/>
        <charset val="134"/>
      </rPr>
      <t>—</t>
    </r>
    <r>
      <rPr>
        <sz val="14"/>
        <rFont val="微软雅黑"/>
        <charset val="134"/>
      </rPr>
      <t>南川园路）绿化工程</t>
    </r>
  </si>
  <si>
    <t>龙王桥路—教育路、青年路—南川园路</t>
  </si>
  <si>
    <t>秦灶街道</t>
  </si>
  <si>
    <t>黑鱼桥河</t>
  </si>
  <si>
    <t>西至秦灶河、东至幸余路桥</t>
  </si>
  <si>
    <t>铁路沿线防护林</t>
  </si>
  <si>
    <t>火车站</t>
  </si>
  <si>
    <t>兴仁河</t>
  </si>
  <si>
    <t>景韵路</t>
  </si>
  <si>
    <t>永和路-港盛路</t>
  </si>
  <si>
    <t>永怡路</t>
  </si>
  <si>
    <t>秦灶河</t>
  </si>
  <si>
    <t>江通路</t>
  </si>
  <si>
    <t>石桥路</t>
  </si>
  <si>
    <t>江海大道</t>
  </si>
  <si>
    <t>永兴大道</t>
  </si>
  <si>
    <t>福临路</t>
  </si>
  <si>
    <t>幸余路</t>
  </si>
  <si>
    <t>顺达路</t>
  </si>
  <si>
    <t>石桥路北延</t>
  </si>
  <si>
    <t>站北路</t>
  </si>
  <si>
    <t xml:space="preserve">永和路 </t>
  </si>
  <si>
    <t>江通路东侧</t>
  </si>
  <si>
    <t>新体育学校周边</t>
  </si>
  <si>
    <t>东至工农路，北至永达路，西至石桥路，南至港盛路</t>
  </si>
  <si>
    <t>石桥路北城中学东围墙外</t>
  </si>
  <si>
    <t>韵城公园</t>
  </si>
  <si>
    <t>一级</t>
  </si>
  <si>
    <t>永达路北 （工农北路西）</t>
  </si>
  <si>
    <t>福星路东延</t>
  </si>
  <si>
    <t>东约250米</t>
  </si>
  <si>
    <t>友谊路</t>
  </si>
  <si>
    <t>通经大道</t>
  </si>
  <si>
    <t>工农北路西侧绿地</t>
  </si>
  <si>
    <t>永怡路北</t>
  </si>
  <si>
    <t>工农路西</t>
  </si>
  <si>
    <t>需至少配备一名保安和一名保洁员，公厕需另外配备至少一名专职保洁员</t>
  </si>
  <si>
    <t>秦灶纬一路</t>
  </si>
  <si>
    <t>工农北路</t>
  </si>
  <si>
    <t>秦灶河绿地</t>
  </si>
  <si>
    <t>铁路线</t>
  </si>
  <si>
    <t>公厕需配备至少一名专职保洁员</t>
  </si>
  <si>
    <t>永达路</t>
  </si>
  <si>
    <t>九里香堤周边绿化</t>
  </si>
  <si>
    <t>九里香堤周边</t>
  </si>
  <si>
    <t>九里香堤</t>
  </si>
  <si>
    <t>永福路</t>
  </si>
  <si>
    <t>长泰路</t>
  </si>
  <si>
    <t>平宁路</t>
  </si>
  <si>
    <t>草场河东延段绿化（西、东）</t>
  </si>
  <si>
    <t>纬一路</t>
  </si>
  <si>
    <t>火车涵洞</t>
  </si>
  <si>
    <t>通州界</t>
  </si>
  <si>
    <t xml:space="preserve">通宁大道-                                    </t>
  </si>
  <si>
    <t xml:space="preserve">通京大道       </t>
  </si>
  <si>
    <t>资生路</t>
  </si>
  <si>
    <t>通宁大道</t>
  </si>
  <si>
    <t>永达路西延</t>
  </si>
  <si>
    <t>河东路</t>
  </si>
  <si>
    <t>永达路与通宁大道交叉口东北角绿地</t>
  </si>
  <si>
    <t>永达路与通宁大道交叉口东北角</t>
  </si>
  <si>
    <t>长泰路永达路东南角</t>
  </si>
  <si>
    <t>长泰路永达路东南角（港盛路—永达路）</t>
  </si>
  <si>
    <t>工农路东侧</t>
  </si>
  <si>
    <t>秦沿河</t>
  </si>
  <si>
    <t>永昌路</t>
  </si>
  <si>
    <t>国强路-</t>
  </si>
  <si>
    <t>南横河</t>
  </si>
  <si>
    <t>费桥工业园路</t>
  </si>
  <si>
    <t>费桥工业园内</t>
  </si>
  <si>
    <t>国强路</t>
  </si>
  <si>
    <t>费桥村北侧桥</t>
  </si>
  <si>
    <t>南通伊柯服饰西侧绿化</t>
  </si>
  <si>
    <t>江通路南通伊柯服饰西侧</t>
  </si>
  <si>
    <t>万和路</t>
  </si>
  <si>
    <t>盐河</t>
  </si>
  <si>
    <t>凤凰地毯对面国强路桥起至英雄竖河止两侧</t>
  </si>
  <si>
    <t>盐河两侧绿化带</t>
  </si>
  <si>
    <t>盐河两侧江通路以东至国强路西</t>
  </si>
  <si>
    <t>国强路北延</t>
  </si>
  <si>
    <t>费家桥</t>
  </si>
  <si>
    <t>城北大道</t>
  </si>
  <si>
    <t>福禧路</t>
  </si>
  <si>
    <t>福星路</t>
  </si>
  <si>
    <t>铁路北侧</t>
  </si>
  <si>
    <t>盐河西绿化施工</t>
  </si>
  <si>
    <t>交巡警四大队周边</t>
  </si>
  <si>
    <t>景和五周边绿化</t>
  </si>
  <si>
    <t>国强路西，幸余路南</t>
  </si>
  <si>
    <t>中竖河西侧河坡段</t>
  </si>
  <si>
    <t>金海岸内</t>
  </si>
  <si>
    <t>港达路南北侧段</t>
  </si>
  <si>
    <t>西竖河</t>
  </si>
  <si>
    <t>民安路</t>
  </si>
  <si>
    <t>港达路</t>
  </si>
  <si>
    <t>盐河北侧绿化</t>
  </si>
  <si>
    <t>英雄竖河</t>
  </si>
  <si>
    <t>国强路绿化</t>
  </si>
  <si>
    <t>江海东苑周边景观绿化工程</t>
  </si>
  <si>
    <t>江海东苑小区周边</t>
  </si>
  <si>
    <t>兴和家园周边</t>
  </si>
  <si>
    <t>永达路南，永和路北，中竖河东，纬二路西</t>
  </si>
  <si>
    <t>兴和家园南侧，东侧绿化</t>
  </si>
  <si>
    <t>经一路、纬一路、纬二路两侧绿化</t>
  </si>
  <si>
    <t>江海佳苑</t>
  </si>
  <si>
    <t>江海佳苑二期酒店南侧、西侧、东侧绿化</t>
  </si>
  <si>
    <t>景和花苑周边</t>
  </si>
  <si>
    <t>秦灶路、顺达路、江通路东侧路两侧绿化</t>
  </si>
  <si>
    <t>顺达路南，秦灶路北，江通路东，国强路西河道两侧绿化</t>
  </si>
  <si>
    <t>丁家港绿化</t>
  </si>
  <si>
    <t>国强路林荫化改造</t>
  </si>
  <si>
    <t>纬八路</t>
  </si>
  <si>
    <t>永达路东延</t>
  </si>
  <si>
    <t>站前二号路林荫化改造工程</t>
  </si>
  <si>
    <t>通宁大道-通京大道</t>
  </si>
  <si>
    <t>永达路北侧</t>
  </si>
  <si>
    <t>尖闸界河</t>
  </si>
  <si>
    <t>东竖河景观绿化工程</t>
  </si>
  <si>
    <t>东竖河</t>
  </si>
  <si>
    <t>观音山街道</t>
  </si>
  <si>
    <t>观文路</t>
  </si>
  <si>
    <t>盘香路</t>
  </si>
  <si>
    <t>世伦路</t>
  </si>
  <si>
    <t>观新路(中海上林院北侧）</t>
  </si>
  <si>
    <t>陆洪闸小学北侧路</t>
  </si>
  <si>
    <t>星明路</t>
  </si>
  <si>
    <t>青年路北星城路西</t>
  </si>
  <si>
    <t>洪江路南盘香路东</t>
  </si>
  <si>
    <t>观阳路两侧星城路东（玫瑰园）</t>
  </si>
  <si>
    <t>崇川路北盘香路西</t>
  </si>
  <si>
    <t>世伦横河</t>
  </si>
  <si>
    <t>世伦竖河养护</t>
  </si>
  <si>
    <t>观中观北界河</t>
  </si>
  <si>
    <t>（文华名邸—通甲河）</t>
  </si>
  <si>
    <t>新胜河</t>
  </si>
  <si>
    <t>园林路新胜路东</t>
  </si>
  <si>
    <t>翡翠华府东侧小游园</t>
  </si>
  <si>
    <t>中海上林苑小游园</t>
  </si>
  <si>
    <t>横港河一期绿化</t>
  </si>
  <si>
    <t>世伦二组横河绿化</t>
  </si>
  <si>
    <t>世伦七组河绿化</t>
  </si>
  <si>
    <t>世伦七组河两岸</t>
  </si>
  <si>
    <t>爱民路（青年路-观畅路）、新党校周边配套路（园林路-星城路）一期、柴油机厂配套路等三条路绿化工程</t>
  </si>
  <si>
    <t>爱民路、新党校周边配套路、柴油机厂配套路</t>
  </si>
  <si>
    <t>观音绿廊</t>
  </si>
  <si>
    <t>世纪新城五期区间路（含星明界河贯通）绿化工程</t>
  </si>
  <si>
    <t>世纪新城五期区间路（含星明界河贯通）</t>
  </si>
  <si>
    <t>园林路绿廊</t>
  </si>
  <si>
    <t>星城路西以西，洪江路以北，观阳路以南</t>
  </si>
  <si>
    <t>明星河内侧党校范围内</t>
  </si>
  <si>
    <t>观阳路北通富北路西</t>
  </si>
  <si>
    <t>观新路</t>
  </si>
  <si>
    <t>胜利路</t>
  </si>
  <si>
    <t>钟秀东路-通甲河北岸、青年路-八一路（南侧）</t>
  </si>
  <si>
    <t>观畅路</t>
  </si>
  <si>
    <t>铺港河河道公园</t>
  </si>
  <si>
    <t>世康路与星城路</t>
  </si>
  <si>
    <t>世信路与星城路</t>
  </si>
  <si>
    <t>中南世纪花城公园</t>
  </si>
  <si>
    <t>崇川区山港路（世伦路-盘香路）绿化工程</t>
  </si>
  <si>
    <t>日新电气南侧配套路（世伦路-盘香路）</t>
  </si>
  <si>
    <t>盘香路两侧</t>
  </si>
  <si>
    <t>老通启路</t>
  </si>
  <si>
    <t>观澜街（未移交）</t>
  </si>
  <si>
    <t>八一路</t>
  </si>
  <si>
    <t>观南街</t>
  </si>
  <si>
    <t>观南街（未移交）</t>
  </si>
  <si>
    <t>观东街</t>
  </si>
  <si>
    <t>太平路</t>
  </si>
  <si>
    <t>通富北路</t>
  </si>
  <si>
    <t>警民路</t>
  </si>
  <si>
    <t>观音山派出所</t>
  </si>
  <si>
    <t>观澜街</t>
  </si>
  <si>
    <t>规划河</t>
  </si>
  <si>
    <t>世信路</t>
  </si>
  <si>
    <t>世诚路</t>
  </si>
  <si>
    <t>观同路（未移交）</t>
  </si>
  <si>
    <t>观畅路（未移交）</t>
  </si>
  <si>
    <t>世康路（未移交）</t>
  </si>
  <si>
    <t>盘香路西侧</t>
  </si>
  <si>
    <t>经十七路（观东街）</t>
  </si>
  <si>
    <t>太平禅寺内</t>
  </si>
  <si>
    <t>太平公园（附房）</t>
  </si>
  <si>
    <t>太平禅寺西侧建筑</t>
  </si>
  <si>
    <t>太平公园（藏金阁）</t>
  </si>
  <si>
    <t>新胜横河</t>
  </si>
  <si>
    <t>青龙河</t>
  </si>
  <si>
    <t>通甲路两侧</t>
  </si>
  <si>
    <t>柴油机厂西侧规划路</t>
  </si>
  <si>
    <t>钟秀东路</t>
  </si>
  <si>
    <t>打靶场</t>
  </si>
  <si>
    <t>园林路、新胜路交叉口西北</t>
  </si>
  <si>
    <t>中桥名邸，同和嘉苑二期，兴石花园道路边侧绿化带工程</t>
  </si>
  <si>
    <t>观洪路北侧绿化工程</t>
  </si>
  <si>
    <t>国胜路北侧</t>
  </si>
  <si>
    <t>世伦路东国胜路南（恒盛豪庭东）</t>
  </si>
  <si>
    <t>通富路东国胜路北</t>
  </si>
  <si>
    <t>观顺路（通甲河北侧路）</t>
  </si>
  <si>
    <t>观洪路</t>
  </si>
  <si>
    <t>钟秀路北</t>
  </si>
  <si>
    <t>太平支路</t>
  </si>
  <si>
    <t>国胜横河（幸福河~国胜竖河）贯通整治工程</t>
  </si>
  <si>
    <t>幸福河</t>
  </si>
  <si>
    <t>国胜竖河</t>
  </si>
  <si>
    <t>通欣路（观洪路-国胜路）绿化工程</t>
  </si>
  <si>
    <t>通欣路（钟秀路-人民路）绿化工程</t>
  </si>
  <si>
    <t>新胜路（通京大道-校西路）</t>
  </si>
  <si>
    <t>八一横河</t>
  </si>
  <si>
    <t>鲍果河绿化</t>
  </si>
  <si>
    <t>八一横河、幸福河、鲍果河绿化</t>
  </si>
  <si>
    <t>国安路</t>
  </si>
  <si>
    <t>同和嘉苑东侧</t>
  </si>
  <si>
    <t>国平路</t>
  </si>
  <si>
    <t>观中路</t>
  </si>
  <si>
    <t>雁荡港路</t>
  </si>
  <si>
    <t>观北街</t>
  </si>
  <si>
    <t>国平路（未移交）</t>
  </si>
  <si>
    <t>国和路（未移交）</t>
  </si>
  <si>
    <t>石头街（未移交）</t>
  </si>
  <si>
    <t>百岁坊街</t>
  </si>
  <si>
    <t>雁荡港路（未移交）</t>
  </si>
  <si>
    <t>人民路南侧路</t>
  </si>
  <si>
    <t>国安路（未移交）</t>
  </si>
  <si>
    <t>惠泽苑西侧路（未移交）</t>
  </si>
  <si>
    <t>八一路北侧</t>
  </si>
  <si>
    <t>观东街西侧</t>
  </si>
  <si>
    <t>国胜路南侧</t>
  </si>
  <si>
    <t>国学路</t>
  </si>
  <si>
    <t>东快速路</t>
  </si>
  <si>
    <t>新胜路南侧</t>
  </si>
  <si>
    <t>八一中学西侧停车场</t>
  </si>
  <si>
    <t>八一中学西侧</t>
  </si>
  <si>
    <t>滨河五期围墙东侧</t>
  </si>
  <si>
    <t>观洪路（含兴石河河边绿化）</t>
  </si>
  <si>
    <t>兴石河</t>
  </si>
  <si>
    <t>通欣路</t>
  </si>
  <si>
    <t>新胜路东延</t>
  </si>
  <si>
    <t>环岛路</t>
  </si>
  <si>
    <t>经十七路</t>
  </si>
  <si>
    <t>太平路中段</t>
  </si>
  <si>
    <t>铁路西侧路</t>
  </si>
  <si>
    <t>规划新胜路</t>
  </si>
  <si>
    <t>经十七路C（东雁荡港路）</t>
  </si>
  <si>
    <t>通甲河</t>
  </si>
  <si>
    <t>世伦路东侧河道及绿化</t>
  </si>
  <si>
    <t>光阳名邸西侧</t>
  </si>
  <si>
    <t>卫生院北侧路</t>
  </si>
  <si>
    <t>太平公园北侧路</t>
  </si>
  <si>
    <t>通甲河北侧路</t>
  </si>
  <si>
    <t>人民路北侧路（胜太路）</t>
  </si>
  <si>
    <t>国安路东段</t>
  </si>
  <si>
    <t>老通甲路</t>
  </si>
  <si>
    <t>伟业漂染研发中心</t>
  </si>
  <si>
    <t>石头街、百岁坊街和观中路</t>
  </si>
  <si>
    <t>中桥名邸周边</t>
  </si>
  <si>
    <t>新胜花苑区间路绿化工程</t>
  </si>
  <si>
    <t>观中街</t>
  </si>
  <si>
    <t>备注：养护内容包括市透景增绿专项整治工程一标段围挡：园林路西侧（钟秀路-青年路）共计2740.7m，围挡及附属物维护维修</t>
  </si>
  <si>
    <t>天生港镇街道</t>
  </si>
  <si>
    <t>城闸路</t>
  </si>
  <si>
    <t>大洋桥</t>
  </si>
  <si>
    <t>芦泾路</t>
  </si>
  <si>
    <t>沿江路</t>
  </si>
  <si>
    <t>古港路</t>
  </si>
  <si>
    <t>天生路</t>
  </si>
  <si>
    <t>永兴路</t>
  </si>
  <si>
    <t>城港路</t>
  </si>
  <si>
    <t>惠工路</t>
  </si>
  <si>
    <t>厚生路</t>
  </si>
  <si>
    <t>黄海路</t>
  </si>
  <si>
    <t>永和路-天生路、中心河桥路-海螺路</t>
  </si>
  <si>
    <t>龙潭公园</t>
  </si>
  <si>
    <t>芦泾路北、龙潭路南</t>
  </si>
  <si>
    <t>每个公厕需配备至少一名专职保安和一名专职保洁员，并保证24小时在岗</t>
  </si>
  <si>
    <t>古港花都</t>
  </si>
  <si>
    <t>芦泾路西、纬七路北、长江路南</t>
  </si>
  <si>
    <t>需配备至少一名保安和两名保洁员</t>
  </si>
  <si>
    <t>高墩圩桥主题游园景观绿化工程</t>
  </si>
  <si>
    <t>城北大道与长江路交叉口西北角</t>
  </si>
  <si>
    <t>厚生路南侧、龙潭路东侧</t>
  </si>
  <si>
    <t>龙潭路</t>
  </si>
  <si>
    <t>朝阳二河绿化分界</t>
  </si>
  <si>
    <t>深南路绿化分界线</t>
  </si>
  <si>
    <t>正生路</t>
  </si>
  <si>
    <t>大生路</t>
  </si>
  <si>
    <t>厚生路围墙</t>
  </si>
  <si>
    <t>新华路</t>
  </si>
  <si>
    <t>深南路</t>
  </si>
  <si>
    <t>朝阳二河</t>
  </si>
  <si>
    <t>兴港路西侧</t>
  </si>
  <si>
    <t>兴港路</t>
  </si>
  <si>
    <t>兴港路东侧</t>
  </si>
  <si>
    <t>幸余路绿化交界</t>
  </si>
  <si>
    <t>黄海路东侧</t>
  </si>
  <si>
    <t>天生港河路</t>
  </si>
  <si>
    <t>龙潭小学河西侧</t>
  </si>
  <si>
    <t>中环路</t>
  </si>
  <si>
    <t>港闸路</t>
  </si>
  <si>
    <t>江边大道</t>
  </si>
  <si>
    <t>厚生路南侧</t>
  </si>
  <si>
    <t>天生港派出所围墙外侧四周</t>
  </si>
  <si>
    <t>东风河</t>
  </si>
  <si>
    <t>厚生路北侧</t>
  </si>
  <si>
    <t>“德法园”法制广场</t>
  </si>
  <si>
    <t>厚生路南—经十路西—团结河东，待开发地块北</t>
  </si>
  <si>
    <t>九十亩口河</t>
  </si>
  <si>
    <t>龙潭小学河</t>
  </si>
  <si>
    <t>龙潭五期、七期围墙外侧</t>
  </si>
  <si>
    <t>朝阳二河绿化界限</t>
  </si>
  <si>
    <t>龙潭路绿化界限</t>
  </si>
  <si>
    <t>新华路绿化交界</t>
  </si>
  <si>
    <t>中环路（农机厂河）</t>
  </si>
  <si>
    <t>芦泾路北侧</t>
  </si>
  <si>
    <t>新华佳园南入口</t>
  </si>
  <si>
    <t>华能路</t>
  </si>
  <si>
    <t>华能路-古港路（东北地块和西北地块）、古港路沿线、黄海路（龙潭路—九圩港路）沿线、果园路（高架桥下）</t>
  </si>
  <si>
    <t>江海大道-船闸东路</t>
  </si>
  <si>
    <t>龙潭公园北侧小游园</t>
  </si>
  <si>
    <t>九圩港路</t>
  </si>
  <si>
    <t>兴福路</t>
  </si>
  <si>
    <t>泽生路</t>
  </si>
  <si>
    <t>集安路</t>
  </si>
  <si>
    <t>兴泰路</t>
  </si>
  <si>
    <t>越江路</t>
  </si>
  <si>
    <t>通扬运河</t>
  </si>
  <si>
    <t>通沙汽渡</t>
  </si>
  <si>
    <t>果园路</t>
  </si>
  <si>
    <t>桑北路</t>
  </si>
  <si>
    <t>大生路绿化交界</t>
  </si>
  <si>
    <t>机械厂门口</t>
  </si>
  <si>
    <t>永成路</t>
  </si>
  <si>
    <t>三八小河</t>
  </si>
  <si>
    <t>天生港发电厂</t>
  </si>
  <si>
    <t>三八新村路口</t>
  </si>
  <si>
    <t>长沟河</t>
  </si>
  <si>
    <t>农桥</t>
  </si>
  <si>
    <t>长江竖河</t>
  </si>
  <si>
    <t>华能电厂围墙</t>
  </si>
  <si>
    <t>芦建二河</t>
  </si>
  <si>
    <t>长江二河北段</t>
  </si>
  <si>
    <t>桥</t>
  </si>
  <si>
    <t>中集集团工人宿舍围墙</t>
  </si>
  <si>
    <t>隆兴佳园A东侧</t>
  </si>
  <si>
    <t>菜场东侧三角岛绿化</t>
  </si>
  <si>
    <t>闸西中心幼儿园</t>
  </si>
  <si>
    <t>入口两侧、围墙边及园内</t>
  </si>
  <si>
    <t>龙潭路北侧</t>
  </si>
  <si>
    <t>果园新村围墙外侧</t>
  </si>
  <si>
    <t>十圩路</t>
  </si>
  <si>
    <t>白龙湖公园</t>
  </si>
  <si>
    <t>白龙湖公园莲花岛</t>
  </si>
  <si>
    <t>白龙湖公园内</t>
  </si>
  <si>
    <t>天通路（代管）</t>
  </si>
  <si>
    <t>宏仁气体站</t>
  </si>
  <si>
    <t>兴港路西侧（港邻荟段）</t>
  </si>
  <si>
    <t>通港路(越江路-兴泰路）</t>
  </si>
  <si>
    <t>越江路-兴泰路</t>
  </si>
  <si>
    <t>永十界河南延河道绿化</t>
  </si>
  <si>
    <t>永进路-江海大道</t>
  </si>
  <si>
    <t>东风河道绿化工程（大生路-芦泾路）</t>
  </si>
  <si>
    <t>大生路-芦泾路</t>
  </si>
  <si>
    <t>规划十路（古港路-长江北路）</t>
  </si>
  <si>
    <t>古港路-长江北路</t>
  </si>
  <si>
    <t>永盛路（黄海路-深南路北侧行道树、永进路-永盛路西侧行道树）</t>
  </si>
  <si>
    <t>黄海路-深南路北侧行道树、永进路-永盛路西侧行道树</t>
  </si>
  <si>
    <t>通吕运河绿廊</t>
  </si>
  <si>
    <t>外环西路-长兴路</t>
  </si>
  <si>
    <t>八圩二河（九圩港路-海螺路）绿化工程</t>
  </si>
  <si>
    <t>九圩港路-海螺路</t>
  </si>
  <si>
    <t>九圩河二期(九圩港路~天生路) 河道绿化工程</t>
  </si>
  <si>
    <t>九圩港路~天生路</t>
  </si>
  <si>
    <t>港闸区八圩竖河景观绿化工程</t>
  </si>
  <si>
    <t>辰字大圩河河道绿化工程</t>
  </si>
  <si>
    <t>港闸河（港闸路-城北大道）两侧绿化带工程</t>
  </si>
  <si>
    <t>港闸路-城北大道</t>
  </si>
  <si>
    <t xml:space="preserve"> 港闸区果园路小游园绿化工程</t>
  </si>
  <si>
    <t>农场河（新港闸路-经四路）、润成圩河(新港闸路-老港闸路)两侧绿化带工程</t>
  </si>
  <si>
    <t>太平圩河、小三圩河绿化工程</t>
  </si>
  <si>
    <t>闸西幼儿园、江海大道景观绿化工程一标段：闸西幼儿园绿化工程</t>
  </si>
  <si>
    <t>振港路（黄海路-深南路）绿化工程</t>
  </si>
  <si>
    <t>黄海路-深南路</t>
  </si>
  <si>
    <t>长江二河、后大圩河河道零星绿化补植工程</t>
  </si>
  <si>
    <t>恩泽机械厂房南侧绿化工程</t>
  </si>
  <si>
    <t>龙潭路（绿地）</t>
  </si>
  <si>
    <t>黄海路厚生路西北侧小游园</t>
  </si>
  <si>
    <t>黄海路与厚生路交叉口西北侧</t>
  </si>
  <si>
    <t>新港闸路（深南路-黄海路）绿化工程</t>
  </si>
  <si>
    <t xml:space="preserve">    合计</t>
  </si>
  <si>
    <t>唐闸镇街道</t>
  </si>
  <si>
    <t>长泰路加油站东侧地块</t>
  </si>
  <si>
    <t>长泰路加油站东侧</t>
  </si>
  <si>
    <t>长泰路小游园</t>
  </si>
  <si>
    <t>长泰路加油站</t>
  </si>
  <si>
    <t>长泰路香樟林</t>
  </si>
  <si>
    <t>怡园佳苑（永怡路北-永和路长泰路西）和公园佳苑东侧（永兴大道-新西市路）</t>
  </si>
  <si>
    <t>高岸街</t>
  </si>
  <si>
    <t>北市街</t>
  </si>
  <si>
    <t>西市街</t>
  </si>
  <si>
    <t>公园路</t>
  </si>
  <si>
    <t>唐闸公园西门（红绿灯）</t>
  </si>
  <si>
    <t>运河</t>
  </si>
  <si>
    <t>公园西侧路</t>
  </si>
  <si>
    <t>唐闸公园西侧（新西市街—棉机路）</t>
  </si>
  <si>
    <t>公园一村西侧绿化</t>
  </si>
  <si>
    <t>公园一村西侧（新西市街—棉机路）</t>
  </si>
  <si>
    <t>资生路（河东二路）</t>
  </si>
  <si>
    <t>高店横路</t>
  </si>
  <si>
    <t>永和路</t>
  </si>
  <si>
    <t>棉机路-新华路、永和路-永怡路</t>
  </si>
  <si>
    <t>人武部</t>
  </si>
  <si>
    <t>院内</t>
  </si>
  <si>
    <t>学贤路</t>
  </si>
  <si>
    <t>兴隆街</t>
  </si>
  <si>
    <t>新工房路</t>
  </si>
  <si>
    <t>百运路</t>
  </si>
  <si>
    <t>运河北岸路</t>
  </si>
  <si>
    <t>高店路</t>
  </si>
  <si>
    <t>河东二路</t>
  </si>
  <si>
    <t>南市街</t>
  </si>
  <si>
    <t>杨家湾</t>
  </si>
  <si>
    <t>兴隆街（新工房西侧路）</t>
  </si>
  <si>
    <t>木材厂</t>
  </si>
  <si>
    <t>通生路</t>
  </si>
  <si>
    <t>中港城西围墙</t>
  </si>
  <si>
    <t>横河</t>
  </si>
  <si>
    <t>西起通杨运河、东至通生路</t>
  </si>
  <si>
    <t>高横路与长青路西北角绿地</t>
  </si>
  <si>
    <t>高店横路与长青路西北角绿地</t>
  </si>
  <si>
    <t>唐闸文化宫、唐闸派出所、河东路</t>
  </si>
  <si>
    <t>高横路</t>
  </si>
  <si>
    <t>长青路</t>
  </si>
  <si>
    <t>百安宜家西侧地块</t>
  </si>
  <si>
    <t>百安宜家西侧</t>
  </si>
  <si>
    <t>永兴大道小游园</t>
  </si>
  <si>
    <t>唐闸公园H标</t>
  </si>
  <si>
    <t>尖闸南界河</t>
  </si>
  <si>
    <t>长泰路与永和路交叉口西北角尖闸南界河东西两侧，北侧至草场河止</t>
  </si>
  <si>
    <t>南通市第二中学西侧公共绿化带工程</t>
  </si>
  <si>
    <t>长泰路东侧、幸余路南侧、城北高中西侧</t>
  </si>
  <si>
    <t>公园南苑</t>
  </si>
  <si>
    <t>资生路东、酒厂河南、公闸河西、永兴大道北（至公园南苑南围墙结束）；普贤路两侧绿化</t>
  </si>
  <si>
    <t>永怡家园</t>
  </si>
  <si>
    <t>小区东侧、北侧绿化</t>
  </si>
  <si>
    <t>永和路北侧小游园</t>
  </si>
  <si>
    <t>草场河南，长泰路东，通生路西，永和路北</t>
  </si>
  <si>
    <t>1895广场（含浮雕）</t>
  </si>
  <si>
    <t>西市街和北市街交叉口</t>
  </si>
  <si>
    <t>南憩亭大桥</t>
  </si>
  <si>
    <t>唐闸大桥</t>
  </si>
  <si>
    <t>西市路</t>
  </si>
  <si>
    <t>杨家湾-城闸路、河东路-长泰路</t>
  </si>
  <si>
    <t>南工房绿地</t>
  </si>
  <si>
    <t>西市街南，惠生路西，大生路东</t>
  </si>
  <si>
    <t>永固路</t>
  </si>
  <si>
    <t>长泰路-大生路西150cm、深南路-幸余路</t>
  </si>
  <si>
    <t>怡运路</t>
  </si>
  <si>
    <t>百运路（中港城南侧规划路西延）</t>
  </si>
  <si>
    <t>长泰路西</t>
  </si>
  <si>
    <t>高横路（纺配河南侧路）</t>
  </si>
  <si>
    <t>高店路（纺配河北侧路）</t>
  </si>
  <si>
    <t>普贤路（永兴大道北侧支路）</t>
  </si>
  <si>
    <t>永泰佳园周边景观绿化工程</t>
  </si>
  <si>
    <t>永泰佳园小区周边</t>
  </si>
  <si>
    <r>
      <rPr>
        <sz val="14"/>
        <rFont val="宋体"/>
        <charset val="134"/>
      </rPr>
      <t>草场河西段绿化工程</t>
    </r>
    <r>
      <rPr>
        <sz val="14"/>
        <rFont val="宋体"/>
        <charset val="0"/>
      </rPr>
      <t>-</t>
    </r>
    <r>
      <rPr>
        <sz val="14"/>
        <rFont val="宋体"/>
        <charset val="134"/>
      </rPr>
      <t>西延</t>
    </r>
  </si>
  <si>
    <r>
      <rPr>
        <sz val="14"/>
        <rFont val="宋体"/>
        <charset val="134"/>
      </rPr>
      <t>草场河西段绿化工程</t>
    </r>
    <r>
      <rPr>
        <sz val="14"/>
        <rFont val="宋体"/>
        <charset val="0"/>
      </rPr>
      <t>-</t>
    </r>
    <r>
      <rPr>
        <sz val="14"/>
        <rFont val="宋体"/>
        <charset val="134"/>
      </rPr>
      <t>东延</t>
    </r>
  </si>
  <si>
    <t>支十四路西侧绿化</t>
  </si>
  <si>
    <t>新华路南段</t>
  </si>
  <si>
    <t>市北路（路南）</t>
  </si>
  <si>
    <t>通生路（路东）</t>
  </si>
  <si>
    <t>新华路长泰路东北拐角</t>
  </si>
  <si>
    <t>资生路西侧</t>
  </si>
  <si>
    <t>草场河</t>
  </si>
  <si>
    <t>长康路</t>
  </si>
  <si>
    <t>高店路南侧</t>
  </si>
  <si>
    <t>高横1河</t>
  </si>
  <si>
    <t>高店河南侧</t>
  </si>
  <si>
    <t>高店路北侧</t>
  </si>
  <si>
    <t>高店河</t>
  </si>
  <si>
    <t>高店1河</t>
  </si>
  <si>
    <t>高店路东延伸路</t>
  </si>
  <si>
    <t>高店路与通生路口</t>
  </si>
  <si>
    <t>二院南小游园绿化工程</t>
  </si>
  <si>
    <t>杨家湾停车场</t>
  </si>
  <si>
    <t>停车场周边沿河，东西到桥</t>
  </si>
  <si>
    <t>南憩亭南地块</t>
  </si>
  <si>
    <t>南憩亭大桥南匝道南侧</t>
  </si>
  <si>
    <t>万濠山庄</t>
  </si>
  <si>
    <t>长青路高横路-永怡路（东）：高店路资生路西北角河边延伸；资生路高店向南-高横路；高店路-高横路（东）；资生路高店路-永怡路(西）</t>
  </si>
  <si>
    <t>港融路</t>
  </si>
  <si>
    <t>通宁大道-</t>
  </si>
  <si>
    <t>幸福大道</t>
  </si>
  <si>
    <t>佳达广场北侧路</t>
  </si>
  <si>
    <t>花墙路</t>
  </si>
  <si>
    <t>新秀路</t>
  </si>
  <si>
    <t>通生路东侧</t>
  </si>
  <si>
    <t>永和路与通宁大道交叉口东南角绿地</t>
  </si>
  <si>
    <t>永和路与通宁大道交叉口东南角</t>
  </si>
  <si>
    <t>绿洲国际西侧规划路</t>
  </si>
  <si>
    <t>尖沟头路</t>
  </si>
  <si>
    <t>绿洲国际北侧规划路</t>
  </si>
  <si>
    <t>站前西街</t>
  </si>
  <si>
    <t>北大街</t>
  </si>
  <si>
    <t>运河北岸路-</t>
  </si>
  <si>
    <t>北大街西</t>
  </si>
  <si>
    <t>站前东街</t>
  </si>
  <si>
    <t>站前西街西侧绿地</t>
  </si>
  <si>
    <t>尖沟头路—永和路</t>
  </si>
  <si>
    <t>永和路—永怡路</t>
  </si>
  <si>
    <t>幸福河西侧</t>
  </si>
  <si>
    <t xml:space="preserve">美丽华                                       永达路  </t>
  </si>
  <si>
    <t>永和路         永兴大道</t>
  </si>
  <si>
    <t>港盛路</t>
  </si>
  <si>
    <t>长泰路-                                      通宁大道-</t>
  </si>
  <si>
    <t>新农河         秦灶河东</t>
  </si>
  <si>
    <t>港兴路</t>
  </si>
  <si>
    <t>致远路</t>
  </si>
  <si>
    <t>友谊路~</t>
  </si>
  <si>
    <t>致远路北侧绿地</t>
  </si>
  <si>
    <t>永和公园</t>
  </si>
  <si>
    <t>永达路—幸福竖河—永和路—通宁大道</t>
  </si>
  <si>
    <t>东升国际小游园</t>
  </si>
  <si>
    <t>草场河以北，港盛路以南，北大街以东，站前东街以西</t>
  </si>
  <si>
    <t>利元大厦小游园</t>
  </si>
  <si>
    <t>利元大厦南，站前西街西侧</t>
  </si>
  <si>
    <t>通生路两侧绿化带</t>
  </si>
  <si>
    <r>
      <rPr>
        <sz val="14"/>
        <rFont val="宋体"/>
        <charset val="134"/>
      </rPr>
      <t>永兴大道</t>
    </r>
    <r>
      <rPr>
        <sz val="14"/>
        <rFont val="Arial"/>
        <charset val="134"/>
      </rPr>
      <t>--</t>
    </r>
    <r>
      <rPr>
        <sz val="14"/>
        <rFont val="宋体"/>
        <charset val="134"/>
      </rPr>
      <t>草场河，永怡路</t>
    </r>
    <r>
      <rPr>
        <sz val="14"/>
        <rFont val="Arial"/>
        <charset val="134"/>
      </rPr>
      <t>--</t>
    </r>
    <r>
      <rPr>
        <sz val="14"/>
        <rFont val="宋体"/>
        <charset val="134"/>
      </rPr>
      <t>江海大道</t>
    </r>
  </si>
  <si>
    <t>火车站西侧路</t>
  </si>
  <si>
    <t>永兴大道北，站前西路西侧</t>
  </si>
  <si>
    <t>永和路北侧林地</t>
  </si>
  <si>
    <t>草场河南，通生路东，通宁大道西，永和路北</t>
  </si>
  <si>
    <t>长岸竖河绿化</t>
  </si>
  <si>
    <t>圆融堤调周边绿化</t>
  </si>
  <si>
    <t>永怡路北，通宁大道东</t>
  </si>
  <si>
    <t>北城公园</t>
  </si>
  <si>
    <t>学贤路东、秦灶河西、江海大道北、永怡路南</t>
  </si>
  <si>
    <t xml:space="preserve">学贤路西  </t>
  </si>
  <si>
    <t>站前西街西</t>
  </si>
  <si>
    <t>港盛路北</t>
  </si>
  <si>
    <t>友谊路东</t>
  </si>
  <si>
    <t>尖长河</t>
  </si>
  <si>
    <t>站前东街东</t>
  </si>
  <si>
    <t xml:space="preserve">永达路        </t>
  </si>
  <si>
    <t>港兴路南</t>
  </si>
  <si>
    <t>通宁大道东侧</t>
  </si>
  <si>
    <t>佳悦路</t>
  </si>
  <si>
    <t>通生路东</t>
  </si>
  <si>
    <t>永怡路十里坊小学东侧</t>
  </si>
  <si>
    <t>永怡路段</t>
  </si>
  <si>
    <t>永怡路西竖河</t>
  </si>
  <si>
    <t>永怡路中竖河</t>
  </si>
  <si>
    <t>永怡路南侧</t>
  </si>
  <si>
    <t>秦灶河桥东10m-河东路、江通路-通京大道</t>
  </si>
  <si>
    <t>朝阳一河河道两侧零星绿化工程</t>
  </si>
  <si>
    <t xml:space="preserve">三级 </t>
  </si>
  <si>
    <t>永怡路（通扬运河—江通路）两侧景观带工程</t>
  </si>
  <si>
    <t>永怡路（鸿运装饰城以东—江通路）北侧绿化、永怡路工农北路西北角（燃气公司前）绿化、永怡路石桥路西南角（北城中学前）绿化、永怡路（北大街—幸福大道）两侧绿化、永怡路（资生路—河东路）两侧绿化</t>
  </si>
  <si>
    <t>安顺路</t>
  </si>
  <si>
    <t>火车站北侧路-</t>
  </si>
  <si>
    <t>城北大道南侧路</t>
  </si>
  <si>
    <t>幸福镇中心路</t>
  </si>
  <si>
    <t>市北养老中心周边</t>
  </si>
  <si>
    <t>幸余路~、养老院南侧</t>
  </si>
  <si>
    <t>幸福中心路</t>
  </si>
  <si>
    <t>棉机路</t>
  </si>
  <si>
    <t>河东路-</t>
  </si>
  <si>
    <t>安达路</t>
  </si>
  <si>
    <t>文俊路</t>
  </si>
  <si>
    <t>通刘路-</t>
  </si>
  <si>
    <t>通刘路与文俊路交口</t>
  </si>
  <si>
    <t>通刘路与文俊路交口东北，东南角绿地</t>
  </si>
  <si>
    <t>通刘路两侧绿化带</t>
  </si>
  <si>
    <t>城北大道-</t>
  </si>
  <si>
    <t>宁启高架</t>
  </si>
  <si>
    <t>通刘路泵站内</t>
  </si>
  <si>
    <t>邮政西侧小游园</t>
  </si>
  <si>
    <t>通刘路西侧幸余路北侧邮政背后</t>
  </si>
  <si>
    <t>林森物流南围墙</t>
  </si>
  <si>
    <t>幸福大道~</t>
  </si>
  <si>
    <t>永怡路-</t>
  </si>
  <si>
    <t>永怡路～</t>
  </si>
  <si>
    <t>绿园路</t>
  </si>
  <si>
    <t>城北大道~</t>
  </si>
  <si>
    <t>福利路</t>
  </si>
  <si>
    <t>福达路</t>
  </si>
  <si>
    <t>鹤涛路～</t>
  </si>
  <si>
    <t>鹤涛路</t>
  </si>
  <si>
    <t>福远路</t>
  </si>
  <si>
    <t>幸余路-</t>
  </si>
  <si>
    <t>新华路与市北路东北角绿地</t>
  </si>
  <si>
    <t>新华路与市北路东北角</t>
  </si>
  <si>
    <t>幸福中心路北侧（幸福中心路北、幸福大道东）</t>
  </si>
  <si>
    <t>通刘路南幸余路西小游园</t>
  </si>
  <si>
    <t>幸福公园</t>
  </si>
  <si>
    <t>幸福竖河河道</t>
  </si>
  <si>
    <t>永兴大道-城北大道</t>
  </si>
  <si>
    <t>幸福路</t>
  </si>
  <si>
    <t>通刘路</t>
  </si>
  <si>
    <t>幸福怡居</t>
  </si>
  <si>
    <t>福利路、安达路、规划一路两侧绿化、幸福大道东幸福横河东、施店西河两侧绿地</t>
  </si>
  <si>
    <t>幸福市北养老中心</t>
  </si>
  <si>
    <t>市北养老中心东、北、西绿化，申丞路两侧</t>
  </si>
  <si>
    <t>长城电子项目周边绿化</t>
  </si>
  <si>
    <t>福隆路西侧，幸余路-幸福路</t>
  </si>
  <si>
    <t>幸福怡居西侧围墙周边绿化提升</t>
  </si>
  <si>
    <t>幸福怡居围墙西侧</t>
  </si>
  <si>
    <t>平宁路西侧（幸余路平宁路口南100米处）</t>
  </si>
  <si>
    <t>前程路（启秀南门）</t>
  </si>
  <si>
    <t>市北路</t>
  </si>
  <si>
    <t>新华路市北路东北角</t>
  </si>
  <si>
    <t>幸福怡居周边</t>
  </si>
  <si>
    <t>福利路、安达路、规划一路两侧绿化</t>
  </si>
  <si>
    <t>幸福大道东，幸福横河北，施店西河两侧绿地（中心绿化除外）</t>
  </si>
  <si>
    <t>市北养老中心</t>
  </si>
  <si>
    <t>市北养老中心东侧、北侧、西侧绿化</t>
  </si>
  <si>
    <t>申丞路两侧绿化</t>
  </si>
  <si>
    <t>火车站西侧补绿</t>
  </si>
  <si>
    <t>幸福西竖河</t>
  </si>
  <si>
    <t>鹤涛路（幸福西竖河绿化带）</t>
  </si>
  <si>
    <t>幸福锦园西围墙绿化带</t>
  </si>
  <si>
    <t>幸文路【文俊工业园内部L型道路】</t>
  </si>
  <si>
    <t>大生路东侧绿化</t>
  </si>
  <si>
    <t>大生路东侧</t>
  </si>
  <si>
    <t>新华路-</t>
  </si>
  <si>
    <t>新华二村南侧路</t>
  </si>
  <si>
    <t>德生路</t>
  </si>
  <si>
    <t>新华二村南侧路厚生路</t>
  </si>
  <si>
    <t>都市绿洲南侧路</t>
  </si>
  <si>
    <t>新华路~</t>
  </si>
  <si>
    <t>惠生路</t>
  </si>
  <si>
    <t>大生路~</t>
  </si>
  <si>
    <t>唐闸小学东侧小游园</t>
  </si>
  <si>
    <t>唐闸小学东侧</t>
  </si>
  <si>
    <t>新华福里</t>
  </si>
  <si>
    <t>卢泾路北，德生路东，厚生路南，惠工路西</t>
  </si>
  <si>
    <t>新华北苑</t>
  </si>
  <si>
    <t>新华北苑小区南侧</t>
  </si>
  <si>
    <t>长江北路</t>
  </si>
  <si>
    <t>天生港公交站台</t>
  </si>
  <si>
    <t>新华二村小游园</t>
  </si>
  <si>
    <t>大生路-德生路，南侧</t>
  </si>
  <si>
    <t>永昌路（中环路-深南路）</t>
  </si>
  <si>
    <t>永杨路（城港路-深南路）</t>
  </si>
  <si>
    <t>邮电路(城港路-中环路）</t>
  </si>
  <si>
    <t>长兴路两侧绿化带</t>
  </si>
  <si>
    <t>永通路</t>
  </si>
  <si>
    <t>金融科技城（永通路-永兴路）</t>
  </si>
  <si>
    <t>芦泾河</t>
  </si>
  <si>
    <t>曙光二河河道绿化</t>
  </si>
  <si>
    <t>永进路（长和路-中环路））</t>
  </si>
  <si>
    <t>长和路</t>
  </si>
  <si>
    <t>深南路（永通路-永和路）</t>
  </si>
  <si>
    <t>永康路（深南路以北）</t>
  </si>
  <si>
    <t>深南路以北</t>
  </si>
  <si>
    <t>江海大道（深南路-城港路）</t>
  </si>
  <si>
    <t>长兴路行道树(芦泾路-大生路）</t>
  </si>
  <si>
    <t>永兴菜市场南侧</t>
  </si>
  <si>
    <t>永盛路</t>
  </si>
  <si>
    <t>永进路</t>
  </si>
  <si>
    <t>宜家周边绿化</t>
  </si>
  <si>
    <t>江海大道北、黄海路东侧地块</t>
  </si>
  <si>
    <t>高迪晶城广场</t>
  </si>
  <si>
    <t>江海大道与城港路东北角</t>
  </si>
  <si>
    <t>永曙西界河河道绿化</t>
  </si>
  <si>
    <t>永兴河</t>
  </si>
  <si>
    <t>曙光中心河西侧绿化</t>
  </si>
  <si>
    <t>永杨路</t>
  </si>
  <si>
    <t>欧尚西出口北侧绿地</t>
  </si>
  <si>
    <t>深南路北侧</t>
  </si>
  <si>
    <t>城闸路（永盛路-新华路）</t>
  </si>
  <si>
    <t>江曹河景观绿化工程</t>
  </si>
  <si>
    <t>城闸大桥-永和路、欧尚及南憩大桥周边</t>
  </si>
  <si>
    <t>船闸东路</t>
  </si>
  <si>
    <t>永兴家园围墙外侧绿化</t>
  </si>
  <si>
    <t>江海大道景观绿化工程</t>
  </si>
  <si>
    <t>江海大道南，外环西路西</t>
  </si>
  <si>
    <t>山姆会员店外围绿化</t>
  </si>
  <si>
    <t>深南路南、江海大道北</t>
  </si>
  <si>
    <t>万达华府北侧绿地</t>
  </si>
  <si>
    <t>万达水街周边绿化</t>
  </si>
  <si>
    <t>永进路西侧</t>
  </si>
  <si>
    <t>永兴中心河河道绿化</t>
  </si>
  <si>
    <t>永杨路行道树</t>
  </si>
  <si>
    <t>通港路以东</t>
  </si>
  <si>
    <t>长和路（永和路-城闸路）</t>
  </si>
  <si>
    <t>长和路（永和路-永兴路）</t>
  </si>
  <si>
    <t>永进路东侧行道树</t>
  </si>
  <si>
    <t>永盛路行道树</t>
  </si>
  <si>
    <t>中环路行道树</t>
  </si>
  <si>
    <t>永盛路东侧行道树</t>
  </si>
  <si>
    <t>长兴路</t>
  </si>
  <si>
    <t>长兴路行道树</t>
  </si>
  <si>
    <t>东曙界河北段</t>
  </si>
  <si>
    <t>永兴河北</t>
  </si>
  <si>
    <t>东港划河</t>
  </si>
  <si>
    <t>东港一河</t>
  </si>
  <si>
    <t>东河六河</t>
  </si>
  <si>
    <t>永兴河河岸补绿工程</t>
  </si>
  <si>
    <t>曙光二河西段</t>
  </si>
  <si>
    <t>曙光福里西侧小游园</t>
  </si>
  <si>
    <t>十里坊大桥西南侧</t>
  </si>
  <si>
    <t>十里坊大桥匝道</t>
  </si>
  <si>
    <t>永兴河西侧绿地</t>
  </si>
  <si>
    <t>滨江大桥东、曙光新村内南侧零星地块绿化</t>
  </si>
  <si>
    <t>陈桥街道</t>
  </si>
  <si>
    <t>五里树两侧地块</t>
  </si>
  <si>
    <t>唐树路与亭平路路口</t>
  </si>
  <si>
    <t>长泰路与宝钢路交叉口（巴安水务西侧）绿地</t>
  </si>
  <si>
    <t>北至宝钢路，南至巴安水务围墙，东至长泰路</t>
  </si>
  <si>
    <t>204辅道东侧</t>
  </si>
  <si>
    <t>宝钢路</t>
  </si>
  <si>
    <t>长泰路向西500米</t>
  </si>
  <si>
    <t>沿港路南侧规划路</t>
  </si>
  <si>
    <t>宝钢路延伸段</t>
  </si>
  <si>
    <t>宝钢线材制品</t>
  </si>
  <si>
    <t>远洋船舶</t>
  </si>
  <si>
    <t>荣盛路</t>
  </si>
  <si>
    <t>亭平路</t>
  </si>
  <si>
    <t>通启高速防护林</t>
  </si>
  <si>
    <t>九圩港</t>
  </si>
  <si>
    <t>树西路</t>
  </si>
  <si>
    <t>仓基坝河北侧及仓基坝支河</t>
  </si>
  <si>
    <t>仓基坝河（仓基坝桥-惠民路）北侧</t>
  </si>
  <si>
    <t>仓基坝支河（陈桥纬一路-大寨河）</t>
  </si>
  <si>
    <t>陈桥街办</t>
  </si>
  <si>
    <t>集慧路北，陈桥路西街道周边</t>
  </si>
  <si>
    <t>唐树路</t>
  </si>
  <si>
    <t>204国道</t>
  </si>
  <si>
    <t>五里树公园</t>
  </si>
  <si>
    <t>集美路北陈桥路西惠民路东</t>
  </si>
  <si>
    <t>需配备至少一名保安和一名保洁员，每个公厕需另外配备至少一名保洁员，且保证24小时在岗</t>
  </si>
  <si>
    <t>树北中心路</t>
  </si>
  <si>
    <t>树西路绿化及周边七个地块</t>
  </si>
  <si>
    <t>2017年主城区环境整治和零星地块绿化A标段(03-03)—陈桥家园地块</t>
  </si>
  <si>
    <t>（陈桥佳苑南侧，204国道西侧）</t>
  </si>
  <si>
    <t>陈桥公墓补植项目</t>
  </si>
  <si>
    <t>陈桥公墓</t>
  </si>
  <si>
    <t>通刘路两侧补植绿地</t>
  </si>
  <si>
    <t>奇妙农场至动物园沿线</t>
  </si>
  <si>
    <t>集美路</t>
  </si>
  <si>
    <t>惠民路</t>
  </si>
  <si>
    <t>集秀路</t>
  </si>
  <si>
    <t>新204国道</t>
  </si>
  <si>
    <t>陈桥公墓路</t>
  </si>
  <si>
    <t>陈桥公墓南侧</t>
  </si>
  <si>
    <t>河口路</t>
  </si>
  <si>
    <t>G204辅道</t>
  </si>
  <si>
    <t>陈桥路</t>
  </si>
  <si>
    <t>陈城桥收费站周边地块</t>
  </si>
  <si>
    <t>城北大道北</t>
  </si>
  <si>
    <t>通宁大道西</t>
  </si>
  <si>
    <t>204国道沿线</t>
  </si>
  <si>
    <t>陈桥立交-九圩港大桥、唐闸钢厂周边绿化</t>
  </si>
  <si>
    <t>集美路东延</t>
  </si>
  <si>
    <t>马躺路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</si>
</sst>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#,##0.00_ "/>
  </numFmts>
  <fonts count="6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4"/>
      <color theme="1"/>
      <name val="SimSun"/>
      <charset val="134"/>
    </font>
    <font>
      <sz val="14"/>
      <color theme="1"/>
      <name val="SimSun"/>
      <charset val="134"/>
    </font>
    <font>
      <sz val="14"/>
      <color theme="1"/>
      <name val="宋体"/>
      <charset val="134"/>
    </font>
    <font>
      <b/>
      <sz val="14"/>
      <name val="SimSun"/>
      <charset val="134"/>
    </font>
    <font>
      <sz val="14"/>
      <name val="SimSun"/>
      <charset val="134"/>
    </font>
    <font>
      <sz val="14"/>
      <name val="宋体"/>
      <charset val="134"/>
    </font>
    <font>
      <sz val="14"/>
      <color indexed="8"/>
      <name val="SimSun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b/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indexed="8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4"/>
      <color indexed="8"/>
      <name val="宋体"/>
      <charset val="134"/>
      <scheme val="minor"/>
    </font>
    <font>
      <b/>
      <sz val="14"/>
      <color theme="1"/>
      <name val="微软雅黑"/>
      <charset val="134"/>
    </font>
    <font>
      <b/>
      <sz val="14"/>
      <color theme="1"/>
      <name val="宋体"/>
      <charset val="134"/>
      <scheme val="minor"/>
    </font>
    <font>
      <sz val="14"/>
      <name val="Microsoft YaHei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4"/>
      <color indexed="8"/>
      <name val="SimSun"/>
      <charset val="134"/>
    </font>
    <font>
      <sz val="14"/>
      <color indexed="8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14"/>
      <name val="微软雅黑"/>
      <charset val="134"/>
    </font>
    <font>
      <b/>
      <sz val="14"/>
      <name val="微软雅黑"/>
      <charset val="134"/>
    </font>
    <font>
      <sz val="11"/>
      <color rgb="FFFF0000"/>
      <name val="宋体"/>
      <charset val="134"/>
      <scheme val="minor"/>
    </font>
    <font>
      <sz val="11"/>
      <color indexed="8"/>
      <name val="SimSun"/>
      <charset val="134"/>
    </font>
    <font>
      <sz val="14"/>
      <color rgb="FF000000"/>
      <name val="宋体"/>
      <charset val="134"/>
    </font>
    <font>
      <sz val="14"/>
      <color rgb="FF00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name val="Arial"/>
      <charset val="134"/>
    </font>
    <font>
      <sz val="14"/>
      <name val="宋体"/>
      <charset val="0"/>
    </font>
    <font>
      <sz val="14"/>
      <name val="&quot;Times New Roman&quot;"/>
      <charset val="134"/>
    </font>
    <font>
      <sz val="14"/>
      <color theme="1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41" fillId="5" borderId="3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9" borderId="39" applyNumberFormat="0" applyFont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40" applyNumberFormat="0" applyFill="0" applyAlignment="0" applyProtection="0">
      <alignment vertical="center"/>
    </xf>
    <xf numFmtId="0" fontId="51" fillId="0" borderId="40" applyNumberFormat="0" applyFill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6" fillId="0" borderId="41" applyNumberFormat="0" applyFill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52" fillId="13" borderId="42" applyNumberFormat="0" applyAlignment="0" applyProtection="0">
      <alignment vertical="center"/>
    </xf>
    <xf numFmtId="0" fontId="53" fillId="13" borderId="38" applyNumberFormat="0" applyAlignment="0" applyProtection="0">
      <alignment vertical="center"/>
    </xf>
    <xf numFmtId="0" fontId="54" fillId="14" borderId="43" applyNumberFormat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55" fillId="0" borderId="44" applyNumberFormat="0" applyFill="0" applyAlignment="0" applyProtection="0">
      <alignment vertical="center"/>
    </xf>
    <xf numFmtId="0" fontId="56" fillId="0" borderId="45" applyNumberFormat="0" applyFill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</cellStyleXfs>
  <cellXfs count="279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9" xfId="0" applyNumberFormat="1" applyFont="1" applyFill="1" applyBorder="1" applyAlignment="1">
      <alignment vertical="center" wrapText="1"/>
    </xf>
    <xf numFmtId="14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vertical="center" wrapText="1"/>
    </xf>
    <xf numFmtId="176" fontId="9" fillId="0" borderId="1" xfId="0" applyNumberFormat="1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" fillId="0" borderId="10" xfId="0" applyNumberFormat="1" applyFont="1" applyFill="1" applyBorder="1" applyAlignment="1">
      <alignment horizontal="center" vertical="center" wrapText="1"/>
    </xf>
    <xf numFmtId="0" fontId="2" fillId="0" borderId="10" xfId="0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4" fillId="0" borderId="12" xfId="0" applyNumberFormat="1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0" fontId="16" fillId="0" borderId="10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vertical="center" wrapText="1"/>
    </xf>
    <xf numFmtId="0" fontId="6" fillId="0" borderId="12" xfId="0" applyNumberFormat="1" applyFont="1" applyFill="1" applyBorder="1" applyAlignment="1">
      <alignment vertical="center" wrapText="1"/>
    </xf>
    <xf numFmtId="176" fontId="9" fillId="0" borderId="9" xfId="0" applyNumberFormat="1" applyFont="1" applyFill="1" applyBorder="1" applyAlignment="1">
      <alignment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 wrapText="1"/>
    </xf>
    <xf numFmtId="0" fontId="17" fillId="0" borderId="10" xfId="0" applyNumberFormat="1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1" fillId="2" borderId="10" xfId="0" applyNumberFormat="1" applyFont="1" applyFill="1" applyBorder="1" applyAlignment="1">
      <alignment horizontal="center" vertical="center" wrapText="1"/>
    </xf>
    <xf numFmtId="0" fontId="2" fillId="2" borderId="10" xfId="0" applyNumberFormat="1" applyFont="1" applyFill="1" applyBorder="1" applyAlignment="1">
      <alignment horizontal="center" vertical="center" wrapText="1"/>
    </xf>
    <xf numFmtId="0" fontId="3" fillId="2" borderId="10" xfId="0" applyNumberFormat="1" applyFont="1" applyFill="1" applyBorder="1" applyAlignment="1">
      <alignment horizontal="center" vertical="center" wrapText="1"/>
    </xf>
    <xf numFmtId="0" fontId="4" fillId="2" borderId="10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 wrapText="1"/>
    </xf>
    <xf numFmtId="0" fontId="8" fillId="3" borderId="3" xfId="0" applyNumberFormat="1" applyFont="1" applyFill="1" applyBorder="1" applyAlignment="1">
      <alignment horizontal="center" vertical="center" wrapText="1"/>
    </xf>
    <xf numFmtId="0" fontId="8" fillId="3" borderId="4" xfId="0" applyNumberFormat="1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 wrapText="1"/>
    </xf>
    <xf numFmtId="0" fontId="8" fillId="3" borderId="5" xfId="0" applyNumberFormat="1" applyFont="1" applyFill="1" applyBorder="1" applyAlignment="1">
      <alignment horizontal="center" vertical="center" wrapText="1"/>
    </xf>
    <xf numFmtId="0" fontId="2" fillId="2" borderId="11" xfId="0" applyNumberFormat="1" applyFont="1" applyFill="1" applyBorder="1" applyAlignment="1">
      <alignment horizontal="center" vertical="center" wrapText="1"/>
    </xf>
    <xf numFmtId="0" fontId="2" fillId="2" borderId="15" xfId="0" applyNumberFormat="1" applyFont="1" applyFill="1" applyBorder="1" applyAlignment="1">
      <alignment horizontal="center" vertical="center" wrapText="1"/>
    </xf>
    <xf numFmtId="0" fontId="2" fillId="2" borderId="12" xfId="0" applyNumberFormat="1" applyFont="1" applyFill="1" applyBorder="1" applyAlignment="1">
      <alignment horizontal="center" vertical="center" wrapText="1"/>
    </xf>
    <xf numFmtId="14" fontId="4" fillId="0" borderId="10" xfId="0" applyNumberFormat="1" applyFont="1" applyFill="1" applyBorder="1" applyAlignment="1">
      <alignment horizontal="center" vertical="center" wrapText="1"/>
    </xf>
    <xf numFmtId="14" fontId="7" fillId="0" borderId="10" xfId="0" applyNumberFormat="1" applyFont="1" applyFill="1" applyBorder="1" applyAlignment="1">
      <alignment horizontal="center" vertical="center" wrapText="1"/>
    </xf>
    <xf numFmtId="14" fontId="4" fillId="2" borderId="10" xfId="0" applyNumberFormat="1" applyFont="1" applyFill="1" applyBorder="1" applyAlignment="1">
      <alignment horizontal="center" vertical="center" wrapText="1"/>
    </xf>
    <xf numFmtId="14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176" fontId="7" fillId="3" borderId="9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176" fontId="1" fillId="2" borderId="10" xfId="0" applyNumberFormat="1" applyFont="1" applyFill="1" applyBorder="1" applyAlignment="1">
      <alignment horizontal="center" vertical="center" wrapText="1"/>
    </xf>
    <xf numFmtId="0" fontId="12" fillId="0" borderId="0" xfId="0" applyFont="1" applyFill="1">
      <alignment vertical="center"/>
    </xf>
    <xf numFmtId="0" fontId="9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vertical="center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12" xfId="0" applyNumberFormat="1" applyFont="1" applyFill="1" applyBorder="1" applyAlignment="1">
      <alignment horizontal="center" vertical="center" wrapText="1"/>
    </xf>
    <xf numFmtId="0" fontId="6" fillId="0" borderId="16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0" fontId="5" fillId="0" borderId="15" xfId="0" applyNumberFormat="1" applyFont="1" applyFill="1" applyBorder="1" applyAlignment="1">
      <alignment horizontal="center" vertical="center" wrapText="1"/>
    </xf>
    <xf numFmtId="0" fontId="5" fillId="0" borderId="12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/>
    </xf>
    <xf numFmtId="176" fontId="9" fillId="0" borderId="9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16" fillId="2" borderId="10" xfId="0" applyNumberFormat="1" applyFont="1" applyFill="1" applyBorder="1" applyAlignment="1">
      <alignment horizontal="center" vertical="center" wrapText="1"/>
    </xf>
    <xf numFmtId="0" fontId="7" fillId="2" borderId="11" xfId="0" applyNumberFormat="1" applyFont="1" applyFill="1" applyBorder="1" applyAlignment="1">
      <alignment horizontal="center" vertical="center" wrapText="1"/>
    </xf>
    <xf numFmtId="0" fontId="7" fillId="2" borderId="12" xfId="0" applyNumberFormat="1" applyFont="1" applyFill="1" applyBorder="1" applyAlignment="1">
      <alignment horizontal="center" vertical="center" wrapText="1"/>
    </xf>
    <xf numFmtId="0" fontId="7" fillId="2" borderId="10" xfId="0" applyNumberFormat="1" applyFont="1" applyFill="1" applyBorder="1" applyAlignment="1">
      <alignment horizontal="center" vertical="center" wrapText="1"/>
    </xf>
    <xf numFmtId="0" fontId="16" fillId="2" borderId="13" xfId="0" applyNumberFormat="1" applyFont="1" applyFill="1" applyBorder="1" applyAlignment="1">
      <alignment horizontal="center" vertical="center" wrapText="1"/>
    </xf>
    <xf numFmtId="0" fontId="7" fillId="2" borderId="13" xfId="0" applyNumberFormat="1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7" fillId="0" borderId="9" xfId="0" applyNumberFormat="1" applyFont="1" applyFill="1" applyBorder="1" applyAlignment="1">
      <alignment horizontal="center" vertical="center" wrapText="1"/>
    </xf>
    <xf numFmtId="14" fontId="7" fillId="2" borderId="10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3" borderId="3" xfId="0" applyNumberFormat="1" applyFont="1" applyFill="1" applyBorder="1" applyAlignment="1">
      <alignment horizontal="center" vertical="center" wrapText="1"/>
    </xf>
    <xf numFmtId="0" fontId="7" fillId="3" borderId="4" xfId="0" applyNumberFormat="1" applyFont="1" applyFill="1" applyBorder="1" applyAlignment="1">
      <alignment horizontal="center" vertical="center" wrapText="1"/>
    </xf>
    <xf numFmtId="0" fontId="7" fillId="3" borderId="5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" fillId="0" borderId="13" xfId="0" applyNumberFormat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14" fontId="23" fillId="0" borderId="10" xfId="0" applyNumberFormat="1" applyFont="1" applyFill="1" applyBorder="1" applyAlignment="1">
      <alignment horizontal="center" vertical="center" wrapText="1"/>
    </xf>
    <xf numFmtId="176" fontId="1" fillId="0" borderId="10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 wrapText="1"/>
    </xf>
    <xf numFmtId="0" fontId="16" fillId="0" borderId="13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7" fillId="0" borderId="13" xfId="0" applyNumberFormat="1" applyFont="1" applyFill="1" applyBorder="1" applyAlignment="1">
      <alignment horizontal="center" vertical="center" wrapText="1"/>
    </xf>
    <xf numFmtId="0" fontId="6" fillId="0" borderId="17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14" fontId="9" fillId="0" borderId="9" xfId="0" applyNumberFormat="1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center" vertical="center" wrapText="1"/>
    </xf>
    <xf numFmtId="0" fontId="25" fillId="0" borderId="0" xfId="0" applyFont="1" applyFill="1" applyAlignment="1">
      <alignment vertical="center"/>
    </xf>
    <xf numFmtId="0" fontId="13" fillId="0" borderId="19" xfId="0" applyNumberFormat="1" applyFont="1" applyFill="1" applyBorder="1" applyAlignment="1">
      <alignment horizontal="center" vertical="center" wrapText="1"/>
    </xf>
    <xf numFmtId="0" fontId="13" fillId="0" borderId="20" xfId="0" applyNumberFormat="1" applyFont="1" applyFill="1" applyBorder="1" applyAlignment="1">
      <alignment horizontal="center" vertical="center" wrapText="1"/>
    </xf>
    <xf numFmtId="0" fontId="26" fillId="0" borderId="20" xfId="0" applyNumberFormat="1" applyFont="1" applyFill="1" applyBorder="1" applyAlignment="1">
      <alignment horizontal="center" vertical="center" wrapText="1"/>
    </xf>
    <xf numFmtId="0" fontId="26" fillId="0" borderId="2" xfId="0" applyNumberFormat="1" applyFont="1" applyFill="1" applyBorder="1" applyAlignment="1">
      <alignment horizontal="center" vertical="center" wrapText="1"/>
    </xf>
    <xf numFmtId="0" fontId="26" fillId="0" borderId="21" xfId="0" applyNumberFormat="1" applyFont="1" applyFill="1" applyBorder="1" applyAlignment="1">
      <alignment horizontal="center" vertical="center" wrapText="1"/>
    </xf>
    <xf numFmtId="0" fontId="13" fillId="0" borderId="21" xfId="0" applyNumberFormat="1" applyFont="1" applyFill="1" applyBorder="1" applyAlignment="1">
      <alignment horizontal="center" vertical="center" wrapText="1"/>
    </xf>
    <xf numFmtId="0" fontId="27" fillId="0" borderId="2" xfId="0" applyNumberFormat="1" applyFont="1" applyFill="1" applyBorder="1" applyAlignment="1">
      <alignment horizontal="center" vertical="center" wrapText="1"/>
    </xf>
    <xf numFmtId="0" fontId="27" fillId="0" borderId="3" xfId="0" applyNumberFormat="1" applyFont="1" applyFill="1" applyBorder="1" applyAlignment="1">
      <alignment horizontal="center" vertical="center" wrapText="1"/>
    </xf>
    <xf numFmtId="0" fontId="27" fillId="0" borderId="1" xfId="0" applyNumberFormat="1" applyFont="1" applyFill="1" applyBorder="1" applyAlignment="1">
      <alignment horizontal="center" vertical="center" wrapText="1"/>
    </xf>
    <xf numFmtId="14" fontId="27" fillId="0" borderId="2" xfId="0" applyNumberFormat="1" applyFont="1" applyFill="1" applyBorder="1" applyAlignment="1">
      <alignment horizontal="center" vertical="center" wrapText="1"/>
    </xf>
    <xf numFmtId="0" fontId="24" fillId="3" borderId="22" xfId="0" applyFont="1" applyFill="1" applyBorder="1" applyAlignment="1">
      <alignment horizontal="center" vertical="center" wrapText="1"/>
    </xf>
    <xf numFmtId="0" fontId="26" fillId="0" borderId="23" xfId="0" applyNumberFormat="1" applyFont="1" applyFill="1" applyBorder="1" applyAlignment="1">
      <alignment horizontal="center" vertical="center" wrapText="1"/>
    </xf>
    <xf numFmtId="0" fontId="26" fillId="0" borderId="24" xfId="0" applyNumberFormat="1" applyFont="1" applyFill="1" applyBorder="1" applyAlignment="1">
      <alignment horizontal="center" vertical="center" wrapText="1"/>
    </xf>
    <xf numFmtId="0" fontId="13" fillId="0" borderId="24" xfId="0" applyNumberFormat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24" fillId="0" borderId="0" xfId="0" applyFont="1" applyFill="1" applyAlignment="1">
      <alignment horizontal="center" vertical="center" wrapText="1"/>
    </xf>
    <xf numFmtId="0" fontId="27" fillId="0" borderId="0" xfId="0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25" fillId="0" borderId="0" xfId="0" applyFont="1" applyFill="1" applyAlignment="1">
      <alignment horizontal="center" vertical="center" wrapText="1"/>
    </xf>
    <xf numFmtId="0" fontId="1" fillId="0" borderId="2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2" fillId="0" borderId="21" xfId="0" applyNumberFormat="1" applyFont="1" applyFill="1" applyBorder="1" applyAlignment="1">
      <alignment horizontal="center" vertical="center" wrapText="1"/>
    </xf>
    <xf numFmtId="0" fontId="26" fillId="0" borderId="25" xfId="0" applyNumberFormat="1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9" xfId="0" applyNumberFormat="1" applyFont="1" applyFill="1" applyBorder="1" applyAlignment="1">
      <alignment vertical="center" wrapText="1"/>
    </xf>
    <xf numFmtId="14" fontId="7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7" fillId="0" borderId="0" xfId="0" applyFont="1" applyFill="1" applyAlignment="1">
      <alignment vertical="center"/>
    </xf>
    <xf numFmtId="0" fontId="4" fillId="0" borderId="13" xfId="0" applyNumberFormat="1" applyFont="1" applyFill="1" applyBorder="1" applyAlignment="1">
      <alignment horizontal="center" vertical="center" wrapText="1"/>
    </xf>
    <xf numFmtId="0" fontId="1" fillId="0" borderId="14" xfId="0" applyNumberFormat="1" applyFont="1" applyFill="1" applyBorder="1" applyAlignment="1">
      <alignment horizontal="center" vertical="center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1" fillId="0" borderId="11" xfId="0" applyNumberFormat="1" applyFont="1" applyFill="1" applyBorder="1" applyAlignment="1">
      <alignment horizontal="center" vertical="center" wrapText="1"/>
    </xf>
    <xf numFmtId="0" fontId="4" fillId="0" borderId="15" xfId="0" applyNumberFormat="1" applyFont="1" applyFill="1" applyBorder="1" applyAlignment="1">
      <alignment horizontal="center" vertical="center" wrapText="1"/>
    </xf>
    <xf numFmtId="0" fontId="4" fillId="0" borderId="26" xfId="0" applyNumberFormat="1" applyFont="1" applyFill="1" applyBorder="1" applyAlignment="1">
      <alignment horizontal="center" vertical="center" wrapText="1"/>
    </xf>
    <xf numFmtId="0" fontId="4" fillId="0" borderId="27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1" fillId="0" borderId="9" xfId="0" applyNumberFormat="1" applyFont="1" applyFill="1" applyBorder="1" applyAlignment="1">
      <alignment horizontal="center" vertical="center" wrapText="1"/>
    </xf>
    <xf numFmtId="0" fontId="27" fillId="0" borderId="5" xfId="0" applyNumberFormat="1" applyFont="1" applyFill="1" applyBorder="1" applyAlignment="1">
      <alignment horizontal="center" vertical="center" wrapText="1"/>
    </xf>
    <xf numFmtId="0" fontId="27" fillId="0" borderId="28" xfId="0" applyNumberFormat="1" applyFont="1" applyFill="1" applyBorder="1" applyAlignment="1">
      <alignment horizontal="center" vertical="center" wrapText="1"/>
    </xf>
    <xf numFmtId="0" fontId="27" fillId="0" borderId="29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14" fontId="4" fillId="0" borderId="9" xfId="0" applyNumberFormat="1" applyFont="1" applyFill="1" applyBorder="1" applyAlignment="1">
      <alignment horizontal="center" vertical="center" wrapText="1"/>
    </xf>
    <xf numFmtId="14" fontId="7" fillId="0" borderId="9" xfId="0" applyNumberFormat="1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176" fontId="7" fillId="0" borderId="9" xfId="0" applyNumberFormat="1" applyFont="1" applyFill="1" applyBorder="1" applyAlignment="1">
      <alignment horizontal="right" vertical="center" wrapText="1"/>
    </xf>
    <xf numFmtId="14" fontId="4" fillId="0" borderId="30" xfId="0" applyNumberFormat="1" applyFont="1" applyFill="1" applyBorder="1" applyAlignment="1">
      <alignment horizontal="center" vertical="center" wrapText="1"/>
    </xf>
    <xf numFmtId="14" fontId="7" fillId="0" borderId="30" xfId="0" applyNumberFormat="1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176" fontId="7" fillId="0" borderId="30" xfId="0" applyNumberFormat="1" applyFont="1" applyFill="1" applyBorder="1" applyAlignment="1">
      <alignment horizontal="right" vertical="center" wrapText="1"/>
    </xf>
    <xf numFmtId="14" fontId="16" fillId="0" borderId="10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  <xf numFmtId="0" fontId="7" fillId="0" borderId="15" xfId="0" applyNumberFormat="1" applyFont="1" applyFill="1" applyBorder="1" applyAlignment="1">
      <alignment horizontal="center" vertical="center" wrapText="1"/>
    </xf>
    <xf numFmtId="0" fontId="30" fillId="0" borderId="10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31" fillId="0" borderId="1" xfId="0" applyNumberFormat="1" applyFont="1" applyFill="1" applyBorder="1" applyAlignment="1">
      <alignment horizontal="center" vertical="center" wrapText="1"/>
    </xf>
    <xf numFmtId="14" fontId="6" fillId="0" borderId="10" xfId="0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16" fillId="0" borderId="11" xfId="0" applyNumberFormat="1" applyFont="1" applyFill="1" applyBorder="1" applyAlignment="1">
      <alignment horizontal="center" vertical="center" wrapText="1"/>
    </xf>
    <xf numFmtId="0" fontId="16" fillId="0" borderId="15" xfId="0" applyNumberFormat="1" applyFont="1" applyFill="1" applyBorder="1" applyAlignment="1">
      <alignment horizontal="center" vertical="center" wrapText="1"/>
    </xf>
    <xf numFmtId="0" fontId="16" fillId="0" borderId="12" xfId="0" applyNumberFormat="1" applyFont="1" applyFill="1" applyBorder="1" applyAlignment="1">
      <alignment horizontal="center" vertical="center" wrapText="1"/>
    </xf>
    <xf numFmtId="49" fontId="4" fillId="0" borderId="10" xfId="0" applyNumberFormat="1" applyFont="1" applyFill="1" applyBorder="1" applyAlignment="1">
      <alignment horizontal="center" vertical="center" wrapText="1"/>
    </xf>
    <xf numFmtId="0" fontId="33" fillId="0" borderId="5" xfId="0" applyNumberFormat="1" applyFont="1" applyFill="1" applyBorder="1" applyAlignment="1">
      <alignment horizontal="center" vertical="center" wrapText="1"/>
    </xf>
    <xf numFmtId="0" fontId="27" fillId="0" borderId="4" xfId="0" applyNumberFormat="1" applyFont="1" applyFill="1" applyBorder="1" applyAlignment="1">
      <alignment horizontal="center" vertical="center" wrapText="1"/>
    </xf>
    <xf numFmtId="0" fontId="2" fillId="0" borderId="11" xfId="0" applyNumberFormat="1" applyFont="1" applyFill="1" applyBorder="1" applyAlignment="1">
      <alignment horizontal="center" vertical="center" wrapText="1"/>
    </xf>
    <xf numFmtId="0" fontId="2" fillId="0" borderId="15" xfId="0" applyNumberFormat="1" applyFont="1" applyFill="1" applyBorder="1" applyAlignment="1">
      <alignment horizontal="center" vertical="center" wrapText="1"/>
    </xf>
    <xf numFmtId="0" fontId="2" fillId="0" borderId="12" xfId="0" applyNumberFormat="1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20" fillId="0" borderId="30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4" fillId="0" borderId="30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4" fillId="0" borderId="12" xfId="0" applyNumberFormat="1" applyFont="1" applyFill="1" applyBorder="1" applyAlignment="1">
      <alignment horizontal="center" vertical="center" wrapText="1"/>
    </xf>
    <xf numFmtId="0" fontId="4" fillId="0" borderId="31" xfId="0" applyNumberFormat="1" applyFont="1" applyFill="1" applyBorder="1" applyAlignment="1">
      <alignment horizontal="center" vertical="center" wrapText="1"/>
    </xf>
    <xf numFmtId="0" fontId="4" fillId="0" borderId="32" xfId="0" applyNumberFormat="1" applyFont="1" applyFill="1" applyBorder="1" applyAlignment="1">
      <alignment horizontal="center" vertical="center" wrapText="1"/>
    </xf>
    <xf numFmtId="0" fontId="2" fillId="0" borderId="33" xfId="0" applyNumberFormat="1" applyFont="1" applyFill="1" applyBorder="1" applyAlignment="1">
      <alignment horizontal="center" vertical="center" wrapText="1"/>
    </xf>
    <xf numFmtId="0" fontId="7" fillId="0" borderId="34" xfId="0" applyNumberFormat="1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34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0" fontId="3" fillId="0" borderId="15" xfId="0" applyNumberFormat="1" applyFont="1" applyFill="1" applyBorder="1" applyAlignment="1">
      <alignment horizontal="center" vertical="center" wrapText="1"/>
    </xf>
    <xf numFmtId="0" fontId="7" fillId="0" borderId="9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6" fillId="0" borderId="26" xfId="0" applyNumberFormat="1" applyFont="1" applyFill="1" applyBorder="1" applyAlignment="1">
      <alignment horizontal="center" vertical="center" wrapText="1"/>
    </xf>
    <xf numFmtId="0" fontId="16" fillId="0" borderId="35" xfId="0" applyNumberFormat="1" applyFont="1" applyFill="1" applyBorder="1" applyAlignment="1">
      <alignment horizontal="center" vertical="center" wrapText="1"/>
    </xf>
    <xf numFmtId="0" fontId="16" fillId="0" borderId="27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32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15" fillId="0" borderId="0" xfId="0" applyFont="1" applyFill="1">
      <alignment vertical="center"/>
    </xf>
    <xf numFmtId="0" fontId="36" fillId="0" borderId="36" xfId="0" applyFont="1" applyFill="1" applyBorder="1" applyAlignment="1">
      <alignment horizontal="center" vertical="center"/>
    </xf>
    <xf numFmtId="0" fontId="36" fillId="0" borderId="0" xfId="0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right" vertical="center"/>
    </xf>
    <xf numFmtId="0" fontId="32" fillId="0" borderId="1" xfId="0" applyFont="1" applyFill="1" applyBorder="1" applyAlignment="1">
      <alignment horizontal="center" vertical="center"/>
    </xf>
    <xf numFmtId="0" fontId="0" fillId="0" borderId="30" xfId="0" applyFill="1" applyBorder="1" applyAlignment="1">
      <alignment horizontal="center" vertical="center"/>
    </xf>
    <xf numFmtId="0" fontId="0" fillId="0" borderId="37" xfId="0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 wrapText="1"/>
    </xf>
    <xf numFmtId="0" fontId="37" fillId="0" borderId="1" xfId="0" applyFont="1" applyFill="1" applyBorder="1">
      <alignment vertical="center"/>
    </xf>
    <xf numFmtId="0" fontId="39" fillId="0" borderId="1" xfId="0" applyFont="1" applyFill="1" applyBorder="1">
      <alignment vertical="center"/>
    </xf>
    <xf numFmtId="178" fontId="0" fillId="0" borderId="1" xfId="0" applyNumberFormat="1" applyFill="1" applyBorder="1" applyAlignment="1">
      <alignment horizontal="right" vertical="center"/>
    </xf>
    <xf numFmtId="178" fontId="0" fillId="0" borderId="1" xfId="0" applyNumberForma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178" fontId="1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haredStrings" Target="sharedStrings.xml"/><Relationship Id="rId24" Type="http://schemas.openxmlformats.org/officeDocument/2006/relationships/styles" Target="styles.xml"/><Relationship Id="rId23" Type="http://schemas.openxmlformats.org/officeDocument/2006/relationships/theme" Target="theme/theme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workbookViewId="0">
      <selection activeCell="A26" sqref="A26"/>
    </sheetView>
  </sheetViews>
  <sheetFormatPr defaultColWidth="9" defaultRowHeight="13.5"/>
  <cols>
    <col min="1" max="2" width="9" style="154"/>
    <col min="3" max="3" width="10.8833333333333" style="154" customWidth="1"/>
    <col min="4" max="4" width="13.25" style="154" customWidth="1"/>
    <col min="5" max="5" width="13.25" style="254" hidden="1" customWidth="1"/>
    <col min="6" max="9" width="15.1333333333333" style="154" customWidth="1"/>
    <col min="10" max="10" width="18.8833333333333" style="154" hidden="1" customWidth="1"/>
    <col min="11" max="11" width="18.8833333333333" style="255" customWidth="1"/>
    <col min="12" max="12" width="16" style="154" customWidth="1"/>
    <col min="13" max="13" width="16.3833333333333" style="254" hidden="1" customWidth="1"/>
    <col min="14" max="14" width="18.1083333333333" style="256" customWidth="1"/>
    <col min="15" max="16384" width="9" style="154"/>
  </cols>
  <sheetData>
    <row r="1" ht="20.25" spans="1:13">
      <c r="A1" s="257" t="s">
        <v>0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</row>
    <row r="2" ht="36" customHeight="1" spans="1:14">
      <c r="A2" s="259" t="s">
        <v>1</v>
      </c>
      <c r="B2" s="259" t="s">
        <v>2</v>
      </c>
      <c r="C2" s="259" t="s">
        <v>3</v>
      </c>
      <c r="D2" s="259" t="s">
        <v>4</v>
      </c>
      <c r="E2" s="260" t="s">
        <v>5</v>
      </c>
      <c r="F2" s="259" t="s">
        <v>6</v>
      </c>
      <c r="G2" s="259" t="s">
        <v>7</v>
      </c>
      <c r="H2" s="259" t="s">
        <v>8</v>
      </c>
      <c r="I2" s="259" t="s">
        <v>9</v>
      </c>
      <c r="J2" s="259" t="s">
        <v>10</v>
      </c>
      <c r="K2" s="272" t="s">
        <v>11</v>
      </c>
      <c r="L2" s="272" t="s">
        <v>12</v>
      </c>
      <c r="M2" s="273" t="s">
        <v>13</v>
      </c>
      <c r="N2" s="274" t="s">
        <v>14</v>
      </c>
    </row>
    <row r="3" ht="20" customHeight="1" spans="1:14">
      <c r="A3" s="261">
        <v>1</v>
      </c>
      <c r="B3" s="261" t="s">
        <v>15</v>
      </c>
      <c r="C3" s="262" t="s">
        <v>16</v>
      </c>
      <c r="D3" s="263">
        <f>文峰街道!G67</f>
        <v>373023</v>
      </c>
      <c r="E3" s="264">
        <v>722312.1</v>
      </c>
      <c r="F3" s="262">
        <f>文峰街道!I67</f>
        <v>370</v>
      </c>
      <c r="G3" s="262">
        <f>文峰街道!K67</f>
        <v>0</v>
      </c>
      <c r="H3" s="262">
        <f>文峰街道!M67</f>
        <v>4929</v>
      </c>
      <c r="I3" s="262">
        <f>文峰街道!O67</f>
        <v>0</v>
      </c>
      <c r="J3" s="275">
        <f>文峰街道!T67</f>
        <v>5489325.5</v>
      </c>
      <c r="K3" s="276">
        <f>J3/10000</f>
        <v>548.93255</v>
      </c>
      <c r="L3" s="262">
        <v>400</v>
      </c>
      <c r="M3" s="264">
        <f>(J3+J4)+L3*10000</f>
        <v>15856321.9</v>
      </c>
      <c r="N3" s="277">
        <f>M3/10000</f>
        <v>1585.63219</v>
      </c>
    </row>
    <row r="4" ht="20" customHeight="1" spans="1:14">
      <c r="A4" s="265"/>
      <c r="B4" s="265"/>
      <c r="C4" s="262" t="s">
        <v>17</v>
      </c>
      <c r="D4" s="263">
        <f>狼山镇街道!G40</f>
        <v>437479.9</v>
      </c>
      <c r="E4" s="264"/>
      <c r="F4" s="262">
        <f>狼山镇街道!I40</f>
        <v>0</v>
      </c>
      <c r="G4" s="262">
        <f>狼山镇街道!K40</f>
        <v>0</v>
      </c>
      <c r="H4" s="262">
        <f>狼山镇街道!M40</f>
        <v>3862</v>
      </c>
      <c r="I4" s="262">
        <f>狼山镇街道!O40</f>
        <v>0</v>
      </c>
      <c r="J4" s="275">
        <f>狼山镇街道!T40</f>
        <v>6366996.4</v>
      </c>
      <c r="K4" s="276">
        <f t="shared" ref="K4:K23" si="0">J4/10000</f>
        <v>636.69964</v>
      </c>
      <c r="L4" s="262"/>
      <c r="M4" s="264"/>
      <c r="N4" s="277"/>
    </row>
    <row r="5" ht="20" customHeight="1" spans="1:14">
      <c r="A5" s="261">
        <v>2</v>
      </c>
      <c r="B5" s="261" t="s">
        <v>18</v>
      </c>
      <c r="C5" s="262" t="s">
        <v>19</v>
      </c>
      <c r="D5" s="263">
        <f>城东街道!G49</f>
        <v>131948</v>
      </c>
      <c r="E5" s="264">
        <v>504187.37</v>
      </c>
      <c r="F5" s="262">
        <f>城东街道!I49</f>
        <v>0</v>
      </c>
      <c r="G5" s="262">
        <f>城东街道!K49</f>
        <v>0</v>
      </c>
      <c r="H5" s="262">
        <f>城东街道!M49</f>
        <v>1043</v>
      </c>
      <c r="I5" s="262">
        <f>城东街道!O49</f>
        <v>0</v>
      </c>
      <c r="J5" s="275">
        <f>城东街道!T49</f>
        <v>2092053.5</v>
      </c>
      <c r="K5" s="276">
        <f t="shared" si="0"/>
        <v>209.20535</v>
      </c>
      <c r="L5" s="262">
        <v>400</v>
      </c>
      <c r="M5" s="264">
        <f>SUM(J5:J7)+L5*10000</f>
        <v>11307015.0533333</v>
      </c>
      <c r="N5" s="277">
        <f>M5/10000</f>
        <v>1130.70150533333</v>
      </c>
    </row>
    <row r="6" ht="20" customHeight="1" spans="1:14">
      <c r="A6" s="266"/>
      <c r="B6" s="266"/>
      <c r="C6" s="262" t="s">
        <v>20</v>
      </c>
      <c r="D6" s="263">
        <f>钟秀街道!G59</f>
        <v>393649.37</v>
      </c>
      <c r="E6" s="264"/>
      <c r="F6" s="262">
        <f>钟秀街道!I59</f>
        <v>639.09</v>
      </c>
      <c r="G6" s="262">
        <f>钟秀街道!K59</f>
        <v>485</v>
      </c>
      <c r="H6" s="262">
        <f>钟秀街道!M59</f>
        <v>4404</v>
      </c>
      <c r="I6" s="262">
        <f>钟秀街道!O59</f>
        <v>0</v>
      </c>
      <c r="J6" s="275">
        <f>钟秀街道!T59</f>
        <v>4569521.55333333</v>
      </c>
      <c r="K6" s="276">
        <f t="shared" si="0"/>
        <v>456.952155333333</v>
      </c>
      <c r="L6" s="262"/>
      <c r="M6" s="264"/>
      <c r="N6" s="277"/>
    </row>
    <row r="7" ht="20" customHeight="1" spans="1:14">
      <c r="A7" s="265"/>
      <c r="B7" s="265"/>
      <c r="C7" s="262" t="s">
        <v>21</v>
      </c>
      <c r="D7" s="263">
        <f>和平桥街道!G24</f>
        <v>58590</v>
      </c>
      <c r="E7" s="264"/>
      <c r="F7" s="262">
        <f>和平桥街道!I24</f>
        <v>0</v>
      </c>
      <c r="G7" s="262">
        <f>和平桥街道!K24</f>
        <v>0</v>
      </c>
      <c r="H7" s="262">
        <f>和平桥街道!M24</f>
        <v>338</v>
      </c>
      <c r="I7" s="262">
        <f>和平桥街道!O24</f>
        <v>0</v>
      </c>
      <c r="J7" s="275">
        <f>和平桥街道!T24</f>
        <v>645440</v>
      </c>
      <c r="K7" s="276">
        <f t="shared" si="0"/>
        <v>64.544</v>
      </c>
      <c r="L7" s="262"/>
      <c r="M7" s="264"/>
      <c r="N7" s="277"/>
    </row>
    <row r="8" ht="20" customHeight="1" spans="1:14">
      <c r="A8" s="261">
        <v>3</v>
      </c>
      <c r="B8" s="261" t="s">
        <v>22</v>
      </c>
      <c r="C8" s="262" t="s">
        <v>23</v>
      </c>
      <c r="D8" s="263">
        <f>虹桥街道!G40</f>
        <v>266906.79</v>
      </c>
      <c r="E8" s="264">
        <v>573136.2</v>
      </c>
      <c r="F8" s="262">
        <f>虹桥街道!I40</f>
        <v>300</v>
      </c>
      <c r="G8" s="262">
        <f>虹桥街道!K40</f>
        <v>0</v>
      </c>
      <c r="H8" s="262">
        <f>虹桥街道!M40</f>
        <v>817</v>
      </c>
      <c r="I8" s="262">
        <f>虹桥街道!O40</f>
        <v>0</v>
      </c>
      <c r="J8" s="275">
        <f>虹桥街道!T40</f>
        <v>3453875.69666667</v>
      </c>
      <c r="K8" s="276">
        <f t="shared" si="0"/>
        <v>345.387569666667</v>
      </c>
      <c r="L8" s="262">
        <v>400</v>
      </c>
      <c r="M8" s="264">
        <f>SUM(J8:J11)+L8*10000</f>
        <v>11394690.3566667</v>
      </c>
      <c r="N8" s="277">
        <f>M8/10000</f>
        <v>1139.46903566667</v>
      </c>
    </row>
    <row r="9" ht="20" customHeight="1" spans="1:14">
      <c r="A9" s="266"/>
      <c r="B9" s="266"/>
      <c r="C9" s="262" t="s">
        <v>24</v>
      </c>
      <c r="D9" s="263">
        <f>任港街道!G27</f>
        <v>184818.2</v>
      </c>
      <c r="E9" s="264"/>
      <c r="F9" s="262">
        <f>任港街道!I27</f>
        <v>0</v>
      </c>
      <c r="G9" s="262">
        <f>任港街道!K27</f>
        <v>0</v>
      </c>
      <c r="H9" s="262">
        <f>任港街道!M27</f>
        <v>1359</v>
      </c>
      <c r="I9" s="262">
        <f>任港街道!O27</f>
        <v>0</v>
      </c>
      <c r="J9" s="275">
        <f>任港街道!T27</f>
        <v>1095675.61666667</v>
      </c>
      <c r="K9" s="276">
        <f t="shared" si="0"/>
        <v>109.567561666667</v>
      </c>
      <c r="L9" s="262"/>
      <c r="M9" s="264"/>
      <c r="N9" s="277"/>
    </row>
    <row r="10" ht="20" customHeight="1" spans="1:14">
      <c r="A10" s="266"/>
      <c r="B10" s="266"/>
      <c r="C10" s="262" t="s">
        <v>25</v>
      </c>
      <c r="D10" s="263">
        <f>新城桥街道!G16</f>
        <v>48322.21</v>
      </c>
      <c r="E10" s="264"/>
      <c r="F10" s="262">
        <f>新城桥街道!I16</f>
        <v>0</v>
      </c>
      <c r="G10" s="262">
        <f>新城桥街道!K16</f>
        <v>0</v>
      </c>
      <c r="H10" s="267">
        <f>新城桥街道!M16</f>
        <v>354</v>
      </c>
      <c r="I10" s="262">
        <f>新城桥街道!O16</f>
        <v>0</v>
      </c>
      <c r="J10" s="275">
        <f>新城桥街道!T16</f>
        <v>567358.793333333</v>
      </c>
      <c r="K10" s="276">
        <f t="shared" si="0"/>
        <v>56.7358793333333</v>
      </c>
      <c r="L10" s="262"/>
      <c r="M10" s="264"/>
      <c r="N10" s="277"/>
    </row>
    <row r="11" ht="20" customHeight="1" spans="1:14">
      <c r="A11" s="265"/>
      <c r="B11" s="265"/>
      <c r="C11" s="262" t="s">
        <v>26</v>
      </c>
      <c r="D11" s="263">
        <f>学田街道!G37</f>
        <v>173089</v>
      </c>
      <c r="E11" s="264"/>
      <c r="F11" s="262">
        <f>学田街道!I37</f>
        <v>0</v>
      </c>
      <c r="G11" s="262">
        <f>学田街道!K37</f>
        <v>0</v>
      </c>
      <c r="H11" s="262">
        <f>学田街道!M37</f>
        <v>1455</v>
      </c>
      <c r="I11" s="262">
        <f>学田街道!O37</f>
        <v>0</v>
      </c>
      <c r="J11" s="275">
        <f>学田街道!T37</f>
        <v>2277780.25</v>
      </c>
      <c r="K11" s="276">
        <f t="shared" si="0"/>
        <v>227.778025</v>
      </c>
      <c r="L11" s="262"/>
      <c r="M11" s="264"/>
      <c r="N11" s="277"/>
    </row>
    <row r="12" ht="20" customHeight="1" spans="1:14">
      <c r="A12" s="262">
        <v>4</v>
      </c>
      <c r="B12" s="262" t="s">
        <v>27</v>
      </c>
      <c r="C12" s="268" t="s">
        <v>28</v>
      </c>
      <c r="D12" s="263">
        <f>秦灶街道A!G25</f>
        <v>518278.28</v>
      </c>
      <c r="E12" s="264">
        <f>D12</f>
        <v>518278.28</v>
      </c>
      <c r="F12" s="262">
        <f>秦灶街道A!I25</f>
        <v>507.46</v>
      </c>
      <c r="G12" s="262">
        <f>秦灶街道A!K25</f>
        <v>0</v>
      </c>
      <c r="H12" s="262">
        <f>秦灶街道A!M25</f>
        <v>3379</v>
      </c>
      <c r="I12" s="262">
        <f>秦灶街道A!O25</f>
        <v>2</v>
      </c>
      <c r="J12" s="275">
        <f>秦灶街道A!T25</f>
        <v>7340579.02</v>
      </c>
      <c r="K12" s="276">
        <f t="shared" si="0"/>
        <v>734.057902</v>
      </c>
      <c r="L12" s="262">
        <v>400</v>
      </c>
      <c r="M12" s="264">
        <f>J12+L12*10000</f>
        <v>11340579.02</v>
      </c>
      <c r="N12" s="277">
        <f>M12/10000</f>
        <v>1134.057902</v>
      </c>
    </row>
    <row r="13" ht="20" customHeight="1" spans="1:14">
      <c r="A13" s="262">
        <v>5</v>
      </c>
      <c r="B13" s="262" t="s">
        <v>29</v>
      </c>
      <c r="C13" s="268" t="s">
        <v>30</v>
      </c>
      <c r="D13" s="263">
        <f>秦灶街道B!G42</f>
        <v>512848.83</v>
      </c>
      <c r="E13" s="264">
        <f t="shared" ref="E13:E23" si="1">D13</f>
        <v>512848.83</v>
      </c>
      <c r="F13" s="262">
        <f>秦灶街道B!I42</f>
        <v>110</v>
      </c>
      <c r="G13" s="262">
        <f>秦灶街道B!K42</f>
        <v>0</v>
      </c>
      <c r="H13" s="262">
        <f>秦灶街道B!M42</f>
        <v>4830</v>
      </c>
      <c r="I13" s="262">
        <f>秦灶街道B!O42</f>
        <v>0</v>
      </c>
      <c r="J13" s="275">
        <f>秦灶街道B!T42</f>
        <v>7084525.24666667</v>
      </c>
      <c r="K13" s="276">
        <f t="shared" si="0"/>
        <v>708.452524666667</v>
      </c>
      <c r="L13" s="262">
        <v>400</v>
      </c>
      <c r="M13" s="264">
        <f t="shared" ref="M13:M24" si="2">J13+L13*10000</f>
        <v>11084525.2466667</v>
      </c>
      <c r="N13" s="277">
        <f t="shared" ref="N13:N23" si="3">M13/10000</f>
        <v>1108.45252466667</v>
      </c>
    </row>
    <row r="14" ht="20" customHeight="1" spans="1:14">
      <c r="A14" s="262">
        <v>6</v>
      </c>
      <c r="B14" s="262" t="s">
        <v>31</v>
      </c>
      <c r="C14" s="268" t="s">
        <v>32</v>
      </c>
      <c r="D14" s="263">
        <f>观音山街道A!G57</f>
        <v>612392.27</v>
      </c>
      <c r="E14" s="264">
        <f t="shared" si="1"/>
        <v>612392.27</v>
      </c>
      <c r="F14" s="262">
        <f>观音山街道A!I57</f>
        <v>0</v>
      </c>
      <c r="G14" s="262">
        <f>观音山街道A!K57</f>
        <v>0</v>
      </c>
      <c r="H14" s="262">
        <f>观音山街道A!M57</f>
        <v>4635</v>
      </c>
      <c r="I14" s="262">
        <f>观音山街道A!O57</f>
        <v>0</v>
      </c>
      <c r="J14" s="275">
        <f>观音山街道A!T57</f>
        <v>7664263.22333333</v>
      </c>
      <c r="K14" s="276">
        <f t="shared" si="0"/>
        <v>766.426322333333</v>
      </c>
      <c r="L14" s="262">
        <v>400</v>
      </c>
      <c r="M14" s="264">
        <f t="shared" si="2"/>
        <v>11664263.2233333</v>
      </c>
      <c r="N14" s="277">
        <f t="shared" si="3"/>
        <v>1166.42632233333</v>
      </c>
    </row>
    <row r="15" ht="20" customHeight="1" spans="1:14">
      <c r="A15" s="262">
        <v>7</v>
      </c>
      <c r="B15" s="262" t="s">
        <v>33</v>
      </c>
      <c r="C15" s="268" t="s">
        <v>34</v>
      </c>
      <c r="D15" s="263">
        <f>观音山街道B!G74</f>
        <v>592979</v>
      </c>
      <c r="E15" s="264">
        <f t="shared" si="1"/>
        <v>592979</v>
      </c>
      <c r="F15" s="262">
        <f>观音山街道B!I74</f>
        <v>0</v>
      </c>
      <c r="G15" s="262">
        <f>观音山街道B!K74</f>
        <v>0</v>
      </c>
      <c r="H15" s="262">
        <f>观音山街道B!M74</f>
        <v>4381</v>
      </c>
      <c r="I15" s="262">
        <f>观音山街道B!O74</f>
        <v>0</v>
      </c>
      <c r="J15" s="275">
        <f>观音山街道B!T74</f>
        <v>8690012.16666667</v>
      </c>
      <c r="K15" s="276">
        <f t="shared" si="0"/>
        <v>869.001216666667</v>
      </c>
      <c r="L15" s="262">
        <v>400</v>
      </c>
      <c r="M15" s="264">
        <f t="shared" si="2"/>
        <v>12690012.1666667</v>
      </c>
      <c r="N15" s="277">
        <f t="shared" si="3"/>
        <v>1269.00121666667</v>
      </c>
    </row>
    <row r="16" ht="20" customHeight="1" spans="1:14">
      <c r="A16" s="262">
        <v>8</v>
      </c>
      <c r="B16" s="262" t="s">
        <v>35</v>
      </c>
      <c r="C16" s="268" t="s">
        <v>36</v>
      </c>
      <c r="D16" s="263">
        <f>天生港街道A!G41</f>
        <v>667972.31</v>
      </c>
      <c r="E16" s="264">
        <f t="shared" si="1"/>
        <v>667972.31</v>
      </c>
      <c r="F16" s="262">
        <f>天生港街道A!I41</f>
        <v>1231.79</v>
      </c>
      <c r="G16" s="262">
        <f>天生港街道A!K41</f>
        <v>0</v>
      </c>
      <c r="H16" s="262">
        <f>天生港街道A!M41</f>
        <v>7082</v>
      </c>
      <c r="I16" s="262">
        <f>天生港街道A!O41</f>
        <v>2</v>
      </c>
      <c r="J16" s="275">
        <f>天生港街道A!T41</f>
        <v>12350334.1333333</v>
      </c>
      <c r="K16" s="276">
        <f t="shared" si="0"/>
        <v>1235.03341333333</v>
      </c>
      <c r="L16" s="262">
        <v>320</v>
      </c>
      <c r="M16" s="264">
        <f t="shared" si="2"/>
        <v>15550334.1333333</v>
      </c>
      <c r="N16" s="277">
        <f t="shared" si="3"/>
        <v>1555.03341333333</v>
      </c>
    </row>
    <row r="17" ht="20" customHeight="1" spans="1:14">
      <c r="A17" s="262">
        <v>9</v>
      </c>
      <c r="B17" s="262" t="s">
        <v>37</v>
      </c>
      <c r="C17" s="268" t="s">
        <v>38</v>
      </c>
      <c r="D17" s="263">
        <f>天生港街道B!G49</f>
        <v>613726.85</v>
      </c>
      <c r="E17" s="264">
        <f t="shared" si="1"/>
        <v>613726.85</v>
      </c>
      <c r="F17" s="262">
        <f>天生港街道B!I49</f>
        <v>199.12</v>
      </c>
      <c r="G17" s="262">
        <f>天生港街道B!K49</f>
        <v>0</v>
      </c>
      <c r="H17" s="262">
        <f>天生港街道B!M49</f>
        <v>4727</v>
      </c>
      <c r="I17" s="262">
        <f>天生港街道B!O49</f>
        <v>0</v>
      </c>
      <c r="J17" s="275">
        <f>天生港街道B!T49</f>
        <v>9498496.04666667</v>
      </c>
      <c r="K17" s="276">
        <f t="shared" si="0"/>
        <v>949.849604666667</v>
      </c>
      <c r="L17" s="262">
        <v>320</v>
      </c>
      <c r="M17" s="264">
        <f t="shared" si="2"/>
        <v>12698496.0466667</v>
      </c>
      <c r="N17" s="277">
        <f t="shared" si="3"/>
        <v>1269.84960466667</v>
      </c>
    </row>
    <row r="18" ht="20" customHeight="1" spans="1:14">
      <c r="A18" s="262">
        <v>10</v>
      </c>
      <c r="B18" s="262" t="s">
        <v>39</v>
      </c>
      <c r="C18" s="268" t="s">
        <v>40</v>
      </c>
      <c r="D18" s="263">
        <f>唐闸镇街道A!G68</f>
        <v>481169.51</v>
      </c>
      <c r="E18" s="264">
        <f t="shared" si="1"/>
        <v>481169.51</v>
      </c>
      <c r="F18" s="262">
        <f>唐闸镇街道A!I68</f>
        <v>817</v>
      </c>
      <c r="G18" s="262">
        <f>唐闸镇街道A!K68</f>
        <v>3467.33</v>
      </c>
      <c r="H18" s="262">
        <f>唐闸镇街道A!M68</f>
        <v>5492</v>
      </c>
      <c r="I18" s="262">
        <f>唐闸镇街道A!O68</f>
        <v>0</v>
      </c>
      <c r="J18" s="275">
        <f>唐闸镇街道A!T68</f>
        <v>6566254.35416667</v>
      </c>
      <c r="K18" s="276">
        <f t="shared" si="0"/>
        <v>656.625435416667</v>
      </c>
      <c r="L18" s="262">
        <v>320</v>
      </c>
      <c r="M18" s="264">
        <f t="shared" si="2"/>
        <v>9766254.35416667</v>
      </c>
      <c r="N18" s="277">
        <f t="shared" si="3"/>
        <v>976.625435416667</v>
      </c>
    </row>
    <row r="19" ht="20" customHeight="1" spans="1:14">
      <c r="A19" s="262">
        <v>11</v>
      </c>
      <c r="B19" s="262" t="s">
        <v>41</v>
      </c>
      <c r="C19" s="268" t="s">
        <v>42</v>
      </c>
      <c r="D19" s="263">
        <f>唐闸镇街道B!G50</f>
        <v>491989.77</v>
      </c>
      <c r="E19" s="264">
        <f t="shared" si="1"/>
        <v>491989.77</v>
      </c>
      <c r="F19" s="262">
        <f>唐闸镇街道B!I50</f>
        <v>2838.11</v>
      </c>
      <c r="G19" s="262">
        <f>唐闸镇街道B!K50</f>
        <v>0</v>
      </c>
      <c r="H19" s="262">
        <f>唐闸镇街道B!M50</f>
        <v>4870</v>
      </c>
      <c r="I19" s="262">
        <f>唐闸镇街道B!O50</f>
        <v>0</v>
      </c>
      <c r="J19" s="275">
        <f>唐闸镇街道B!T50</f>
        <v>8096180.12</v>
      </c>
      <c r="K19" s="276">
        <f t="shared" si="0"/>
        <v>809.618012</v>
      </c>
      <c r="L19" s="262">
        <v>320</v>
      </c>
      <c r="M19" s="264">
        <f t="shared" si="2"/>
        <v>11296180.12</v>
      </c>
      <c r="N19" s="277">
        <f t="shared" si="3"/>
        <v>1129.618012</v>
      </c>
    </row>
    <row r="20" ht="20" customHeight="1" spans="1:14">
      <c r="A20" s="262">
        <v>12</v>
      </c>
      <c r="B20" s="262" t="s">
        <v>43</v>
      </c>
      <c r="C20" s="268" t="s">
        <v>44</v>
      </c>
      <c r="D20" s="263">
        <f>幸福街道!G51</f>
        <v>583140.7</v>
      </c>
      <c r="E20" s="264">
        <f t="shared" si="1"/>
        <v>583140.7</v>
      </c>
      <c r="F20" s="262">
        <f>幸福街道!I51</f>
        <v>1710</v>
      </c>
      <c r="G20" s="262">
        <f>幸福街道!K51</f>
        <v>0</v>
      </c>
      <c r="H20" s="262">
        <f>幸福街道!M51</f>
        <v>8976</v>
      </c>
      <c r="I20" s="262">
        <f>幸福街道!O51</f>
        <v>0</v>
      </c>
      <c r="J20" s="275">
        <f>幸福街道!T51</f>
        <v>7994016.53333333</v>
      </c>
      <c r="K20" s="276">
        <f t="shared" si="0"/>
        <v>799.401653333333</v>
      </c>
      <c r="L20" s="262">
        <v>400</v>
      </c>
      <c r="M20" s="264">
        <f t="shared" si="2"/>
        <v>11994016.5333333</v>
      </c>
      <c r="N20" s="277">
        <f t="shared" si="3"/>
        <v>1199.40165333333</v>
      </c>
    </row>
    <row r="21" ht="20" customHeight="1" spans="1:14">
      <c r="A21" s="262">
        <v>13</v>
      </c>
      <c r="B21" s="262" t="s">
        <v>45</v>
      </c>
      <c r="C21" s="268" t="s">
        <v>46</v>
      </c>
      <c r="D21" s="263">
        <f>永兴街道!G66</f>
        <v>537164.18</v>
      </c>
      <c r="E21" s="264">
        <f t="shared" si="1"/>
        <v>537164.18</v>
      </c>
      <c r="F21" s="262">
        <f>永兴街道!I66</f>
        <v>1360.52</v>
      </c>
      <c r="G21" s="262">
        <f>永兴街道!K66</f>
        <v>0</v>
      </c>
      <c r="H21" s="262">
        <f>永兴街道!M66</f>
        <v>8004</v>
      </c>
      <c r="I21" s="262">
        <f>永兴街道!O66</f>
        <v>1</v>
      </c>
      <c r="J21" s="275">
        <f>永兴街道!T66</f>
        <v>9772442.16666667</v>
      </c>
      <c r="K21" s="276">
        <f t="shared" si="0"/>
        <v>977.244216666667</v>
      </c>
      <c r="L21" s="262">
        <v>400</v>
      </c>
      <c r="M21" s="264">
        <f t="shared" si="2"/>
        <v>13772442.1666667</v>
      </c>
      <c r="N21" s="277">
        <f t="shared" si="3"/>
        <v>1377.24421666667</v>
      </c>
    </row>
    <row r="22" ht="20" customHeight="1" spans="1:14">
      <c r="A22" s="262">
        <v>14</v>
      </c>
      <c r="B22" s="262" t="s">
        <v>47</v>
      </c>
      <c r="C22" s="268" t="s">
        <v>48</v>
      </c>
      <c r="D22" s="263">
        <f>'陈桥街道A '!G20</f>
        <v>495510.03</v>
      </c>
      <c r="E22" s="264">
        <f t="shared" si="1"/>
        <v>495510.03</v>
      </c>
      <c r="F22" s="262">
        <f>'陈桥街道A '!I20</f>
        <v>398</v>
      </c>
      <c r="G22" s="262">
        <f>'陈桥街道A '!K20</f>
        <v>0</v>
      </c>
      <c r="H22" s="262">
        <f>'陈桥街道A '!M20</f>
        <v>2576</v>
      </c>
      <c r="I22" s="262">
        <f>'陈桥街道A '!O20</f>
        <v>2</v>
      </c>
      <c r="J22" s="275">
        <f>'陈桥街道A '!T20</f>
        <v>5865250.61333333</v>
      </c>
      <c r="K22" s="276">
        <f t="shared" si="0"/>
        <v>586.525061333333</v>
      </c>
      <c r="L22" s="262">
        <v>320</v>
      </c>
      <c r="M22" s="264">
        <f t="shared" si="2"/>
        <v>9065250.61333333</v>
      </c>
      <c r="N22" s="277">
        <f t="shared" si="3"/>
        <v>906.525061333333</v>
      </c>
    </row>
    <row r="23" ht="20" customHeight="1" spans="1:14">
      <c r="A23" s="262">
        <v>15</v>
      </c>
      <c r="B23" s="262" t="s">
        <v>49</v>
      </c>
      <c r="C23" s="268" t="s">
        <v>50</v>
      </c>
      <c r="D23" s="263">
        <f>陈桥街道B!G13</f>
        <v>472425</v>
      </c>
      <c r="E23" s="264">
        <f t="shared" si="1"/>
        <v>472425</v>
      </c>
      <c r="F23" s="262">
        <f>陈桥街道B!I13</f>
        <v>633</v>
      </c>
      <c r="G23" s="262">
        <f>陈桥街道B!K13</f>
        <v>0</v>
      </c>
      <c r="H23" s="262">
        <f>陈桥街道B!M13</f>
        <v>4731</v>
      </c>
      <c r="I23" s="262">
        <f>陈桥街道B!O13</f>
        <v>0</v>
      </c>
      <c r="J23" s="275">
        <f>陈桥街道B!T13</f>
        <v>7131902.16666667</v>
      </c>
      <c r="K23" s="276">
        <f t="shared" si="0"/>
        <v>713.190216666667</v>
      </c>
      <c r="L23" s="262">
        <v>320</v>
      </c>
      <c r="M23" s="264">
        <f t="shared" si="2"/>
        <v>10331902.1666667</v>
      </c>
      <c r="N23" s="277">
        <f t="shared" si="3"/>
        <v>1033.19021666667</v>
      </c>
    </row>
    <row r="24" ht="20" customHeight="1" spans="1:14">
      <c r="A24" s="269" t="s">
        <v>51</v>
      </c>
      <c r="B24" s="270"/>
      <c r="C24" s="271"/>
      <c r="D24" s="259">
        <f t="shared" ref="D24:N24" si="4">SUM(D3:D23)</f>
        <v>8647423.2</v>
      </c>
      <c r="E24" s="264">
        <f t="shared" si="4"/>
        <v>8379232.4</v>
      </c>
      <c r="F24" s="259">
        <f t="shared" si="4"/>
        <v>11114.09</v>
      </c>
      <c r="G24" s="259">
        <f t="shared" si="4"/>
        <v>3952.33</v>
      </c>
      <c r="H24" s="259">
        <f t="shared" si="4"/>
        <v>82244</v>
      </c>
      <c r="I24" s="259">
        <f t="shared" si="4"/>
        <v>7</v>
      </c>
      <c r="J24" s="278">
        <f t="shared" si="4"/>
        <v>124612283.100833</v>
      </c>
      <c r="K24" s="278">
        <f t="shared" si="4"/>
        <v>12461.2283100833</v>
      </c>
      <c r="L24" s="278">
        <f t="shared" si="4"/>
        <v>5520</v>
      </c>
      <c r="M24" s="278">
        <f t="shared" si="4"/>
        <v>179812283.100833</v>
      </c>
      <c r="N24" s="278">
        <f t="shared" si="4"/>
        <v>17981.2283100833</v>
      </c>
    </row>
    <row r="26" spans="1:1">
      <c r="A26" s="154" t="s">
        <v>52</v>
      </c>
    </row>
  </sheetData>
  <autoFilter ref="A2:J26">
    <extLst/>
  </autoFilter>
  <mergeCells count="20">
    <mergeCell ref="A1:M1"/>
    <mergeCell ref="A24:C24"/>
    <mergeCell ref="A3:A4"/>
    <mergeCell ref="A5:A7"/>
    <mergeCell ref="A8:A11"/>
    <mergeCell ref="B3:B4"/>
    <mergeCell ref="B5:B7"/>
    <mergeCell ref="B8:B11"/>
    <mergeCell ref="E3:E4"/>
    <mergeCell ref="E5:E7"/>
    <mergeCell ref="E8:E11"/>
    <mergeCell ref="L3:L4"/>
    <mergeCell ref="L5:L7"/>
    <mergeCell ref="L8:L11"/>
    <mergeCell ref="M3:M4"/>
    <mergeCell ref="M5:M7"/>
    <mergeCell ref="M8:M11"/>
    <mergeCell ref="N3:N4"/>
    <mergeCell ref="N5:N7"/>
    <mergeCell ref="N8:N11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7"/>
  <sheetViews>
    <sheetView zoomScale="55" zoomScaleNormal="55" workbookViewId="0">
      <pane xSplit="3" ySplit="1" topLeftCell="D14" activePane="bottomRight" state="frozen"/>
      <selection/>
      <selection pane="topRight"/>
      <selection pane="bottomLeft"/>
      <selection pane="bottomRight" activeCell="U14" sqref="U14"/>
    </sheetView>
  </sheetViews>
  <sheetFormatPr defaultColWidth="16.3833333333333" defaultRowHeight="18.75"/>
  <cols>
    <col min="1" max="1" width="14.25" style="203" customWidth="1"/>
    <col min="2" max="2" width="5.13333333333333" style="203" customWidth="1"/>
    <col min="3" max="3" width="36.8833333333333" style="83" customWidth="1"/>
    <col min="4" max="4" width="22.75" style="83" customWidth="1"/>
    <col min="5" max="5" width="19.5" style="83" customWidth="1"/>
    <col min="6" max="6" width="11.3833333333333" style="83" customWidth="1"/>
    <col min="7" max="8" width="13.25" style="83" customWidth="1"/>
    <col min="9" max="12" width="13.6333333333333" style="83" customWidth="1"/>
    <col min="13" max="16" width="12.8833333333333" style="83" customWidth="1"/>
    <col min="17" max="18" width="14.6333333333333" style="83" customWidth="1"/>
    <col min="19" max="20" width="15.25" style="83" customWidth="1"/>
    <col min="21" max="21" width="13.25" style="83" customWidth="1"/>
    <col min="22" max="16384" width="16.3833333333333" style="83"/>
  </cols>
  <sheetData>
    <row r="1" s="203" customFormat="1" ht="75" spans="1:21">
      <c r="A1" s="46" t="s">
        <v>3</v>
      </c>
      <c r="B1" s="46" t="s">
        <v>1</v>
      </c>
      <c r="C1" s="45" t="s">
        <v>53</v>
      </c>
      <c r="D1" s="45" t="s">
        <v>54</v>
      </c>
      <c r="E1" s="45" t="s">
        <v>55</v>
      </c>
      <c r="F1" s="45" t="s">
        <v>56</v>
      </c>
      <c r="G1" s="45" t="s">
        <v>4</v>
      </c>
      <c r="H1" s="45" t="s">
        <v>57</v>
      </c>
      <c r="I1" s="45" t="s">
        <v>6</v>
      </c>
      <c r="J1" s="45" t="s">
        <v>58</v>
      </c>
      <c r="K1" s="45" t="s">
        <v>7</v>
      </c>
      <c r="L1" s="45" t="s">
        <v>59</v>
      </c>
      <c r="M1" s="211" t="s">
        <v>8</v>
      </c>
      <c r="N1" s="211" t="s">
        <v>60</v>
      </c>
      <c r="O1" s="125" t="s">
        <v>9</v>
      </c>
      <c r="P1" s="45" t="s">
        <v>61</v>
      </c>
      <c r="Q1" s="46" t="s">
        <v>62</v>
      </c>
      <c r="R1" s="46" t="s">
        <v>63</v>
      </c>
      <c r="S1" s="46" t="s">
        <v>64</v>
      </c>
      <c r="T1" s="46" t="s">
        <v>65</v>
      </c>
      <c r="U1" s="46" t="s">
        <v>66</v>
      </c>
    </row>
    <row r="2" spans="1:21">
      <c r="A2" s="46" t="s">
        <v>26</v>
      </c>
      <c r="B2" s="46">
        <v>1</v>
      </c>
      <c r="C2" s="47" t="s">
        <v>516</v>
      </c>
      <c r="D2" s="48" t="s">
        <v>82</v>
      </c>
      <c r="E2" s="48" t="s">
        <v>517</v>
      </c>
      <c r="F2" s="48" t="s">
        <v>74</v>
      </c>
      <c r="G2" s="48"/>
      <c r="H2" s="48"/>
      <c r="I2" s="48"/>
      <c r="J2" s="48"/>
      <c r="K2" s="48"/>
      <c r="L2" s="48"/>
      <c r="M2" s="48">
        <v>21</v>
      </c>
      <c r="N2" s="48">
        <v>35</v>
      </c>
      <c r="O2" s="48"/>
      <c r="P2" s="7"/>
      <c r="Q2" s="16">
        <v>45170</v>
      </c>
      <c r="R2" s="16">
        <v>45596</v>
      </c>
      <c r="S2" s="18">
        <f t="shared" ref="S2:S36" si="0">DATEDIF(Q2,R2,"m")+1</f>
        <v>14</v>
      </c>
      <c r="T2" s="19">
        <f>(G2*H2+M2*N2)*S2/12</f>
        <v>857.5</v>
      </c>
      <c r="U2" s="48"/>
    </row>
    <row r="3" spans="1:21">
      <c r="A3" s="46" t="s">
        <v>26</v>
      </c>
      <c r="B3" s="46">
        <v>2</v>
      </c>
      <c r="C3" s="48" t="s">
        <v>518</v>
      </c>
      <c r="D3" s="48" t="s">
        <v>519</v>
      </c>
      <c r="E3" s="48" t="s">
        <v>520</v>
      </c>
      <c r="F3" s="48" t="s">
        <v>74</v>
      </c>
      <c r="G3" s="48"/>
      <c r="H3" s="48"/>
      <c r="I3" s="48"/>
      <c r="J3" s="48"/>
      <c r="K3" s="48"/>
      <c r="L3" s="48"/>
      <c r="M3" s="48">
        <v>18</v>
      </c>
      <c r="N3" s="48">
        <v>35</v>
      </c>
      <c r="O3" s="48"/>
      <c r="P3" s="7"/>
      <c r="Q3" s="16">
        <v>45170</v>
      </c>
      <c r="R3" s="16">
        <v>45596</v>
      </c>
      <c r="S3" s="18">
        <f t="shared" si="0"/>
        <v>14</v>
      </c>
      <c r="T3" s="19">
        <f t="shared" ref="T2:T35" si="1">(G3*H3+M3*N3)*S3/12</f>
        <v>735</v>
      </c>
      <c r="U3" s="48"/>
    </row>
    <row r="4" spans="1:21">
      <c r="A4" s="46" t="s">
        <v>26</v>
      </c>
      <c r="B4" s="46">
        <v>3</v>
      </c>
      <c r="C4" s="47" t="s">
        <v>521</v>
      </c>
      <c r="D4" s="48" t="s">
        <v>518</v>
      </c>
      <c r="E4" s="48" t="s">
        <v>519</v>
      </c>
      <c r="F4" s="48" t="s">
        <v>74</v>
      </c>
      <c r="G4" s="48">
        <v>0</v>
      </c>
      <c r="H4" s="48"/>
      <c r="I4" s="48">
        <v>0</v>
      </c>
      <c r="J4" s="48"/>
      <c r="K4" s="48"/>
      <c r="L4" s="48"/>
      <c r="M4" s="48">
        <v>61</v>
      </c>
      <c r="N4" s="48">
        <v>35</v>
      </c>
      <c r="O4" s="48"/>
      <c r="P4" s="7"/>
      <c r="Q4" s="16">
        <v>45170</v>
      </c>
      <c r="R4" s="16">
        <v>45596</v>
      </c>
      <c r="S4" s="18">
        <f t="shared" si="0"/>
        <v>14</v>
      </c>
      <c r="T4" s="19">
        <f t="shared" si="1"/>
        <v>2490.83333333333</v>
      </c>
      <c r="U4" s="48"/>
    </row>
    <row r="5" spans="1:21">
      <c r="A5" s="46" t="s">
        <v>26</v>
      </c>
      <c r="B5" s="46">
        <v>4</v>
      </c>
      <c r="C5" s="47" t="s">
        <v>522</v>
      </c>
      <c r="D5" s="48" t="s">
        <v>309</v>
      </c>
      <c r="E5" s="48" t="s">
        <v>523</v>
      </c>
      <c r="F5" s="48" t="s">
        <v>74</v>
      </c>
      <c r="G5" s="48">
        <v>0</v>
      </c>
      <c r="H5" s="48"/>
      <c r="I5" s="48">
        <v>0</v>
      </c>
      <c r="J5" s="48"/>
      <c r="K5" s="48"/>
      <c r="L5" s="48"/>
      <c r="M5" s="48">
        <v>106</v>
      </c>
      <c r="N5" s="48">
        <v>35</v>
      </c>
      <c r="O5" s="48"/>
      <c r="P5" s="7"/>
      <c r="Q5" s="16">
        <v>45170</v>
      </c>
      <c r="R5" s="16">
        <v>45596</v>
      </c>
      <c r="S5" s="18">
        <f t="shared" si="0"/>
        <v>14</v>
      </c>
      <c r="T5" s="19">
        <f t="shared" si="1"/>
        <v>4328.33333333333</v>
      </c>
      <c r="U5" s="48"/>
    </row>
    <row r="6" spans="1:21">
      <c r="A6" s="46" t="s">
        <v>26</v>
      </c>
      <c r="B6" s="46">
        <v>5</v>
      </c>
      <c r="C6" s="47" t="s">
        <v>524</v>
      </c>
      <c r="D6" s="48" t="s">
        <v>525</v>
      </c>
      <c r="E6" s="48" t="s">
        <v>526</v>
      </c>
      <c r="F6" s="48" t="s">
        <v>74</v>
      </c>
      <c r="G6" s="48">
        <v>0</v>
      </c>
      <c r="H6" s="48"/>
      <c r="I6" s="48">
        <v>0</v>
      </c>
      <c r="J6" s="48"/>
      <c r="K6" s="48"/>
      <c r="L6" s="48"/>
      <c r="M6" s="48">
        <v>47</v>
      </c>
      <c r="N6" s="48">
        <v>35</v>
      </c>
      <c r="O6" s="48"/>
      <c r="P6" s="7"/>
      <c r="Q6" s="16">
        <v>45170</v>
      </c>
      <c r="R6" s="16">
        <v>45596</v>
      </c>
      <c r="S6" s="18">
        <f t="shared" si="0"/>
        <v>14</v>
      </c>
      <c r="T6" s="19">
        <f t="shared" si="1"/>
        <v>1919.16666666667</v>
      </c>
      <c r="U6" s="48"/>
    </row>
    <row r="7" spans="1:21">
      <c r="A7" s="46" t="s">
        <v>26</v>
      </c>
      <c r="B7" s="46">
        <v>6</v>
      </c>
      <c r="C7" s="48" t="s">
        <v>521</v>
      </c>
      <c r="D7" s="48" t="s">
        <v>519</v>
      </c>
      <c r="E7" s="48" t="s">
        <v>525</v>
      </c>
      <c r="F7" s="48" t="s">
        <v>74</v>
      </c>
      <c r="G7" s="48"/>
      <c r="H7" s="48"/>
      <c r="I7" s="48"/>
      <c r="J7" s="48"/>
      <c r="K7" s="48"/>
      <c r="L7" s="48"/>
      <c r="M7" s="48">
        <v>127</v>
      </c>
      <c r="N7" s="48">
        <v>35</v>
      </c>
      <c r="O7" s="48"/>
      <c r="P7" s="7"/>
      <c r="Q7" s="16">
        <v>45170</v>
      </c>
      <c r="R7" s="16">
        <v>45596</v>
      </c>
      <c r="S7" s="18">
        <f t="shared" si="0"/>
        <v>14</v>
      </c>
      <c r="T7" s="19">
        <f t="shared" si="1"/>
        <v>5185.83333333333</v>
      </c>
      <c r="U7" s="48"/>
    </row>
    <row r="8" spans="1:21">
      <c r="A8" s="46" t="s">
        <v>26</v>
      </c>
      <c r="B8" s="46">
        <v>7</v>
      </c>
      <c r="C8" s="47" t="s">
        <v>518</v>
      </c>
      <c r="D8" s="48" t="s">
        <v>81</v>
      </c>
      <c r="E8" s="48" t="s">
        <v>519</v>
      </c>
      <c r="F8" s="48" t="s">
        <v>74</v>
      </c>
      <c r="G8" s="48">
        <v>0</v>
      </c>
      <c r="H8" s="48"/>
      <c r="I8" s="48">
        <v>0</v>
      </c>
      <c r="J8" s="48"/>
      <c r="K8" s="48"/>
      <c r="L8" s="48"/>
      <c r="M8" s="48">
        <v>100</v>
      </c>
      <c r="N8" s="48">
        <v>35</v>
      </c>
      <c r="O8" s="48"/>
      <c r="P8" s="7"/>
      <c r="Q8" s="16">
        <v>45170</v>
      </c>
      <c r="R8" s="16">
        <v>45596</v>
      </c>
      <c r="S8" s="18">
        <f t="shared" si="0"/>
        <v>14</v>
      </c>
      <c r="T8" s="19">
        <f t="shared" si="1"/>
        <v>4083.33333333333</v>
      </c>
      <c r="U8" s="48"/>
    </row>
    <row r="9" spans="1:21">
      <c r="A9" s="46" t="s">
        <v>26</v>
      </c>
      <c r="B9" s="46">
        <v>8</v>
      </c>
      <c r="C9" s="47" t="s">
        <v>527</v>
      </c>
      <c r="D9" s="48" t="s">
        <v>81</v>
      </c>
      <c r="E9" s="48" t="s">
        <v>103</v>
      </c>
      <c r="F9" s="48" t="s">
        <v>74</v>
      </c>
      <c r="G9" s="48">
        <v>0</v>
      </c>
      <c r="H9" s="48"/>
      <c r="I9" s="48">
        <v>0</v>
      </c>
      <c r="J9" s="48"/>
      <c r="K9" s="48"/>
      <c r="L9" s="48"/>
      <c r="M9" s="48">
        <v>216</v>
      </c>
      <c r="N9" s="48">
        <v>35</v>
      </c>
      <c r="O9" s="48"/>
      <c r="P9" s="7"/>
      <c r="Q9" s="16">
        <v>45170</v>
      </c>
      <c r="R9" s="16">
        <v>45596</v>
      </c>
      <c r="S9" s="18">
        <f t="shared" si="0"/>
        <v>14</v>
      </c>
      <c r="T9" s="19">
        <f t="shared" si="1"/>
        <v>8820</v>
      </c>
      <c r="U9" s="48"/>
    </row>
    <row r="10" spans="1:21">
      <c r="A10" s="46" t="s">
        <v>26</v>
      </c>
      <c r="B10" s="46">
        <v>9</v>
      </c>
      <c r="C10" s="47" t="s">
        <v>528</v>
      </c>
      <c r="D10" s="48" t="s">
        <v>82</v>
      </c>
      <c r="E10" s="48" t="s">
        <v>151</v>
      </c>
      <c r="F10" s="48" t="s">
        <v>74</v>
      </c>
      <c r="G10" s="48">
        <v>0</v>
      </c>
      <c r="H10" s="48"/>
      <c r="I10" s="48">
        <v>0</v>
      </c>
      <c r="J10" s="48"/>
      <c r="K10" s="48"/>
      <c r="L10" s="48"/>
      <c r="M10" s="48">
        <v>292</v>
      </c>
      <c r="N10" s="48">
        <v>35</v>
      </c>
      <c r="O10" s="48"/>
      <c r="P10" s="7"/>
      <c r="Q10" s="16">
        <v>45170</v>
      </c>
      <c r="R10" s="16">
        <v>45596</v>
      </c>
      <c r="S10" s="18">
        <f t="shared" si="0"/>
        <v>14</v>
      </c>
      <c r="T10" s="19">
        <f t="shared" si="1"/>
        <v>11923.3333333333</v>
      </c>
      <c r="U10" s="48"/>
    </row>
    <row r="11" spans="1:21">
      <c r="A11" s="46" t="s">
        <v>26</v>
      </c>
      <c r="B11" s="46">
        <v>10</v>
      </c>
      <c r="C11" s="47" t="s">
        <v>529</v>
      </c>
      <c r="D11" s="48"/>
      <c r="E11" s="48"/>
      <c r="F11" s="48" t="s">
        <v>70</v>
      </c>
      <c r="G11" s="48">
        <v>3105</v>
      </c>
      <c r="H11" s="48">
        <v>8</v>
      </c>
      <c r="I11" s="48">
        <v>0</v>
      </c>
      <c r="J11" s="48"/>
      <c r="K11" s="48"/>
      <c r="L11" s="48"/>
      <c r="M11" s="48">
        <v>0</v>
      </c>
      <c r="N11" s="48"/>
      <c r="O11" s="48"/>
      <c r="P11" s="7"/>
      <c r="Q11" s="16">
        <v>45170</v>
      </c>
      <c r="R11" s="16">
        <v>45596</v>
      </c>
      <c r="S11" s="18">
        <f t="shared" si="0"/>
        <v>14</v>
      </c>
      <c r="T11" s="19">
        <f t="shared" si="1"/>
        <v>28980</v>
      </c>
      <c r="U11" s="48"/>
    </row>
    <row r="12" spans="1:21">
      <c r="A12" s="46" t="s">
        <v>26</v>
      </c>
      <c r="B12" s="46">
        <v>11</v>
      </c>
      <c r="C12" s="47" t="s">
        <v>530</v>
      </c>
      <c r="D12" s="48"/>
      <c r="E12" s="48"/>
      <c r="F12" s="48" t="s">
        <v>70</v>
      </c>
      <c r="G12" s="48">
        <v>9163</v>
      </c>
      <c r="H12" s="48">
        <v>8</v>
      </c>
      <c r="I12" s="48">
        <v>0</v>
      </c>
      <c r="J12" s="48"/>
      <c r="K12" s="48"/>
      <c r="L12" s="48"/>
      <c r="M12" s="48">
        <v>0</v>
      </c>
      <c r="N12" s="48"/>
      <c r="O12" s="48"/>
      <c r="P12" s="7"/>
      <c r="Q12" s="16">
        <v>45170</v>
      </c>
      <c r="R12" s="16">
        <v>45596</v>
      </c>
      <c r="S12" s="18">
        <f t="shared" si="0"/>
        <v>14</v>
      </c>
      <c r="T12" s="19">
        <f t="shared" si="1"/>
        <v>85521.3333333333</v>
      </c>
      <c r="U12" s="48"/>
    </row>
    <row r="13" spans="1:21">
      <c r="A13" s="46" t="s">
        <v>26</v>
      </c>
      <c r="B13" s="46">
        <v>12</v>
      </c>
      <c r="C13" s="47" t="s">
        <v>531</v>
      </c>
      <c r="D13" s="48"/>
      <c r="E13" s="48"/>
      <c r="F13" s="48" t="s">
        <v>70</v>
      </c>
      <c r="G13" s="48">
        <v>6000</v>
      </c>
      <c r="H13" s="48">
        <v>8</v>
      </c>
      <c r="I13" s="48">
        <v>0</v>
      </c>
      <c r="J13" s="48"/>
      <c r="K13" s="48"/>
      <c r="L13" s="48"/>
      <c r="M13" s="48">
        <v>0</v>
      </c>
      <c r="N13" s="48"/>
      <c r="O13" s="48"/>
      <c r="P13" s="7"/>
      <c r="Q13" s="16">
        <v>45170</v>
      </c>
      <c r="R13" s="16">
        <v>45596</v>
      </c>
      <c r="S13" s="18">
        <f t="shared" si="0"/>
        <v>14</v>
      </c>
      <c r="T13" s="19">
        <f t="shared" si="1"/>
        <v>56000</v>
      </c>
      <c r="U13" s="48"/>
    </row>
    <row r="14" ht="56.25" spans="1:21">
      <c r="A14" s="46" t="s">
        <v>26</v>
      </c>
      <c r="B14" s="46">
        <v>13</v>
      </c>
      <c r="C14" s="47" t="s">
        <v>532</v>
      </c>
      <c r="D14" s="48"/>
      <c r="E14" s="48"/>
      <c r="F14" s="48" t="s">
        <v>70</v>
      </c>
      <c r="G14" s="48">
        <v>8500</v>
      </c>
      <c r="H14" s="48">
        <v>8</v>
      </c>
      <c r="I14" s="48">
        <v>0</v>
      </c>
      <c r="J14" s="48"/>
      <c r="K14" s="48"/>
      <c r="L14" s="48"/>
      <c r="M14" s="48">
        <v>0</v>
      </c>
      <c r="N14" s="48"/>
      <c r="O14" s="48"/>
      <c r="P14" s="7"/>
      <c r="Q14" s="16">
        <v>45170</v>
      </c>
      <c r="R14" s="16">
        <v>45596</v>
      </c>
      <c r="S14" s="18">
        <f t="shared" si="0"/>
        <v>14</v>
      </c>
      <c r="T14" s="19">
        <f t="shared" si="1"/>
        <v>79333.3333333333</v>
      </c>
      <c r="U14" s="48" t="s">
        <v>533</v>
      </c>
    </row>
    <row r="15" s="83" customFormat="1" spans="1:21">
      <c r="A15" s="46" t="s">
        <v>26</v>
      </c>
      <c r="B15" s="46">
        <v>14</v>
      </c>
      <c r="C15" s="47" t="s">
        <v>534</v>
      </c>
      <c r="D15" s="48"/>
      <c r="E15" s="48"/>
      <c r="F15" s="48" t="s">
        <v>70</v>
      </c>
      <c r="G15" s="48">
        <v>24000</v>
      </c>
      <c r="H15" s="48">
        <v>8</v>
      </c>
      <c r="I15" s="48">
        <v>0</v>
      </c>
      <c r="J15" s="48"/>
      <c r="K15" s="48"/>
      <c r="L15" s="48"/>
      <c r="M15" s="48">
        <v>0</v>
      </c>
      <c r="N15" s="48"/>
      <c r="O15" s="48"/>
      <c r="P15" s="7"/>
      <c r="Q15" s="16">
        <v>45170</v>
      </c>
      <c r="R15" s="16">
        <v>45596</v>
      </c>
      <c r="S15" s="18">
        <f t="shared" si="0"/>
        <v>14</v>
      </c>
      <c r="T15" s="19">
        <f t="shared" si="1"/>
        <v>224000</v>
      </c>
      <c r="U15" s="48"/>
    </row>
    <row r="16" spans="1:21">
      <c r="A16" s="46" t="s">
        <v>26</v>
      </c>
      <c r="B16" s="46">
        <v>15</v>
      </c>
      <c r="C16" s="47" t="s">
        <v>535</v>
      </c>
      <c r="D16" s="48"/>
      <c r="E16" s="48"/>
      <c r="F16" s="48" t="s">
        <v>74</v>
      </c>
      <c r="G16" s="204" t="s">
        <v>536</v>
      </c>
      <c r="H16" s="204" t="s">
        <v>441</v>
      </c>
      <c r="I16" s="48"/>
      <c r="J16" s="48"/>
      <c r="K16" s="48"/>
      <c r="L16" s="48"/>
      <c r="M16" s="48"/>
      <c r="N16" s="48"/>
      <c r="O16" s="48"/>
      <c r="P16" s="7"/>
      <c r="Q16" s="16">
        <v>45170</v>
      </c>
      <c r="R16" s="16">
        <v>45596</v>
      </c>
      <c r="S16" s="18">
        <f t="shared" si="0"/>
        <v>14</v>
      </c>
      <c r="T16" s="19">
        <f t="shared" si="1"/>
        <v>1925</v>
      </c>
      <c r="U16" s="48"/>
    </row>
    <row r="17" spans="1:21">
      <c r="A17" s="46" t="s">
        <v>26</v>
      </c>
      <c r="B17" s="46">
        <v>16</v>
      </c>
      <c r="C17" s="47" t="s">
        <v>537</v>
      </c>
      <c r="D17" s="48" t="s">
        <v>538</v>
      </c>
      <c r="E17" s="48"/>
      <c r="F17" s="48" t="s">
        <v>74</v>
      </c>
      <c r="G17" s="48">
        <v>4429</v>
      </c>
      <c r="H17" s="48">
        <v>6</v>
      </c>
      <c r="I17" s="48">
        <v>0</v>
      </c>
      <c r="J17" s="48"/>
      <c r="K17" s="48"/>
      <c r="L17" s="48"/>
      <c r="M17" s="48">
        <v>0</v>
      </c>
      <c r="N17" s="48"/>
      <c r="O17" s="48"/>
      <c r="P17" s="7"/>
      <c r="Q17" s="16">
        <v>45170</v>
      </c>
      <c r="R17" s="16">
        <v>45596</v>
      </c>
      <c r="S17" s="18">
        <f t="shared" si="0"/>
        <v>14</v>
      </c>
      <c r="T17" s="19">
        <f t="shared" si="1"/>
        <v>31003</v>
      </c>
      <c r="U17" s="48"/>
    </row>
    <row r="18" spans="1:21">
      <c r="A18" s="46" t="s">
        <v>26</v>
      </c>
      <c r="B18" s="46">
        <v>17</v>
      </c>
      <c r="C18" s="47" t="s">
        <v>539</v>
      </c>
      <c r="D18" s="48" t="s">
        <v>81</v>
      </c>
      <c r="E18" s="48"/>
      <c r="F18" s="48" t="s">
        <v>74</v>
      </c>
      <c r="G18" s="48">
        <v>3082</v>
      </c>
      <c r="H18" s="204" t="s">
        <v>441</v>
      </c>
      <c r="I18" s="48">
        <v>0</v>
      </c>
      <c r="J18" s="48"/>
      <c r="K18" s="48"/>
      <c r="L18" s="48"/>
      <c r="M18" s="48">
        <v>0</v>
      </c>
      <c r="N18" s="48"/>
      <c r="O18" s="48"/>
      <c r="P18" s="7"/>
      <c r="Q18" s="16">
        <v>45170</v>
      </c>
      <c r="R18" s="16">
        <v>45596</v>
      </c>
      <c r="S18" s="18">
        <f t="shared" si="0"/>
        <v>14</v>
      </c>
      <c r="T18" s="19">
        <f t="shared" si="1"/>
        <v>21574</v>
      </c>
      <c r="U18" s="48"/>
    </row>
    <row r="19" spans="1:21">
      <c r="A19" s="46" t="s">
        <v>26</v>
      </c>
      <c r="B19" s="46">
        <v>18</v>
      </c>
      <c r="C19" s="47" t="s">
        <v>540</v>
      </c>
      <c r="D19" s="48"/>
      <c r="E19" s="48"/>
      <c r="F19" s="48" t="s">
        <v>74</v>
      </c>
      <c r="G19" s="48">
        <v>0</v>
      </c>
      <c r="H19" s="48">
        <v>6</v>
      </c>
      <c r="I19" s="48">
        <v>0</v>
      </c>
      <c r="J19" s="48"/>
      <c r="K19" s="48"/>
      <c r="L19" s="48"/>
      <c r="M19" s="48">
        <v>0</v>
      </c>
      <c r="N19" s="48"/>
      <c r="O19" s="48"/>
      <c r="P19" s="7"/>
      <c r="Q19" s="16">
        <v>45170</v>
      </c>
      <c r="R19" s="16">
        <v>45596</v>
      </c>
      <c r="S19" s="18">
        <f t="shared" si="0"/>
        <v>14</v>
      </c>
      <c r="T19" s="19">
        <f t="shared" si="1"/>
        <v>0</v>
      </c>
      <c r="U19" s="48"/>
    </row>
    <row r="20" spans="1:21">
      <c r="A20" s="46" t="s">
        <v>26</v>
      </c>
      <c r="B20" s="46">
        <v>19</v>
      </c>
      <c r="C20" s="47" t="s">
        <v>541</v>
      </c>
      <c r="D20" s="85" t="s">
        <v>542</v>
      </c>
      <c r="E20" s="86"/>
      <c r="F20" s="48" t="s">
        <v>74</v>
      </c>
      <c r="G20" s="48">
        <v>3800</v>
      </c>
      <c r="H20" s="204" t="s">
        <v>441</v>
      </c>
      <c r="I20" s="48">
        <v>0</v>
      </c>
      <c r="J20" s="48"/>
      <c r="K20" s="48"/>
      <c r="L20" s="48"/>
      <c r="M20" s="48">
        <v>0</v>
      </c>
      <c r="N20" s="48"/>
      <c r="O20" s="48"/>
      <c r="P20" s="7"/>
      <c r="Q20" s="16">
        <v>45170</v>
      </c>
      <c r="R20" s="16">
        <v>45596</v>
      </c>
      <c r="S20" s="18">
        <f t="shared" si="0"/>
        <v>14</v>
      </c>
      <c r="T20" s="19">
        <f t="shared" si="1"/>
        <v>26600</v>
      </c>
      <c r="U20" s="48"/>
    </row>
    <row r="21" spans="1:21">
      <c r="A21" s="46" t="s">
        <v>26</v>
      </c>
      <c r="B21" s="46">
        <v>20</v>
      </c>
      <c r="C21" s="47" t="s">
        <v>543</v>
      </c>
      <c r="D21" s="85" t="s">
        <v>544</v>
      </c>
      <c r="E21" s="86"/>
      <c r="F21" s="48" t="s">
        <v>74</v>
      </c>
      <c r="G21" s="48">
        <v>3500</v>
      </c>
      <c r="H21" s="48">
        <v>6</v>
      </c>
      <c r="I21" s="48">
        <v>0</v>
      </c>
      <c r="J21" s="48"/>
      <c r="K21" s="48"/>
      <c r="L21" s="48"/>
      <c r="M21" s="48">
        <v>0</v>
      </c>
      <c r="N21" s="48"/>
      <c r="O21" s="48"/>
      <c r="P21" s="7"/>
      <c r="Q21" s="16">
        <v>45170</v>
      </c>
      <c r="R21" s="16">
        <v>45596</v>
      </c>
      <c r="S21" s="18">
        <f t="shared" si="0"/>
        <v>14</v>
      </c>
      <c r="T21" s="19">
        <f t="shared" si="1"/>
        <v>24500</v>
      </c>
      <c r="U21" s="48"/>
    </row>
    <row r="22" spans="1:21">
      <c r="A22" s="46" t="s">
        <v>26</v>
      </c>
      <c r="B22" s="46">
        <v>21</v>
      </c>
      <c r="C22" s="47" t="s">
        <v>545</v>
      </c>
      <c r="D22" s="85" t="s">
        <v>544</v>
      </c>
      <c r="E22" s="86"/>
      <c r="F22" s="48" t="s">
        <v>74</v>
      </c>
      <c r="G22" s="48">
        <v>2700</v>
      </c>
      <c r="H22" s="204" t="s">
        <v>441</v>
      </c>
      <c r="I22" s="48">
        <v>0</v>
      </c>
      <c r="J22" s="48"/>
      <c r="K22" s="48"/>
      <c r="L22" s="48"/>
      <c r="M22" s="48">
        <v>0</v>
      </c>
      <c r="N22" s="48"/>
      <c r="O22" s="48"/>
      <c r="P22" s="7"/>
      <c r="Q22" s="16">
        <v>45170</v>
      </c>
      <c r="R22" s="16">
        <v>45596</v>
      </c>
      <c r="S22" s="18">
        <f t="shared" si="0"/>
        <v>14</v>
      </c>
      <c r="T22" s="19">
        <f t="shared" si="1"/>
        <v>18900</v>
      </c>
      <c r="U22" s="48"/>
    </row>
    <row r="23" spans="1:21">
      <c r="A23" s="46" t="s">
        <v>26</v>
      </c>
      <c r="B23" s="46">
        <v>22</v>
      </c>
      <c r="C23" s="47" t="s">
        <v>546</v>
      </c>
      <c r="D23" s="85" t="s">
        <v>547</v>
      </c>
      <c r="E23" s="86"/>
      <c r="F23" s="48" t="s">
        <v>74</v>
      </c>
      <c r="G23" s="48">
        <v>2550</v>
      </c>
      <c r="H23" s="48">
        <v>6</v>
      </c>
      <c r="I23" s="48">
        <v>0</v>
      </c>
      <c r="J23" s="48"/>
      <c r="K23" s="48"/>
      <c r="L23" s="48"/>
      <c r="M23" s="48">
        <v>0</v>
      </c>
      <c r="N23" s="48"/>
      <c r="O23" s="48"/>
      <c r="P23" s="7"/>
      <c r="Q23" s="16">
        <v>45170</v>
      </c>
      <c r="R23" s="16">
        <v>45596</v>
      </c>
      <c r="S23" s="18">
        <f t="shared" si="0"/>
        <v>14</v>
      </c>
      <c r="T23" s="19">
        <f t="shared" si="1"/>
        <v>17850</v>
      </c>
      <c r="U23" s="48"/>
    </row>
    <row r="24" spans="1:21">
      <c r="A24" s="45" t="s">
        <v>26</v>
      </c>
      <c r="B24" s="46">
        <v>23</v>
      </c>
      <c r="C24" s="47" t="s">
        <v>548</v>
      </c>
      <c r="D24" s="85" t="s">
        <v>549</v>
      </c>
      <c r="E24" s="86"/>
      <c r="F24" s="48" t="s">
        <v>74</v>
      </c>
      <c r="G24" s="48">
        <v>794</v>
      </c>
      <c r="H24" s="204" t="s">
        <v>441</v>
      </c>
      <c r="I24" s="48"/>
      <c r="J24" s="48"/>
      <c r="K24" s="48"/>
      <c r="L24" s="48"/>
      <c r="M24" s="48"/>
      <c r="N24" s="48"/>
      <c r="O24" s="48"/>
      <c r="P24" s="7"/>
      <c r="Q24" s="16">
        <v>45170</v>
      </c>
      <c r="R24" s="16">
        <v>45596</v>
      </c>
      <c r="S24" s="18">
        <f t="shared" si="0"/>
        <v>14</v>
      </c>
      <c r="T24" s="19">
        <f t="shared" si="1"/>
        <v>5558</v>
      </c>
      <c r="U24" s="48"/>
    </row>
    <row r="25" spans="1:21">
      <c r="A25" s="45" t="s">
        <v>26</v>
      </c>
      <c r="B25" s="46">
        <v>24</v>
      </c>
      <c r="C25" s="47" t="s">
        <v>550</v>
      </c>
      <c r="D25" s="48"/>
      <c r="E25" s="48"/>
      <c r="F25" s="48" t="s">
        <v>70</v>
      </c>
      <c r="G25" s="48">
        <v>4800</v>
      </c>
      <c r="H25" s="48">
        <v>8</v>
      </c>
      <c r="I25" s="48"/>
      <c r="J25" s="48"/>
      <c r="K25" s="48"/>
      <c r="L25" s="48"/>
      <c r="M25" s="48"/>
      <c r="N25" s="48"/>
      <c r="O25" s="48"/>
      <c r="P25" s="7"/>
      <c r="Q25" s="16">
        <v>45170</v>
      </c>
      <c r="R25" s="16">
        <v>45596</v>
      </c>
      <c r="S25" s="18">
        <f t="shared" si="0"/>
        <v>14</v>
      </c>
      <c r="T25" s="19">
        <f t="shared" si="1"/>
        <v>44800</v>
      </c>
      <c r="U25" s="48"/>
    </row>
    <row r="26" s="83" customFormat="1" spans="1:21">
      <c r="A26" s="45" t="s">
        <v>26</v>
      </c>
      <c r="B26" s="46">
        <v>26</v>
      </c>
      <c r="C26" s="48" t="s">
        <v>551</v>
      </c>
      <c r="D26" s="48" t="s">
        <v>81</v>
      </c>
      <c r="E26" s="48" t="s">
        <v>552</v>
      </c>
      <c r="F26" s="48" t="s">
        <v>70</v>
      </c>
      <c r="G26" s="48">
        <v>8100</v>
      </c>
      <c r="H26" s="48">
        <v>8</v>
      </c>
      <c r="I26" s="46"/>
      <c r="J26" s="46"/>
      <c r="K26" s="46"/>
      <c r="L26" s="46"/>
      <c r="M26" s="46"/>
      <c r="N26" s="46"/>
      <c r="O26" s="46"/>
      <c r="P26" s="46"/>
      <c r="Q26" s="75">
        <v>44866</v>
      </c>
      <c r="R26" s="16">
        <v>45596</v>
      </c>
      <c r="S26" s="18">
        <f t="shared" si="0"/>
        <v>24</v>
      </c>
      <c r="T26" s="19">
        <f t="shared" si="1"/>
        <v>129600</v>
      </c>
      <c r="U26" s="46"/>
    </row>
    <row r="27" s="83" customFormat="1" spans="1:21">
      <c r="A27" s="45" t="s">
        <v>26</v>
      </c>
      <c r="B27" s="46">
        <v>27</v>
      </c>
      <c r="C27" s="48" t="s">
        <v>168</v>
      </c>
      <c r="D27" s="48" t="s">
        <v>151</v>
      </c>
      <c r="E27" s="48" t="s">
        <v>103</v>
      </c>
      <c r="F27" s="48" t="s">
        <v>70</v>
      </c>
      <c r="G27" s="48">
        <v>3900</v>
      </c>
      <c r="H27" s="48">
        <v>8</v>
      </c>
      <c r="I27" s="46"/>
      <c r="J27" s="46"/>
      <c r="K27" s="46"/>
      <c r="L27" s="46"/>
      <c r="M27" s="46"/>
      <c r="N27" s="46"/>
      <c r="O27" s="46"/>
      <c r="P27" s="46"/>
      <c r="Q27" s="75">
        <v>44866</v>
      </c>
      <c r="R27" s="16">
        <v>45596</v>
      </c>
      <c r="S27" s="18">
        <f t="shared" si="0"/>
        <v>24</v>
      </c>
      <c r="T27" s="19">
        <f t="shared" si="1"/>
        <v>62400</v>
      </c>
      <c r="U27" s="46"/>
    </row>
    <row r="28" s="83" customFormat="1" spans="1:21">
      <c r="A28" s="45" t="s">
        <v>26</v>
      </c>
      <c r="B28" s="46">
        <v>28</v>
      </c>
      <c r="C28" s="48" t="s">
        <v>161</v>
      </c>
      <c r="D28" s="48" t="s">
        <v>81</v>
      </c>
      <c r="E28" s="48" t="s">
        <v>103</v>
      </c>
      <c r="F28" s="48" t="s">
        <v>70</v>
      </c>
      <c r="G28" s="48">
        <v>700</v>
      </c>
      <c r="H28" s="48">
        <v>8</v>
      </c>
      <c r="I28" s="46"/>
      <c r="J28" s="46"/>
      <c r="K28" s="46"/>
      <c r="L28" s="46"/>
      <c r="M28" s="46"/>
      <c r="N28" s="46"/>
      <c r="O28" s="46"/>
      <c r="P28" s="46"/>
      <c r="Q28" s="75">
        <v>44866</v>
      </c>
      <c r="R28" s="16">
        <v>45596</v>
      </c>
      <c r="S28" s="18">
        <f t="shared" si="0"/>
        <v>24</v>
      </c>
      <c r="T28" s="19">
        <f t="shared" si="1"/>
        <v>11200</v>
      </c>
      <c r="U28" s="46"/>
    </row>
    <row r="29" ht="37.5" spans="1:21">
      <c r="A29" s="45" t="s">
        <v>26</v>
      </c>
      <c r="B29" s="46">
        <v>29</v>
      </c>
      <c r="C29" s="48" t="s">
        <v>452</v>
      </c>
      <c r="D29" s="85" t="s">
        <v>532</v>
      </c>
      <c r="E29" s="86"/>
      <c r="F29" s="48" t="s">
        <v>74</v>
      </c>
      <c r="G29" s="48">
        <v>3546</v>
      </c>
      <c r="H29" s="48">
        <v>6</v>
      </c>
      <c r="I29" s="46"/>
      <c r="J29" s="46"/>
      <c r="K29" s="46"/>
      <c r="L29" s="46"/>
      <c r="M29" s="48">
        <v>47</v>
      </c>
      <c r="N29" s="48">
        <v>35</v>
      </c>
      <c r="O29" s="48"/>
      <c r="P29" s="48"/>
      <c r="Q29" s="75">
        <v>44774</v>
      </c>
      <c r="R29" s="16">
        <v>45596</v>
      </c>
      <c r="S29" s="18">
        <f t="shared" si="0"/>
        <v>27</v>
      </c>
      <c r="T29" s="19">
        <f t="shared" si="1"/>
        <v>51572.25</v>
      </c>
      <c r="U29" s="46"/>
    </row>
    <row r="30" s="83" customFormat="1" spans="1:21">
      <c r="A30" s="45" t="s">
        <v>26</v>
      </c>
      <c r="B30" s="46">
        <v>30</v>
      </c>
      <c r="C30" s="18" t="s">
        <v>553</v>
      </c>
      <c r="D30" s="48" t="s">
        <v>309</v>
      </c>
      <c r="E30" s="48" t="s">
        <v>554</v>
      </c>
      <c r="F30" s="48" t="s">
        <v>74</v>
      </c>
      <c r="G30" s="48"/>
      <c r="H30" s="48"/>
      <c r="I30" s="46"/>
      <c r="J30" s="46"/>
      <c r="K30" s="46"/>
      <c r="L30" s="46"/>
      <c r="M30" s="48">
        <v>4</v>
      </c>
      <c r="N30" s="48">
        <v>35</v>
      </c>
      <c r="O30" s="48"/>
      <c r="P30" s="48"/>
      <c r="Q30" s="75">
        <v>44866</v>
      </c>
      <c r="R30" s="16">
        <v>45596</v>
      </c>
      <c r="S30" s="18">
        <f t="shared" si="0"/>
        <v>24</v>
      </c>
      <c r="T30" s="19">
        <f t="shared" si="1"/>
        <v>280</v>
      </c>
      <c r="U30" s="46"/>
    </row>
    <row r="31" s="83" customFormat="1" spans="1:21">
      <c r="A31" s="45" t="s">
        <v>26</v>
      </c>
      <c r="B31" s="46">
        <v>31</v>
      </c>
      <c r="C31" s="18" t="s">
        <v>555</v>
      </c>
      <c r="D31" s="48" t="s">
        <v>556</v>
      </c>
      <c r="E31" s="48" t="s">
        <v>518</v>
      </c>
      <c r="F31" s="48" t="s">
        <v>74</v>
      </c>
      <c r="G31" s="48"/>
      <c r="H31" s="48"/>
      <c r="I31" s="46"/>
      <c r="J31" s="46"/>
      <c r="K31" s="46"/>
      <c r="L31" s="46"/>
      <c r="M31" s="48">
        <v>13</v>
      </c>
      <c r="N31" s="48">
        <v>35</v>
      </c>
      <c r="O31" s="48"/>
      <c r="P31" s="48"/>
      <c r="Q31" s="75">
        <v>44866</v>
      </c>
      <c r="R31" s="16">
        <v>45596</v>
      </c>
      <c r="S31" s="18">
        <f t="shared" si="0"/>
        <v>24</v>
      </c>
      <c r="T31" s="19">
        <f t="shared" si="1"/>
        <v>910</v>
      </c>
      <c r="U31" s="46"/>
    </row>
    <row r="32" s="83" customFormat="1" spans="1:21">
      <c r="A32" s="45" t="s">
        <v>26</v>
      </c>
      <c r="B32" s="46">
        <v>32</v>
      </c>
      <c r="C32" s="48" t="s">
        <v>151</v>
      </c>
      <c r="D32" s="48" t="s">
        <v>129</v>
      </c>
      <c r="E32" s="48" t="s">
        <v>168</v>
      </c>
      <c r="F32" s="48" t="s">
        <v>70</v>
      </c>
      <c r="G32" s="48">
        <v>25635</v>
      </c>
      <c r="H32" s="48">
        <v>8</v>
      </c>
      <c r="I32" s="46"/>
      <c r="J32" s="46"/>
      <c r="K32" s="46"/>
      <c r="L32" s="46"/>
      <c r="M32" s="46"/>
      <c r="N32" s="46"/>
      <c r="O32" s="46"/>
      <c r="P32" s="46"/>
      <c r="Q32" s="75">
        <v>44866</v>
      </c>
      <c r="R32" s="16">
        <v>45596</v>
      </c>
      <c r="S32" s="18">
        <f t="shared" si="0"/>
        <v>24</v>
      </c>
      <c r="T32" s="19">
        <f t="shared" si="1"/>
        <v>410160</v>
      </c>
      <c r="U32" s="46"/>
    </row>
    <row r="33" s="83" customFormat="1" spans="1:21">
      <c r="A33" s="45" t="s">
        <v>26</v>
      </c>
      <c r="B33" s="46">
        <v>32</v>
      </c>
      <c r="C33" s="48" t="s">
        <v>151</v>
      </c>
      <c r="D33" s="205"/>
      <c r="E33" s="86"/>
      <c r="F33" s="48" t="s">
        <v>70</v>
      </c>
      <c r="G33" s="48">
        <v>31800</v>
      </c>
      <c r="H33" s="48">
        <v>8</v>
      </c>
      <c r="I33" s="46"/>
      <c r="J33" s="46"/>
      <c r="K33" s="46"/>
      <c r="L33" s="46"/>
      <c r="M33" s="46"/>
      <c r="N33" s="46"/>
      <c r="O33" s="46"/>
      <c r="P33" s="46"/>
      <c r="Q33" s="75">
        <v>44866</v>
      </c>
      <c r="R33" s="16">
        <v>45596</v>
      </c>
      <c r="S33" s="18">
        <f t="shared" si="0"/>
        <v>24</v>
      </c>
      <c r="T33" s="19">
        <f t="shared" si="1"/>
        <v>508800</v>
      </c>
      <c r="U33" s="46"/>
    </row>
    <row r="34" s="83" customFormat="1" ht="37.5" spans="1:21">
      <c r="A34" s="45" t="s">
        <v>26</v>
      </c>
      <c r="B34" s="46">
        <v>33</v>
      </c>
      <c r="C34" s="48" t="s">
        <v>557</v>
      </c>
      <c r="D34" s="85" t="s">
        <v>558</v>
      </c>
      <c r="E34" s="86"/>
      <c r="F34" s="48" t="s">
        <v>70</v>
      </c>
      <c r="G34" s="48">
        <v>1461</v>
      </c>
      <c r="H34" s="48">
        <v>8</v>
      </c>
      <c r="I34" s="46"/>
      <c r="J34" s="46"/>
      <c r="K34" s="46"/>
      <c r="L34" s="46"/>
      <c r="M34" s="46">
        <v>136</v>
      </c>
      <c r="N34" s="48">
        <v>35</v>
      </c>
      <c r="O34" s="46"/>
      <c r="P34" s="46"/>
      <c r="Q34" s="75">
        <v>44866</v>
      </c>
      <c r="R34" s="16">
        <v>45596</v>
      </c>
      <c r="S34" s="18">
        <f t="shared" si="0"/>
        <v>24</v>
      </c>
      <c r="T34" s="19">
        <f t="shared" si="1"/>
        <v>32896</v>
      </c>
      <c r="U34" s="46"/>
    </row>
    <row r="35" s="83" customFormat="1" ht="40.5" spans="1:21">
      <c r="A35" s="45" t="s">
        <v>26</v>
      </c>
      <c r="B35" s="46">
        <v>34</v>
      </c>
      <c r="C35" s="206" t="s">
        <v>559</v>
      </c>
      <c r="D35" s="85" t="s">
        <v>560</v>
      </c>
      <c r="E35" s="86"/>
      <c r="F35" s="48" t="s">
        <v>70</v>
      </c>
      <c r="G35" s="48">
        <v>6524</v>
      </c>
      <c r="H35" s="48">
        <v>8</v>
      </c>
      <c r="I35" s="46"/>
      <c r="J35" s="46"/>
      <c r="K35" s="46"/>
      <c r="L35" s="46"/>
      <c r="M35" s="46">
        <v>267</v>
      </c>
      <c r="N35" s="48">
        <v>35</v>
      </c>
      <c r="O35" s="46"/>
      <c r="P35" s="46"/>
      <c r="Q35" s="75">
        <v>44866</v>
      </c>
      <c r="R35" s="16">
        <v>45596</v>
      </c>
      <c r="S35" s="18">
        <f t="shared" si="0"/>
        <v>24</v>
      </c>
      <c r="T35" s="19">
        <f t="shared" si="1"/>
        <v>123074</v>
      </c>
      <c r="U35" s="46"/>
    </row>
    <row r="36" s="83" customFormat="1" ht="75" spans="1:21">
      <c r="A36" s="45" t="s">
        <v>26</v>
      </c>
      <c r="B36" s="46">
        <v>35</v>
      </c>
      <c r="C36" s="207" t="s">
        <v>181</v>
      </c>
      <c r="D36" s="208"/>
      <c r="E36" s="209"/>
      <c r="F36" s="11" t="s">
        <v>70</v>
      </c>
      <c r="G36" s="189">
        <v>15000</v>
      </c>
      <c r="H36" s="210">
        <v>8</v>
      </c>
      <c r="I36" s="210"/>
      <c r="J36" s="210"/>
      <c r="K36" s="210"/>
      <c r="L36" s="210"/>
      <c r="M36" s="210"/>
      <c r="N36" s="210"/>
      <c r="O36" s="210"/>
      <c r="P36" s="210"/>
      <c r="Q36" s="121">
        <v>44866</v>
      </c>
      <c r="R36" s="121">
        <v>45596</v>
      </c>
      <c r="S36" s="22">
        <f t="shared" si="0"/>
        <v>24</v>
      </c>
      <c r="T36" s="93">
        <f>(G36*H36+I36*J36+K36*L36+M36*N36+O36*P36)*S36/12</f>
        <v>240000</v>
      </c>
      <c r="U36" s="18" t="s">
        <v>182</v>
      </c>
    </row>
    <row r="37" spans="1:21">
      <c r="A37" s="45"/>
      <c r="B37" s="89" t="s">
        <v>51</v>
      </c>
      <c r="C37" s="90"/>
      <c r="D37" s="90"/>
      <c r="E37" s="91"/>
      <c r="F37" s="46"/>
      <c r="G37" s="46">
        <f>SUM(G2:G36)</f>
        <v>173089</v>
      </c>
      <c r="H37" s="46"/>
      <c r="I37" s="46">
        <f>SUM(I2:I35)</f>
        <v>0</v>
      </c>
      <c r="J37" s="46"/>
      <c r="K37" s="46">
        <f>SUM(K2:K35)</f>
        <v>0</v>
      </c>
      <c r="L37" s="46"/>
      <c r="M37" s="46">
        <f>SUM(M2:M35)</f>
        <v>1455</v>
      </c>
      <c r="N37" s="46"/>
      <c r="O37" s="46">
        <f>SUM(O2:O35)</f>
        <v>0</v>
      </c>
      <c r="P37" s="46"/>
      <c r="Q37" s="46"/>
      <c r="R37" s="46"/>
      <c r="S37" s="46"/>
      <c r="T37" s="46">
        <f>SUM(T2:T36)</f>
        <v>2277780.25</v>
      </c>
      <c r="U37" s="46"/>
    </row>
  </sheetData>
  <autoFilter ref="A1:U37">
    <extLst/>
  </autoFilter>
  <mergeCells count="10">
    <mergeCell ref="D20:E20"/>
    <mergeCell ref="D21:E21"/>
    <mergeCell ref="D22:E22"/>
    <mergeCell ref="D23:E23"/>
    <mergeCell ref="D24:E24"/>
    <mergeCell ref="D29:E29"/>
    <mergeCell ref="D34:E34"/>
    <mergeCell ref="D35:E35"/>
    <mergeCell ref="D36:E36"/>
    <mergeCell ref="B37:E37"/>
  </mergeCells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5"/>
  <sheetViews>
    <sheetView tabSelected="1" zoomScale="70" zoomScaleNormal="70" workbookViewId="0">
      <pane xSplit="3" ySplit="1" topLeftCell="F8" activePane="bottomRight" state="frozen"/>
      <selection/>
      <selection pane="topRight"/>
      <selection pane="bottomLeft"/>
      <selection pane="bottomRight" activeCell="S16" sqref="S16"/>
    </sheetView>
  </sheetViews>
  <sheetFormatPr defaultColWidth="16.3833333333333" defaultRowHeight="13.5"/>
  <cols>
    <col min="1" max="1" width="14.25" style="58" customWidth="1"/>
    <col min="2" max="2" width="5.13333333333333" style="58" customWidth="1"/>
    <col min="3" max="3" width="22.9333333333333" style="59" customWidth="1"/>
    <col min="4" max="5" width="18.175" style="59" customWidth="1"/>
    <col min="6" max="6" width="11.3833333333333" style="59" customWidth="1"/>
    <col min="7" max="8" width="13.25" style="59" customWidth="1"/>
    <col min="9" max="12" width="13.6333333333333" style="59" customWidth="1"/>
    <col min="13" max="16" width="12.8833333333333" style="59" customWidth="1"/>
    <col min="17" max="18" width="15.35" style="59" customWidth="1"/>
    <col min="19" max="19" width="13.9833333333333" style="59" customWidth="1"/>
    <col min="20" max="20" width="19.1" style="59" customWidth="1"/>
    <col min="21" max="21" width="13.25" style="59" customWidth="1"/>
    <col min="22" max="16384" width="16.3833333333333" style="59"/>
  </cols>
  <sheetData>
    <row r="1" s="58" customFormat="1" ht="75" spans="1:21">
      <c r="A1" s="39" t="s">
        <v>3</v>
      </c>
      <c r="B1" s="39" t="s">
        <v>1</v>
      </c>
      <c r="C1" s="39" t="s">
        <v>53</v>
      </c>
      <c r="D1" s="39" t="s">
        <v>54</v>
      </c>
      <c r="E1" s="39" t="s">
        <v>55</v>
      </c>
      <c r="F1" s="39" t="s">
        <v>56</v>
      </c>
      <c r="G1" s="46" t="s">
        <v>4</v>
      </c>
      <c r="H1" s="46" t="s">
        <v>57</v>
      </c>
      <c r="I1" s="46" t="s">
        <v>6</v>
      </c>
      <c r="J1" s="46" t="s">
        <v>58</v>
      </c>
      <c r="K1" s="46" t="s">
        <v>7</v>
      </c>
      <c r="L1" s="46" t="s">
        <v>59</v>
      </c>
      <c r="M1" s="125" t="s">
        <v>8</v>
      </c>
      <c r="N1" s="125" t="s">
        <v>60</v>
      </c>
      <c r="O1" s="125" t="s">
        <v>9</v>
      </c>
      <c r="P1" s="46" t="s">
        <v>61</v>
      </c>
      <c r="Q1" s="46" t="s">
        <v>62</v>
      </c>
      <c r="R1" s="46" t="s">
        <v>63</v>
      </c>
      <c r="S1" s="46" t="s">
        <v>64</v>
      </c>
      <c r="T1" s="46" t="s">
        <v>65</v>
      </c>
      <c r="U1" s="39" t="s">
        <v>66</v>
      </c>
    </row>
    <row r="2" s="59" customFormat="1" ht="18.75" spans="1:21">
      <c r="A2" s="39" t="s">
        <v>561</v>
      </c>
      <c r="B2" s="39">
        <v>1</v>
      </c>
      <c r="C2" s="42" t="s">
        <v>562</v>
      </c>
      <c r="D2" s="43" t="s">
        <v>563</v>
      </c>
      <c r="E2" s="44"/>
      <c r="F2" s="42" t="s">
        <v>74</v>
      </c>
      <c r="G2" s="42">
        <v>5889</v>
      </c>
      <c r="H2" s="42">
        <v>6</v>
      </c>
      <c r="I2" s="42"/>
      <c r="J2" s="42"/>
      <c r="K2" s="42"/>
      <c r="L2" s="42"/>
      <c r="M2" s="42"/>
      <c r="N2" s="42"/>
      <c r="O2" s="42"/>
      <c r="P2" s="4"/>
      <c r="Q2" s="193">
        <v>45170</v>
      </c>
      <c r="R2" s="103">
        <v>45596</v>
      </c>
      <c r="S2" s="104">
        <f t="shared" ref="S2:S24" si="0">DATEDIF(Q2,R2,"m")+1</f>
        <v>14</v>
      </c>
      <c r="T2" s="105">
        <f t="shared" ref="T2:T24" si="1">(G2*H2+I2*J2+K2*L2+M2*N2+O2*P2)*S2/12</f>
        <v>41223</v>
      </c>
      <c r="U2" s="42"/>
    </row>
    <row r="3" s="59" customFormat="1" ht="18.75" spans="1:21">
      <c r="A3" s="39" t="s">
        <v>561</v>
      </c>
      <c r="B3" s="39">
        <v>2</v>
      </c>
      <c r="C3" s="42" t="s">
        <v>564</v>
      </c>
      <c r="D3" s="42" t="s">
        <v>565</v>
      </c>
      <c r="E3" s="42" t="s">
        <v>566</v>
      </c>
      <c r="F3" s="42" t="s">
        <v>70</v>
      </c>
      <c r="G3" s="42">
        <v>113868</v>
      </c>
      <c r="H3" s="42">
        <v>8</v>
      </c>
      <c r="I3" s="42">
        <v>0</v>
      </c>
      <c r="J3" s="42"/>
      <c r="K3" s="42"/>
      <c r="L3" s="42"/>
      <c r="M3" s="42">
        <v>0</v>
      </c>
      <c r="N3" s="42">
        <v>35</v>
      </c>
      <c r="O3" s="42"/>
      <c r="P3" s="4"/>
      <c r="Q3" s="193">
        <v>45170</v>
      </c>
      <c r="R3" s="103">
        <v>45596</v>
      </c>
      <c r="S3" s="104">
        <f t="shared" si="0"/>
        <v>14</v>
      </c>
      <c r="T3" s="105">
        <f t="shared" si="1"/>
        <v>1062768</v>
      </c>
      <c r="U3" s="42"/>
    </row>
    <row r="4" s="59" customFormat="1" ht="18.75" spans="1:21">
      <c r="A4" s="39" t="s">
        <v>561</v>
      </c>
      <c r="B4" s="39">
        <v>3</v>
      </c>
      <c r="C4" s="42" t="s">
        <v>567</v>
      </c>
      <c r="D4" s="43" t="s">
        <v>568</v>
      </c>
      <c r="E4" s="44"/>
      <c r="F4" s="42" t="s">
        <v>70</v>
      </c>
      <c r="G4" s="42">
        <v>0</v>
      </c>
      <c r="H4" s="42"/>
      <c r="I4" s="42">
        <v>0</v>
      </c>
      <c r="J4" s="42"/>
      <c r="K4" s="42"/>
      <c r="L4" s="42"/>
      <c r="M4" s="42">
        <v>238</v>
      </c>
      <c r="N4" s="42">
        <v>35</v>
      </c>
      <c r="O4" s="42"/>
      <c r="P4" s="4"/>
      <c r="Q4" s="193">
        <v>45170</v>
      </c>
      <c r="R4" s="103">
        <v>45596</v>
      </c>
      <c r="S4" s="104">
        <f t="shared" si="0"/>
        <v>14</v>
      </c>
      <c r="T4" s="105">
        <f t="shared" si="1"/>
        <v>9718.33333333333</v>
      </c>
      <c r="U4" s="42"/>
    </row>
    <row r="5" s="59" customFormat="1" ht="18.75" spans="1:21">
      <c r="A5" s="39" t="s">
        <v>561</v>
      </c>
      <c r="B5" s="39">
        <v>4</v>
      </c>
      <c r="C5" s="42" t="s">
        <v>569</v>
      </c>
      <c r="D5" s="42" t="s">
        <v>570</v>
      </c>
      <c r="E5" s="42" t="s">
        <v>571</v>
      </c>
      <c r="F5" s="42" t="s">
        <v>70</v>
      </c>
      <c r="G5" s="42">
        <v>4100</v>
      </c>
      <c r="H5" s="42">
        <v>8</v>
      </c>
      <c r="I5" s="42">
        <v>209</v>
      </c>
      <c r="J5" s="42">
        <v>378</v>
      </c>
      <c r="K5" s="42"/>
      <c r="L5" s="42"/>
      <c r="M5" s="42">
        <v>199</v>
      </c>
      <c r="N5" s="42">
        <v>35</v>
      </c>
      <c r="O5" s="42"/>
      <c r="P5" s="4"/>
      <c r="Q5" s="193">
        <v>45170</v>
      </c>
      <c r="R5" s="103">
        <v>45596</v>
      </c>
      <c r="S5" s="104">
        <f t="shared" si="0"/>
        <v>14</v>
      </c>
      <c r="T5" s="105">
        <f t="shared" si="1"/>
        <v>138561.5</v>
      </c>
      <c r="U5" s="42"/>
    </row>
    <row r="6" s="59" customFormat="1" ht="18.75" spans="1:21">
      <c r="A6" s="39" t="s">
        <v>561</v>
      </c>
      <c r="B6" s="39">
        <v>5</v>
      </c>
      <c r="C6" s="42" t="s">
        <v>572</v>
      </c>
      <c r="D6" s="42" t="s">
        <v>573</v>
      </c>
      <c r="E6" s="42" t="s">
        <v>574</v>
      </c>
      <c r="F6" s="42" t="s">
        <v>70</v>
      </c>
      <c r="G6" s="42">
        <v>13018</v>
      </c>
      <c r="H6" s="42">
        <v>8</v>
      </c>
      <c r="I6" s="42">
        <v>100</v>
      </c>
      <c r="J6" s="42">
        <v>378</v>
      </c>
      <c r="K6" s="42"/>
      <c r="L6" s="42"/>
      <c r="M6" s="42">
        <v>334</v>
      </c>
      <c r="N6" s="42">
        <v>35</v>
      </c>
      <c r="O6" s="42"/>
      <c r="P6" s="4"/>
      <c r="Q6" s="193">
        <v>45170</v>
      </c>
      <c r="R6" s="103">
        <v>45596</v>
      </c>
      <c r="S6" s="104">
        <f t="shared" si="0"/>
        <v>14</v>
      </c>
      <c r="T6" s="105">
        <f t="shared" si="1"/>
        <v>179239.666666667</v>
      </c>
      <c r="U6" s="42"/>
    </row>
    <row r="7" s="58" customFormat="1" ht="18.75" spans="1:21">
      <c r="A7" s="182" t="s">
        <v>561</v>
      </c>
      <c r="B7" s="39">
        <v>6</v>
      </c>
      <c r="C7" s="183" t="s">
        <v>575</v>
      </c>
      <c r="D7" s="183" t="s">
        <v>576</v>
      </c>
      <c r="E7" s="44" t="s">
        <v>577</v>
      </c>
      <c r="F7" s="42" t="s">
        <v>74</v>
      </c>
      <c r="G7" s="42">
        <v>328</v>
      </c>
      <c r="H7" s="42">
        <v>6</v>
      </c>
      <c r="I7" s="42"/>
      <c r="J7" s="42"/>
      <c r="K7" s="42"/>
      <c r="L7" s="42"/>
      <c r="M7" s="42">
        <v>81</v>
      </c>
      <c r="N7" s="42">
        <v>35</v>
      </c>
      <c r="O7" s="42"/>
      <c r="P7" s="4"/>
      <c r="Q7" s="193">
        <v>45170</v>
      </c>
      <c r="R7" s="103">
        <v>45596</v>
      </c>
      <c r="S7" s="104">
        <f t="shared" si="0"/>
        <v>14</v>
      </c>
      <c r="T7" s="105">
        <f t="shared" si="1"/>
        <v>5603.5</v>
      </c>
      <c r="U7" s="39"/>
    </row>
    <row r="8" s="59" customFormat="1" ht="18.75" spans="1:21">
      <c r="A8" s="39" t="s">
        <v>561</v>
      </c>
      <c r="B8" s="39">
        <v>7</v>
      </c>
      <c r="C8" s="42" t="s">
        <v>578</v>
      </c>
      <c r="D8" s="42" t="s">
        <v>579</v>
      </c>
      <c r="E8" s="42" t="s">
        <v>576</v>
      </c>
      <c r="F8" s="42" t="s">
        <v>70</v>
      </c>
      <c r="G8" s="42">
        <v>1854</v>
      </c>
      <c r="H8" s="42">
        <v>8</v>
      </c>
      <c r="I8" s="42">
        <v>0</v>
      </c>
      <c r="J8" s="42"/>
      <c r="K8" s="42"/>
      <c r="L8" s="42"/>
      <c r="M8" s="42">
        <v>312</v>
      </c>
      <c r="N8" s="42">
        <v>35</v>
      </c>
      <c r="O8" s="42"/>
      <c r="P8" s="4"/>
      <c r="Q8" s="193">
        <v>45170</v>
      </c>
      <c r="R8" s="103">
        <v>45596</v>
      </c>
      <c r="S8" s="104">
        <f t="shared" si="0"/>
        <v>14</v>
      </c>
      <c r="T8" s="105">
        <f t="shared" si="1"/>
        <v>30044</v>
      </c>
      <c r="U8" s="42"/>
    </row>
    <row r="9" s="59" customFormat="1" ht="18.75" spans="1:21">
      <c r="A9" s="39" t="s">
        <v>561</v>
      </c>
      <c r="B9" s="39">
        <v>8</v>
      </c>
      <c r="C9" s="42" t="s">
        <v>580</v>
      </c>
      <c r="D9" s="43" t="s">
        <v>581</v>
      </c>
      <c r="E9" s="44"/>
      <c r="F9" s="42" t="s">
        <v>70</v>
      </c>
      <c r="G9" s="42">
        <v>3085</v>
      </c>
      <c r="H9" s="42">
        <v>8</v>
      </c>
      <c r="I9" s="42">
        <v>0</v>
      </c>
      <c r="J9" s="42"/>
      <c r="K9" s="42"/>
      <c r="L9" s="42"/>
      <c r="M9" s="42">
        <v>0</v>
      </c>
      <c r="N9" s="42">
        <v>35</v>
      </c>
      <c r="O9" s="42"/>
      <c r="P9" s="4"/>
      <c r="Q9" s="193">
        <v>45170</v>
      </c>
      <c r="R9" s="103">
        <v>45596</v>
      </c>
      <c r="S9" s="104">
        <f t="shared" si="0"/>
        <v>14</v>
      </c>
      <c r="T9" s="105">
        <f t="shared" si="1"/>
        <v>28793.3333333333</v>
      </c>
      <c r="U9" s="42"/>
    </row>
    <row r="10" s="59" customFormat="1" ht="37.5" customHeight="1" spans="1:21">
      <c r="A10" s="39" t="s">
        <v>561</v>
      </c>
      <c r="B10" s="39">
        <v>9</v>
      </c>
      <c r="C10" s="42" t="s">
        <v>582</v>
      </c>
      <c r="D10" s="43" t="s">
        <v>583</v>
      </c>
      <c r="E10" s="44"/>
      <c r="F10" s="42" t="s">
        <v>70</v>
      </c>
      <c r="G10" s="42">
        <v>8612.76</v>
      </c>
      <c r="H10" s="42">
        <v>8</v>
      </c>
      <c r="I10" s="42">
        <v>28.46</v>
      </c>
      <c r="J10" s="42">
        <v>378</v>
      </c>
      <c r="K10" s="42"/>
      <c r="L10" s="42"/>
      <c r="M10" s="42">
        <v>0</v>
      </c>
      <c r="N10" s="42">
        <v>35</v>
      </c>
      <c r="O10" s="42"/>
      <c r="P10" s="4"/>
      <c r="Q10" s="193">
        <v>45170</v>
      </c>
      <c r="R10" s="103">
        <v>45596</v>
      </c>
      <c r="S10" s="104">
        <f t="shared" si="0"/>
        <v>14</v>
      </c>
      <c r="T10" s="105">
        <f t="shared" si="1"/>
        <v>92936.62</v>
      </c>
      <c r="U10" s="42"/>
    </row>
    <row r="11" s="59" customFormat="1" ht="18.75" spans="1:21">
      <c r="A11" s="39" t="s">
        <v>561</v>
      </c>
      <c r="B11" s="39">
        <v>10</v>
      </c>
      <c r="C11" s="42" t="s">
        <v>572</v>
      </c>
      <c r="D11" s="43" t="s">
        <v>584</v>
      </c>
      <c r="E11" s="44"/>
      <c r="F11" s="42" t="s">
        <v>70</v>
      </c>
      <c r="G11" s="42">
        <v>4459</v>
      </c>
      <c r="H11" s="42">
        <v>8</v>
      </c>
      <c r="I11" s="42">
        <v>0</v>
      </c>
      <c r="J11" s="42"/>
      <c r="K11" s="42"/>
      <c r="L11" s="42"/>
      <c r="M11" s="42">
        <v>0</v>
      </c>
      <c r="N11" s="42">
        <v>35</v>
      </c>
      <c r="O11" s="42"/>
      <c r="P11" s="4"/>
      <c r="Q11" s="193">
        <v>45170</v>
      </c>
      <c r="R11" s="103">
        <v>45596</v>
      </c>
      <c r="S11" s="104">
        <f t="shared" si="0"/>
        <v>14</v>
      </c>
      <c r="T11" s="105">
        <f t="shared" si="1"/>
        <v>41617.3333333333</v>
      </c>
      <c r="U11" s="42"/>
    </row>
    <row r="12" s="59" customFormat="1" ht="56.25" spans="1:21">
      <c r="A12" s="39" t="s">
        <v>561</v>
      </c>
      <c r="B12" s="39">
        <v>11</v>
      </c>
      <c r="C12" s="42" t="s">
        <v>585</v>
      </c>
      <c r="D12" s="42"/>
      <c r="E12" s="42"/>
      <c r="F12" s="42" t="s">
        <v>586</v>
      </c>
      <c r="G12" s="42">
        <v>47253.52</v>
      </c>
      <c r="H12" s="42">
        <v>10</v>
      </c>
      <c r="I12" s="42">
        <v>0</v>
      </c>
      <c r="J12" s="42"/>
      <c r="K12" s="42"/>
      <c r="L12" s="42"/>
      <c r="M12" s="42">
        <v>127</v>
      </c>
      <c r="N12" s="42">
        <v>35</v>
      </c>
      <c r="O12" s="42"/>
      <c r="P12" s="4"/>
      <c r="Q12" s="193">
        <v>45170</v>
      </c>
      <c r="R12" s="103">
        <v>45596</v>
      </c>
      <c r="S12" s="104">
        <f t="shared" si="0"/>
        <v>14</v>
      </c>
      <c r="T12" s="105">
        <f t="shared" si="1"/>
        <v>556476.9</v>
      </c>
      <c r="U12" s="42" t="s">
        <v>533</v>
      </c>
    </row>
    <row r="13" s="59" customFormat="1" ht="37.5" spans="1:21">
      <c r="A13" s="39" t="s">
        <v>561</v>
      </c>
      <c r="B13" s="39">
        <v>12</v>
      </c>
      <c r="C13" s="42" t="s">
        <v>587</v>
      </c>
      <c r="D13" s="42"/>
      <c r="E13" s="42"/>
      <c r="F13" s="42" t="s">
        <v>70</v>
      </c>
      <c r="G13" s="42">
        <v>15816</v>
      </c>
      <c r="H13" s="42">
        <v>8</v>
      </c>
      <c r="I13" s="42">
        <v>0</v>
      </c>
      <c r="J13" s="42"/>
      <c r="K13" s="42"/>
      <c r="L13" s="42"/>
      <c r="M13" s="42">
        <v>43</v>
      </c>
      <c r="N13" s="42">
        <v>35</v>
      </c>
      <c r="O13" s="42"/>
      <c r="P13" s="4"/>
      <c r="Q13" s="193">
        <v>45170</v>
      </c>
      <c r="R13" s="103">
        <v>45596</v>
      </c>
      <c r="S13" s="104">
        <f t="shared" si="0"/>
        <v>14</v>
      </c>
      <c r="T13" s="105">
        <f t="shared" si="1"/>
        <v>149371.833333333</v>
      </c>
      <c r="U13" s="42"/>
    </row>
    <row r="14" s="59" customFormat="1" ht="55" customHeight="1" spans="1:21">
      <c r="A14" s="39" t="s">
        <v>561</v>
      </c>
      <c r="B14" s="39">
        <v>13</v>
      </c>
      <c r="C14" s="42" t="s">
        <v>588</v>
      </c>
      <c r="D14" s="42" t="s">
        <v>103</v>
      </c>
      <c r="E14" s="42" t="s">
        <v>589</v>
      </c>
      <c r="F14" s="42" t="s">
        <v>70</v>
      </c>
      <c r="G14" s="42">
        <v>3900</v>
      </c>
      <c r="H14" s="42">
        <v>8</v>
      </c>
      <c r="I14" s="42"/>
      <c r="J14" s="42"/>
      <c r="K14" s="42"/>
      <c r="L14" s="42"/>
      <c r="M14" s="42">
        <v>192</v>
      </c>
      <c r="N14" s="42">
        <v>35</v>
      </c>
      <c r="O14" s="42"/>
      <c r="P14" s="42"/>
      <c r="Q14" s="75">
        <v>44866</v>
      </c>
      <c r="R14" s="103">
        <v>45596</v>
      </c>
      <c r="S14" s="104">
        <f t="shared" si="0"/>
        <v>24</v>
      </c>
      <c r="T14" s="105">
        <f t="shared" si="1"/>
        <v>75840</v>
      </c>
      <c r="U14" s="42"/>
    </row>
    <row r="15" s="59" customFormat="1" ht="18.75" spans="1:21">
      <c r="A15" s="39" t="s">
        <v>561</v>
      </c>
      <c r="B15" s="39">
        <v>14</v>
      </c>
      <c r="C15" s="42" t="s">
        <v>590</v>
      </c>
      <c r="D15" s="42" t="s">
        <v>591</v>
      </c>
      <c r="E15" s="42" t="s">
        <v>571</v>
      </c>
      <c r="F15" s="42" t="s">
        <v>74</v>
      </c>
      <c r="G15" s="42">
        <v>3210</v>
      </c>
      <c r="H15" s="42">
        <v>6</v>
      </c>
      <c r="I15" s="42"/>
      <c r="J15" s="42"/>
      <c r="K15" s="42"/>
      <c r="L15" s="42"/>
      <c r="M15" s="42">
        <v>460</v>
      </c>
      <c r="N15" s="42">
        <v>35</v>
      </c>
      <c r="O15" s="42"/>
      <c r="P15" s="4"/>
      <c r="Q15" s="193">
        <v>45170</v>
      </c>
      <c r="R15" s="103">
        <v>45596</v>
      </c>
      <c r="S15" s="104">
        <f t="shared" si="0"/>
        <v>14</v>
      </c>
      <c r="T15" s="105">
        <f t="shared" si="1"/>
        <v>41253.3333333333</v>
      </c>
      <c r="U15" s="42"/>
    </row>
    <row r="16" s="59" customFormat="1" ht="143" customHeight="1" spans="1:21">
      <c r="A16" s="39" t="s">
        <v>561</v>
      </c>
      <c r="B16" s="39">
        <v>15</v>
      </c>
      <c r="C16" s="42" t="s">
        <v>592</v>
      </c>
      <c r="D16" s="42" t="s">
        <v>593</v>
      </c>
      <c r="E16" s="42" t="s">
        <v>594</v>
      </c>
      <c r="F16" s="42" t="s">
        <v>70</v>
      </c>
      <c r="G16" s="42">
        <v>26105</v>
      </c>
      <c r="H16" s="42">
        <v>8</v>
      </c>
      <c r="I16" s="42">
        <v>20</v>
      </c>
      <c r="J16" s="42">
        <v>378</v>
      </c>
      <c r="K16" s="42"/>
      <c r="L16" s="42"/>
      <c r="M16" s="42"/>
      <c r="N16" s="42"/>
      <c r="O16" s="42">
        <v>1</v>
      </c>
      <c r="P16" s="4">
        <v>60000</v>
      </c>
      <c r="Q16" s="193">
        <v>45170</v>
      </c>
      <c r="R16" s="103">
        <v>45596</v>
      </c>
      <c r="S16" s="104">
        <f t="shared" si="0"/>
        <v>14</v>
      </c>
      <c r="T16" s="105">
        <f t="shared" si="1"/>
        <v>322466.666666667</v>
      </c>
      <c r="U16" s="42" t="s">
        <v>595</v>
      </c>
    </row>
    <row r="17" s="59" customFormat="1" ht="18.75" spans="1:21">
      <c r="A17" s="39" t="s">
        <v>561</v>
      </c>
      <c r="B17" s="39">
        <v>16</v>
      </c>
      <c r="C17" s="42" t="s">
        <v>596</v>
      </c>
      <c r="D17" s="42" t="s">
        <v>597</v>
      </c>
      <c r="E17" s="42" t="s">
        <v>590</v>
      </c>
      <c r="F17" s="42" t="s">
        <v>74</v>
      </c>
      <c r="G17" s="42"/>
      <c r="H17" s="42"/>
      <c r="I17" s="42"/>
      <c r="J17" s="42"/>
      <c r="K17" s="42"/>
      <c r="L17" s="42"/>
      <c r="M17" s="42">
        <v>475</v>
      </c>
      <c r="N17" s="42">
        <v>35</v>
      </c>
      <c r="O17" s="42"/>
      <c r="P17" s="42"/>
      <c r="Q17" s="75">
        <v>44866</v>
      </c>
      <c r="R17" s="103">
        <v>45596</v>
      </c>
      <c r="S17" s="104">
        <f t="shared" si="0"/>
        <v>24</v>
      </c>
      <c r="T17" s="105">
        <f t="shared" si="1"/>
        <v>33250</v>
      </c>
      <c r="U17" s="42"/>
    </row>
    <row r="18" s="59" customFormat="1" ht="56.25" spans="1:21">
      <c r="A18" s="39" t="s">
        <v>561</v>
      </c>
      <c r="B18" s="39">
        <v>17</v>
      </c>
      <c r="C18" s="42" t="s">
        <v>598</v>
      </c>
      <c r="D18" s="42" t="s">
        <v>381</v>
      </c>
      <c r="E18" s="42" t="s">
        <v>599</v>
      </c>
      <c r="F18" s="42" t="s">
        <v>70</v>
      </c>
      <c r="G18" s="42">
        <v>121300</v>
      </c>
      <c r="H18" s="42">
        <v>8</v>
      </c>
      <c r="I18" s="42"/>
      <c r="J18" s="42"/>
      <c r="K18" s="42"/>
      <c r="L18" s="42"/>
      <c r="M18" s="42"/>
      <c r="N18" s="42"/>
      <c r="O18" s="42">
        <v>1</v>
      </c>
      <c r="P18" s="42">
        <v>60000</v>
      </c>
      <c r="Q18" s="75">
        <v>44866</v>
      </c>
      <c r="R18" s="103">
        <v>45596</v>
      </c>
      <c r="S18" s="104">
        <f t="shared" si="0"/>
        <v>24</v>
      </c>
      <c r="T18" s="105">
        <f t="shared" si="1"/>
        <v>2060800</v>
      </c>
      <c r="U18" s="42" t="s">
        <v>600</v>
      </c>
    </row>
    <row r="19" s="59" customFormat="1" ht="18.75" spans="1:21">
      <c r="A19" s="39" t="s">
        <v>561</v>
      </c>
      <c r="B19" s="39">
        <v>18</v>
      </c>
      <c r="C19" s="42" t="s">
        <v>590</v>
      </c>
      <c r="D19" s="43" t="s">
        <v>573</v>
      </c>
      <c r="E19" s="44" t="s">
        <v>601</v>
      </c>
      <c r="F19" s="42" t="s">
        <v>74</v>
      </c>
      <c r="G19" s="42"/>
      <c r="H19" s="42"/>
      <c r="I19" s="42"/>
      <c r="J19" s="42"/>
      <c r="K19" s="42"/>
      <c r="L19" s="42"/>
      <c r="M19" s="42">
        <v>475</v>
      </c>
      <c r="N19" s="42">
        <v>35</v>
      </c>
      <c r="O19" s="42"/>
      <c r="P19" s="42"/>
      <c r="Q19" s="75">
        <v>44866</v>
      </c>
      <c r="R19" s="103">
        <v>45596</v>
      </c>
      <c r="S19" s="104">
        <f t="shared" si="0"/>
        <v>24</v>
      </c>
      <c r="T19" s="105">
        <f t="shared" si="1"/>
        <v>33250</v>
      </c>
      <c r="U19" s="42"/>
    </row>
    <row r="20" s="59" customFormat="1" ht="18.75" spans="1:21">
      <c r="A20" s="39" t="s">
        <v>561</v>
      </c>
      <c r="B20" s="39">
        <v>19</v>
      </c>
      <c r="C20" s="42" t="s">
        <v>602</v>
      </c>
      <c r="D20" s="43" t="s">
        <v>603</v>
      </c>
      <c r="E20" s="44"/>
      <c r="F20" s="42" t="s">
        <v>70</v>
      </c>
      <c r="G20" s="42">
        <v>45000</v>
      </c>
      <c r="H20" s="42">
        <v>8</v>
      </c>
      <c r="I20" s="42">
        <v>150</v>
      </c>
      <c r="J20" s="42">
        <v>378</v>
      </c>
      <c r="K20" s="42"/>
      <c r="L20" s="42"/>
      <c r="M20" s="42"/>
      <c r="N20" s="42"/>
      <c r="O20" s="42"/>
      <c r="P20" s="42"/>
      <c r="Q20" s="103">
        <v>44896</v>
      </c>
      <c r="R20" s="103">
        <v>45596</v>
      </c>
      <c r="S20" s="104">
        <f t="shared" si="0"/>
        <v>23</v>
      </c>
      <c r="T20" s="105">
        <f t="shared" si="1"/>
        <v>798675</v>
      </c>
      <c r="U20" s="42"/>
    </row>
    <row r="21" s="59" customFormat="1" ht="41" customHeight="1" spans="1:21">
      <c r="A21" s="39" t="s">
        <v>561</v>
      </c>
      <c r="B21" s="39">
        <v>20</v>
      </c>
      <c r="C21" s="183" t="s">
        <v>604</v>
      </c>
      <c r="D21" s="183"/>
      <c r="E21" s="44"/>
      <c r="F21" s="42" t="s">
        <v>70</v>
      </c>
      <c r="G21" s="42">
        <v>25480</v>
      </c>
      <c r="H21" s="42">
        <v>8</v>
      </c>
      <c r="I21" s="42"/>
      <c r="J21" s="42"/>
      <c r="K21" s="42"/>
      <c r="L21" s="42"/>
      <c r="M21" s="42"/>
      <c r="N21" s="42"/>
      <c r="O21" s="42"/>
      <c r="P21" s="42"/>
      <c r="Q21" s="75">
        <v>44866</v>
      </c>
      <c r="R21" s="103">
        <v>45596</v>
      </c>
      <c r="S21" s="104">
        <f t="shared" si="0"/>
        <v>24</v>
      </c>
      <c r="T21" s="105">
        <f t="shared" si="1"/>
        <v>407680</v>
      </c>
      <c r="U21" s="42"/>
    </row>
    <row r="22" s="59" customFormat="1" ht="18.75" spans="1:21">
      <c r="A22" s="39" t="s">
        <v>561</v>
      </c>
      <c r="B22" s="39">
        <v>21</v>
      </c>
      <c r="C22" s="42" t="s">
        <v>605</v>
      </c>
      <c r="D22" s="42" t="s">
        <v>606</v>
      </c>
      <c r="E22" s="42" t="s">
        <v>607</v>
      </c>
      <c r="F22" s="42" t="s">
        <v>586</v>
      </c>
      <c r="G22" s="42"/>
      <c r="H22" s="42"/>
      <c r="I22" s="42"/>
      <c r="J22" s="42"/>
      <c r="K22" s="42"/>
      <c r="L22" s="42"/>
      <c r="M22" s="42">
        <v>443</v>
      </c>
      <c r="N22" s="42">
        <v>35</v>
      </c>
      <c r="O22" s="42"/>
      <c r="P22" s="42"/>
      <c r="Q22" s="75">
        <v>44866</v>
      </c>
      <c r="R22" s="103">
        <v>45596</v>
      </c>
      <c r="S22" s="104">
        <f t="shared" si="0"/>
        <v>24</v>
      </c>
      <c r="T22" s="105">
        <f t="shared" si="1"/>
        <v>31010</v>
      </c>
      <c r="U22" s="42"/>
    </row>
    <row r="23" s="59" customFormat="1" ht="37.5" spans="1:21">
      <c r="A23" s="39" t="s">
        <v>561</v>
      </c>
      <c r="B23" s="39">
        <v>22</v>
      </c>
      <c r="C23" s="42" t="s">
        <v>608</v>
      </c>
      <c r="D23" s="42" t="s">
        <v>570</v>
      </c>
      <c r="E23" s="42" t="s">
        <v>609</v>
      </c>
      <c r="F23" s="42" t="s">
        <v>70</v>
      </c>
      <c r="G23" s="42">
        <v>25000</v>
      </c>
      <c r="H23" s="42">
        <v>8</v>
      </c>
      <c r="I23" s="42"/>
      <c r="J23" s="42"/>
      <c r="K23" s="42"/>
      <c r="L23" s="42"/>
      <c r="M23" s="42"/>
      <c r="N23" s="42"/>
      <c r="O23" s="42"/>
      <c r="P23" s="42"/>
      <c r="Q23" s="75">
        <v>44866</v>
      </c>
      <c r="R23" s="103">
        <v>45596</v>
      </c>
      <c r="S23" s="104">
        <f t="shared" si="0"/>
        <v>24</v>
      </c>
      <c r="T23" s="105">
        <f t="shared" si="1"/>
        <v>400000</v>
      </c>
      <c r="U23" s="42"/>
    </row>
    <row r="24" s="59" customFormat="1" ht="75" spans="1:21">
      <c r="A24" s="117" t="s">
        <v>561</v>
      </c>
      <c r="B24" s="117">
        <v>23</v>
      </c>
      <c r="C24" s="189" t="s">
        <v>181</v>
      </c>
      <c r="D24" s="190"/>
      <c r="E24" s="191"/>
      <c r="F24" s="11" t="s">
        <v>70</v>
      </c>
      <c r="G24" s="189">
        <v>50000</v>
      </c>
      <c r="H24" s="189">
        <v>8</v>
      </c>
      <c r="I24" s="189"/>
      <c r="J24" s="189"/>
      <c r="K24" s="189"/>
      <c r="L24" s="189"/>
      <c r="M24" s="189"/>
      <c r="N24" s="189"/>
      <c r="O24" s="189"/>
      <c r="P24" s="189"/>
      <c r="Q24" s="75">
        <v>44866</v>
      </c>
      <c r="R24" s="75">
        <v>45596</v>
      </c>
      <c r="S24" s="22">
        <f t="shared" si="0"/>
        <v>24</v>
      </c>
      <c r="T24" s="105">
        <f t="shared" si="1"/>
        <v>800000</v>
      </c>
      <c r="U24" s="104" t="s">
        <v>182</v>
      </c>
    </row>
    <row r="25" s="59" customFormat="1" ht="18.75" spans="1:21">
      <c r="A25" s="1"/>
      <c r="B25" s="164" t="s">
        <v>51</v>
      </c>
      <c r="C25" s="164"/>
      <c r="D25" s="164"/>
      <c r="E25" s="164"/>
      <c r="F25" s="4"/>
      <c r="G25" s="4">
        <f>SUM(G2:G24)</f>
        <v>518278.28</v>
      </c>
      <c r="H25" s="4"/>
      <c r="I25" s="4">
        <f t="shared" ref="G25:K25" si="2">SUM(I2:I23)</f>
        <v>507.46</v>
      </c>
      <c r="J25" s="4"/>
      <c r="K25" s="4">
        <f t="shared" si="2"/>
        <v>0</v>
      </c>
      <c r="L25" s="4"/>
      <c r="M25" s="4">
        <f>SUM(M2:M23)</f>
        <v>3379</v>
      </c>
      <c r="N25" s="4"/>
      <c r="O25" s="4">
        <f>SUM(O2:O23)</f>
        <v>2</v>
      </c>
      <c r="P25" s="4"/>
      <c r="Q25" s="4"/>
      <c r="R25" s="4"/>
      <c r="S25" s="4"/>
      <c r="T25" s="4">
        <f>SUM(T2:T24)</f>
        <v>7340579.02</v>
      </c>
      <c r="U25" s="4"/>
    </row>
  </sheetData>
  <autoFilter ref="A1:U25">
    <extLst/>
  </autoFilter>
  <mergeCells count="8">
    <mergeCell ref="D2:E2"/>
    <mergeCell ref="D4:E4"/>
    <mergeCell ref="D9:E9"/>
    <mergeCell ref="D10:E10"/>
    <mergeCell ref="D11:E11"/>
    <mergeCell ref="D20:E20"/>
    <mergeCell ref="D24:E24"/>
    <mergeCell ref="B25:E25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2"/>
  <sheetViews>
    <sheetView zoomScale="70" zoomScaleNormal="70" workbookViewId="0">
      <pane ySplit="1" topLeftCell="A35" activePane="bottomLeft" state="frozen"/>
      <selection/>
      <selection pane="bottomLeft" activeCell="U41" sqref="U41"/>
    </sheetView>
  </sheetViews>
  <sheetFormatPr defaultColWidth="9" defaultRowHeight="18.75"/>
  <cols>
    <col min="1" max="1" width="11.25" style="178" customWidth="1"/>
    <col min="2" max="6" width="9" style="178"/>
    <col min="7" max="7" width="14.3833333333333" style="178"/>
    <col min="8" max="8" width="10.3833333333333" style="178"/>
    <col min="9" max="16" width="9" style="178"/>
    <col min="17" max="17" width="13.225" style="178" customWidth="1"/>
    <col min="18" max="18" width="15.6666666666667" style="178"/>
    <col min="19" max="19" width="9" style="178"/>
    <col min="20" max="20" width="17.1083333333333" style="178" customWidth="1"/>
    <col min="21" max="21" width="13.3916666666667" style="178" customWidth="1"/>
    <col min="22" max="16384" width="9" style="178"/>
  </cols>
  <sheetData>
    <row r="1" s="175" customFormat="1" ht="93.75" spans="1:21">
      <c r="A1" s="39" t="s">
        <v>3</v>
      </c>
      <c r="B1" s="39" t="s">
        <v>1</v>
      </c>
      <c r="C1" s="39" t="s">
        <v>53</v>
      </c>
      <c r="D1" s="39" t="s">
        <v>54</v>
      </c>
      <c r="E1" s="39" t="s">
        <v>55</v>
      </c>
      <c r="F1" s="39" t="s">
        <v>56</v>
      </c>
      <c r="G1" s="46" t="s">
        <v>4</v>
      </c>
      <c r="H1" s="46" t="s">
        <v>57</v>
      </c>
      <c r="I1" s="46" t="s">
        <v>6</v>
      </c>
      <c r="J1" s="46" t="s">
        <v>58</v>
      </c>
      <c r="K1" s="46" t="s">
        <v>7</v>
      </c>
      <c r="L1" s="46" t="s">
        <v>59</v>
      </c>
      <c r="M1" s="125" t="s">
        <v>8</v>
      </c>
      <c r="N1" s="125" t="s">
        <v>60</v>
      </c>
      <c r="O1" s="125" t="s">
        <v>9</v>
      </c>
      <c r="P1" s="46" t="s">
        <v>61</v>
      </c>
      <c r="Q1" s="46" t="s">
        <v>62</v>
      </c>
      <c r="R1" s="46" t="s">
        <v>63</v>
      </c>
      <c r="S1" s="46" t="s">
        <v>64</v>
      </c>
      <c r="T1" s="46" t="s">
        <v>65</v>
      </c>
      <c r="U1" s="39" t="s">
        <v>66</v>
      </c>
    </row>
    <row r="2" s="176" customFormat="1" ht="37.5" spans="1:21">
      <c r="A2" s="39" t="s">
        <v>561</v>
      </c>
      <c r="B2" s="39">
        <v>1</v>
      </c>
      <c r="C2" s="42" t="s">
        <v>571</v>
      </c>
      <c r="D2" s="42" t="s">
        <v>610</v>
      </c>
      <c r="E2" s="42" t="s">
        <v>611</v>
      </c>
      <c r="F2" s="42" t="s">
        <v>70</v>
      </c>
      <c r="G2" s="42">
        <v>0</v>
      </c>
      <c r="H2" s="42"/>
      <c r="I2" s="42">
        <v>0</v>
      </c>
      <c r="J2" s="42"/>
      <c r="K2" s="42"/>
      <c r="L2" s="42"/>
      <c r="M2" s="42">
        <v>282</v>
      </c>
      <c r="N2" s="42">
        <v>35</v>
      </c>
      <c r="O2" s="42"/>
      <c r="P2" s="4"/>
      <c r="Q2" s="193">
        <v>45170</v>
      </c>
      <c r="R2" s="103">
        <v>45596</v>
      </c>
      <c r="S2" s="104">
        <f>DATEDIF(Q2,R2,"m")+1</f>
        <v>14</v>
      </c>
      <c r="T2" s="23">
        <f t="shared" ref="T2:T41" si="0">(G2*H2+I2*J2+K2*L2+M2*N2+O2*P2)*S2/12</f>
        <v>11515</v>
      </c>
      <c r="U2" s="42"/>
    </row>
    <row r="3" s="177" customFormat="1" ht="37.5" spans="1:21">
      <c r="A3" s="117" t="s">
        <v>561</v>
      </c>
      <c r="B3" s="117">
        <v>2</v>
      </c>
      <c r="C3" s="179" t="s">
        <v>601</v>
      </c>
      <c r="D3" s="42" t="s">
        <v>612</v>
      </c>
      <c r="E3" s="42" t="s">
        <v>613</v>
      </c>
      <c r="F3" s="179" t="s">
        <v>70</v>
      </c>
      <c r="G3" s="179">
        <v>107886</v>
      </c>
      <c r="H3" s="179">
        <v>8</v>
      </c>
      <c r="I3" s="179">
        <v>51</v>
      </c>
      <c r="J3" s="179">
        <v>378</v>
      </c>
      <c r="K3" s="179"/>
      <c r="L3" s="179"/>
      <c r="M3" s="179">
        <v>99</v>
      </c>
      <c r="N3" s="179">
        <v>35</v>
      </c>
      <c r="O3" s="179"/>
      <c r="P3" s="179"/>
      <c r="Q3" s="194">
        <v>45170</v>
      </c>
      <c r="R3" s="195">
        <v>45596</v>
      </c>
      <c r="S3" s="196">
        <f>DATEDIF(Q3,R3,"m")+1</f>
        <v>14</v>
      </c>
      <c r="T3" s="197">
        <f t="shared" si="0"/>
        <v>1033469.5</v>
      </c>
      <c r="U3" s="179"/>
    </row>
    <row r="4" s="177" customFormat="1" spans="1:21">
      <c r="A4" s="180"/>
      <c r="B4" s="180"/>
      <c r="C4" s="181"/>
      <c r="D4" s="42" t="s">
        <v>606</v>
      </c>
      <c r="E4" s="42" t="s">
        <v>614</v>
      </c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98"/>
      <c r="R4" s="199"/>
      <c r="S4" s="200"/>
      <c r="T4" s="201"/>
      <c r="U4" s="181"/>
    </row>
    <row r="5" s="177" customFormat="1" ht="37.5" spans="1:21">
      <c r="A5" s="39" t="s">
        <v>561</v>
      </c>
      <c r="B5" s="39">
        <v>4</v>
      </c>
      <c r="C5" s="42" t="s">
        <v>601</v>
      </c>
      <c r="D5" s="42" t="s">
        <v>615</v>
      </c>
      <c r="E5" s="42" t="s">
        <v>606</v>
      </c>
      <c r="F5" s="42" t="s">
        <v>70</v>
      </c>
      <c r="G5" s="42">
        <v>31998.85</v>
      </c>
      <c r="H5" s="42">
        <v>8</v>
      </c>
      <c r="I5" s="42">
        <v>51</v>
      </c>
      <c r="J5" s="42">
        <v>378</v>
      </c>
      <c r="K5" s="42"/>
      <c r="L5" s="42"/>
      <c r="M5" s="42">
        <v>217</v>
      </c>
      <c r="N5" s="42">
        <v>35</v>
      </c>
      <c r="O5" s="42"/>
      <c r="P5" s="4"/>
      <c r="Q5" s="193">
        <v>45170</v>
      </c>
      <c r="R5" s="103">
        <v>45596</v>
      </c>
      <c r="S5" s="104">
        <f t="shared" ref="S2:S41" si="1">DATEDIF(Q5,R5,"m")+1</f>
        <v>14</v>
      </c>
      <c r="T5" s="23">
        <f t="shared" si="0"/>
        <v>330007.766666667</v>
      </c>
      <c r="U5" s="42"/>
    </row>
    <row r="6" s="177" customFormat="1" ht="37.5" spans="1:21">
      <c r="A6" s="39" t="s">
        <v>561</v>
      </c>
      <c r="B6" s="39">
        <v>5</v>
      </c>
      <c r="C6" s="42" t="s">
        <v>616</v>
      </c>
      <c r="D6" s="42" t="s">
        <v>614</v>
      </c>
      <c r="E6" s="42" t="s">
        <v>617</v>
      </c>
      <c r="F6" s="42" t="s">
        <v>70</v>
      </c>
      <c r="G6" s="42">
        <v>2634</v>
      </c>
      <c r="H6" s="42">
        <v>8</v>
      </c>
      <c r="I6" s="42">
        <v>0</v>
      </c>
      <c r="J6" s="42"/>
      <c r="K6" s="42"/>
      <c r="L6" s="42"/>
      <c r="M6" s="42">
        <v>196</v>
      </c>
      <c r="N6" s="42">
        <v>35</v>
      </c>
      <c r="O6" s="42"/>
      <c r="P6" s="4"/>
      <c r="Q6" s="193">
        <v>45170</v>
      </c>
      <c r="R6" s="103">
        <v>45596</v>
      </c>
      <c r="S6" s="104">
        <f t="shared" si="1"/>
        <v>14</v>
      </c>
      <c r="T6" s="23">
        <f t="shared" si="0"/>
        <v>32587.3333333333</v>
      </c>
      <c r="U6" s="42"/>
    </row>
    <row r="7" s="177" customFormat="1" ht="112.5" spans="1:21">
      <c r="A7" s="39" t="s">
        <v>561</v>
      </c>
      <c r="B7" s="39">
        <v>6</v>
      </c>
      <c r="C7" s="42" t="s">
        <v>618</v>
      </c>
      <c r="D7" s="43" t="s">
        <v>619</v>
      </c>
      <c r="E7" s="44"/>
      <c r="F7" s="42" t="s">
        <v>70</v>
      </c>
      <c r="G7" s="42">
        <v>9000</v>
      </c>
      <c r="H7" s="42">
        <v>8</v>
      </c>
      <c r="I7" s="42">
        <v>0</v>
      </c>
      <c r="J7" s="42"/>
      <c r="K7" s="42"/>
      <c r="L7" s="42"/>
      <c r="M7" s="42">
        <v>0</v>
      </c>
      <c r="N7" s="42"/>
      <c r="O7" s="42"/>
      <c r="P7" s="4"/>
      <c r="Q7" s="193">
        <v>45170</v>
      </c>
      <c r="R7" s="103">
        <v>45596</v>
      </c>
      <c r="S7" s="104">
        <f t="shared" si="1"/>
        <v>14</v>
      </c>
      <c r="T7" s="23">
        <f t="shared" si="0"/>
        <v>84000</v>
      </c>
      <c r="U7" s="42"/>
    </row>
    <row r="8" s="177" customFormat="1" ht="56.25" spans="1:21">
      <c r="A8" s="39" t="s">
        <v>561</v>
      </c>
      <c r="B8" s="39">
        <v>7</v>
      </c>
      <c r="C8" s="42" t="s">
        <v>620</v>
      </c>
      <c r="D8" s="43" t="s">
        <v>621</v>
      </c>
      <c r="E8" s="44"/>
      <c r="F8" s="42" t="s">
        <v>70</v>
      </c>
      <c r="G8" s="42">
        <v>5850</v>
      </c>
      <c r="H8" s="42">
        <v>8</v>
      </c>
      <c r="I8" s="42">
        <v>0</v>
      </c>
      <c r="J8" s="42"/>
      <c r="K8" s="42"/>
      <c r="L8" s="42"/>
      <c r="M8" s="42">
        <v>56</v>
      </c>
      <c r="N8" s="42">
        <v>35</v>
      </c>
      <c r="O8" s="42"/>
      <c r="P8" s="4"/>
      <c r="Q8" s="193">
        <v>45170</v>
      </c>
      <c r="R8" s="103">
        <v>45596</v>
      </c>
      <c r="S8" s="104">
        <f t="shared" si="1"/>
        <v>14</v>
      </c>
      <c r="T8" s="23">
        <f t="shared" si="0"/>
        <v>56886.6666666667</v>
      </c>
      <c r="U8" s="42"/>
    </row>
    <row r="9" s="176" customFormat="1" ht="37.5" spans="1:21">
      <c r="A9" s="39" t="s">
        <v>561</v>
      </c>
      <c r="B9" s="39">
        <v>8</v>
      </c>
      <c r="C9" s="42" t="s">
        <v>622</v>
      </c>
      <c r="D9" s="42" t="s">
        <v>623</v>
      </c>
      <c r="E9" s="42" t="s">
        <v>601</v>
      </c>
      <c r="F9" s="42" t="s">
        <v>70</v>
      </c>
      <c r="G9" s="42">
        <v>3800</v>
      </c>
      <c r="H9" s="42">
        <v>8</v>
      </c>
      <c r="I9" s="42">
        <v>0</v>
      </c>
      <c r="J9" s="42"/>
      <c r="K9" s="42"/>
      <c r="L9" s="42"/>
      <c r="M9" s="42">
        <v>25</v>
      </c>
      <c r="N9" s="42">
        <v>35</v>
      </c>
      <c r="O9" s="42"/>
      <c r="P9" s="4"/>
      <c r="Q9" s="193">
        <v>45170</v>
      </c>
      <c r="R9" s="103">
        <v>45596</v>
      </c>
      <c r="S9" s="104">
        <f t="shared" si="1"/>
        <v>14</v>
      </c>
      <c r="T9" s="23">
        <f t="shared" si="0"/>
        <v>36487.5</v>
      </c>
      <c r="U9" s="42"/>
    </row>
    <row r="10" s="176" customFormat="1" ht="37.5" spans="1:21">
      <c r="A10" s="39" t="s">
        <v>561</v>
      </c>
      <c r="B10" s="39">
        <v>9</v>
      </c>
      <c r="C10" s="42" t="s">
        <v>624</v>
      </c>
      <c r="D10" s="42" t="s">
        <v>625</v>
      </c>
      <c r="E10" s="42" t="s">
        <v>626</v>
      </c>
      <c r="F10" s="42" t="s">
        <v>70</v>
      </c>
      <c r="G10" s="42">
        <v>0</v>
      </c>
      <c r="H10" s="42">
        <v>8</v>
      </c>
      <c r="I10" s="42">
        <v>0</v>
      </c>
      <c r="J10" s="42"/>
      <c r="K10" s="42"/>
      <c r="L10" s="42"/>
      <c r="M10" s="42">
        <v>50</v>
      </c>
      <c r="N10" s="42">
        <v>35</v>
      </c>
      <c r="O10" s="42"/>
      <c r="P10" s="4"/>
      <c r="Q10" s="193">
        <v>45170</v>
      </c>
      <c r="R10" s="103">
        <v>45596</v>
      </c>
      <c r="S10" s="104">
        <f t="shared" si="1"/>
        <v>14</v>
      </c>
      <c r="T10" s="23">
        <f t="shared" si="0"/>
        <v>2041.66666666667</v>
      </c>
      <c r="U10" s="42"/>
    </row>
    <row r="11" s="176" customFormat="1" ht="37.5" spans="1:21">
      <c r="A11" s="39" t="s">
        <v>561</v>
      </c>
      <c r="B11" s="39">
        <v>10</v>
      </c>
      <c r="C11" s="42" t="s">
        <v>627</v>
      </c>
      <c r="D11" s="43" t="s">
        <v>628</v>
      </c>
      <c r="E11" s="44"/>
      <c r="F11" s="42" t="s">
        <v>70</v>
      </c>
      <c r="G11" s="42">
        <v>1270</v>
      </c>
      <c r="H11" s="42">
        <v>8</v>
      </c>
      <c r="I11" s="42">
        <v>0</v>
      </c>
      <c r="J11" s="42"/>
      <c r="K11" s="42"/>
      <c r="L11" s="42"/>
      <c r="M11" s="42">
        <v>0</v>
      </c>
      <c r="N11" s="42"/>
      <c r="O11" s="42"/>
      <c r="P11" s="4"/>
      <c r="Q11" s="193">
        <v>45170</v>
      </c>
      <c r="R11" s="103">
        <v>45596</v>
      </c>
      <c r="S11" s="104">
        <f t="shared" si="1"/>
        <v>14</v>
      </c>
      <c r="T11" s="23">
        <f t="shared" si="0"/>
        <v>11853.3333333333</v>
      </c>
      <c r="U11" s="42"/>
    </row>
    <row r="12" s="176" customFormat="1" ht="37.5" spans="1:21">
      <c r="A12" s="39" t="s">
        <v>561</v>
      </c>
      <c r="B12" s="39">
        <v>11</v>
      </c>
      <c r="C12" s="42" t="s">
        <v>629</v>
      </c>
      <c r="D12" s="42" t="s">
        <v>573</v>
      </c>
      <c r="E12" s="42" t="s">
        <v>630</v>
      </c>
      <c r="F12" s="42" t="s">
        <v>70</v>
      </c>
      <c r="G12" s="42">
        <v>15527</v>
      </c>
      <c r="H12" s="42">
        <v>8</v>
      </c>
      <c r="I12" s="42">
        <v>0</v>
      </c>
      <c r="J12" s="42"/>
      <c r="K12" s="42"/>
      <c r="L12" s="42"/>
      <c r="M12" s="42">
        <v>535</v>
      </c>
      <c r="N12" s="42">
        <v>35</v>
      </c>
      <c r="O12" s="42"/>
      <c r="P12" s="4"/>
      <c r="Q12" s="193">
        <v>45170</v>
      </c>
      <c r="R12" s="103">
        <v>45596</v>
      </c>
      <c r="S12" s="104">
        <f t="shared" si="1"/>
        <v>14</v>
      </c>
      <c r="T12" s="23">
        <f t="shared" si="0"/>
        <v>166764.5</v>
      </c>
      <c r="U12" s="42"/>
    </row>
    <row r="13" s="176" customFormat="1" ht="75" spans="1:21">
      <c r="A13" s="39" t="s">
        <v>561</v>
      </c>
      <c r="B13" s="39">
        <v>12</v>
      </c>
      <c r="C13" s="42" t="s">
        <v>631</v>
      </c>
      <c r="D13" s="43" t="s">
        <v>632</v>
      </c>
      <c r="E13" s="44"/>
      <c r="F13" s="42" t="s">
        <v>74</v>
      </c>
      <c r="G13" s="42">
        <v>115</v>
      </c>
      <c r="H13" s="42">
        <v>6</v>
      </c>
      <c r="I13" s="42">
        <v>0</v>
      </c>
      <c r="J13" s="42"/>
      <c r="K13" s="42"/>
      <c r="L13" s="42"/>
      <c r="M13" s="42">
        <v>0</v>
      </c>
      <c r="N13" s="42"/>
      <c r="O13" s="42"/>
      <c r="P13" s="4"/>
      <c r="Q13" s="193">
        <v>45170</v>
      </c>
      <c r="R13" s="103">
        <v>45596</v>
      </c>
      <c r="S13" s="104">
        <f t="shared" si="1"/>
        <v>14</v>
      </c>
      <c r="T13" s="23">
        <f t="shared" si="0"/>
        <v>805</v>
      </c>
      <c r="U13" s="42"/>
    </row>
    <row r="14" s="175" customFormat="1" spans="1:21">
      <c r="A14" s="182" t="s">
        <v>561</v>
      </c>
      <c r="B14" s="39">
        <v>13</v>
      </c>
      <c r="C14" s="183" t="s">
        <v>633</v>
      </c>
      <c r="D14" s="183" t="s">
        <v>81</v>
      </c>
      <c r="E14" s="44" t="s">
        <v>571</v>
      </c>
      <c r="F14" s="42" t="s">
        <v>70</v>
      </c>
      <c r="G14" s="42">
        <v>2643.98</v>
      </c>
      <c r="H14" s="42">
        <v>8</v>
      </c>
      <c r="I14" s="42"/>
      <c r="J14" s="42"/>
      <c r="K14" s="42"/>
      <c r="L14" s="42"/>
      <c r="M14" s="42"/>
      <c r="N14" s="42"/>
      <c r="O14" s="39"/>
      <c r="P14" s="1"/>
      <c r="Q14" s="193">
        <v>45170</v>
      </c>
      <c r="R14" s="103">
        <v>45596</v>
      </c>
      <c r="S14" s="104">
        <f t="shared" si="1"/>
        <v>14</v>
      </c>
      <c r="T14" s="23">
        <f t="shared" si="0"/>
        <v>24677.1466666667</v>
      </c>
      <c r="U14" s="39"/>
    </row>
    <row r="15" s="176" customFormat="1" ht="37.5" customHeight="1" spans="1:21">
      <c r="A15" s="39" t="s">
        <v>561</v>
      </c>
      <c r="B15" s="39">
        <v>14</v>
      </c>
      <c r="C15" s="42" t="s">
        <v>634</v>
      </c>
      <c r="D15" s="43" t="s">
        <v>635</v>
      </c>
      <c r="E15" s="44"/>
      <c r="F15" s="42" t="s">
        <v>70</v>
      </c>
      <c r="G15" s="42">
        <v>6613</v>
      </c>
      <c r="H15" s="42">
        <v>8</v>
      </c>
      <c r="I15" s="42">
        <v>0</v>
      </c>
      <c r="J15" s="42"/>
      <c r="K15" s="42"/>
      <c r="L15" s="42"/>
      <c r="M15" s="42">
        <v>0</v>
      </c>
      <c r="N15" s="42"/>
      <c r="O15" s="42"/>
      <c r="P15" s="4"/>
      <c r="Q15" s="193">
        <v>45170</v>
      </c>
      <c r="R15" s="103">
        <v>45596</v>
      </c>
      <c r="S15" s="104">
        <f t="shared" si="1"/>
        <v>14</v>
      </c>
      <c r="T15" s="23">
        <f t="shared" si="0"/>
        <v>61721.3333333333</v>
      </c>
      <c r="U15" s="42"/>
    </row>
    <row r="16" s="176" customFormat="1" ht="56.25" spans="1:21">
      <c r="A16" s="39" t="s">
        <v>561</v>
      </c>
      <c r="B16" s="39">
        <v>15</v>
      </c>
      <c r="C16" s="42" t="s">
        <v>636</v>
      </c>
      <c r="D16" s="43" t="s">
        <v>637</v>
      </c>
      <c r="E16" s="44"/>
      <c r="F16" s="42" t="s">
        <v>70</v>
      </c>
      <c r="G16" s="42">
        <v>10992</v>
      </c>
      <c r="H16" s="42">
        <v>8</v>
      </c>
      <c r="I16" s="42">
        <v>0</v>
      </c>
      <c r="J16" s="42"/>
      <c r="K16" s="42"/>
      <c r="L16" s="42"/>
      <c r="M16" s="42">
        <v>0</v>
      </c>
      <c r="N16" s="42"/>
      <c r="O16" s="42"/>
      <c r="P16" s="4"/>
      <c r="Q16" s="193">
        <v>45170</v>
      </c>
      <c r="R16" s="103">
        <v>45596</v>
      </c>
      <c r="S16" s="104">
        <f t="shared" si="1"/>
        <v>14</v>
      </c>
      <c r="T16" s="23">
        <f t="shared" si="0"/>
        <v>102592</v>
      </c>
      <c r="U16" s="42"/>
    </row>
    <row r="17" s="176" customFormat="1" ht="37.5" spans="1:21">
      <c r="A17" s="39" t="s">
        <v>561</v>
      </c>
      <c r="B17" s="39">
        <v>16</v>
      </c>
      <c r="C17" s="42" t="s">
        <v>638</v>
      </c>
      <c r="D17" s="42" t="s">
        <v>639</v>
      </c>
      <c r="E17" s="42" t="s">
        <v>640</v>
      </c>
      <c r="F17" s="42" t="s">
        <v>74</v>
      </c>
      <c r="G17" s="42">
        <v>10900</v>
      </c>
      <c r="H17" s="42">
        <v>6</v>
      </c>
      <c r="I17" s="42"/>
      <c r="J17" s="42"/>
      <c r="K17" s="42"/>
      <c r="L17" s="42"/>
      <c r="M17" s="42">
        <v>311</v>
      </c>
      <c r="N17" s="42">
        <v>35</v>
      </c>
      <c r="O17" s="39"/>
      <c r="P17" s="1"/>
      <c r="Q17" s="193">
        <v>45170</v>
      </c>
      <c r="R17" s="103">
        <v>45596</v>
      </c>
      <c r="S17" s="104">
        <f t="shared" si="1"/>
        <v>14</v>
      </c>
      <c r="T17" s="23">
        <f t="shared" si="0"/>
        <v>88999.1666666667</v>
      </c>
      <c r="U17" s="42"/>
    </row>
    <row r="18" s="176" customFormat="1" ht="37.5" spans="1:21">
      <c r="A18" s="39" t="s">
        <v>561</v>
      </c>
      <c r="B18" s="39">
        <v>17</v>
      </c>
      <c r="C18" s="42" t="s">
        <v>571</v>
      </c>
      <c r="D18" s="42" t="s">
        <v>573</v>
      </c>
      <c r="E18" s="42" t="s">
        <v>640</v>
      </c>
      <c r="F18" s="42" t="s">
        <v>74</v>
      </c>
      <c r="G18" s="42">
        <v>1172</v>
      </c>
      <c r="H18" s="42">
        <v>6</v>
      </c>
      <c r="I18" s="42"/>
      <c r="J18" s="42"/>
      <c r="K18" s="42"/>
      <c r="L18" s="42"/>
      <c r="M18" s="42">
        <v>940</v>
      </c>
      <c r="N18" s="42">
        <v>35</v>
      </c>
      <c r="O18" s="39"/>
      <c r="P18" s="1"/>
      <c r="Q18" s="193">
        <v>45170</v>
      </c>
      <c r="R18" s="103">
        <v>45596</v>
      </c>
      <c r="S18" s="104">
        <f t="shared" si="1"/>
        <v>14</v>
      </c>
      <c r="T18" s="23">
        <f t="shared" si="0"/>
        <v>46587.3333333333</v>
      </c>
      <c r="U18" s="42"/>
    </row>
    <row r="19" s="176" customFormat="1" ht="64" customHeight="1" spans="1:21">
      <c r="A19" s="39" t="s">
        <v>561</v>
      </c>
      <c r="B19" s="39">
        <v>18</v>
      </c>
      <c r="C19" s="42" t="s">
        <v>641</v>
      </c>
      <c r="D19" s="42" t="s">
        <v>642</v>
      </c>
      <c r="E19" s="42" t="s">
        <v>643</v>
      </c>
      <c r="F19" s="42" t="s">
        <v>70</v>
      </c>
      <c r="G19" s="42">
        <v>60800</v>
      </c>
      <c r="H19" s="42">
        <v>8</v>
      </c>
      <c r="I19" s="42"/>
      <c r="J19" s="42"/>
      <c r="K19" s="42"/>
      <c r="L19" s="42"/>
      <c r="M19" s="42">
        <v>594</v>
      </c>
      <c r="N19" s="42">
        <v>35</v>
      </c>
      <c r="O19" s="39"/>
      <c r="P19" s="39"/>
      <c r="Q19" s="75">
        <v>44866</v>
      </c>
      <c r="R19" s="103">
        <v>45596</v>
      </c>
      <c r="S19" s="104">
        <f t="shared" si="1"/>
        <v>24</v>
      </c>
      <c r="T19" s="23">
        <f t="shared" si="0"/>
        <v>1014380</v>
      </c>
      <c r="U19" s="42"/>
    </row>
    <row r="20" s="176" customFormat="1" ht="56.25" spans="1:21">
      <c r="A20" s="39" t="s">
        <v>561</v>
      </c>
      <c r="B20" s="39">
        <v>19</v>
      </c>
      <c r="C20" s="42" t="s">
        <v>644</v>
      </c>
      <c r="D20" s="43" t="s">
        <v>645</v>
      </c>
      <c r="E20" s="44"/>
      <c r="F20" s="42" t="s">
        <v>70</v>
      </c>
      <c r="G20" s="42">
        <v>1600</v>
      </c>
      <c r="H20" s="42">
        <v>8</v>
      </c>
      <c r="I20" s="42"/>
      <c r="J20" s="42"/>
      <c r="K20" s="42"/>
      <c r="L20" s="42"/>
      <c r="M20" s="42"/>
      <c r="N20" s="42"/>
      <c r="O20" s="42"/>
      <c r="P20" s="42"/>
      <c r="Q20" s="75">
        <v>44866</v>
      </c>
      <c r="R20" s="103">
        <v>45596</v>
      </c>
      <c r="S20" s="104">
        <f t="shared" si="1"/>
        <v>24</v>
      </c>
      <c r="T20" s="23">
        <f t="shared" si="0"/>
        <v>25600</v>
      </c>
      <c r="U20" s="42"/>
    </row>
    <row r="21" s="176" customFormat="1" ht="56.25" spans="1:21">
      <c r="A21" s="39" t="s">
        <v>561</v>
      </c>
      <c r="B21" s="39">
        <v>20</v>
      </c>
      <c r="C21" s="42" t="s">
        <v>646</v>
      </c>
      <c r="D21" s="43" t="s">
        <v>647</v>
      </c>
      <c r="E21" s="44"/>
      <c r="F21" s="42" t="s">
        <v>70</v>
      </c>
      <c r="G21" s="42">
        <v>12000</v>
      </c>
      <c r="H21" s="42">
        <v>8</v>
      </c>
      <c r="I21" s="42"/>
      <c r="J21" s="42"/>
      <c r="K21" s="42"/>
      <c r="L21" s="42"/>
      <c r="M21" s="42"/>
      <c r="N21" s="42"/>
      <c r="O21" s="42"/>
      <c r="P21" s="42"/>
      <c r="Q21" s="75">
        <v>44866</v>
      </c>
      <c r="R21" s="103">
        <v>45596</v>
      </c>
      <c r="S21" s="104">
        <f t="shared" si="1"/>
        <v>24</v>
      </c>
      <c r="T21" s="23">
        <f t="shared" si="0"/>
        <v>192000</v>
      </c>
      <c r="U21" s="42"/>
    </row>
    <row r="22" s="176" customFormat="1" ht="56.25" spans="1:21">
      <c r="A22" s="39" t="s">
        <v>561</v>
      </c>
      <c r="B22" s="39">
        <v>21</v>
      </c>
      <c r="C22" s="42" t="s">
        <v>648</v>
      </c>
      <c r="D22" s="42" t="s">
        <v>649</v>
      </c>
      <c r="E22" s="42"/>
      <c r="F22" s="42" t="s">
        <v>70</v>
      </c>
      <c r="G22" s="42">
        <v>1000</v>
      </c>
      <c r="H22" s="42">
        <v>8</v>
      </c>
      <c r="I22" s="42"/>
      <c r="J22" s="42"/>
      <c r="K22" s="42"/>
      <c r="L22" s="42"/>
      <c r="M22" s="42">
        <v>20</v>
      </c>
      <c r="N22" s="42">
        <v>35</v>
      </c>
      <c r="O22" s="42"/>
      <c r="P22" s="42"/>
      <c r="Q22" s="75">
        <v>44866</v>
      </c>
      <c r="R22" s="103">
        <v>45596</v>
      </c>
      <c r="S22" s="104">
        <f t="shared" si="1"/>
        <v>24</v>
      </c>
      <c r="T22" s="23">
        <f t="shared" si="0"/>
        <v>17400</v>
      </c>
      <c r="U22" s="42"/>
    </row>
    <row r="23" s="176" customFormat="1" ht="56.25" spans="1:21">
      <c r="A23" s="39" t="s">
        <v>561</v>
      </c>
      <c r="B23" s="39">
        <v>22</v>
      </c>
      <c r="C23" s="42" t="s">
        <v>650</v>
      </c>
      <c r="D23" s="42" t="s">
        <v>597</v>
      </c>
      <c r="E23" s="42" t="s">
        <v>651</v>
      </c>
      <c r="F23" s="42" t="s">
        <v>70</v>
      </c>
      <c r="G23" s="42">
        <v>500</v>
      </c>
      <c r="H23" s="42">
        <v>8</v>
      </c>
      <c r="I23" s="42"/>
      <c r="J23" s="42"/>
      <c r="K23" s="42"/>
      <c r="L23" s="42"/>
      <c r="M23" s="42">
        <v>40</v>
      </c>
      <c r="N23" s="42">
        <v>35</v>
      </c>
      <c r="O23" s="42"/>
      <c r="P23" s="42"/>
      <c r="Q23" s="75">
        <v>44866</v>
      </c>
      <c r="R23" s="103">
        <v>45596</v>
      </c>
      <c r="S23" s="104">
        <f t="shared" si="1"/>
        <v>24</v>
      </c>
      <c r="T23" s="23">
        <f t="shared" si="0"/>
        <v>10800</v>
      </c>
      <c r="U23" s="42"/>
    </row>
    <row r="24" s="176" customFormat="1" ht="37.5" spans="1:21">
      <c r="A24" s="39" t="s">
        <v>561</v>
      </c>
      <c r="B24" s="39">
        <v>23</v>
      </c>
      <c r="C24" s="42" t="s">
        <v>652</v>
      </c>
      <c r="D24" s="42" t="s">
        <v>653</v>
      </c>
      <c r="E24" s="42" t="s">
        <v>573</v>
      </c>
      <c r="F24" s="42" t="s">
        <v>70</v>
      </c>
      <c r="G24" s="42"/>
      <c r="H24" s="42">
        <v>8</v>
      </c>
      <c r="I24" s="42"/>
      <c r="J24" s="42"/>
      <c r="K24" s="42"/>
      <c r="L24" s="42"/>
      <c r="M24" s="42">
        <v>30</v>
      </c>
      <c r="N24" s="42">
        <v>35</v>
      </c>
      <c r="O24" s="42"/>
      <c r="P24" s="42"/>
      <c r="Q24" s="75">
        <v>44866</v>
      </c>
      <c r="R24" s="103">
        <v>45596</v>
      </c>
      <c r="S24" s="104">
        <f t="shared" si="1"/>
        <v>24</v>
      </c>
      <c r="T24" s="23">
        <f t="shared" si="0"/>
        <v>2100</v>
      </c>
      <c r="U24" s="42"/>
    </row>
    <row r="25" s="176" customFormat="1" ht="37.5" spans="1:21">
      <c r="A25" s="39" t="s">
        <v>561</v>
      </c>
      <c r="B25" s="39">
        <v>24</v>
      </c>
      <c r="C25" s="42" t="s">
        <v>654</v>
      </c>
      <c r="D25" s="42" t="s">
        <v>571</v>
      </c>
      <c r="E25" s="42" t="s">
        <v>655</v>
      </c>
      <c r="F25" s="42" t="s">
        <v>70</v>
      </c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75">
        <v>44866</v>
      </c>
      <c r="R25" s="103">
        <v>45596</v>
      </c>
      <c r="S25" s="104">
        <f t="shared" si="1"/>
        <v>24</v>
      </c>
      <c r="T25" s="23">
        <f t="shared" si="0"/>
        <v>0</v>
      </c>
      <c r="U25" s="42"/>
    </row>
    <row r="26" s="176" customFormat="1" ht="37.5" spans="1:21">
      <c r="A26" s="39" t="s">
        <v>561</v>
      </c>
      <c r="B26" s="39">
        <v>25</v>
      </c>
      <c r="C26" s="42" t="s">
        <v>656</v>
      </c>
      <c r="D26" s="42" t="s">
        <v>634</v>
      </c>
      <c r="E26" s="42" t="s">
        <v>611</v>
      </c>
      <c r="F26" s="42" t="s">
        <v>70</v>
      </c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75">
        <v>44866</v>
      </c>
      <c r="R26" s="103">
        <v>45596</v>
      </c>
      <c r="S26" s="104">
        <f t="shared" si="1"/>
        <v>24</v>
      </c>
      <c r="T26" s="23">
        <f t="shared" si="0"/>
        <v>0</v>
      </c>
      <c r="U26" s="42"/>
    </row>
    <row r="27" s="176" customFormat="1" ht="75" spans="1:21">
      <c r="A27" s="39" t="s">
        <v>561</v>
      </c>
      <c r="B27" s="39">
        <v>26</v>
      </c>
      <c r="C27" s="42" t="s">
        <v>657</v>
      </c>
      <c r="D27" s="43" t="s">
        <v>658</v>
      </c>
      <c r="E27" s="44"/>
      <c r="F27" s="42" t="s">
        <v>70</v>
      </c>
      <c r="G27" s="42">
        <v>13824</v>
      </c>
      <c r="H27" s="42">
        <v>8</v>
      </c>
      <c r="I27" s="42"/>
      <c r="J27" s="42"/>
      <c r="K27" s="42"/>
      <c r="L27" s="42"/>
      <c r="M27" s="42"/>
      <c r="N27" s="42"/>
      <c r="O27" s="42"/>
      <c r="P27" s="42"/>
      <c r="Q27" s="75">
        <v>44866</v>
      </c>
      <c r="R27" s="103">
        <v>45596</v>
      </c>
      <c r="S27" s="104">
        <f t="shared" si="1"/>
        <v>24</v>
      </c>
      <c r="T27" s="23">
        <f t="shared" si="0"/>
        <v>221184</v>
      </c>
      <c r="U27" s="42"/>
    </row>
    <row r="28" s="176" customFormat="1" ht="37.5" spans="1:21">
      <c r="A28" s="39" t="s">
        <v>561</v>
      </c>
      <c r="B28" s="39">
        <v>27</v>
      </c>
      <c r="C28" s="42" t="s">
        <v>659</v>
      </c>
      <c r="D28" s="43" t="s">
        <v>660</v>
      </c>
      <c r="E28" s="44"/>
      <c r="F28" s="42" t="s">
        <v>70</v>
      </c>
      <c r="G28" s="42">
        <v>21000</v>
      </c>
      <c r="H28" s="42">
        <v>8</v>
      </c>
      <c r="I28" s="42"/>
      <c r="J28" s="42"/>
      <c r="K28" s="42"/>
      <c r="L28" s="42"/>
      <c r="M28" s="42"/>
      <c r="N28" s="42"/>
      <c r="O28" s="42"/>
      <c r="P28" s="42"/>
      <c r="Q28" s="75">
        <v>44866</v>
      </c>
      <c r="R28" s="103">
        <v>45596</v>
      </c>
      <c r="S28" s="104">
        <f t="shared" si="1"/>
        <v>24</v>
      </c>
      <c r="T28" s="23">
        <f t="shared" si="0"/>
        <v>336000</v>
      </c>
      <c r="U28" s="42"/>
    </row>
    <row r="29" s="176" customFormat="1" ht="37.5" spans="1:21">
      <c r="A29" s="39" t="s">
        <v>561</v>
      </c>
      <c r="B29" s="39">
        <v>28</v>
      </c>
      <c r="C29" s="42" t="s">
        <v>659</v>
      </c>
      <c r="D29" s="43" t="s">
        <v>661</v>
      </c>
      <c r="E29" s="44"/>
      <c r="F29" s="42" t="s">
        <v>70</v>
      </c>
      <c r="G29" s="42">
        <v>18000</v>
      </c>
      <c r="H29" s="42">
        <v>8</v>
      </c>
      <c r="I29" s="42"/>
      <c r="J29" s="42"/>
      <c r="K29" s="42"/>
      <c r="L29" s="42"/>
      <c r="M29" s="42"/>
      <c r="N29" s="42"/>
      <c r="O29" s="42"/>
      <c r="P29" s="42"/>
      <c r="Q29" s="75">
        <v>44866</v>
      </c>
      <c r="R29" s="103">
        <v>45596</v>
      </c>
      <c r="S29" s="104">
        <f t="shared" si="1"/>
        <v>24</v>
      </c>
      <c r="T29" s="23">
        <f t="shared" si="0"/>
        <v>288000</v>
      </c>
      <c r="U29" s="42"/>
    </row>
    <row r="30" s="176" customFormat="1" ht="37.5" spans="1:21">
      <c r="A30" s="39" t="s">
        <v>561</v>
      </c>
      <c r="B30" s="39">
        <v>29</v>
      </c>
      <c r="C30" s="42" t="s">
        <v>659</v>
      </c>
      <c r="D30" s="43" t="s">
        <v>662</v>
      </c>
      <c r="E30" s="44"/>
      <c r="F30" s="42" t="s">
        <v>70</v>
      </c>
      <c r="G30" s="42">
        <v>4000</v>
      </c>
      <c r="H30" s="42">
        <v>8</v>
      </c>
      <c r="I30" s="42"/>
      <c r="J30" s="42"/>
      <c r="K30" s="42"/>
      <c r="L30" s="42"/>
      <c r="M30" s="42"/>
      <c r="N30" s="42"/>
      <c r="O30" s="42"/>
      <c r="P30" s="42"/>
      <c r="Q30" s="75">
        <v>44866</v>
      </c>
      <c r="R30" s="103">
        <v>45596</v>
      </c>
      <c r="S30" s="104">
        <f t="shared" si="1"/>
        <v>24</v>
      </c>
      <c r="T30" s="23">
        <f t="shared" si="0"/>
        <v>64000</v>
      </c>
      <c r="U30" s="42"/>
    </row>
    <row r="31" s="176" customFormat="1" ht="37.5" spans="1:21">
      <c r="A31" s="39" t="s">
        <v>561</v>
      </c>
      <c r="B31" s="39">
        <v>30</v>
      </c>
      <c r="C31" s="42" t="s">
        <v>663</v>
      </c>
      <c r="D31" s="43" t="s">
        <v>664</v>
      </c>
      <c r="E31" s="44"/>
      <c r="F31" s="42" t="s">
        <v>70</v>
      </c>
      <c r="G31" s="42">
        <v>11000</v>
      </c>
      <c r="H31" s="42">
        <v>8</v>
      </c>
      <c r="I31" s="42"/>
      <c r="J31" s="42"/>
      <c r="K31" s="42"/>
      <c r="L31" s="42"/>
      <c r="M31" s="42"/>
      <c r="N31" s="42"/>
      <c r="O31" s="42"/>
      <c r="P31" s="42"/>
      <c r="Q31" s="75">
        <v>44866</v>
      </c>
      <c r="R31" s="103">
        <v>45596</v>
      </c>
      <c r="S31" s="104">
        <f t="shared" si="1"/>
        <v>24</v>
      </c>
      <c r="T31" s="23">
        <f t="shared" si="0"/>
        <v>176000</v>
      </c>
      <c r="U31" s="42"/>
    </row>
    <row r="32" s="176" customFormat="1" ht="37.5" spans="1:21">
      <c r="A32" s="39" t="s">
        <v>561</v>
      </c>
      <c r="B32" s="39">
        <v>31</v>
      </c>
      <c r="C32" s="42" t="s">
        <v>665</v>
      </c>
      <c r="D32" s="43" t="s">
        <v>666</v>
      </c>
      <c r="E32" s="44"/>
      <c r="F32" s="42" t="s">
        <v>70</v>
      </c>
      <c r="G32" s="42">
        <v>22000</v>
      </c>
      <c r="H32" s="42">
        <v>8</v>
      </c>
      <c r="I32" s="42"/>
      <c r="J32" s="42"/>
      <c r="K32" s="42"/>
      <c r="L32" s="42"/>
      <c r="M32" s="42"/>
      <c r="N32" s="42"/>
      <c r="O32" s="42"/>
      <c r="P32" s="42"/>
      <c r="Q32" s="75">
        <v>44866</v>
      </c>
      <c r="R32" s="103">
        <v>45596</v>
      </c>
      <c r="S32" s="104">
        <f t="shared" si="1"/>
        <v>24</v>
      </c>
      <c r="T32" s="23">
        <f t="shared" si="0"/>
        <v>352000</v>
      </c>
      <c r="U32" s="42"/>
    </row>
    <row r="33" s="176" customFormat="1" ht="37.5" spans="1:21">
      <c r="A33" s="117" t="s">
        <v>561</v>
      </c>
      <c r="B33" s="39">
        <v>32</v>
      </c>
      <c r="C33" s="179" t="s">
        <v>665</v>
      </c>
      <c r="D33" s="184" t="s">
        <v>667</v>
      </c>
      <c r="E33" s="185"/>
      <c r="F33" s="179" t="s">
        <v>70</v>
      </c>
      <c r="G33" s="179">
        <v>31000</v>
      </c>
      <c r="H33" s="179">
        <v>8</v>
      </c>
      <c r="I33" s="179"/>
      <c r="J33" s="179"/>
      <c r="K33" s="179"/>
      <c r="L33" s="179"/>
      <c r="M33" s="179"/>
      <c r="N33" s="179"/>
      <c r="O33" s="179"/>
      <c r="P33" s="179"/>
      <c r="Q33" s="75">
        <v>44866</v>
      </c>
      <c r="R33" s="103">
        <v>45596</v>
      </c>
      <c r="S33" s="104">
        <f t="shared" si="1"/>
        <v>24</v>
      </c>
      <c r="T33" s="23">
        <f t="shared" si="0"/>
        <v>496000</v>
      </c>
      <c r="U33" s="179"/>
    </row>
    <row r="34" s="176" customFormat="1" ht="37.5" spans="1:21">
      <c r="A34" s="117" t="s">
        <v>561</v>
      </c>
      <c r="B34" s="39">
        <v>33</v>
      </c>
      <c r="C34" s="42" t="s">
        <v>668</v>
      </c>
      <c r="D34" s="42" t="s">
        <v>655</v>
      </c>
      <c r="E34" s="42" t="s">
        <v>103</v>
      </c>
      <c r="F34" s="42" t="s">
        <v>70</v>
      </c>
      <c r="G34" s="42">
        <v>5300</v>
      </c>
      <c r="H34" s="42">
        <v>8</v>
      </c>
      <c r="I34" s="42"/>
      <c r="J34" s="42"/>
      <c r="K34" s="42"/>
      <c r="L34" s="42"/>
      <c r="M34" s="42"/>
      <c r="N34" s="42"/>
      <c r="O34" s="42"/>
      <c r="P34" s="42"/>
      <c r="Q34" s="75">
        <v>44866</v>
      </c>
      <c r="R34" s="103">
        <v>45596</v>
      </c>
      <c r="S34" s="104">
        <f t="shared" si="1"/>
        <v>24</v>
      </c>
      <c r="T34" s="23">
        <f t="shared" si="0"/>
        <v>84800</v>
      </c>
      <c r="U34" s="42"/>
    </row>
    <row r="35" s="176" customFormat="1" ht="56.25" spans="1:21">
      <c r="A35" s="117" t="s">
        <v>561</v>
      </c>
      <c r="B35" s="39">
        <v>34</v>
      </c>
      <c r="C35" s="42" t="s">
        <v>669</v>
      </c>
      <c r="D35" s="42" t="s">
        <v>601</v>
      </c>
      <c r="E35" s="42" t="s">
        <v>670</v>
      </c>
      <c r="F35" s="42" t="s">
        <v>70</v>
      </c>
      <c r="G35" s="42">
        <v>2800</v>
      </c>
      <c r="H35" s="42">
        <v>8</v>
      </c>
      <c r="I35" s="42"/>
      <c r="J35" s="42"/>
      <c r="K35" s="42"/>
      <c r="L35" s="42"/>
      <c r="M35" s="42"/>
      <c r="N35" s="42"/>
      <c r="O35" s="42"/>
      <c r="P35" s="42"/>
      <c r="Q35" s="75">
        <v>44866</v>
      </c>
      <c r="R35" s="103">
        <v>45596</v>
      </c>
      <c r="S35" s="104">
        <f t="shared" si="1"/>
        <v>24</v>
      </c>
      <c r="T35" s="23">
        <f t="shared" si="0"/>
        <v>44800</v>
      </c>
      <c r="U35" s="42"/>
    </row>
    <row r="36" s="177" customFormat="1" ht="37.5" spans="1:21">
      <c r="A36" s="117" t="s">
        <v>561</v>
      </c>
      <c r="B36" s="39">
        <v>35</v>
      </c>
      <c r="C36" s="42" t="s">
        <v>671</v>
      </c>
      <c r="D36" s="42" t="s">
        <v>103</v>
      </c>
      <c r="E36" s="42" t="s">
        <v>611</v>
      </c>
      <c r="F36" s="42" t="s">
        <v>70</v>
      </c>
      <c r="G36" s="42">
        <v>2259</v>
      </c>
      <c r="H36" s="42">
        <v>8</v>
      </c>
      <c r="I36" s="42">
        <v>0</v>
      </c>
      <c r="J36" s="42"/>
      <c r="K36" s="42"/>
      <c r="L36" s="42"/>
      <c r="M36" s="42">
        <v>98</v>
      </c>
      <c r="N36" s="42">
        <v>35</v>
      </c>
      <c r="O36" s="42"/>
      <c r="P36" s="42"/>
      <c r="Q36" s="75">
        <v>44866</v>
      </c>
      <c r="R36" s="103">
        <v>45596</v>
      </c>
      <c r="S36" s="104">
        <f t="shared" si="1"/>
        <v>24</v>
      </c>
      <c r="T36" s="23">
        <f t="shared" si="0"/>
        <v>43004</v>
      </c>
      <c r="U36" s="42"/>
    </row>
    <row r="37" s="176" customFormat="1" ht="75" spans="1:21">
      <c r="A37" s="117" t="s">
        <v>561</v>
      </c>
      <c r="B37" s="39">
        <v>36</v>
      </c>
      <c r="C37" s="4" t="s">
        <v>672</v>
      </c>
      <c r="D37" s="4"/>
      <c r="E37" s="4" t="s">
        <v>673</v>
      </c>
      <c r="F37" s="4" t="s">
        <v>70</v>
      </c>
      <c r="G37" s="4">
        <v>29000</v>
      </c>
      <c r="H37" s="4">
        <v>8</v>
      </c>
      <c r="I37" s="4"/>
      <c r="J37" s="4"/>
      <c r="K37" s="4"/>
      <c r="L37" s="4"/>
      <c r="M37" s="4">
        <v>1337</v>
      </c>
      <c r="N37" s="42">
        <v>35</v>
      </c>
      <c r="O37" s="4"/>
      <c r="P37" s="4"/>
      <c r="Q37" s="75">
        <v>44866</v>
      </c>
      <c r="R37" s="103">
        <v>45596</v>
      </c>
      <c r="S37" s="104">
        <f t="shared" si="1"/>
        <v>24</v>
      </c>
      <c r="T37" s="23">
        <f t="shared" si="0"/>
        <v>557590</v>
      </c>
      <c r="U37" s="42"/>
    </row>
    <row r="38" s="177" customFormat="1" ht="37.5" spans="1:21">
      <c r="A38" s="117" t="s">
        <v>561</v>
      </c>
      <c r="B38" s="39">
        <v>37</v>
      </c>
      <c r="C38" s="42" t="s">
        <v>674</v>
      </c>
      <c r="D38" s="42" t="s">
        <v>675</v>
      </c>
      <c r="E38" s="42" t="s">
        <v>617</v>
      </c>
      <c r="F38" s="42" t="s">
        <v>70</v>
      </c>
      <c r="G38" s="42">
        <v>5000</v>
      </c>
      <c r="H38" s="42">
        <v>8</v>
      </c>
      <c r="I38" s="42"/>
      <c r="J38" s="42"/>
      <c r="K38" s="42"/>
      <c r="L38" s="42"/>
      <c r="M38" s="42"/>
      <c r="N38" s="42"/>
      <c r="O38" s="42"/>
      <c r="P38" s="42"/>
      <c r="Q38" s="75">
        <v>44866</v>
      </c>
      <c r="R38" s="103">
        <v>45596</v>
      </c>
      <c r="S38" s="104">
        <f t="shared" si="1"/>
        <v>24</v>
      </c>
      <c r="T38" s="23">
        <f t="shared" si="0"/>
        <v>80000</v>
      </c>
      <c r="U38" s="42"/>
    </row>
    <row r="39" s="177" customFormat="1" ht="37.5" spans="1:21">
      <c r="A39" s="117" t="s">
        <v>561</v>
      </c>
      <c r="B39" s="117">
        <v>38</v>
      </c>
      <c r="C39" s="179" t="s">
        <v>601</v>
      </c>
      <c r="D39" s="179" t="s">
        <v>629</v>
      </c>
      <c r="E39" s="179" t="s">
        <v>655</v>
      </c>
      <c r="F39" s="179" t="s">
        <v>70</v>
      </c>
      <c r="G39" s="179">
        <v>1593</v>
      </c>
      <c r="H39" s="179">
        <v>8</v>
      </c>
      <c r="I39" s="179">
        <v>0</v>
      </c>
      <c r="J39" s="179"/>
      <c r="K39" s="179"/>
      <c r="L39" s="179"/>
      <c r="M39" s="179">
        <v>0</v>
      </c>
      <c r="N39" s="179"/>
      <c r="O39" s="179"/>
      <c r="P39" s="179"/>
      <c r="Q39" s="75">
        <v>44866</v>
      </c>
      <c r="R39" s="103">
        <v>45596</v>
      </c>
      <c r="S39" s="104">
        <f t="shared" si="1"/>
        <v>24</v>
      </c>
      <c r="T39" s="23">
        <f t="shared" si="0"/>
        <v>25488</v>
      </c>
      <c r="U39" s="179"/>
    </row>
    <row r="40" ht="56.25" spans="1:21">
      <c r="A40" s="1" t="s">
        <v>561</v>
      </c>
      <c r="B40" s="1">
        <v>39</v>
      </c>
      <c r="C40" s="186" t="s">
        <v>676</v>
      </c>
      <c r="D40" s="187" t="s">
        <v>677</v>
      </c>
      <c r="E40" s="187"/>
      <c r="F40" s="187" t="s">
        <v>70</v>
      </c>
      <c r="G40" s="187">
        <v>9771</v>
      </c>
      <c r="H40" s="187">
        <v>8</v>
      </c>
      <c r="I40" s="187">
        <v>8</v>
      </c>
      <c r="J40" s="187">
        <v>378</v>
      </c>
      <c r="K40" s="187"/>
      <c r="L40" s="187"/>
      <c r="M40" s="187">
        <v>0</v>
      </c>
      <c r="N40" s="187"/>
      <c r="O40" s="187"/>
      <c r="P40" s="187"/>
      <c r="Q40" s="75">
        <v>44866</v>
      </c>
      <c r="R40" s="103">
        <v>45596</v>
      </c>
      <c r="S40" s="104">
        <f t="shared" si="1"/>
        <v>24</v>
      </c>
      <c r="T40" s="23">
        <f t="shared" si="0"/>
        <v>162384</v>
      </c>
      <c r="U40" s="4"/>
    </row>
    <row r="41" ht="75" spans="1:21">
      <c r="A41" s="1" t="s">
        <v>561</v>
      </c>
      <c r="B41" s="188">
        <v>40</v>
      </c>
      <c r="C41" s="189" t="s">
        <v>181</v>
      </c>
      <c r="D41" s="190"/>
      <c r="E41" s="191"/>
      <c r="F41" s="11" t="s">
        <v>70</v>
      </c>
      <c r="G41" s="189">
        <v>50000</v>
      </c>
      <c r="H41" s="189">
        <v>8</v>
      </c>
      <c r="I41" s="189"/>
      <c r="J41" s="189"/>
      <c r="K41" s="189"/>
      <c r="L41" s="189"/>
      <c r="M41" s="189"/>
      <c r="N41" s="189"/>
      <c r="O41" s="189"/>
      <c r="P41" s="189"/>
      <c r="Q41" s="75">
        <v>44866</v>
      </c>
      <c r="R41" s="75">
        <v>45596</v>
      </c>
      <c r="S41" s="22">
        <f t="shared" si="1"/>
        <v>24</v>
      </c>
      <c r="T41" s="105">
        <f t="shared" si="0"/>
        <v>800000</v>
      </c>
      <c r="U41" s="104" t="s">
        <v>182</v>
      </c>
    </row>
    <row r="42" ht="34" customHeight="1" spans="1:21">
      <c r="A42" s="192"/>
      <c r="B42" s="164" t="s">
        <v>51</v>
      </c>
      <c r="C42" s="164"/>
      <c r="D42" s="164"/>
      <c r="E42" s="164"/>
      <c r="F42" s="192"/>
      <c r="G42" s="192">
        <f>SUM(G2:G41)</f>
        <v>512848.83</v>
      </c>
      <c r="H42" s="192"/>
      <c r="I42" s="192">
        <f t="shared" ref="G42:K42" si="2">SUM(I2:I40)</f>
        <v>110</v>
      </c>
      <c r="J42" s="192"/>
      <c r="K42" s="192">
        <f t="shared" si="2"/>
        <v>0</v>
      </c>
      <c r="L42" s="192"/>
      <c r="M42" s="192">
        <f>SUM(M2:M40)</f>
        <v>4830</v>
      </c>
      <c r="N42" s="192"/>
      <c r="O42" s="192">
        <f>SUM(O2:O40)</f>
        <v>0</v>
      </c>
      <c r="P42" s="192"/>
      <c r="Q42" s="192"/>
      <c r="R42" s="202"/>
      <c r="S42" s="192"/>
      <c r="T42" s="192">
        <f>SUM(T2:T41)</f>
        <v>7084525.24666667</v>
      </c>
      <c r="U42" s="192"/>
    </row>
  </sheetData>
  <mergeCells count="36">
    <mergeCell ref="D7:E7"/>
    <mergeCell ref="D8:E8"/>
    <mergeCell ref="D11:E11"/>
    <mergeCell ref="D13:E13"/>
    <mergeCell ref="D15:E15"/>
    <mergeCell ref="D16:E16"/>
    <mergeCell ref="D20:E20"/>
    <mergeCell ref="D21:E21"/>
    <mergeCell ref="D27:E27"/>
    <mergeCell ref="D28:E28"/>
    <mergeCell ref="D29:E29"/>
    <mergeCell ref="D30:E30"/>
    <mergeCell ref="D31:E31"/>
    <mergeCell ref="D32:E32"/>
    <mergeCell ref="D33:E33"/>
    <mergeCell ref="D41:E41"/>
    <mergeCell ref="B42:E42"/>
    <mergeCell ref="A3:A4"/>
    <mergeCell ref="B3:B4"/>
    <mergeCell ref="C3:C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0"/>
  <sheetViews>
    <sheetView zoomScale="55" zoomScaleNormal="55" workbookViewId="0">
      <pane xSplit="3" ySplit="1" topLeftCell="D30" activePane="bottomRight" state="frozen"/>
      <selection/>
      <selection pane="topRight"/>
      <selection pane="bottomLeft"/>
      <selection pane="bottomRight" activeCell="U30" sqref="U30"/>
    </sheetView>
  </sheetViews>
  <sheetFormatPr defaultColWidth="16.3833333333333" defaultRowHeight="13.5"/>
  <cols>
    <col min="1" max="1" width="14.25" style="151" customWidth="1"/>
    <col min="2" max="2" width="5.13333333333333" style="151" customWidth="1"/>
    <col min="3" max="3" width="36.8833333333333" style="155" customWidth="1"/>
    <col min="4" max="4" width="25.5" style="155" customWidth="1"/>
    <col min="5" max="5" width="19.5" style="155" customWidth="1"/>
    <col min="6" max="6" width="11.3833333333333" style="155" customWidth="1"/>
    <col min="7" max="8" width="13.25" style="155" customWidth="1"/>
    <col min="9" max="12" width="13.6333333333333" style="155" customWidth="1"/>
    <col min="13" max="16" width="12.8833333333333" style="155" customWidth="1"/>
    <col min="17" max="18" width="15.5333333333333" style="155" customWidth="1"/>
    <col min="19" max="19" width="15.25" style="155" customWidth="1"/>
    <col min="20" max="20" width="18.8833333333333" style="155" customWidth="1"/>
    <col min="21" max="21" width="13.25" style="155" customWidth="1"/>
    <col min="22" max="16384" width="16.3833333333333" style="155"/>
  </cols>
  <sheetData>
    <row r="1" s="151" customFormat="1" ht="75" spans="1:21">
      <c r="A1" s="134" t="s">
        <v>3</v>
      </c>
      <c r="B1" s="135" t="s">
        <v>1</v>
      </c>
      <c r="C1" s="136" t="s">
        <v>53</v>
      </c>
      <c r="D1" s="136" t="s">
        <v>54</v>
      </c>
      <c r="E1" s="136" t="s">
        <v>55</v>
      </c>
      <c r="F1" s="136" t="s">
        <v>56</v>
      </c>
      <c r="G1" s="137" t="s">
        <v>4</v>
      </c>
      <c r="H1" s="137" t="s">
        <v>57</v>
      </c>
      <c r="I1" s="137" t="s">
        <v>6</v>
      </c>
      <c r="J1" s="137" t="s">
        <v>58</v>
      </c>
      <c r="K1" s="137" t="s">
        <v>7</v>
      </c>
      <c r="L1" s="137" t="s">
        <v>59</v>
      </c>
      <c r="M1" s="137" t="s">
        <v>8</v>
      </c>
      <c r="N1" s="137" t="s">
        <v>60</v>
      </c>
      <c r="O1" s="29" t="s">
        <v>9</v>
      </c>
      <c r="P1" s="137" t="s">
        <v>61</v>
      </c>
      <c r="Q1" s="29" t="s">
        <v>62</v>
      </c>
      <c r="R1" s="29" t="s">
        <v>63</v>
      </c>
      <c r="S1" s="29" t="s">
        <v>64</v>
      </c>
      <c r="T1" s="29" t="s">
        <v>65</v>
      </c>
      <c r="U1" s="135" t="s">
        <v>66</v>
      </c>
    </row>
    <row r="2" ht="18.75" spans="1:21">
      <c r="A2" s="139" t="s">
        <v>678</v>
      </c>
      <c r="B2" s="29">
        <v>1</v>
      </c>
      <c r="C2" s="8" t="s">
        <v>679</v>
      </c>
      <c r="D2" s="140" t="s">
        <v>680</v>
      </c>
      <c r="E2" s="140" t="s">
        <v>681</v>
      </c>
      <c r="F2" s="140" t="s">
        <v>70</v>
      </c>
      <c r="G2" s="140"/>
      <c r="H2" s="140"/>
      <c r="I2" s="140"/>
      <c r="J2" s="140"/>
      <c r="K2" s="140"/>
      <c r="L2" s="140"/>
      <c r="M2" s="140">
        <v>240</v>
      </c>
      <c r="N2" s="140">
        <v>35</v>
      </c>
      <c r="O2" s="140"/>
      <c r="P2" s="140"/>
      <c r="Q2" s="17">
        <v>45170</v>
      </c>
      <c r="R2" s="17">
        <v>45596</v>
      </c>
      <c r="S2" s="22">
        <f t="shared" ref="S2:S56" si="0">DATEDIF(Q2,R2,"m")+1</f>
        <v>14</v>
      </c>
      <c r="T2" s="23">
        <f t="shared" ref="T2:T56" si="1">(G2*H2+I2*J2+K2*L2+M2*N2+O2*P2)*S2/12</f>
        <v>9800</v>
      </c>
      <c r="U2" s="140"/>
    </row>
    <row r="3" ht="18.75" spans="1:21">
      <c r="A3" s="139" t="s">
        <v>678</v>
      </c>
      <c r="B3" s="29">
        <v>2</v>
      </c>
      <c r="C3" s="8" t="s">
        <v>682</v>
      </c>
      <c r="D3" s="140" t="s">
        <v>680</v>
      </c>
      <c r="E3" s="140" t="s">
        <v>679</v>
      </c>
      <c r="F3" s="140" t="s">
        <v>74</v>
      </c>
      <c r="G3" s="140">
        <v>0</v>
      </c>
      <c r="H3" s="140"/>
      <c r="I3" s="140">
        <v>0</v>
      </c>
      <c r="J3" s="140"/>
      <c r="K3" s="140"/>
      <c r="L3" s="140"/>
      <c r="M3" s="140">
        <v>216</v>
      </c>
      <c r="N3" s="140">
        <v>35</v>
      </c>
      <c r="O3" s="140"/>
      <c r="P3" s="140"/>
      <c r="Q3" s="17">
        <v>45170</v>
      </c>
      <c r="R3" s="17">
        <v>45596</v>
      </c>
      <c r="S3" s="22">
        <f t="shared" si="0"/>
        <v>14</v>
      </c>
      <c r="T3" s="23">
        <f t="shared" si="1"/>
        <v>8820</v>
      </c>
      <c r="U3" s="140"/>
    </row>
    <row r="4" ht="18.75" spans="1:21">
      <c r="A4" s="139" t="s">
        <v>678</v>
      </c>
      <c r="B4" s="29">
        <v>3</v>
      </c>
      <c r="C4" s="8" t="s">
        <v>683</v>
      </c>
      <c r="D4" s="140" t="s">
        <v>684</v>
      </c>
      <c r="E4" s="140" t="s">
        <v>156</v>
      </c>
      <c r="F4" s="140" t="s">
        <v>74</v>
      </c>
      <c r="G4" s="140">
        <v>0</v>
      </c>
      <c r="H4" s="140"/>
      <c r="I4" s="140">
        <v>0</v>
      </c>
      <c r="J4" s="140"/>
      <c r="K4" s="140"/>
      <c r="L4" s="140"/>
      <c r="M4" s="140">
        <v>64</v>
      </c>
      <c r="N4" s="140">
        <v>35</v>
      </c>
      <c r="O4" s="140"/>
      <c r="P4" s="140"/>
      <c r="Q4" s="17">
        <v>45170</v>
      </c>
      <c r="R4" s="17">
        <v>45596</v>
      </c>
      <c r="S4" s="22">
        <f t="shared" si="0"/>
        <v>14</v>
      </c>
      <c r="T4" s="23">
        <f t="shared" si="1"/>
        <v>2613.33333333333</v>
      </c>
      <c r="U4" s="140"/>
    </row>
    <row r="5" ht="18.75" spans="1:21">
      <c r="A5" s="139" t="s">
        <v>678</v>
      </c>
      <c r="B5" s="29">
        <v>4</v>
      </c>
      <c r="C5" s="8" t="s">
        <v>685</v>
      </c>
      <c r="D5" s="140"/>
      <c r="E5" s="140"/>
      <c r="F5" s="140" t="s">
        <v>70</v>
      </c>
      <c r="G5" s="140">
        <v>41916</v>
      </c>
      <c r="H5" s="140">
        <v>8</v>
      </c>
      <c r="I5" s="140">
        <v>0</v>
      </c>
      <c r="J5" s="140"/>
      <c r="K5" s="140"/>
      <c r="L5" s="140"/>
      <c r="M5" s="140">
        <v>0</v>
      </c>
      <c r="N5" s="140"/>
      <c r="O5" s="140"/>
      <c r="P5" s="140"/>
      <c r="Q5" s="17">
        <v>45170</v>
      </c>
      <c r="R5" s="17">
        <v>45596</v>
      </c>
      <c r="S5" s="22">
        <f t="shared" si="0"/>
        <v>14</v>
      </c>
      <c r="T5" s="23">
        <f t="shared" si="1"/>
        <v>391216</v>
      </c>
      <c r="U5" s="140"/>
    </row>
    <row r="6" ht="18.75" spans="1:21">
      <c r="A6" s="139" t="s">
        <v>678</v>
      </c>
      <c r="B6" s="29">
        <v>5</v>
      </c>
      <c r="C6" s="8" t="s">
        <v>686</v>
      </c>
      <c r="D6" s="140"/>
      <c r="E6" s="140"/>
      <c r="F6" s="140" t="s">
        <v>70</v>
      </c>
      <c r="G6" s="140">
        <v>30755</v>
      </c>
      <c r="H6" s="140">
        <v>8</v>
      </c>
      <c r="I6" s="140">
        <v>0</v>
      </c>
      <c r="J6" s="140"/>
      <c r="K6" s="140"/>
      <c r="L6" s="140"/>
      <c r="M6" s="140">
        <v>0</v>
      </c>
      <c r="N6" s="140"/>
      <c r="O6" s="140"/>
      <c r="P6" s="140"/>
      <c r="Q6" s="17">
        <v>45170</v>
      </c>
      <c r="R6" s="17">
        <v>45596</v>
      </c>
      <c r="S6" s="22">
        <f t="shared" si="0"/>
        <v>14</v>
      </c>
      <c r="T6" s="23">
        <f t="shared" si="1"/>
        <v>287046.666666667</v>
      </c>
      <c r="U6" s="140"/>
    </row>
    <row r="7" ht="18.75" spans="1:21">
      <c r="A7" s="139" t="s">
        <v>678</v>
      </c>
      <c r="B7" s="29">
        <v>6</v>
      </c>
      <c r="C7" s="8" t="s">
        <v>687</v>
      </c>
      <c r="D7" s="140"/>
      <c r="E7" s="140"/>
      <c r="F7" s="140" t="s">
        <v>70</v>
      </c>
      <c r="G7" s="140">
        <v>44343</v>
      </c>
      <c r="H7" s="140">
        <v>8</v>
      </c>
      <c r="I7" s="140">
        <v>0</v>
      </c>
      <c r="J7" s="140"/>
      <c r="K7" s="140"/>
      <c r="L7" s="140"/>
      <c r="M7" s="140">
        <v>0</v>
      </c>
      <c r="N7" s="140"/>
      <c r="O7" s="140"/>
      <c r="P7" s="140"/>
      <c r="Q7" s="17">
        <v>45170</v>
      </c>
      <c r="R7" s="17">
        <v>45596</v>
      </c>
      <c r="S7" s="22">
        <f t="shared" si="0"/>
        <v>14</v>
      </c>
      <c r="T7" s="23">
        <f t="shared" si="1"/>
        <v>413868</v>
      </c>
      <c r="U7" s="140"/>
    </row>
    <row r="8" ht="18.75" spans="1:21">
      <c r="A8" s="139" t="s">
        <v>678</v>
      </c>
      <c r="B8" s="29">
        <v>7</v>
      </c>
      <c r="C8" s="8" t="s">
        <v>688</v>
      </c>
      <c r="D8" s="140"/>
      <c r="E8" s="140"/>
      <c r="F8" s="140" t="s">
        <v>70</v>
      </c>
      <c r="G8" s="140">
        <v>22500</v>
      </c>
      <c r="H8" s="140">
        <v>8</v>
      </c>
      <c r="I8" s="140">
        <v>0</v>
      </c>
      <c r="J8" s="140"/>
      <c r="K8" s="140"/>
      <c r="L8" s="140"/>
      <c r="M8" s="140">
        <v>0</v>
      </c>
      <c r="N8" s="140"/>
      <c r="O8" s="140"/>
      <c r="P8" s="140"/>
      <c r="Q8" s="17">
        <v>45170</v>
      </c>
      <c r="R8" s="17">
        <v>45596</v>
      </c>
      <c r="S8" s="22">
        <f t="shared" si="0"/>
        <v>14</v>
      </c>
      <c r="T8" s="23">
        <f t="shared" si="1"/>
        <v>210000</v>
      </c>
      <c r="U8" s="140"/>
    </row>
    <row r="9" ht="18.75" spans="1:21">
      <c r="A9" s="139" t="s">
        <v>678</v>
      </c>
      <c r="B9" s="29">
        <v>8</v>
      </c>
      <c r="C9" s="8" t="s">
        <v>689</v>
      </c>
      <c r="D9" s="140" t="s">
        <v>680</v>
      </c>
      <c r="E9" s="140"/>
      <c r="F9" s="140" t="s">
        <v>74</v>
      </c>
      <c r="G9" s="140">
        <v>29362</v>
      </c>
      <c r="H9" s="140">
        <v>6</v>
      </c>
      <c r="I9" s="140"/>
      <c r="J9" s="140"/>
      <c r="K9" s="140"/>
      <c r="L9" s="140"/>
      <c r="M9" s="140"/>
      <c r="N9" s="140"/>
      <c r="O9" s="140"/>
      <c r="P9" s="140"/>
      <c r="Q9" s="17">
        <v>45170</v>
      </c>
      <c r="R9" s="17">
        <v>45596</v>
      </c>
      <c r="S9" s="22">
        <f t="shared" si="0"/>
        <v>14</v>
      </c>
      <c r="T9" s="23">
        <f t="shared" si="1"/>
        <v>205534</v>
      </c>
      <c r="U9" s="140"/>
    </row>
    <row r="10" ht="18.75" spans="1:21">
      <c r="A10" s="139" t="s">
        <v>678</v>
      </c>
      <c r="B10" s="29">
        <v>9</v>
      </c>
      <c r="C10" s="8" t="s">
        <v>690</v>
      </c>
      <c r="D10" s="140" t="s">
        <v>680</v>
      </c>
      <c r="E10" s="140"/>
      <c r="F10" s="140" t="s">
        <v>74</v>
      </c>
      <c r="G10" s="140">
        <v>1961.02</v>
      </c>
      <c r="H10" s="140">
        <v>6</v>
      </c>
      <c r="I10" s="140"/>
      <c r="J10" s="140"/>
      <c r="K10" s="140"/>
      <c r="L10" s="140"/>
      <c r="M10" s="140"/>
      <c r="N10" s="140"/>
      <c r="O10" s="140"/>
      <c r="P10" s="140"/>
      <c r="Q10" s="17">
        <v>45170</v>
      </c>
      <c r="R10" s="17">
        <v>45596</v>
      </c>
      <c r="S10" s="22">
        <f t="shared" si="0"/>
        <v>14</v>
      </c>
      <c r="T10" s="23">
        <f t="shared" si="1"/>
        <v>13727.14</v>
      </c>
      <c r="U10" s="140"/>
    </row>
    <row r="11" ht="37.5" customHeight="1" spans="1:21">
      <c r="A11" s="139" t="s">
        <v>678</v>
      </c>
      <c r="B11" s="29">
        <v>10</v>
      </c>
      <c r="C11" s="8" t="s">
        <v>691</v>
      </c>
      <c r="D11" s="140" t="s">
        <v>692</v>
      </c>
      <c r="E11" s="140"/>
      <c r="F11" s="140" t="s">
        <v>74</v>
      </c>
      <c r="G11" s="140">
        <v>9215</v>
      </c>
      <c r="H11" s="140">
        <v>6</v>
      </c>
      <c r="I11" s="140">
        <v>0</v>
      </c>
      <c r="J11" s="140"/>
      <c r="K11" s="140"/>
      <c r="L11" s="140"/>
      <c r="M11" s="140">
        <v>0</v>
      </c>
      <c r="N11" s="140"/>
      <c r="O11" s="140"/>
      <c r="P11" s="140"/>
      <c r="Q11" s="17">
        <v>45170</v>
      </c>
      <c r="R11" s="17">
        <v>45596</v>
      </c>
      <c r="S11" s="22">
        <f t="shared" si="0"/>
        <v>14</v>
      </c>
      <c r="T11" s="23">
        <f t="shared" si="1"/>
        <v>64505</v>
      </c>
      <c r="U11" s="140"/>
    </row>
    <row r="12" ht="18.75" spans="1:21">
      <c r="A12" s="138" t="s">
        <v>678</v>
      </c>
      <c r="B12" s="29">
        <v>11</v>
      </c>
      <c r="C12" s="8" t="s">
        <v>693</v>
      </c>
      <c r="D12" s="140" t="s">
        <v>694</v>
      </c>
      <c r="E12" s="140"/>
      <c r="F12" s="140" t="s">
        <v>74</v>
      </c>
      <c r="G12" s="140">
        <v>2500</v>
      </c>
      <c r="H12" s="140">
        <v>6</v>
      </c>
      <c r="I12" s="140">
        <v>0</v>
      </c>
      <c r="J12" s="140"/>
      <c r="K12" s="140"/>
      <c r="L12" s="140"/>
      <c r="M12" s="140">
        <v>0</v>
      </c>
      <c r="N12" s="140"/>
      <c r="O12" s="140"/>
      <c r="P12" s="140"/>
      <c r="Q12" s="17">
        <v>45170</v>
      </c>
      <c r="R12" s="17">
        <v>45596</v>
      </c>
      <c r="S12" s="22">
        <f t="shared" si="0"/>
        <v>14</v>
      </c>
      <c r="T12" s="23">
        <f t="shared" si="1"/>
        <v>17500</v>
      </c>
      <c r="U12" s="140"/>
    </row>
    <row r="13" ht="18.75" spans="1:21">
      <c r="A13" s="138" t="s">
        <v>678</v>
      </c>
      <c r="B13" s="29">
        <v>12</v>
      </c>
      <c r="C13" s="8" t="s">
        <v>695</v>
      </c>
      <c r="D13" s="140"/>
      <c r="E13" s="140"/>
      <c r="F13" s="140" t="s">
        <v>70</v>
      </c>
      <c r="G13" s="140">
        <v>11054</v>
      </c>
      <c r="H13" s="140">
        <v>8</v>
      </c>
      <c r="I13" s="140"/>
      <c r="J13" s="140"/>
      <c r="K13" s="140"/>
      <c r="L13" s="140"/>
      <c r="M13" s="140"/>
      <c r="N13" s="140"/>
      <c r="O13" s="140"/>
      <c r="P13" s="140"/>
      <c r="Q13" s="17">
        <v>45170</v>
      </c>
      <c r="R13" s="17">
        <v>45596</v>
      </c>
      <c r="S13" s="22">
        <f t="shared" si="0"/>
        <v>14</v>
      </c>
      <c r="T13" s="23">
        <f t="shared" si="1"/>
        <v>103170.666666667</v>
      </c>
      <c r="U13" s="140"/>
    </row>
    <row r="14" ht="18.75" spans="1:21">
      <c r="A14" s="138" t="s">
        <v>678</v>
      </c>
      <c r="B14" s="29">
        <v>13</v>
      </c>
      <c r="C14" s="8" t="s">
        <v>696</v>
      </c>
      <c r="D14" s="140"/>
      <c r="E14" s="140"/>
      <c r="F14" s="140" t="s">
        <v>70</v>
      </c>
      <c r="G14" s="140">
        <v>7459</v>
      </c>
      <c r="H14" s="140">
        <v>8</v>
      </c>
      <c r="I14" s="140"/>
      <c r="J14" s="140"/>
      <c r="K14" s="140"/>
      <c r="L14" s="140"/>
      <c r="M14" s="140"/>
      <c r="N14" s="140"/>
      <c r="O14" s="140"/>
      <c r="P14" s="140"/>
      <c r="Q14" s="17">
        <v>45170</v>
      </c>
      <c r="R14" s="17">
        <v>45596</v>
      </c>
      <c r="S14" s="22">
        <f t="shared" si="0"/>
        <v>14</v>
      </c>
      <c r="T14" s="23">
        <f t="shared" si="1"/>
        <v>69617.3333333333</v>
      </c>
      <c r="U14" s="140"/>
    </row>
    <row r="15" ht="18.75" spans="1:21">
      <c r="A15" s="138" t="s">
        <v>678</v>
      </c>
      <c r="B15" s="29">
        <v>14</v>
      </c>
      <c r="C15" s="8" t="s">
        <v>697</v>
      </c>
      <c r="D15" s="140"/>
      <c r="E15" s="140"/>
      <c r="F15" s="140" t="s">
        <v>74</v>
      </c>
      <c r="G15" s="140">
        <v>8086.51</v>
      </c>
      <c r="H15" s="140">
        <v>6</v>
      </c>
      <c r="I15" s="140"/>
      <c r="J15" s="140"/>
      <c r="K15" s="140"/>
      <c r="L15" s="140"/>
      <c r="M15" s="140"/>
      <c r="N15" s="140"/>
      <c r="O15" s="140"/>
      <c r="P15" s="140"/>
      <c r="Q15" s="17">
        <v>45170</v>
      </c>
      <c r="R15" s="17">
        <v>45596</v>
      </c>
      <c r="S15" s="22">
        <f t="shared" si="0"/>
        <v>14</v>
      </c>
      <c r="T15" s="23">
        <f t="shared" si="1"/>
        <v>56605.57</v>
      </c>
      <c r="U15" s="140"/>
    </row>
    <row r="16" ht="18.75" spans="1:21">
      <c r="A16" s="138" t="s">
        <v>678</v>
      </c>
      <c r="B16" s="29">
        <v>15</v>
      </c>
      <c r="C16" s="8" t="s">
        <v>698</v>
      </c>
      <c r="D16" s="140"/>
      <c r="E16" s="140"/>
      <c r="F16" s="140" t="s">
        <v>74</v>
      </c>
      <c r="G16" s="140">
        <v>3022.64</v>
      </c>
      <c r="H16" s="140">
        <v>6</v>
      </c>
      <c r="I16" s="140"/>
      <c r="J16" s="140"/>
      <c r="K16" s="140"/>
      <c r="L16" s="140"/>
      <c r="M16" s="140"/>
      <c r="N16" s="140"/>
      <c r="O16" s="140"/>
      <c r="P16" s="140"/>
      <c r="Q16" s="17">
        <v>45170</v>
      </c>
      <c r="R16" s="17">
        <v>45596</v>
      </c>
      <c r="S16" s="22">
        <f t="shared" si="0"/>
        <v>14</v>
      </c>
      <c r="T16" s="23">
        <f t="shared" si="1"/>
        <v>21158.48</v>
      </c>
      <c r="U16" s="140"/>
    </row>
    <row r="17" s="152" customFormat="1" ht="18.75" spans="1:21">
      <c r="A17" s="138" t="s">
        <v>678</v>
      </c>
      <c r="B17" s="29">
        <v>16</v>
      </c>
      <c r="C17" s="22" t="s">
        <v>699</v>
      </c>
      <c r="D17" s="22" t="s">
        <v>700</v>
      </c>
      <c r="E17" s="22"/>
      <c r="F17" s="140" t="s">
        <v>74</v>
      </c>
      <c r="G17" s="11">
        <v>6000</v>
      </c>
      <c r="H17" s="11">
        <v>6</v>
      </c>
      <c r="I17" s="140"/>
      <c r="J17" s="140"/>
      <c r="K17" s="140"/>
      <c r="L17" s="140"/>
      <c r="M17" s="140"/>
      <c r="N17" s="140"/>
      <c r="O17" s="143"/>
      <c r="P17" s="143"/>
      <c r="Q17" s="17">
        <v>45170</v>
      </c>
      <c r="R17" s="17">
        <v>45596</v>
      </c>
      <c r="S17" s="22">
        <f t="shared" si="0"/>
        <v>14</v>
      </c>
      <c r="T17" s="23">
        <f t="shared" si="1"/>
        <v>42000</v>
      </c>
      <c r="U17" s="140"/>
    </row>
    <row r="18" s="152" customFormat="1" ht="75" spans="1:21">
      <c r="A18" s="138" t="s">
        <v>678</v>
      </c>
      <c r="B18" s="29">
        <v>17</v>
      </c>
      <c r="C18" s="22" t="s">
        <v>701</v>
      </c>
      <c r="D18" s="22" t="s">
        <v>702</v>
      </c>
      <c r="E18" s="22"/>
      <c r="F18" s="140" t="s">
        <v>74</v>
      </c>
      <c r="G18" s="11">
        <v>1350</v>
      </c>
      <c r="H18" s="11">
        <v>6</v>
      </c>
      <c r="I18" s="140"/>
      <c r="J18" s="140"/>
      <c r="K18" s="140"/>
      <c r="L18" s="140"/>
      <c r="M18" s="140"/>
      <c r="N18" s="140"/>
      <c r="O18" s="143"/>
      <c r="P18" s="143"/>
      <c r="Q18" s="17">
        <v>45170</v>
      </c>
      <c r="R18" s="17">
        <v>45596</v>
      </c>
      <c r="S18" s="22">
        <f t="shared" si="0"/>
        <v>14</v>
      </c>
      <c r="T18" s="23">
        <f t="shared" si="1"/>
        <v>9450</v>
      </c>
      <c r="U18" s="140"/>
    </row>
    <row r="19" s="152" customFormat="1" ht="18.75" spans="1:21">
      <c r="A19" s="138" t="s">
        <v>678</v>
      </c>
      <c r="B19" s="29">
        <v>18</v>
      </c>
      <c r="C19" s="22" t="s">
        <v>703</v>
      </c>
      <c r="D19" s="22" t="s">
        <v>703</v>
      </c>
      <c r="E19" s="22"/>
      <c r="F19" s="140" t="s">
        <v>70</v>
      </c>
      <c r="G19" s="11">
        <v>20000</v>
      </c>
      <c r="H19" s="11">
        <v>8</v>
      </c>
      <c r="I19" s="140"/>
      <c r="J19" s="140"/>
      <c r="K19" s="140"/>
      <c r="L19" s="140"/>
      <c r="M19" s="140"/>
      <c r="N19" s="140"/>
      <c r="O19" s="143"/>
      <c r="P19" s="143"/>
      <c r="Q19" s="17">
        <v>45170</v>
      </c>
      <c r="R19" s="17">
        <v>45596</v>
      </c>
      <c r="S19" s="22">
        <f t="shared" si="0"/>
        <v>14</v>
      </c>
      <c r="T19" s="23">
        <f t="shared" si="1"/>
        <v>186666.666666667</v>
      </c>
      <c r="U19" s="140"/>
    </row>
    <row r="20" s="152" customFormat="1" ht="37.5" spans="1:21">
      <c r="A20" s="138" t="s">
        <v>678</v>
      </c>
      <c r="B20" s="29">
        <v>19</v>
      </c>
      <c r="C20" s="22" t="s">
        <v>704</v>
      </c>
      <c r="D20" s="22" t="s">
        <v>705</v>
      </c>
      <c r="E20" s="22"/>
      <c r="F20" s="140" t="s">
        <v>70</v>
      </c>
      <c r="G20" s="22">
        <v>16875</v>
      </c>
      <c r="H20" s="22">
        <v>8</v>
      </c>
      <c r="I20" s="140"/>
      <c r="J20" s="140"/>
      <c r="K20" s="140"/>
      <c r="L20" s="140"/>
      <c r="M20" s="140"/>
      <c r="N20" s="140"/>
      <c r="O20" s="143"/>
      <c r="P20" s="143"/>
      <c r="Q20" s="17">
        <v>45170</v>
      </c>
      <c r="R20" s="17">
        <v>45596</v>
      </c>
      <c r="S20" s="22">
        <f t="shared" si="0"/>
        <v>14</v>
      </c>
      <c r="T20" s="23">
        <f t="shared" si="1"/>
        <v>157500</v>
      </c>
      <c r="U20" s="140"/>
    </row>
    <row r="21" s="152" customFormat="1" ht="37.5" spans="1:21">
      <c r="A21" s="138" t="s">
        <v>678</v>
      </c>
      <c r="B21" s="29">
        <v>20</v>
      </c>
      <c r="C21" s="11" t="s">
        <v>706</v>
      </c>
      <c r="D21" s="11" t="s">
        <v>707</v>
      </c>
      <c r="E21" s="11"/>
      <c r="F21" s="11" t="s">
        <v>70</v>
      </c>
      <c r="G21" s="11">
        <v>7750</v>
      </c>
      <c r="H21" s="11">
        <v>8</v>
      </c>
      <c r="I21" s="11"/>
      <c r="J21" s="11"/>
      <c r="K21" s="11"/>
      <c r="L21" s="11"/>
      <c r="M21" s="140"/>
      <c r="N21" s="140"/>
      <c r="O21" s="143"/>
      <c r="P21" s="143"/>
      <c r="Q21" s="17">
        <v>45170</v>
      </c>
      <c r="R21" s="17">
        <v>45596</v>
      </c>
      <c r="S21" s="22">
        <f t="shared" si="0"/>
        <v>14</v>
      </c>
      <c r="T21" s="23">
        <f t="shared" si="1"/>
        <v>72333.3333333333</v>
      </c>
      <c r="U21" s="140"/>
    </row>
    <row r="22" s="152" customFormat="1" ht="18.75" spans="1:21">
      <c r="A22" s="138" t="s">
        <v>678</v>
      </c>
      <c r="B22" s="29">
        <v>21</v>
      </c>
      <c r="C22" s="11"/>
      <c r="D22" s="11" t="s">
        <v>708</v>
      </c>
      <c r="E22" s="11"/>
      <c r="F22" s="11" t="s">
        <v>70</v>
      </c>
      <c r="G22" s="11">
        <v>2846</v>
      </c>
      <c r="H22" s="11">
        <v>8</v>
      </c>
      <c r="I22" s="11"/>
      <c r="J22" s="11"/>
      <c r="K22" s="11"/>
      <c r="L22" s="11"/>
      <c r="M22" s="140"/>
      <c r="N22" s="140"/>
      <c r="O22" s="143"/>
      <c r="P22" s="143"/>
      <c r="Q22" s="17">
        <v>45170</v>
      </c>
      <c r="R22" s="17">
        <v>45596</v>
      </c>
      <c r="S22" s="22">
        <f t="shared" si="0"/>
        <v>14</v>
      </c>
      <c r="T22" s="23">
        <f t="shared" si="1"/>
        <v>26562.6666666667</v>
      </c>
      <c r="U22" s="140"/>
    </row>
    <row r="23" ht="18.75" spans="1:21">
      <c r="A23" s="138" t="s">
        <v>678</v>
      </c>
      <c r="B23" s="29">
        <v>22</v>
      </c>
      <c r="C23" s="11" t="s">
        <v>709</v>
      </c>
      <c r="D23" s="11"/>
      <c r="E23" s="11"/>
      <c r="F23" s="11" t="s">
        <v>70</v>
      </c>
      <c r="G23" s="11">
        <v>29900</v>
      </c>
      <c r="H23" s="11">
        <v>8</v>
      </c>
      <c r="I23" s="11"/>
      <c r="J23" s="11"/>
      <c r="K23" s="11"/>
      <c r="L23" s="11"/>
      <c r="M23" s="140"/>
      <c r="N23" s="140"/>
      <c r="O23" s="140"/>
      <c r="P23" s="140"/>
      <c r="Q23" s="17">
        <v>45170</v>
      </c>
      <c r="R23" s="17">
        <v>45596</v>
      </c>
      <c r="S23" s="22">
        <f t="shared" si="0"/>
        <v>14</v>
      </c>
      <c r="T23" s="23">
        <f t="shared" si="1"/>
        <v>279066.666666667</v>
      </c>
      <c r="U23" s="140"/>
    </row>
    <row r="24" ht="18.75" spans="1:21">
      <c r="A24" s="138" t="s">
        <v>678</v>
      </c>
      <c r="B24" s="29">
        <v>23</v>
      </c>
      <c r="C24" s="140" t="s">
        <v>155</v>
      </c>
      <c r="D24" s="140" t="s">
        <v>103</v>
      </c>
      <c r="E24" s="140" t="s">
        <v>219</v>
      </c>
      <c r="F24" s="11" t="s">
        <v>70</v>
      </c>
      <c r="G24" s="140">
        <v>60400</v>
      </c>
      <c r="H24" s="140">
        <v>8</v>
      </c>
      <c r="I24" s="29"/>
      <c r="J24" s="29"/>
      <c r="K24" s="29"/>
      <c r="L24" s="29"/>
      <c r="M24" s="29"/>
      <c r="N24" s="29"/>
      <c r="O24" s="29"/>
      <c r="P24" s="29"/>
      <c r="Q24" s="17">
        <v>44866</v>
      </c>
      <c r="R24" s="17">
        <v>45596</v>
      </c>
      <c r="S24" s="22">
        <f t="shared" si="0"/>
        <v>24</v>
      </c>
      <c r="T24" s="23">
        <f t="shared" si="1"/>
        <v>966400</v>
      </c>
      <c r="U24" s="8"/>
    </row>
    <row r="25" ht="18.75" spans="1:21">
      <c r="A25" s="138" t="s">
        <v>678</v>
      </c>
      <c r="B25" s="29">
        <v>24</v>
      </c>
      <c r="C25" s="140" t="s">
        <v>710</v>
      </c>
      <c r="D25" s="140" t="s">
        <v>680</v>
      </c>
      <c r="E25" s="140" t="s">
        <v>78</v>
      </c>
      <c r="F25" s="11" t="s">
        <v>70</v>
      </c>
      <c r="G25" s="140">
        <v>5700</v>
      </c>
      <c r="H25" s="140">
        <v>8</v>
      </c>
      <c r="I25" s="29"/>
      <c r="J25" s="29"/>
      <c r="K25" s="29"/>
      <c r="L25" s="29"/>
      <c r="M25" s="29"/>
      <c r="N25" s="29"/>
      <c r="O25" s="29"/>
      <c r="P25" s="29"/>
      <c r="Q25" s="17">
        <v>44866</v>
      </c>
      <c r="R25" s="17">
        <v>45596</v>
      </c>
      <c r="S25" s="22">
        <f t="shared" si="0"/>
        <v>24</v>
      </c>
      <c r="T25" s="23">
        <f t="shared" si="1"/>
        <v>91200</v>
      </c>
      <c r="U25" s="8"/>
    </row>
    <row r="26" ht="18.75" spans="1:21">
      <c r="A26" s="138" t="s">
        <v>678</v>
      </c>
      <c r="B26" s="29">
        <v>25</v>
      </c>
      <c r="C26" s="8" t="s">
        <v>156</v>
      </c>
      <c r="D26" s="8" t="s">
        <v>238</v>
      </c>
      <c r="E26" s="8" t="s">
        <v>73</v>
      </c>
      <c r="F26" s="11" t="s">
        <v>70</v>
      </c>
      <c r="G26" s="8">
        <v>10000</v>
      </c>
      <c r="H26" s="8">
        <v>8</v>
      </c>
      <c r="I26" s="29"/>
      <c r="J26" s="29"/>
      <c r="K26" s="29"/>
      <c r="L26" s="29"/>
      <c r="M26" s="29"/>
      <c r="N26" s="29"/>
      <c r="O26" s="29"/>
      <c r="P26" s="29"/>
      <c r="Q26" s="17">
        <v>44866</v>
      </c>
      <c r="R26" s="17">
        <v>45596</v>
      </c>
      <c r="S26" s="22">
        <f t="shared" si="0"/>
        <v>24</v>
      </c>
      <c r="T26" s="23">
        <f t="shared" si="1"/>
        <v>160000</v>
      </c>
      <c r="U26" s="8"/>
    </row>
    <row r="27" ht="18.75" spans="1:21">
      <c r="A27" s="138" t="s">
        <v>678</v>
      </c>
      <c r="B27" s="29">
        <v>26</v>
      </c>
      <c r="C27" s="8" t="s">
        <v>680</v>
      </c>
      <c r="D27" s="8" t="s">
        <v>364</v>
      </c>
      <c r="E27" s="8" t="s">
        <v>73</v>
      </c>
      <c r="F27" s="11" t="s">
        <v>70</v>
      </c>
      <c r="G27" s="8">
        <v>22300</v>
      </c>
      <c r="H27" s="8">
        <v>8</v>
      </c>
      <c r="I27" s="29"/>
      <c r="J27" s="29"/>
      <c r="K27" s="29"/>
      <c r="L27" s="29"/>
      <c r="M27" s="29"/>
      <c r="N27" s="29"/>
      <c r="O27" s="29"/>
      <c r="P27" s="29"/>
      <c r="Q27" s="17">
        <v>44866</v>
      </c>
      <c r="R27" s="17">
        <v>45596</v>
      </c>
      <c r="S27" s="22">
        <f t="shared" si="0"/>
        <v>24</v>
      </c>
      <c r="T27" s="23">
        <f t="shared" si="1"/>
        <v>356800</v>
      </c>
      <c r="U27" s="8"/>
    </row>
    <row r="28" ht="18.75" spans="1:21">
      <c r="A28" s="138" t="s">
        <v>678</v>
      </c>
      <c r="B28" s="29">
        <v>27</v>
      </c>
      <c r="C28" s="8" t="s">
        <v>711</v>
      </c>
      <c r="D28" s="8" t="s">
        <v>712</v>
      </c>
      <c r="E28" s="8"/>
      <c r="F28" s="11" t="s">
        <v>70</v>
      </c>
      <c r="G28" s="8">
        <v>17900</v>
      </c>
      <c r="H28" s="8">
        <v>8</v>
      </c>
      <c r="I28" s="29"/>
      <c r="J28" s="29"/>
      <c r="K28" s="29"/>
      <c r="L28" s="29"/>
      <c r="M28" s="29"/>
      <c r="N28" s="29"/>
      <c r="O28" s="29"/>
      <c r="P28" s="29"/>
      <c r="Q28" s="17">
        <v>44866</v>
      </c>
      <c r="R28" s="17">
        <v>45596</v>
      </c>
      <c r="S28" s="22">
        <f t="shared" si="0"/>
        <v>24</v>
      </c>
      <c r="T28" s="23">
        <f t="shared" si="1"/>
        <v>286400</v>
      </c>
      <c r="U28" s="8"/>
    </row>
    <row r="29" ht="18.75" spans="1:21">
      <c r="A29" s="138" t="s">
        <v>678</v>
      </c>
      <c r="B29" s="29">
        <v>28</v>
      </c>
      <c r="C29" s="8" t="s">
        <v>713</v>
      </c>
      <c r="D29" s="8" t="s">
        <v>219</v>
      </c>
      <c r="E29" s="8" t="s">
        <v>681</v>
      </c>
      <c r="F29" s="11" t="s">
        <v>70</v>
      </c>
      <c r="G29" s="8">
        <v>27300</v>
      </c>
      <c r="H29" s="8">
        <v>8</v>
      </c>
      <c r="I29" s="29"/>
      <c r="J29" s="29"/>
      <c r="K29" s="29"/>
      <c r="L29" s="29"/>
      <c r="M29" s="29"/>
      <c r="N29" s="29"/>
      <c r="O29" s="29"/>
      <c r="P29" s="29"/>
      <c r="Q29" s="17">
        <v>44866</v>
      </c>
      <c r="R29" s="17">
        <v>45596</v>
      </c>
      <c r="S29" s="22">
        <f t="shared" si="0"/>
        <v>24</v>
      </c>
      <c r="T29" s="23">
        <f t="shared" si="1"/>
        <v>436800</v>
      </c>
      <c r="U29" s="8"/>
    </row>
    <row r="30" s="133" customFormat="1" ht="56.25" spans="1:21">
      <c r="A30" s="138" t="s">
        <v>678</v>
      </c>
      <c r="B30" s="29">
        <v>29</v>
      </c>
      <c r="C30" s="8" t="s">
        <v>714</v>
      </c>
      <c r="D30" s="8" t="s">
        <v>715</v>
      </c>
      <c r="E30" s="8" t="s">
        <v>716</v>
      </c>
      <c r="F30" s="8" t="s">
        <v>74</v>
      </c>
      <c r="G30" s="8">
        <v>21500</v>
      </c>
      <c r="H30" s="8">
        <v>6</v>
      </c>
      <c r="I30" s="8"/>
      <c r="J30" s="8"/>
      <c r="K30" s="8"/>
      <c r="L30" s="8"/>
      <c r="M30" s="8"/>
      <c r="N30" s="8"/>
      <c r="O30" s="8"/>
      <c r="P30" s="8"/>
      <c r="Q30" s="17">
        <v>44866</v>
      </c>
      <c r="R30" s="17">
        <v>45596</v>
      </c>
      <c r="S30" s="22">
        <f t="shared" si="0"/>
        <v>24</v>
      </c>
      <c r="T30" s="23">
        <f t="shared" si="1"/>
        <v>258000</v>
      </c>
      <c r="U30" s="8" t="s">
        <v>356</v>
      </c>
    </row>
    <row r="31" ht="37.5" spans="1:21">
      <c r="A31" s="138" t="s">
        <v>678</v>
      </c>
      <c r="B31" s="29">
        <v>30</v>
      </c>
      <c r="C31" s="8" t="s">
        <v>452</v>
      </c>
      <c r="D31" s="8" t="s">
        <v>717</v>
      </c>
      <c r="E31" s="8"/>
      <c r="F31" s="8" t="s">
        <v>74</v>
      </c>
      <c r="G31" s="8">
        <v>3048.1</v>
      </c>
      <c r="H31" s="8">
        <v>6</v>
      </c>
      <c r="I31" s="8"/>
      <c r="J31" s="8"/>
      <c r="K31" s="8"/>
      <c r="L31" s="8"/>
      <c r="M31" s="8"/>
      <c r="N31" s="8"/>
      <c r="O31" s="8"/>
      <c r="P31" s="8"/>
      <c r="Q31" s="17">
        <v>44866</v>
      </c>
      <c r="R31" s="17">
        <v>45596</v>
      </c>
      <c r="S31" s="22">
        <f t="shared" si="0"/>
        <v>24</v>
      </c>
      <c r="T31" s="23">
        <f t="shared" si="1"/>
        <v>36577.2</v>
      </c>
      <c r="U31" s="8"/>
    </row>
    <row r="32" ht="37.5" spans="1:21">
      <c r="A32" s="138" t="s">
        <v>678</v>
      </c>
      <c r="B32" s="29">
        <v>31</v>
      </c>
      <c r="C32" s="8" t="s">
        <v>718</v>
      </c>
      <c r="D32" s="8" t="s">
        <v>681</v>
      </c>
      <c r="E32" s="8" t="s">
        <v>680</v>
      </c>
      <c r="F32" s="8" t="s">
        <v>74</v>
      </c>
      <c r="G32" s="8">
        <v>243</v>
      </c>
      <c r="H32" s="8">
        <v>6</v>
      </c>
      <c r="I32" s="8"/>
      <c r="J32" s="8"/>
      <c r="K32" s="8"/>
      <c r="L32" s="8"/>
      <c r="M32" s="8">
        <v>142</v>
      </c>
      <c r="N32" s="8">
        <v>35</v>
      </c>
      <c r="O32" s="8"/>
      <c r="P32" s="8"/>
      <c r="Q32" s="17">
        <v>44866</v>
      </c>
      <c r="R32" s="17">
        <v>45596</v>
      </c>
      <c r="S32" s="22">
        <f t="shared" si="0"/>
        <v>24</v>
      </c>
      <c r="T32" s="23">
        <f t="shared" si="1"/>
        <v>12856</v>
      </c>
      <c r="U32" s="8"/>
    </row>
    <row r="33" ht="37.5" spans="1:21">
      <c r="A33" s="138" t="s">
        <v>678</v>
      </c>
      <c r="B33" s="29">
        <v>32</v>
      </c>
      <c r="C33" s="8" t="s">
        <v>719</v>
      </c>
      <c r="D33" s="8" t="s">
        <v>681</v>
      </c>
      <c r="E33" s="8" t="s">
        <v>680</v>
      </c>
      <c r="F33" s="8" t="s">
        <v>74</v>
      </c>
      <c r="G33" s="8">
        <v>1600</v>
      </c>
      <c r="H33" s="8">
        <v>6</v>
      </c>
      <c r="I33" s="8"/>
      <c r="J33" s="8"/>
      <c r="K33" s="8"/>
      <c r="L33" s="8"/>
      <c r="M33" s="8">
        <v>83</v>
      </c>
      <c r="N33" s="8">
        <v>35</v>
      </c>
      <c r="O33" s="8"/>
      <c r="P33" s="8"/>
      <c r="Q33" s="17">
        <v>44866</v>
      </c>
      <c r="R33" s="17">
        <v>45596</v>
      </c>
      <c r="S33" s="22">
        <f t="shared" si="0"/>
        <v>24</v>
      </c>
      <c r="T33" s="23">
        <f t="shared" si="1"/>
        <v>25010</v>
      </c>
      <c r="U33" s="8"/>
    </row>
    <row r="34" s="133" customFormat="1" ht="18.75" spans="1:21">
      <c r="A34" s="138" t="s">
        <v>678</v>
      </c>
      <c r="B34" s="29">
        <v>33</v>
      </c>
      <c r="C34" s="8" t="s">
        <v>720</v>
      </c>
      <c r="D34" s="8" t="s">
        <v>129</v>
      </c>
      <c r="E34" s="8" t="s">
        <v>168</v>
      </c>
      <c r="F34" s="8" t="s">
        <v>74</v>
      </c>
      <c r="G34" s="8">
        <v>51000</v>
      </c>
      <c r="H34" s="8">
        <v>6</v>
      </c>
      <c r="I34" s="8"/>
      <c r="J34" s="8"/>
      <c r="K34" s="8"/>
      <c r="L34" s="8"/>
      <c r="M34" s="8"/>
      <c r="N34" s="8"/>
      <c r="O34" s="8"/>
      <c r="P34" s="8"/>
      <c r="Q34" s="17">
        <v>44866</v>
      </c>
      <c r="R34" s="17">
        <v>45596</v>
      </c>
      <c r="S34" s="22">
        <f t="shared" si="0"/>
        <v>24</v>
      </c>
      <c r="T34" s="23">
        <f t="shared" si="1"/>
        <v>612000</v>
      </c>
      <c r="U34" s="8"/>
    </row>
    <row r="35" ht="18.75" customHeight="1" spans="1:21">
      <c r="A35" s="138" t="s">
        <v>678</v>
      </c>
      <c r="B35" s="29">
        <v>34</v>
      </c>
      <c r="C35" s="8" t="s">
        <v>721</v>
      </c>
      <c r="D35" s="8" t="s">
        <v>72</v>
      </c>
      <c r="E35" s="8" t="s">
        <v>78</v>
      </c>
      <c r="F35" s="8" t="s">
        <v>74</v>
      </c>
      <c r="G35" s="8"/>
      <c r="H35" s="8"/>
      <c r="I35" s="8"/>
      <c r="J35" s="8"/>
      <c r="K35" s="8"/>
      <c r="L35" s="8"/>
      <c r="M35" s="8">
        <v>232</v>
      </c>
      <c r="N35" s="8">
        <v>35</v>
      </c>
      <c r="O35" s="8"/>
      <c r="P35" s="8"/>
      <c r="Q35" s="17">
        <v>44866</v>
      </c>
      <c r="R35" s="17">
        <v>45596</v>
      </c>
      <c r="S35" s="22">
        <f t="shared" si="0"/>
        <v>24</v>
      </c>
      <c r="T35" s="23">
        <f t="shared" si="1"/>
        <v>16240</v>
      </c>
      <c r="U35" s="8"/>
    </row>
    <row r="36" ht="18.75" customHeight="1" spans="1:21">
      <c r="A36" s="138" t="s">
        <v>678</v>
      </c>
      <c r="B36" s="29">
        <v>35</v>
      </c>
      <c r="C36" s="8" t="s">
        <v>722</v>
      </c>
      <c r="D36" s="8" t="s">
        <v>723</v>
      </c>
      <c r="E36" s="8" t="s">
        <v>724</v>
      </c>
      <c r="F36" s="8" t="s">
        <v>74</v>
      </c>
      <c r="G36" s="8"/>
      <c r="H36" s="8"/>
      <c r="I36" s="8"/>
      <c r="J36" s="8"/>
      <c r="K36" s="8"/>
      <c r="L36" s="8"/>
      <c r="M36" s="8">
        <v>94</v>
      </c>
      <c r="N36" s="8">
        <v>35</v>
      </c>
      <c r="O36" s="8"/>
      <c r="P36" s="8"/>
      <c r="Q36" s="17">
        <v>44866</v>
      </c>
      <c r="R36" s="17">
        <v>45596</v>
      </c>
      <c r="S36" s="22">
        <f t="shared" si="0"/>
        <v>24</v>
      </c>
      <c r="T36" s="23">
        <f t="shared" si="1"/>
        <v>6580</v>
      </c>
      <c r="U36" s="8"/>
    </row>
    <row r="37" ht="18.75" customHeight="1" spans="1:21">
      <c r="A37" s="138" t="s">
        <v>678</v>
      </c>
      <c r="B37" s="29">
        <v>36</v>
      </c>
      <c r="C37" s="8" t="s">
        <v>725</v>
      </c>
      <c r="D37" s="8" t="s">
        <v>726</v>
      </c>
      <c r="E37" s="8" t="s">
        <v>727</v>
      </c>
      <c r="F37" s="8" t="s">
        <v>74</v>
      </c>
      <c r="G37" s="8"/>
      <c r="H37" s="8"/>
      <c r="I37" s="8"/>
      <c r="J37" s="8"/>
      <c r="K37" s="8"/>
      <c r="L37" s="8"/>
      <c r="M37" s="8">
        <v>111</v>
      </c>
      <c r="N37" s="8">
        <v>35</v>
      </c>
      <c r="O37" s="8"/>
      <c r="P37" s="8"/>
      <c r="Q37" s="17">
        <v>44866</v>
      </c>
      <c r="R37" s="17">
        <v>45596</v>
      </c>
      <c r="S37" s="22">
        <f t="shared" si="0"/>
        <v>24</v>
      </c>
      <c r="T37" s="23">
        <f t="shared" si="1"/>
        <v>7770</v>
      </c>
      <c r="U37" s="8"/>
    </row>
    <row r="38" s="153" customFormat="1" ht="18.75" spans="1:21">
      <c r="A38" s="156" t="s">
        <v>678</v>
      </c>
      <c r="B38" s="29">
        <v>37</v>
      </c>
      <c r="C38" s="157" t="s">
        <v>723</v>
      </c>
      <c r="D38" s="158" t="s">
        <v>728</v>
      </c>
      <c r="E38" s="158" t="s">
        <v>78</v>
      </c>
      <c r="F38" s="158" t="s">
        <v>74</v>
      </c>
      <c r="G38" s="158">
        <v>0</v>
      </c>
      <c r="H38" s="158"/>
      <c r="I38" s="158">
        <v>0</v>
      </c>
      <c r="J38" s="158"/>
      <c r="K38" s="158"/>
      <c r="L38" s="158"/>
      <c r="M38" s="158">
        <v>375</v>
      </c>
      <c r="N38" s="158">
        <v>35</v>
      </c>
      <c r="O38" s="158"/>
      <c r="P38" s="158"/>
      <c r="Q38" s="168">
        <v>45170</v>
      </c>
      <c r="R38" s="17">
        <v>45596</v>
      </c>
      <c r="S38" s="169">
        <f t="shared" si="0"/>
        <v>14</v>
      </c>
      <c r="T38" s="170">
        <f t="shared" si="1"/>
        <v>15312.5</v>
      </c>
      <c r="U38" s="158"/>
    </row>
    <row r="39" s="153" customFormat="1" ht="18.75" customHeight="1" spans="1:21">
      <c r="A39" s="159" t="s">
        <v>678</v>
      </c>
      <c r="B39" s="29">
        <v>38</v>
      </c>
      <c r="C39" s="157" t="s">
        <v>729</v>
      </c>
      <c r="D39" s="157" t="s">
        <v>723</v>
      </c>
      <c r="E39" s="157" t="s">
        <v>730</v>
      </c>
      <c r="F39" s="158" t="s">
        <v>70</v>
      </c>
      <c r="G39" s="157">
        <v>248</v>
      </c>
      <c r="H39" s="157">
        <v>8</v>
      </c>
      <c r="I39" s="157"/>
      <c r="J39" s="157"/>
      <c r="K39" s="157"/>
      <c r="L39" s="157"/>
      <c r="M39" s="157"/>
      <c r="N39" s="157"/>
      <c r="O39" s="157"/>
      <c r="P39" s="157"/>
      <c r="Q39" s="17">
        <v>44866</v>
      </c>
      <c r="R39" s="17">
        <v>45596</v>
      </c>
      <c r="S39" s="169">
        <f t="shared" si="0"/>
        <v>24</v>
      </c>
      <c r="T39" s="170">
        <f t="shared" si="1"/>
        <v>3968</v>
      </c>
      <c r="U39" s="157"/>
    </row>
    <row r="40" ht="18.75" customHeight="1" spans="1:21">
      <c r="A40" s="138" t="s">
        <v>678</v>
      </c>
      <c r="B40" s="29">
        <v>39</v>
      </c>
      <c r="C40" s="8" t="s">
        <v>731</v>
      </c>
      <c r="D40" s="8" t="s">
        <v>723</v>
      </c>
      <c r="E40" s="8" t="s">
        <v>724</v>
      </c>
      <c r="F40" s="11" t="s">
        <v>70</v>
      </c>
      <c r="G40" s="8">
        <v>1000</v>
      </c>
      <c r="H40" s="8">
        <v>8</v>
      </c>
      <c r="I40" s="8"/>
      <c r="J40" s="8"/>
      <c r="K40" s="8"/>
      <c r="L40" s="8"/>
      <c r="M40" s="8"/>
      <c r="N40" s="8"/>
      <c r="O40" s="8"/>
      <c r="P40" s="8"/>
      <c r="Q40" s="17">
        <v>44866</v>
      </c>
      <c r="R40" s="17">
        <v>45596</v>
      </c>
      <c r="S40" s="22">
        <f t="shared" si="0"/>
        <v>24</v>
      </c>
      <c r="T40" s="23">
        <f t="shared" si="1"/>
        <v>16000</v>
      </c>
      <c r="U40" s="8"/>
    </row>
    <row r="41" ht="18.75" customHeight="1" spans="1:21">
      <c r="A41" s="138" t="s">
        <v>678</v>
      </c>
      <c r="B41" s="29">
        <v>40</v>
      </c>
      <c r="C41" s="8" t="s">
        <v>724</v>
      </c>
      <c r="D41" s="8" t="s">
        <v>727</v>
      </c>
      <c r="E41" s="8" t="s">
        <v>726</v>
      </c>
      <c r="F41" s="11" t="s">
        <v>70</v>
      </c>
      <c r="G41" s="8">
        <v>2350</v>
      </c>
      <c r="H41" s="8">
        <v>8</v>
      </c>
      <c r="I41" s="8"/>
      <c r="J41" s="8"/>
      <c r="K41" s="8"/>
      <c r="L41" s="8"/>
      <c r="M41" s="8"/>
      <c r="N41" s="8"/>
      <c r="O41" s="8"/>
      <c r="P41" s="8"/>
      <c r="Q41" s="17">
        <v>44866</v>
      </c>
      <c r="R41" s="17">
        <v>45596</v>
      </c>
      <c r="S41" s="22">
        <f t="shared" si="0"/>
        <v>24</v>
      </c>
      <c r="T41" s="23">
        <f t="shared" si="1"/>
        <v>37600</v>
      </c>
      <c r="U41" s="8"/>
    </row>
    <row r="42" ht="18.75" customHeight="1" spans="1:21">
      <c r="A42" s="138" t="s">
        <v>678</v>
      </c>
      <c r="B42" s="29">
        <v>41</v>
      </c>
      <c r="C42" s="8" t="s">
        <v>729</v>
      </c>
      <c r="D42" s="8" t="s">
        <v>723</v>
      </c>
      <c r="E42" s="8" t="s">
        <v>732</v>
      </c>
      <c r="F42" s="8" t="s">
        <v>74</v>
      </c>
      <c r="G42" s="8"/>
      <c r="H42" s="8"/>
      <c r="I42" s="8"/>
      <c r="J42" s="8"/>
      <c r="K42" s="8"/>
      <c r="L42" s="8"/>
      <c r="M42" s="8">
        <v>25</v>
      </c>
      <c r="N42" s="8">
        <v>35</v>
      </c>
      <c r="O42" s="8"/>
      <c r="P42" s="8"/>
      <c r="Q42" s="17">
        <v>44866</v>
      </c>
      <c r="R42" s="17">
        <v>45596</v>
      </c>
      <c r="S42" s="22">
        <f t="shared" si="0"/>
        <v>24</v>
      </c>
      <c r="T42" s="23">
        <f t="shared" si="1"/>
        <v>1750</v>
      </c>
      <c r="U42" s="8"/>
    </row>
    <row r="43" ht="18.75" customHeight="1" spans="1:21">
      <c r="A43" s="138" t="s">
        <v>678</v>
      </c>
      <c r="B43" s="29">
        <v>42</v>
      </c>
      <c r="C43" s="8" t="s">
        <v>733</v>
      </c>
      <c r="D43" s="8" t="s">
        <v>680</v>
      </c>
      <c r="E43" s="8" t="s">
        <v>156</v>
      </c>
      <c r="F43" s="8" t="s">
        <v>74</v>
      </c>
      <c r="G43" s="8"/>
      <c r="H43" s="8"/>
      <c r="I43" s="8"/>
      <c r="J43" s="8"/>
      <c r="K43" s="8"/>
      <c r="L43" s="8"/>
      <c r="M43" s="8">
        <v>327</v>
      </c>
      <c r="N43" s="8">
        <v>35</v>
      </c>
      <c r="O43" s="8"/>
      <c r="P43" s="8"/>
      <c r="Q43" s="17">
        <v>44866</v>
      </c>
      <c r="R43" s="17">
        <v>45596</v>
      </c>
      <c r="S43" s="22">
        <f t="shared" si="0"/>
        <v>24</v>
      </c>
      <c r="T43" s="23">
        <f t="shared" si="1"/>
        <v>22890</v>
      </c>
      <c r="U43" s="8"/>
    </row>
    <row r="44" ht="18.75" customHeight="1" spans="1:21">
      <c r="A44" s="138" t="s">
        <v>678</v>
      </c>
      <c r="B44" s="29">
        <v>43</v>
      </c>
      <c r="C44" s="8" t="s">
        <v>734</v>
      </c>
      <c r="D44" s="8" t="s">
        <v>680</v>
      </c>
      <c r="E44" s="8" t="s">
        <v>156</v>
      </c>
      <c r="F44" s="8" t="s">
        <v>74</v>
      </c>
      <c r="G44" s="8"/>
      <c r="H44" s="8"/>
      <c r="I44" s="8"/>
      <c r="J44" s="8"/>
      <c r="K44" s="8"/>
      <c r="L44" s="8"/>
      <c r="M44" s="8">
        <v>286</v>
      </c>
      <c r="N44" s="8">
        <v>35</v>
      </c>
      <c r="O44" s="8"/>
      <c r="P44" s="8"/>
      <c r="Q44" s="17">
        <v>44866</v>
      </c>
      <c r="R44" s="17">
        <v>45596</v>
      </c>
      <c r="S44" s="22">
        <f t="shared" si="0"/>
        <v>24</v>
      </c>
      <c r="T44" s="23">
        <f t="shared" si="1"/>
        <v>20020</v>
      </c>
      <c r="U44" s="8"/>
    </row>
    <row r="45" ht="18.75" customHeight="1" spans="1:21">
      <c r="A45" s="138" t="s">
        <v>678</v>
      </c>
      <c r="B45" s="29">
        <v>44</v>
      </c>
      <c r="C45" s="8" t="s">
        <v>735</v>
      </c>
      <c r="D45" s="8" t="s">
        <v>78</v>
      </c>
      <c r="E45" s="8" t="s">
        <v>681</v>
      </c>
      <c r="F45" s="8" t="s">
        <v>74</v>
      </c>
      <c r="G45" s="8"/>
      <c r="H45" s="8"/>
      <c r="I45" s="8"/>
      <c r="J45" s="8"/>
      <c r="K45" s="8"/>
      <c r="L45" s="8"/>
      <c r="M45" s="8">
        <v>117</v>
      </c>
      <c r="N45" s="8">
        <v>35</v>
      </c>
      <c r="O45" s="8"/>
      <c r="P45" s="8"/>
      <c r="Q45" s="17">
        <v>44866</v>
      </c>
      <c r="R45" s="17">
        <v>45596</v>
      </c>
      <c r="S45" s="22">
        <f t="shared" si="0"/>
        <v>24</v>
      </c>
      <c r="T45" s="23">
        <f t="shared" si="1"/>
        <v>8190</v>
      </c>
      <c r="U45" s="8"/>
    </row>
    <row r="46" ht="18.75" customHeight="1" spans="1:21">
      <c r="A46" s="138" t="s">
        <v>678</v>
      </c>
      <c r="B46" s="29">
        <v>45</v>
      </c>
      <c r="C46" s="8" t="s">
        <v>736</v>
      </c>
      <c r="D46" s="8" t="s">
        <v>219</v>
      </c>
      <c r="E46" s="8" t="s">
        <v>711</v>
      </c>
      <c r="F46" s="8" t="s">
        <v>74</v>
      </c>
      <c r="G46" s="8"/>
      <c r="H46" s="8"/>
      <c r="I46" s="8"/>
      <c r="J46" s="8"/>
      <c r="K46" s="8"/>
      <c r="L46" s="8"/>
      <c r="M46" s="8">
        <v>47</v>
      </c>
      <c r="N46" s="8">
        <v>35</v>
      </c>
      <c r="O46" s="8"/>
      <c r="P46" s="8"/>
      <c r="Q46" s="17">
        <v>44866</v>
      </c>
      <c r="R46" s="17">
        <v>45596</v>
      </c>
      <c r="S46" s="22">
        <f t="shared" si="0"/>
        <v>24</v>
      </c>
      <c r="T46" s="23">
        <f t="shared" si="1"/>
        <v>3290</v>
      </c>
      <c r="U46" s="8"/>
    </row>
    <row r="47" ht="18.75" customHeight="1" spans="1:21">
      <c r="A47" s="138" t="s">
        <v>678</v>
      </c>
      <c r="B47" s="29">
        <v>46</v>
      </c>
      <c r="C47" s="8" t="s">
        <v>737</v>
      </c>
      <c r="D47" s="8" t="s">
        <v>681</v>
      </c>
      <c r="E47" s="8" t="s">
        <v>156</v>
      </c>
      <c r="F47" s="8" t="s">
        <v>74</v>
      </c>
      <c r="G47" s="8"/>
      <c r="H47" s="8"/>
      <c r="I47" s="8"/>
      <c r="J47" s="8"/>
      <c r="K47" s="8"/>
      <c r="L47" s="8"/>
      <c r="M47" s="8">
        <v>276</v>
      </c>
      <c r="N47" s="8">
        <v>35</v>
      </c>
      <c r="O47" s="8"/>
      <c r="P47" s="8"/>
      <c r="Q47" s="17">
        <v>44866</v>
      </c>
      <c r="R47" s="17">
        <v>45596</v>
      </c>
      <c r="S47" s="22">
        <f t="shared" si="0"/>
        <v>24</v>
      </c>
      <c r="T47" s="23">
        <f t="shared" si="1"/>
        <v>19320</v>
      </c>
      <c r="U47" s="8"/>
    </row>
    <row r="48" ht="18.75" customHeight="1" spans="1:21">
      <c r="A48" s="138" t="s">
        <v>678</v>
      </c>
      <c r="B48" s="29">
        <v>47</v>
      </c>
      <c r="C48" s="8" t="s">
        <v>738</v>
      </c>
      <c r="D48" s="8" t="s">
        <v>733</v>
      </c>
      <c r="E48" s="8" t="s">
        <v>155</v>
      </c>
      <c r="F48" s="11" t="s">
        <v>70</v>
      </c>
      <c r="G48" s="8">
        <v>6970</v>
      </c>
      <c r="H48" s="8">
        <v>8</v>
      </c>
      <c r="I48" s="8"/>
      <c r="J48" s="8"/>
      <c r="K48" s="8"/>
      <c r="L48" s="8"/>
      <c r="M48" s="8"/>
      <c r="N48" s="8"/>
      <c r="O48" s="8"/>
      <c r="P48" s="8"/>
      <c r="Q48" s="17">
        <v>44866</v>
      </c>
      <c r="R48" s="17">
        <v>45596</v>
      </c>
      <c r="S48" s="22">
        <f t="shared" si="0"/>
        <v>24</v>
      </c>
      <c r="T48" s="23">
        <f t="shared" si="1"/>
        <v>111520</v>
      </c>
      <c r="U48" s="8"/>
    </row>
    <row r="49" ht="18.75" customHeight="1" spans="1:21">
      <c r="A49" s="138" t="s">
        <v>678</v>
      </c>
      <c r="B49" s="29">
        <v>48</v>
      </c>
      <c r="C49" s="8" t="s">
        <v>733</v>
      </c>
      <c r="D49" s="8" t="s">
        <v>681</v>
      </c>
      <c r="E49" s="8" t="s">
        <v>680</v>
      </c>
      <c r="F49" s="11" t="s">
        <v>70</v>
      </c>
      <c r="G49" s="8">
        <v>729</v>
      </c>
      <c r="H49" s="8">
        <v>8</v>
      </c>
      <c r="I49" s="8"/>
      <c r="J49" s="8"/>
      <c r="K49" s="8"/>
      <c r="L49" s="8"/>
      <c r="M49" s="8"/>
      <c r="N49" s="8"/>
      <c r="O49" s="8"/>
      <c r="P49" s="8"/>
      <c r="Q49" s="17">
        <v>44866</v>
      </c>
      <c r="R49" s="17">
        <v>45596</v>
      </c>
      <c r="S49" s="22">
        <f t="shared" si="0"/>
        <v>24</v>
      </c>
      <c r="T49" s="23">
        <f t="shared" si="1"/>
        <v>11664</v>
      </c>
      <c r="U49" s="8"/>
    </row>
    <row r="50" ht="18.75" customHeight="1" spans="1:21">
      <c r="A50" s="138" t="s">
        <v>678</v>
      </c>
      <c r="B50" s="29">
        <v>49</v>
      </c>
      <c r="C50" s="8" t="s">
        <v>734</v>
      </c>
      <c r="D50" s="8" t="s">
        <v>681</v>
      </c>
      <c r="E50" s="8" t="s">
        <v>680</v>
      </c>
      <c r="F50" s="11" t="s">
        <v>70</v>
      </c>
      <c r="G50" s="8">
        <v>865</v>
      </c>
      <c r="H50" s="8">
        <v>8</v>
      </c>
      <c r="I50" s="8"/>
      <c r="J50" s="8"/>
      <c r="K50" s="8"/>
      <c r="L50" s="8"/>
      <c r="M50" s="8"/>
      <c r="N50" s="8"/>
      <c r="O50" s="8"/>
      <c r="P50" s="8"/>
      <c r="Q50" s="17">
        <v>44866</v>
      </c>
      <c r="R50" s="17">
        <v>45596</v>
      </c>
      <c r="S50" s="22">
        <f t="shared" si="0"/>
        <v>24</v>
      </c>
      <c r="T50" s="23">
        <f t="shared" si="1"/>
        <v>13840</v>
      </c>
      <c r="U50" s="8"/>
    </row>
    <row r="51" ht="18.75" customHeight="1" spans="1:21">
      <c r="A51" s="138" t="s">
        <v>678</v>
      </c>
      <c r="B51" s="29">
        <v>50</v>
      </c>
      <c r="C51" s="8" t="s">
        <v>733</v>
      </c>
      <c r="D51" s="8" t="s">
        <v>681</v>
      </c>
      <c r="E51" s="8" t="s">
        <v>684</v>
      </c>
      <c r="F51" s="11" t="s">
        <v>70</v>
      </c>
      <c r="G51" s="8">
        <v>920</v>
      </c>
      <c r="H51" s="8">
        <v>8</v>
      </c>
      <c r="I51" s="8"/>
      <c r="J51" s="8"/>
      <c r="K51" s="8"/>
      <c r="L51" s="8"/>
      <c r="M51" s="8"/>
      <c r="N51" s="8"/>
      <c r="O51" s="8"/>
      <c r="P51" s="8"/>
      <c r="Q51" s="17">
        <v>44866</v>
      </c>
      <c r="R51" s="17">
        <v>45596</v>
      </c>
      <c r="S51" s="22">
        <f t="shared" si="0"/>
        <v>24</v>
      </c>
      <c r="T51" s="23">
        <f t="shared" si="1"/>
        <v>14720</v>
      </c>
      <c r="U51" s="8"/>
    </row>
    <row r="52" ht="18.75" customHeight="1" spans="1:21">
      <c r="A52" s="138" t="s">
        <v>678</v>
      </c>
      <c r="B52" s="29">
        <v>51</v>
      </c>
      <c r="C52" s="8" t="s">
        <v>734</v>
      </c>
      <c r="D52" s="8" t="s">
        <v>681</v>
      </c>
      <c r="E52" s="8" t="s">
        <v>684</v>
      </c>
      <c r="F52" s="11" t="s">
        <v>70</v>
      </c>
      <c r="G52" s="8">
        <v>1590</v>
      </c>
      <c r="H52" s="8">
        <v>8</v>
      </c>
      <c r="I52" s="8"/>
      <c r="J52" s="8"/>
      <c r="K52" s="8"/>
      <c r="L52" s="8"/>
      <c r="M52" s="8"/>
      <c r="N52" s="8"/>
      <c r="O52" s="8"/>
      <c r="P52" s="8"/>
      <c r="Q52" s="17">
        <v>44866</v>
      </c>
      <c r="R52" s="17">
        <v>45596</v>
      </c>
      <c r="S52" s="22">
        <f t="shared" si="0"/>
        <v>24</v>
      </c>
      <c r="T52" s="23">
        <f t="shared" si="1"/>
        <v>25440</v>
      </c>
      <c r="U52" s="8"/>
    </row>
    <row r="53" ht="18.75" customHeight="1" spans="1:21">
      <c r="A53" s="138" t="s">
        <v>678</v>
      </c>
      <c r="B53" s="29">
        <v>52</v>
      </c>
      <c r="C53" s="8" t="s">
        <v>739</v>
      </c>
      <c r="D53" s="8" t="s">
        <v>162</v>
      </c>
      <c r="E53" s="8" t="s">
        <v>723</v>
      </c>
      <c r="F53" s="11" t="s">
        <v>70</v>
      </c>
      <c r="G53" s="8">
        <v>1080</v>
      </c>
      <c r="H53" s="8">
        <v>8</v>
      </c>
      <c r="I53" s="8"/>
      <c r="J53" s="8"/>
      <c r="K53" s="8"/>
      <c r="L53" s="8"/>
      <c r="M53" s="8"/>
      <c r="N53" s="8"/>
      <c r="O53" s="8"/>
      <c r="P53" s="8"/>
      <c r="Q53" s="17">
        <v>44866</v>
      </c>
      <c r="R53" s="17">
        <v>45596</v>
      </c>
      <c r="S53" s="22">
        <f t="shared" si="0"/>
        <v>24</v>
      </c>
      <c r="T53" s="23">
        <f t="shared" si="1"/>
        <v>17280</v>
      </c>
      <c r="U53" s="8"/>
    </row>
    <row r="54" ht="18.75" customHeight="1" spans="1:21">
      <c r="A54" s="160" t="s">
        <v>678</v>
      </c>
      <c r="B54" s="161">
        <v>53</v>
      </c>
      <c r="C54" s="12" t="s">
        <v>740</v>
      </c>
      <c r="D54" s="12" t="s">
        <v>741</v>
      </c>
      <c r="E54" s="12"/>
      <c r="F54" s="162" t="s">
        <v>70</v>
      </c>
      <c r="G54" s="12">
        <v>3389</v>
      </c>
      <c r="H54" s="12">
        <v>8</v>
      </c>
      <c r="I54" s="12"/>
      <c r="J54" s="12"/>
      <c r="K54" s="12"/>
      <c r="L54" s="12"/>
      <c r="M54" s="12"/>
      <c r="N54" s="12"/>
      <c r="O54" s="12"/>
      <c r="P54" s="12"/>
      <c r="Q54" s="171">
        <v>44866</v>
      </c>
      <c r="R54" s="171">
        <v>45596</v>
      </c>
      <c r="S54" s="172">
        <f t="shared" si="0"/>
        <v>24</v>
      </c>
      <c r="T54" s="23">
        <f t="shared" si="1"/>
        <v>54224</v>
      </c>
      <c r="U54" s="12"/>
    </row>
    <row r="55" ht="18.75" customHeight="1" spans="1:21">
      <c r="A55" s="163" t="s">
        <v>678</v>
      </c>
      <c r="B55" s="164">
        <v>54</v>
      </c>
      <c r="C55" s="165" t="s">
        <v>742</v>
      </c>
      <c r="D55" s="165" t="s">
        <v>743</v>
      </c>
      <c r="E55" s="165"/>
      <c r="F55" s="7" t="s">
        <v>70</v>
      </c>
      <c r="G55" s="165">
        <v>25365</v>
      </c>
      <c r="H55" s="165">
        <v>8</v>
      </c>
      <c r="I55" s="165"/>
      <c r="J55" s="165"/>
      <c r="K55" s="165"/>
      <c r="L55" s="165"/>
      <c r="M55" s="165"/>
      <c r="N55" s="165"/>
      <c r="O55" s="165"/>
      <c r="P55" s="165"/>
      <c r="Q55" s="103">
        <v>44866</v>
      </c>
      <c r="R55" s="103">
        <v>45596</v>
      </c>
      <c r="S55" s="104">
        <f t="shared" si="0"/>
        <v>24</v>
      </c>
      <c r="T55" s="173">
        <f t="shared" si="1"/>
        <v>405840</v>
      </c>
      <c r="U55" s="165"/>
    </row>
    <row r="56" s="154" customFormat="1" ht="75" spans="1:21">
      <c r="A56" s="163" t="s">
        <v>678</v>
      </c>
      <c r="B56" s="164">
        <v>55</v>
      </c>
      <c r="C56" s="165" t="s">
        <v>181</v>
      </c>
      <c r="D56" s="165"/>
      <c r="E56" s="165"/>
      <c r="F56" s="7" t="s">
        <v>70</v>
      </c>
      <c r="G56" s="165">
        <v>50000</v>
      </c>
      <c r="H56" s="165">
        <v>8</v>
      </c>
      <c r="I56" s="165"/>
      <c r="J56" s="165"/>
      <c r="K56" s="165"/>
      <c r="L56" s="165"/>
      <c r="M56" s="165">
        <v>2000</v>
      </c>
      <c r="N56" s="165">
        <v>35</v>
      </c>
      <c r="O56" s="165"/>
      <c r="P56" s="165"/>
      <c r="Q56" s="103">
        <v>44866</v>
      </c>
      <c r="R56" s="103">
        <v>45596</v>
      </c>
      <c r="S56" s="104">
        <f t="shared" si="0"/>
        <v>24</v>
      </c>
      <c r="T56" s="173">
        <f t="shared" si="1"/>
        <v>940000</v>
      </c>
      <c r="U56" s="18" t="s">
        <v>182</v>
      </c>
    </row>
    <row r="57" s="155" customFormat="1" ht="18.75" customHeight="1" spans="1:21">
      <c r="A57" s="163" t="s">
        <v>51</v>
      </c>
      <c r="B57" s="163"/>
      <c r="C57" s="163"/>
      <c r="D57" s="163"/>
      <c r="E57" s="163"/>
      <c r="F57" s="164"/>
      <c r="G57" s="164">
        <f>SUM(G2:G56)</f>
        <v>612392.27</v>
      </c>
      <c r="H57" s="164"/>
      <c r="I57" s="164">
        <f t="shared" ref="G57:K57" si="2">SUM(I2:I55)</f>
        <v>0</v>
      </c>
      <c r="J57" s="164"/>
      <c r="K57" s="164">
        <f t="shared" si="2"/>
        <v>0</v>
      </c>
      <c r="L57" s="164"/>
      <c r="M57" s="164">
        <f>SUM(M2:M56)</f>
        <v>4635</v>
      </c>
      <c r="N57" s="164"/>
      <c r="O57" s="164">
        <f>SUM(O2:O55)</f>
        <v>0</v>
      </c>
      <c r="P57" s="164"/>
      <c r="Q57" s="164"/>
      <c r="R57" s="164"/>
      <c r="S57" s="164"/>
      <c r="T57" s="174">
        <f>SUM(T2:T56)</f>
        <v>7664263.22333333</v>
      </c>
      <c r="U57" s="164"/>
    </row>
    <row r="58" spans="1:2">
      <c r="A58" s="155"/>
      <c r="B58" s="155"/>
    </row>
    <row r="60" spans="7:8">
      <c r="G60" s="166"/>
      <c r="H60" s="167"/>
    </row>
  </sheetData>
  <autoFilter ref="A1:U57">
    <extLst/>
  </autoFilter>
  <mergeCells count="3">
    <mergeCell ref="D11:E11"/>
    <mergeCell ref="D28:E28"/>
    <mergeCell ref="A57:E57"/>
  </mergeCells>
  <pageMargins left="0.699305555555556" right="0.699305555555556" top="0.75" bottom="0.75" header="0.3" footer="0.3"/>
  <pageSetup paperSize="9" orientation="portrait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75"/>
  <sheetViews>
    <sheetView zoomScale="55" zoomScaleNormal="55" topLeftCell="B69" workbookViewId="0">
      <selection activeCell="Y10" sqref="Y10"/>
    </sheetView>
  </sheetViews>
  <sheetFormatPr defaultColWidth="9" defaultRowHeight="13.5"/>
  <cols>
    <col min="1" max="5" width="9" style="133"/>
    <col min="6" max="6" width="17.25" style="133" customWidth="1"/>
    <col min="7" max="7" width="10.5583333333333" style="133"/>
    <col min="8" max="16" width="9" style="133"/>
    <col min="17" max="17" width="13.3333333333333" style="133" customWidth="1"/>
    <col min="18" max="18" width="15.6666666666667" style="133" customWidth="1"/>
    <col min="19" max="19" width="9" style="133"/>
    <col min="20" max="20" width="15.8916666666667" style="133" customWidth="1"/>
    <col min="21" max="16384" width="9" style="133"/>
  </cols>
  <sheetData>
    <row r="1" s="132" customFormat="1" ht="75" spans="1:22">
      <c r="A1" s="134" t="s">
        <v>3</v>
      </c>
      <c r="B1" s="135" t="s">
        <v>1</v>
      </c>
      <c r="C1" s="136" t="s">
        <v>53</v>
      </c>
      <c r="D1" s="136" t="s">
        <v>54</v>
      </c>
      <c r="E1" s="136" t="s">
        <v>55</v>
      </c>
      <c r="F1" s="136" t="s">
        <v>56</v>
      </c>
      <c r="G1" s="137" t="s">
        <v>4</v>
      </c>
      <c r="H1" s="137" t="s">
        <v>57</v>
      </c>
      <c r="I1" s="137" t="s">
        <v>6</v>
      </c>
      <c r="J1" s="137" t="s">
        <v>58</v>
      </c>
      <c r="K1" s="137" t="s">
        <v>7</v>
      </c>
      <c r="L1" s="137" t="s">
        <v>59</v>
      </c>
      <c r="M1" s="137" t="s">
        <v>8</v>
      </c>
      <c r="N1" s="137" t="s">
        <v>60</v>
      </c>
      <c r="O1" s="29" t="s">
        <v>9</v>
      </c>
      <c r="P1" s="137" t="s">
        <v>61</v>
      </c>
      <c r="Q1" s="29" t="s">
        <v>62</v>
      </c>
      <c r="R1" s="29" t="s">
        <v>63</v>
      </c>
      <c r="S1" s="29" t="s">
        <v>64</v>
      </c>
      <c r="T1" s="29" t="s">
        <v>65</v>
      </c>
      <c r="U1" s="135" t="s">
        <v>66</v>
      </c>
      <c r="V1" s="144"/>
    </row>
    <row r="2" ht="37.5" spans="1:21">
      <c r="A2" s="138" t="s">
        <v>678</v>
      </c>
      <c r="B2" s="29">
        <v>1</v>
      </c>
      <c r="C2" s="8" t="s">
        <v>168</v>
      </c>
      <c r="D2" s="8" t="s">
        <v>78</v>
      </c>
      <c r="E2" s="8" t="s">
        <v>681</v>
      </c>
      <c r="F2" s="11" t="s">
        <v>70</v>
      </c>
      <c r="G2" s="8">
        <v>3542</v>
      </c>
      <c r="H2" s="8">
        <v>8</v>
      </c>
      <c r="I2" s="8"/>
      <c r="J2" s="8"/>
      <c r="K2" s="8"/>
      <c r="L2" s="8"/>
      <c r="M2" s="8"/>
      <c r="N2" s="8"/>
      <c r="O2" s="8"/>
      <c r="P2" s="8"/>
      <c r="Q2" s="17">
        <v>44866</v>
      </c>
      <c r="R2" s="17">
        <v>45596</v>
      </c>
      <c r="S2" s="22">
        <f t="shared" ref="S2:S65" si="0">DATEDIF(Q2,R2,"m")+1</f>
        <v>24</v>
      </c>
      <c r="T2" s="23">
        <f t="shared" ref="T2:T65" si="1">(G2*H2+I2*J2+K2*L2+M2*N2+O2*P2)*S2/12</f>
        <v>56672</v>
      </c>
      <c r="U2" s="8"/>
    </row>
    <row r="3" ht="37.5" spans="1:21">
      <c r="A3" s="139" t="s">
        <v>678</v>
      </c>
      <c r="B3" s="29">
        <v>2</v>
      </c>
      <c r="C3" s="8" t="s">
        <v>744</v>
      </c>
      <c r="D3" s="140" t="s">
        <v>727</v>
      </c>
      <c r="E3" s="140"/>
      <c r="F3" s="140" t="s">
        <v>74</v>
      </c>
      <c r="G3" s="140">
        <v>13964</v>
      </c>
      <c r="H3" s="140">
        <v>6</v>
      </c>
      <c r="I3" s="140">
        <v>0</v>
      </c>
      <c r="J3" s="140"/>
      <c r="K3" s="140"/>
      <c r="L3" s="140"/>
      <c r="M3" s="140">
        <v>0</v>
      </c>
      <c r="N3" s="140"/>
      <c r="O3" s="140"/>
      <c r="P3" s="140"/>
      <c r="Q3" s="17">
        <v>45170</v>
      </c>
      <c r="R3" s="17">
        <v>45596</v>
      </c>
      <c r="S3" s="22">
        <f t="shared" si="0"/>
        <v>14</v>
      </c>
      <c r="T3" s="23">
        <f t="shared" si="1"/>
        <v>97748</v>
      </c>
      <c r="U3" s="140"/>
    </row>
    <row r="4" ht="37.5" spans="1:21">
      <c r="A4" s="139" t="s">
        <v>678</v>
      </c>
      <c r="B4" s="29">
        <v>3</v>
      </c>
      <c r="C4" s="8" t="s">
        <v>745</v>
      </c>
      <c r="D4" s="140" t="s">
        <v>728</v>
      </c>
      <c r="E4" s="140"/>
      <c r="F4" s="140" t="s">
        <v>74</v>
      </c>
      <c r="G4" s="140">
        <v>15247</v>
      </c>
      <c r="H4" s="140">
        <v>6</v>
      </c>
      <c r="I4" s="140"/>
      <c r="J4" s="140"/>
      <c r="K4" s="140"/>
      <c r="L4" s="140"/>
      <c r="M4" s="140"/>
      <c r="N4" s="140"/>
      <c r="O4" s="140"/>
      <c r="P4" s="140"/>
      <c r="Q4" s="17">
        <v>45170</v>
      </c>
      <c r="R4" s="17">
        <v>45596</v>
      </c>
      <c r="S4" s="22">
        <f t="shared" si="0"/>
        <v>14</v>
      </c>
      <c r="T4" s="23">
        <f t="shared" si="1"/>
        <v>106729</v>
      </c>
      <c r="U4" s="140"/>
    </row>
    <row r="5" ht="37.5" spans="1:21">
      <c r="A5" s="138" t="s">
        <v>678</v>
      </c>
      <c r="B5" s="29">
        <v>4</v>
      </c>
      <c r="C5" s="8" t="s">
        <v>746</v>
      </c>
      <c r="D5" s="8" t="s">
        <v>78</v>
      </c>
      <c r="E5" s="8" t="s">
        <v>681</v>
      </c>
      <c r="F5" s="11" t="s">
        <v>70</v>
      </c>
      <c r="G5" s="8">
        <v>21940</v>
      </c>
      <c r="H5" s="8">
        <v>8</v>
      </c>
      <c r="I5" s="8"/>
      <c r="J5" s="8"/>
      <c r="K5" s="8"/>
      <c r="L5" s="8"/>
      <c r="M5" s="8"/>
      <c r="N5" s="8"/>
      <c r="O5" s="8"/>
      <c r="P5" s="8"/>
      <c r="Q5" s="17">
        <v>44866</v>
      </c>
      <c r="R5" s="17">
        <v>45596</v>
      </c>
      <c r="S5" s="22">
        <f t="shared" si="0"/>
        <v>24</v>
      </c>
      <c r="T5" s="23">
        <f t="shared" si="1"/>
        <v>351040</v>
      </c>
      <c r="U5" s="8"/>
    </row>
    <row r="6" ht="56.25" spans="1:21">
      <c r="A6" s="138" t="s">
        <v>678</v>
      </c>
      <c r="B6" s="29">
        <v>5</v>
      </c>
      <c r="C6" s="8" t="s">
        <v>747</v>
      </c>
      <c r="D6" s="8" t="s">
        <v>748</v>
      </c>
      <c r="E6" s="8" t="s">
        <v>381</v>
      </c>
      <c r="F6" s="11" t="s">
        <v>70</v>
      </c>
      <c r="G6" s="8">
        <v>200</v>
      </c>
      <c r="H6" s="8">
        <v>8</v>
      </c>
      <c r="I6" s="29"/>
      <c r="J6" s="29"/>
      <c r="K6" s="29"/>
      <c r="L6" s="29"/>
      <c r="M6" s="29"/>
      <c r="N6" s="29"/>
      <c r="O6" s="29"/>
      <c r="P6" s="29"/>
      <c r="Q6" s="17">
        <v>44866</v>
      </c>
      <c r="R6" s="17">
        <v>45596</v>
      </c>
      <c r="S6" s="22">
        <f t="shared" si="0"/>
        <v>24</v>
      </c>
      <c r="T6" s="23">
        <f t="shared" si="1"/>
        <v>3200</v>
      </c>
      <c r="U6" s="8"/>
    </row>
    <row r="7" ht="37.5" spans="1:21">
      <c r="A7" s="138" t="s">
        <v>678</v>
      </c>
      <c r="B7" s="29">
        <v>6</v>
      </c>
      <c r="C7" s="140" t="s">
        <v>749</v>
      </c>
      <c r="D7" s="140" t="s">
        <v>750</v>
      </c>
      <c r="E7" s="140"/>
      <c r="F7" s="11" t="s">
        <v>70</v>
      </c>
      <c r="G7" s="140">
        <v>5000</v>
      </c>
      <c r="H7" s="140">
        <v>8</v>
      </c>
      <c r="I7" s="140"/>
      <c r="J7" s="140"/>
      <c r="K7" s="140"/>
      <c r="L7" s="140"/>
      <c r="M7" s="140"/>
      <c r="N7" s="140"/>
      <c r="O7" s="140"/>
      <c r="P7" s="140"/>
      <c r="Q7" s="17">
        <v>44866</v>
      </c>
      <c r="R7" s="17">
        <v>45596</v>
      </c>
      <c r="S7" s="22">
        <f t="shared" si="0"/>
        <v>24</v>
      </c>
      <c r="T7" s="23">
        <f t="shared" si="1"/>
        <v>80000</v>
      </c>
      <c r="U7" s="140"/>
    </row>
    <row r="8" ht="168.75" spans="1:21">
      <c r="A8" s="138" t="s">
        <v>678</v>
      </c>
      <c r="B8" s="29">
        <v>7</v>
      </c>
      <c r="C8" s="11" t="s">
        <v>751</v>
      </c>
      <c r="D8" s="11" t="s">
        <v>751</v>
      </c>
      <c r="E8" s="11"/>
      <c r="F8" s="140" t="s">
        <v>70</v>
      </c>
      <c r="G8" s="11">
        <v>28000</v>
      </c>
      <c r="H8" s="11">
        <v>8</v>
      </c>
      <c r="I8" s="140"/>
      <c r="J8" s="140"/>
      <c r="K8" s="140"/>
      <c r="L8" s="140"/>
      <c r="M8" s="140"/>
      <c r="N8" s="140"/>
      <c r="O8" s="143"/>
      <c r="P8" s="143"/>
      <c r="Q8" s="17">
        <v>45170</v>
      </c>
      <c r="R8" s="17">
        <v>45596</v>
      </c>
      <c r="S8" s="22">
        <f t="shared" si="0"/>
        <v>14</v>
      </c>
      <c r="T8" s="23">
        <f t="shared" si="1"/>
        <v>261333.333333333</v>
      </c>
      <c r="U8" s="140"/>
    </row>
    <row r="9" ht="56.25" spans="1:21">
      <c r="A9" s="138" t="s">
        <v>678</v>
      </c>
      <c r="B9" s="29">
        <v>8</v>
      </c>
      <c r="C9" s="11" t="s">
        <v>752</v>
      </c>
      <c r="D9" s="11" t="s">
        <v>752</v>
      </c>
      <c r="E9" s="11"/>
      <c r="F9" s="140" t="s">
        <v>70</v>
      </c>
      <c r="G9" s="11">
        <v>12600</v>
      </c>
      <c r="H9" s="11">
        <v>8</v>
      </c>
      <c r="I9" s="140"/>
      <c r="J9" s="140"/>
      <c r="K9" s="140"/>
      <c r="L9" s="140"/>
      <c r="M9" s="140"/>
      <c r="N9" s="140"/>
      <c r="O9" s="143"/>
      <c r="P9" s="143"/>
      <c r="Q9" s="17">
        <v>45170</v>
      </c>
      <c r="R9" s="17">
        <v>45596</v>
      </c>
      <c r="S9" s="22">
        <f t="shared" si="0"/>
        <v>14</v>
      </c>
      <c r="T9" s="23">
        <f t="shared" si="1"/>
        <v>117600</v>
      </c>
      <c r="U9" s="140"/>
    </row>
    <row r="10" ht="37.5" spans="1:21">
      <c r="A10" s="139" t="s">
        <v>678</v>
      </c>
      <c r="B10" s="29">
        <v>9</v>
      </c>
      <c r="C10" s="8" t="s">
        <v>753</v>
      </c>
      <c r="D10" s="140" t="s">
        <v>753</v>
      </c>
      <c r="E10" s="140"/>
      <c r="F10" s="140" t="s">
        <v>74</v>
      </c>
      <c r="G10" s="140">
        <v>12206</v>
      </c>
      <c r="H10" s="140">
        <v>6</v>
      </c>
      <c r="I10" s="140"/>
      <c r="J10" s="140"/>
      <c r="K10" s="140"/>
      <c r="L10" s="140"/>
      <c r="M10" s="140"/>
      <c r="N10" s="140"/>
      <c r="O10" s="140"/>
      <c r="P10" s="140"/>
      <c r="Q10" s="17">
        <v>45170</v>
      </c>
      <c r="R10" s="17">
        <v>45596</v>
      </c>
      <c r="S10" s="22">
        <f t="shared" si="0"/>
        <v>14</v>
      </c>
      <c r="T10" s="23">
        <f t="shared" si="1"/>
        <v>85442</v>
      </c>
      <c r="U10" s="140"/>
    </row>
    <row r="11" ht="112.5" spans="1:21">
      <c r="A11" s="139" t="s">
        <v>678</v>
      </c>
      <c r="B11" s="29">
        <v>10</v>
      </c>
      <c r="C11" s="140" t="s">
        <v>754</v>
      </c>
      <c r="D11" s="140"/>
      <c r="E11" s="140"/>
      <c r="F11" s="140" t="s">
        <v>70</v>
      </c>
      <c r="G11" s="140">
        <v>16000</v>
      </c>
      <c r="H11" s="140">
        <v>8</v>
      </c>
      <c r="I11" s="140">
        <v>0</v>
      </c>
      <c r="J11" s="140"/>
      <c r="K11" s="140"/>
      <c r="L11" s="140"/>
      <c r="M11" s="140">
        <v>0</v>
      </c>
      <c r="N11" s="140"/>
      <c r="O11" s="140"/>
      <c r="P11" s="140"/>
      <c r="Q11" s="17">
        <v>45170</v>
      </c>
      <c r="R11" s="17">
        <v>45596</v>
      </c>
      <c r="S11" s="22">
        <f t="shared" si="0"/>
        <v>14</v>
      </c>
      <c r="T11" s="23">
        <f t="shared" si="1"/>
        <v>149333.333333333</v>
      </c>
      <c r="U11" s="140"/>
    </row>
    <row r="12" ht="56.25" spans="1:21">
      <c r="A12" s="139" t="s">
        <v>678</v>
      </c>
      <c r="B12" s="29">
        <v>11</v>
      </c>
      <c r="C12" s="8" t="s">
        <v>755</v>
      </c>
      <c r="D12" s="140"/>
      <c r="E12" s="140"/>
      <c r="F12" s="140" t="s">
        <v>70</v>
      </c>
      <c r="G12" s="140">
        <v>13730</v>
      </c>
      <c r="H12" s="140">
        <v>8</v>
      </c>
      <c r="I12" s="140">
        <v>0</v>
      </c>
      <c r="J12" s="140"/>
      <c r="K12" s="140"/>
      <c r="L12" s="140"/>
      <c r="M12" s="140">
        <v>0</v>
      </c>
      <c r="N12" s="140"/>
      <c r="O12" s="140"/>
      <c r="P12" s="140"/>
      <c r="Q12" s="17">
        <v>45170</v>
      </c>
      <c r="R12" s="17">
        <v>45596</v>
      </c>
      <c r="S12" s="22">
        <f t="shared" si="0"/>
        <v>14</v>
      </c>
      <c r="T12" s="23">
        <f t="shared" si="1"/>
        <v>128146.666666667</v>
      </c>
      <c r="U12" s="140"/>
    </row>
    <row r="13" ht="75" spans="1:21">
      <c r="A13" s="139" t="s">
        <v>678</v>
      </c>
      <c r="B13" s="29">
        <v>12</v>
      </c>
      <c r="C13" s="8" t="s">
        <v>756</v>
      </c>
      <c r="D13" s="140" t="s">
        <v>681</v>
      </c>
      <c r="E13" s="140" t="s">
        <v>78</v>
      </c>
      <c r="F13" s="140" t="s">
        <v>74</v>
      </c>
      <c r="G13" s="140">
        <v>0</v>
      </c>
      <c r="H13" s="140"/>
      <c r="I13" s="140">
        <v>0</v>
      </c>
      <c r="J13" s="140"/>
      <c r="K13" s="140"/>
      <c r="L13" s="140"/>
      <c r="M13" s="140">
        <v>133</v>
      </c>
      <c r="N13" s="140">
        <v>35</v>
      </c>
      <c r="O13" s="140"/>
      <c r="P13" s="140"/>
      <c r="Q13" s="17">
        <v>45170</v>
      </c>
      <c r="R13" s="17">
        <v>45596</v>
      </c>
      <c r="S13" s="22">
        <f t="shared" si="0"/>
        <v>14</v>
      </c>
      <c r="T13" s="23">
        <f t="shared" si="1"/>
        <v>5430.83333333333</v>
      </c>
      <c r="U13" s="140"/>
    </row>
    <row r="14" ht="37.5" spans="1:21">
      <c r="A14" s="139" t="s">
        <v>678</v>
      </c>
      <c r="B14" s="29">
        <v>13</v>
      </c>
      <c r="C14" s="8" t="s">
        <v>757</v>
      </c>
      <c r="D14" s="140" t="s">
        <v>711</v>
      </c>
      <c r="E14" s="140" t="s">
        <v>727</v>
      </c>
      <c r="F14" s="140" t="s">
        <v>74</v>
      </c>
      <c r="G14" s="140">
        <v>0</v>
      </c>
      <c r="H14" s="140"/>
      <c r="I14" s="140">
        <v>0</v>
      </c>
      <c r="J14" s="140"/>
      <c r="K14" s="140"/>
      <c r="L14" s="140"/>
      <c r="M14" s="140">
        <v>90</v>
      </c>
      <c r="N14" s="140">
        <v>35</v>
      </c>
      <c r="O14" s="140"/>
      <c r="P14" s="140"/>
      <c r="Q14" s="17">
        <v>45170</v>
      </c>
      <c r="R14" s="17">
        <v>45596</v>
      </c>
      <c r="S14" s="22">
        <f t="shared" si="0"/>
        <v>14</v>
      </c>
      <c r="T14" s="23">
        <f t="shared" si="1"/>
        <v>3675</v>
      </c>
      <c r="U14" s="140"/>
    </row>
    <row r="15" ht="37.5" spans="1:21">
      <c r="A15" s="138" t="s">
        <v>678</v>
      </c>
      <c r="B15" s="29">
        <v>14</v>
      </c>
      <c r="C15" s="8" t="s">
        <v>339</v>
      </c>
      <c r="D15" s="8" t="s">
        <v>78</v>
      </c>
      <c r="E15" s="8" t="s">
        <v>727</v>
      </c>
      <c r="F15" s="11" t="s">
        <v>70</v>
      </c>
      <c r="G15" s="8">
        <v>12700</v>
      </c>
      <c r="H15" s="8">
        <v>8</v>
      </c>
      <c r="I15" s="29"/>
      <c r="J15" s="29"/>
      <c r="K15" s="29"/>
      <c r="L15" s="29"/>
      <c r="M15" s="29"/>
      <c r="N15" s="29"/>
      <c r="O15" s="29"/>
      <c r="P15" s="29"/>
      <c r="Q15" s="17">
        <v>44866</v>
      </c>
      <c r="R15" s="17">
        <v>45596</v>
      </c>
      <c r="S15" s="22">
        <f t="shared" si="0"/>
        <v>24</v>
      </c>
      <c r="T15" s="23">
        <f t="shared" si="1"/>
        <v>203200</v>
      </c>
      <c r="U15" s="8"/>
    </row>
    <row r="16" ht="37.5" spans="1:21">
      <c r="A16" s="138" t="s">
        <v>678</v>
      </c>
      <c r="B16" s="29">
        <v>15</v>
      </c>
      <c r="C16" s="8" t="s">
        <v>681</v>
      </c>
      <c r="D16" s="8" t="s">
        <v>758</v>
      </c>
      <c r="E16" s="8" t="s">
        <v>73</v>
      </c>
      <c r="F16" s="11" t="s">
        <v>70</v>
      </c>
      <c r="G16" s="8">
        <v>171900</v>
      </c>
      <c r="H16" s="8">
        <v>8</v>
      </c>
      <c r="I16" s="29"/>
      <c r="J16" s="29"/>
      <c r="K16" s="29"/>
      <c r="L16" s="29"/>
      <c r="M16" s="29"/>
      <c r="N16" s="29"/>
      <c r="O16" s="29"/>
      <c r="P16" s="29"/>
      <c r="Q16" s="17">
        <v>44866</v>
      </c>
      <c r="R16" s="17">
        <v>45596</v>
      </c>
      <c r="S16" s="22">
        <f t="shared" si="0"/>
        <v>24</v>
      </c>
      <c r="T16" s="23">
        <f t="shared" si="1"/>
        <v>2750400</v>
      </c>
      <c r="U16" s="8"/>
    </row>
    <row r="17" ht="37.5" spans="1:21">
      <c r="A17" s="138" t="s">
        <v>678</v>
      </c>
      <c r="B17" s="29">
        <v>16</v>
      </c>
      <c r="C17" s="8" t="s">
        <v>364</v>
      </c>
      <c r="D17" s="8" t="s">
        <v>103</v>
      </c>
      <c r="E17" s="8" t="s">
        <v>759</v>
      </c>
      <c r="F17" s="11" t="s">
        <v>70</v>
      </c>
      <c r="G17" s="8">
        <v>36800</v>
      </c>
      <c r="H17" s="8">
        <v>8</v>
      </c>
      <c r="I17" s="29"/>
      <c r="J17" s="29"/>
      <c r="K17" s="29"/>
      <c r="L17" s="29"/>
      <c r="M17" s="29"/>
      <c r="N17" s="29"/>
      <c r="O17" s="29"/>
      <c r="P17" s="29"/>
      <c r="Q17" s="17">
        <v>44866</v>
      </c>
      <c r="R17" s="17">
        <v>45596</v>
      </c>
      <c r="S17" s="22">
        <f t="shared" si="0"/>
        <v>24</v>
      </c>
      <c r="T17" s="23">
        <f t="shared" si="1"/>
        <v>588800</v>
      </c>
      <c r="U17" s="8"/>
    </row>
    <row r="18" ht="37.5" spans="1:21">
      <c r="A18" s="138" t="s">
        <v>678</v>
      </c>
      <c r="B18" s="29">
        <v>17</v>
      </c>
      <c r="C18" s="8" t="s">
        <v>577</v>
      </c>
      <c r="D18" s="8" t="s">
        <v>103</v>
      </c>
      <c r="E18" s="8" t="s">
        <v>611</v>
      </c>
      <c r="F18" s="11" t="s">
        <v>70</v>
      </c>
      <c r="G18" s="8">
        <v>5800</v>
      </c>
      <c r="H18" s="8">
        <v>8</v>
      </c>
      <c r="I18" s="29"/>
      <c r="J18" s="29"/>
      <c r="K18" s="29"/>
      <c r="L18" s="29"/>
      <c r="M18" s="29"/>
      <c r="N18" s="29"/>
      <c r="O18" s="29"/>
      <c r="P18" s="29"/>
      <c r="Q18" s="17">
        <v>44866</v>
      </c>
      <c r="R18" s="17">
        <v>45596</v>
      </c>
      <c r="S18" s="22">
        <f t="shared" si="0"/>
        <v>24</v>
      </c>
      <c r="T18" s="23">
        <f t="shared" si="1"/>
        <v>92800</v>
      </c>
      <c r="U18" s="8"/>
    </row>
    <row r="19" ht="131.25" spans="1:21">
      <c r="A19" s="138" t="s">
        <v>678</v>
      </c>
      <c r="B19" s="29">
        <v>18</v>
      </c>
      <c r="C19" s="141" t="s">
        <v>760</v>
      </c>
      <c r="D19" s="142" t="s">
        <v>761</v>
      </c>
      <c r="E19" s="142" t="s">
        <v>762</v>
      </c>
      <c r="F19" s="8" t="s">
        <v>74</v>
      </c>
      <c r="G19" s="140">
        <v>1000</v>
      </c>
      <c r="H19" s="140">
        <v>6</v>
      </c>
      <c r="I19" s="140"/>
      <c r="J19" s="140"/>
      <c r="K19" s="140"/>
      <c r="L19" s="140"/>
      <c r="M19" s="140">
        <v>362</v>
      </c>
      <c r="N19" s="140">
        <v>35</v>
      </c>
      <c r="O19" s="140"/>
      <c r="P19" s="140"/>
      <c r="Q19" s="17">
        <v>44866</v>
      </c>
      <c r="R19" s="17">
        <v>45596</v>
      </c>
      <c r="S19" s="22">
        <f t="shared" si="0"/>
        <v>24</v>
      </c>
      <c r="T19" s="23">
        <f t="shared" si="1"/>
        <v>37340</v>
      </c>
      <c r="U19" s="140"/>
    </row>
    <row r="20" ht="112.5" spans="1:21">
      <c r="A20" s="138" t="s">
        <v>678</v>
      </c>
      <c r="B20" s="29">
        <v>19</v>
      </c>
      <c r="C20" s="8" t="s">
        <v>763</v>
      </c>
      <c r="D20" s="8" t="s">
        <v>757</v>
      </c>
      <c r="E20" s="8" t="s">
        <v>339</v>
      </c>
      <c r="F20" s="8" t="s">
        <v>74</v>
      </c>
      <c r="G20" s="8">
        <v>2898</v>
      </c>
      <c r="H20" s="8">
        <v>6</v>
      </c>
      <c r="I20" s="8"/>
      <c r="J20" s="8"/>
      <c r="K20" s="8"/>
      <c r="L20" s="8"/>
      <c r="M20" s="8">
        <v>177</v>
      </c>
      <c r="N20" s="8">
        <v>35</v>
      </c>
      <c r="O20" s="8"/>
      <c r="P20" s="8"/>
      <c r="Q20" s="17">
        <v>44866</v>
      </c>
      <c r="R20" s="17">
        <v>45596</v>
      </c>
      <c r="S20" s="22">
        <f t="shared" si="0"/>
        <v>24</v>
      </c>
      <c r="T20" s="23">
        <f t="shared" si="1"/>
        <v>47166</v>
      </c>
      <c r="U20" s="8"/>
    </row>
    <row r="21" ht="112.5" spans="1:21">
      <c r="A21" s="138" t="s">
        <v>678</v>
      </c>
      <c r="B21" s="29">
        <v>20</v>
      </c>
      <c r="C21" s="8" t="s">
        <v>764</v>
      </c>
      <c r="D21" s="8" t="s">
        <v>264</v>
      </c>
      <c r="E21" s="8" t="s">
        <v>129</v>
      </c>
      <c r="F21" s="8" t="s">
        <v>74</v>
      </c>
      <c r="G21" s="8">
        <v>12949</v>
      </c>
      <c r="H21" s="8">
        <v>6</v>
      </c>
      <c r="I21" s="8"/>
      <c r="J21" s="8"/>
      <c r="K21" s="8"/>
      <c r="L21" s="8"/>
      <c r="M21" s="8">
        <v>380</v>
      </c>
      <c r="N21" s="8">
        <v>35</v>
      </c>
      <c r="O21" s="8"/>
      <c r="P21" s="8"/>
      <c r="Q21" s="17">
        <v>44866</v>
      </c>
      <c r="R21" s="17">
        <v>45596</v>
      </c>
      <c r="S21" s="22">
        <f t="shared" si="0"/>
        <v>24</v>
      </c>
      <c r="T21" s="23">
        <f t="shared" si="1"/>
        <v>181988</v>
      </c>
      <c r="U21" s="8"/>
    </row>
    <row r="22" ht="93.75" spans="1:21">
      <c r="A22" s="138" t="s">
        <v>678</v>
      </c>
      <c r="B22" s="29">
        <v>21</v>
      </c>
      <c r="C22" s="8" t="s">
        <v>765</v>
      </c>
      <c r="D22" s="8" t="s">
        <v>151</v>
      </c>
      <c r="E22" s="8" t="s">
        <v>103</v>
      </c>
      <c r="F22" s="8" t="s">
        <v>74</v>
      </c>
      <c r="G22" s="8">
        <v>320</v>
      </c>
      <c r="H22" s="8">
        <v>6</v>
      </c>
      <c r="I22" s="8"/>
      <c r="J22" s="8"/>
      <c r="K22" s="8"/>
      <c r="L22" s="8"/>
      <c r="M22" s="8">
        <v>141</v>
      </c>
      <c r="N22" s="8">
        <v>35</v>
      </c>
      <c r="O22" s="8"/>
      <c r="P22" s="8"/>
      <c r="Q22" s="17">
        <v>44866</v>
      </c>
      <c r="R22" s="17">
        <v>45596</v>
      </c>
      <c r="S22" s="22">
        <f t="shared" si="0"/>
        <v>24</v>
      </c>
      <c r="T22" s="23">
        <f t="shared" si="1"/>
        <v>13710</v>
      </c>
      <c r="U22" s="8"/>
    </row>
    <row r="23" ht="37.5" spans="1:21">
      <c r="A23" s="138" t="s">
        <v>678</v>
      </c>
      <c r="B23" s="29">
        <v>22</v>
      </c>
      <c r="C23" s="8" t="s">
        <v>761</v>
      </c>
      <c r="D23" s="140"/>
      <c r="E23" s="140"/>
      <c r="F23" s="140" t="s">
        <v>74</v>
      </c>
      <c r="G23" s="140">
        <v>2350</v>
      </c>
      <c r="H23" s="140">
        <v>6</v>
      </c>
      <c r="I23" s="140"/>
      <c r="J23" s="140"/>
      <c r="K23" s="140"/>
      <c r="L23" s="140"/>
      <c r="M23" s="140"/>
      <c r="N23" s="140"/>
      <c r="O23" s="140"/>
      <c r="P23" s="140"/>
      <c r="Q23" s="17">
        <v>45170</v>
      </c>
      <c r="R23" s="17">
        <v>45596</v>
      </c>
      <c r="S23" s="22">
        <f t="shared" si="0"/>
        <v>14</v>
      </c>
      <c r="T23" s="23">
        <f t="shared" si="1"/>
        <v>16450</v>
      </c>
      <c r="U23" s="140"/>
    </row>
    <row r="24" ht="37.5" spans="1:21">
      <c r="A24" s="138" t="s">
        <v>678</v>
      </c>
      <c r="B24" s="29">
        <v>23</v>
      </c>
      <c r="C24" s="8" t="s">
        <v>766</v>
      </c>
      <c r="D24" s="140"/>
      <c r="E24" s="140"/>
      <c r="F24" s="140" t="s">
        <v>74</v>
      </c>
      <c r="G24" s="140">
        <v>5000</v>
      </c>
      <c r="H24" s="140">
        <v>6</v>
      </c>
      <c r="I24" s="140"/>
      <c r="J24" s="140"/>
      <c r="K24" s="140"/>
      <c r="L24" s="140"/>
      <c r="M24" s="140"/>
      <c r="N24" s="140"/>
      <c r="O24" s="140"/>
      <c r="P24" s="140"/>
      <c r="Q24" s="17">
        <v>45170</v>
      </c>
      <c r="R24" s="17">
        <v>45596</v>
      </c>
      <c r="S24" s="22">
        <f t="shared" si="0"/>
        <v>14</v>
      </c>
      <c r="T24" s="23">
        <f t="shared" si="1"/>
        <v>35000</v>
      </c>
      <c r="U24" s="140"/>
    </row>
    <row r="25" ht="37.5" spans="1:21">
      <c r="A25" s="138" t="s">
        <v>678</v>
      </c>
      <c r="B25" s="29">
        <v>24</v>
      </c>
      <c r="C25" s="8" t="s">
        <v>767</v>
      </c>
      <c r="D25" s="140"/>
      <c r="E25" s="140"/>
      <c r="F25" s="140" t="s">
        <v>74</v>
      </c>
      <c r="G25" s="140">
        <v>3200</v>
      </c>
      <c r="H25" s="140">
        <v>6</v>
      </c>
      <c r="I25" s="140"/>
      <c r="J25" s="140"/>
      <c r="K25" s="140"/>
      <c r="L25" s="140"/>
      <c r="M25" s="140"/>
      <c r="N25" s="140"/>
      <c r="O25" s="140"/>
      <c r="P25" s="140"/>
      <c r="Q25" s="17">
        <v>45170</v>
      </c>
      <c r="R25" s="17">
        <v>45596</v>
      </c>
      <c r="S25" s="22">
        <f t="shared" si="0"/>
        <v>14</v>
      </c>
      <c r="T25" s="23">
        <f t="shared" si="1"/>
        <v>22400</v>
      </c>
      <c r="U25" s="140"/>
    </row>
    <row r="26" ht="93.75" spans="1:21">
      <c r="A26" s="138" t="s">
        <v>678</v>
      </c>
      <c r="B26" s="29">
        <v>25</v>
      </c>
      <c r="C26" s="8" t="s">
        <v>768</v>
      </c>
      <c r="D26" s="8" t="s">
        <v>728</v>
      </c>
      <c r="E26" s="8" t="s">
        <v>727</v>
      </c>
      <c r="F26" s="8" t="s">
        <v>74</v>
      </c>
      <c r="G26" s="8">
        <v>1400</v>
      </c>
      <c r="H26" s="8">
        <v>6</v>
      </c>
      <c r="I26" s="8"/>
      <c r="J26" s="8"/>
      <c r="K26" s="8"/>
      <c r="L26" s="8"/>
      <c r="M26" s="8"/>
      <c r="N26" s="8"/>
      <c r="O26" s="8"/>
      <c r="P26" s="8"/>
      <c r="Q26" s="17">
        <v>44866</v>
      </c>
      <c r="R26" s="17">
        <v>45596</v>
      </c>
      <c r="S26" s="22">
        <f t="shared" si="0"/>
        <v>24</v>
      </c>
      <c r="T26" s="23">
        <f t="shared" si="1"/>
        <v>16800</v>
      </c>
      <c r="U26" s="8"/>
    </row>
    <row r="27" ht="93.75" spans="1:21">
      <c r="A27" s="138" t="s">
        <v>678</v>
      </c>
      <c r="B27" s="29">
        <v>26</v>
      </c>
      <c r="C27" s="8" t="s">
        <v>768</v>
      </c>
      <c r="D27" s="8" t="s">
        <v>129</v>
      </c>
      <c r="E27" s="8" t="s">
        <v>769</v>
      </c>
      <c r="F27" s="8" t="s">
        <v>74</v>
      </c>
      <c r="G27" s="8">
        <v>3000</v>
      </c>
      <c r="H27" s="8">
        <v>6</v>
      </c>
      <c r="I27" s="8"/>
      <c r="J27" s="8"/>
      <c r="K27" s="8"/>
      <c r="L27" s="8"/>
      <c r="M27" s="8"/>
      <c r="N27" s="8"/>
      <c r="O27" s="8"/>
      <c r="P27" s="8"/>
      <c r="Q27" s="17">
        <v>44866</v>
      </c>
      <c r="R27" s="17">
        <v>45596</v>
      </c>
      <c r="S27" s="22">
        <f t="shared" si="0"/>
        <v>24</v>
      </c>
      <c r="T27" s="23">
        <f t="shared" si="1"/>
        <v>36000</v>
      </c>
      <c r="U27" s="8"/>
    </row>
    <row r="28" ht="93.75" spans="1:21">
      <c r="A28" s="138" t="s">
        <v>678</v>
      </c>
      <c r="B28" s="29">
        <v>27</v>
      </c>
      <c r="C28" s="8" t="s">
        <v>768</v>
      </c>
      <c r="D28" s="8" t="s">
        <v>169</v>
      </c>
      <c r="E28" s="8" t="s">
        <v>162</v>
      </c>
      <c r="F28" s="8" t="s">
        <v>74</v>
      </c>
      <c r="G28" s="8">
        <v>2600</v>
      </c>
      <c r="H28" s="8">
        <v>6</v>
      </c>
      <c r="I28" s="8"/>
      <c r="J28" s="8"/>
      <c r="K28" s="8"/>
      <c r="L28" s="8"/>
      <c r="M28" s="8"/>
      <c r="N28" s="8"/>
      <c r="O28" s="8"/>
      <c r="P28" s="8"/>
      <c r="Q28" s="17">
        <v>44866</v>
      </c>
      <c r="R28" s="17">
        <v>45596</v>
      </c>
      <c r="S28" s="22">
        <f t="shared" si="0"/>
        <v>24</v>
      </c>
      <c r="T28" s="23">
        <f t="shared" si="1"/>
        <v>31200</v>
      </c>
      <c r="U28" s="8"/>
    </row>
    <row r="29" ht="37.5" spans="1:21">
      <c r="A29" s="138" t="s">
        <v>678</v>
      </c>
      <c r="B29" s="29">
        <v>28</v>
      </c>
      <c r="C29" s="8" t="s">
        <v>753</v>
      </c>
      <c r="D29" s="8" t="s">
        <v>219</v>
      </c>
      <c r="E29" s="8" t="s">
        <v>680</v>
      </c>
      <c r="F29" s="8" t="s">
        <v>74</v>
      </c>
      <c r="G29" s="8">
        <v>10065</v>
      </c>
      <c r="H29" s="8">
        <v>6</v>
      </c>
      <c r="I29" s="8"/>
      <c r="J29" s="8"/>
      <c r="K29" s="8"/>
      <c r="L29" s="8"/>
      <c r="M29" s="8"/>
      <c r="N29" s="8"/>
      <c r="O29" s="8"/>
      <c r="P29" s="8"/>
      <c r="Q29" s="17">
        <v>44866</v>
      </c>
      <c r="R29" s="17">
        <v>45596</v>
      </c>
      <c r="S29" s="22">
        <f t="shared" si="0"/>
        <v>24</v>
      </c>
      <c r="T29" s="23">
        <f t="shared" si="1"/>
        <v>120780</v>
      </c>
      <c r="U29" s="8"/>
    </row>
    <row r="30" ht="37.5" spans="1:21">
      <c r="A30" s="138" t="s">
        <v>678</v>
      </c>
      <c r="B30" s="29">
        <v>29</v>
      </c>
      <c r="C30" s="8" t="s">
        <v>770</v>
      </c>
      <c r="D30" s="8" t="s">
        <v>771</v>
      </c>
      <c r="E30" s="8" t="s">
        <v>339</v>
      </c>
      <c r="F30" s="8" t="s">
        <v>74</v>
      </c>
      <c r="G30" s="8">
        <v>6080</v>
      </c>
      <c r="H30" s="8">
        <v>6</v>
      </c>
      <c r="I30" s="8"/>
      <c r="J30" s="8"/>
      <c r="K30" s="8"/>
      <c r="L30" s="8"/>
      <c r="M30" s="8"/>
      <c r="N30" s="8"/>
      <c r="O30" s="8"/>
      <c r="P30" s="8"/>
      <c r="Q30" s="17">
        <v>44866</v>
      </c>
      <c r="R30" s="17">
        <v>45596</v>
      </c>
      <c r="S30" s="22">
        <f t="shared" si="0"/>
        <v>24</v>
      </c>
      <c r="T30" s="23">
        <f t="shared" si="1"/>
        <v>72960</v>
      </c>
      <c r="U30" s="8"/>
    </row>
    <row r="31" ht="37.5" spans="1:21">
      <c r="A31" s="138" t="s">
        <v>678</v>
      </c>
      <c r="B31" s="29">
        <v>30</v>
      </c>
      <c r="C31" s="8" t="s">
        <v>726</v>
      </c>
      <c r="D31" s="8" t="s">
        <v>168</v>
      </c>
      <c r="E31" s="8" t="s">
        <v>162</v>
      </c>
      <c r="F31" s="8" t="s">
        <v>74</v>
      </c>
      <c r="G31" s="8"/>
      <c r="H31" s="8"/>
      <c r="I31" s="8"/>
      <c r="J31" s="8"/>
      <c r="K31" s="8"/>
      <c r="L31" s="8"/>
      <c r="M31" s="8">
        <v>201</v>
      </c>
      <c r="N31" s="8">
        <v>35</v>
      </c>
      <c r="O31" s="8"/>
      <c r="P31" s="8"/>
      <c r="Q31" s="17">
        <v>44866</v>
      </c>
      <c r="R31" s="17">
        <v>45596</v>
      </c>
      <c r="S31" s="22">
        <f t="shared" si="0"/>
        <v>24</v>
      </c>
      <c r="T31" s="23">
        <f t="shared" si="1"/>
        <v>14070</v>
      </c>
      <c r="U31" s="8"/>
    </row>
    <row r="32" ht="37.5" spans="1:21">
      <c r="A32" s="138" t="s">
        <v>678</v>
      </c>
      <c r="B32" s="29">
        <v>31</v>
      </c>
      <c r="C32" s="8" t="s">
        <v>772</v>
      </c>
      <c r="D32" s="8" t="s">
        <v>773</v>
      </c>
      <c r="E32" s="8" t="s">
        <v>711</v>
      </c>
      <c r="F32" s="8" t="s">
        <v>74</v>
      </c>
      <c r="G32" s="8"/>
      <c r="H32" s="8"/>
      <c r="I32" s="8"/>
      <c r="J32" s="8"/>
      <c r="K32" s="8"/>
      <c r="L32" s="8"/>
      <c r="M32" s="8">
        <v>128</v>
      </c>
      <c r="N32" s="8">
        <v>35</v>
      </c>
      <c r="O32" s="8"/>
      <c r="P32" s="8"/>
      <c r="Q32" s="17">
        <v>44866</v>
      </c>
      <c r="R32" s="17">
        <v>45596</v>
      </c>
      <c r="S32" s="22">
        <f t="shared" si="0"/>
        <v>24</v>
      </c>
      <c r="T32" s="23">
        <f t="shared" si="1"/>
        <v>8960</v>
      </c>
      <c r="U32" s="8"/>
    </row>
    <row r="33" ht="37.5" spans="1:21">
      <c r="A33" s="138" t="s">
        <v>678</v>
      </c>
      <c r="B33" s="29">
        <v>32</v>
      </c>
      <c r="C33" s="8" t="s">
        <v>774</v>
      </c>
      <c r="D33" s="8" t="s">
        <v>727</v>
      </c>
      <c r="E33" s="8" t="s">
        <v>711</v>
      </c>
      <c r="F33" s="8" t="s">
        <v>74</v>
      </c>
      <c r="G33" s="8"/>
      <c r="H33" s="8"/>
      <c r="I33" s="8"/>
      <c r="J33" s="8"/>
      <c r="K33" s="8"/>
      <c r="L33" s="8"/>
      <c r="M33" s="8">
        <v>87</v>
      </c>
      <c r="N33" s="8">
        <v>35</v>
      </c>
      <c r="O33" s="8"/>
      <c r="P33" s="8"/>
      <c r="Q33" s="17">
        <v>44866</v>
      </c>
      <c r="R33" s="17">
        <v>45596</v>
      </c>
      <c r="S33" s="22">
        <f t="shared" si="0"/>
        <v>24</v>
      </c>
      <c r="T33" s="23">
        <f t="shared" si="1"/>
        <v>6090</v>
      </c>
      <c r="U33" s="8"/>
    </row>
    <row r="34" ht="56.25" spans="1:21">
      <c r="A34" s="138" t="s">
        <v>678</v>
      </c>
      <c r="B34" s="29">
        <v>33</v>
      </c>
      <c r="C34" s="8" t="s">
        <v>775</v>
      </c>
      <c r="D34" s="8" t="s">
        <v>680</v>
      </c>
      <c r="E34" s="8" t="s">
        <v>681</v>
      </c>
      <c r="F34" s="8" t="s">
        <v>74</v>
      </c>
      <c r="G34" s="8"/>
      <c r="H34" s="8"/>
      <c r="I34" s="8"/>
      <c r="J34" s="8"/>
      <c r="K34" s="8"/>
      <c r="L34" s="8"/>
      <c r="M34" s="8">
        <v>116</v>
      </c>
      <c r="N34" s="8">
        <v>35</v>
      </c>
      <c r="O34" s="8"/>
      <c r="P34" s="8"/>
      <c r="Q34" s="17">
        <v>44866</v>
      </c>
      <c r="R34" s="17">
        <v>45596</v>
      </c>
      <c r="S34" s="22">
        <f t="shared" si="0"/>
        <v>24</v>
      </c>
      <c r="T34" s="23">
        <f t="shared" si="1"/>
        <v>8120</v>
      </c>
      <c r="U34" s="8"/>
    </row>
    <row r="35" ht="56.25" spans="1:21">
      <c r="A35" s="138" t="s">
        <v>678</v>
      </c>
      <c r="B35" s="29">
        <v>34</v>
      </c>
      <c r="C35" s="8" t="s">
        <v>776</v>
      </c>
      <c r="D35" s="8" t="s">
        <v>339</v>
      </c>
      <c r="E35" s="8" t="s">
        <v>771</v>
      </c>
      <c r="F35" s="8" t="s">
        <v>74</v>
      </c>
      <c r="G35" s="8"/>
      <c r="H35" s="8"/>
      <c r="I35" s="8"/>
      <c r="J35" s="8"/>
      <c r="K35" s="8"/>
      <c r="L35" s="8"/>
      <c r="M35" s="8">
        <v>76</v>
      </c>
      <c r="N35" s="8">
        <v>35</v>
      </c>
      <c r="O35" s="8"/>
      <c r="P35" s="8"/>
      <c r="Q35" s="17">
        <v>44866</v>
      </c>
      <c r="R35" s="17">
        <v>45596</v>
      </c>
      <c r="S35" s="22">
        <f t="shared" si="0"/>
        <v>24</v>
      </c>
      <c r="T35" s="23">
        <f t="shared" si="1"/>
        <v>5320</v>
      </c>
      <c r="U35" s="8"/>
    </row>
    <row r="36" ht="56.25" spans="1:21">
      <c r="A36" s="138" t="s">
        <v>678</v>
      </c>
      <c r="B36" s="29">
        <v>35</v>
      </c>
      <c r="C36" s="8" t="s">
        <v>777</v>
      </c>
      <c r="D36" s="8" t="s">
        <v>773</v>
      </c>
      <c r="E36" s="8" t="s">
        <v>778</v>
      </c>
      <c r="F36" s="8" t="s">
        <v>74</v>
      </c>
      <c r="G36" s="8"/>
      <c r="H36" s="8"/>
      <c r="I36" s="8"/>
      <c r="J36" s="8"/>
      <c r="K36" s="8"/>
      <c r="L36" s="8"/>
      <c r="M36" s="8">
        <v>63</v>
      </c>
      <c r="N36" s="8">
        <v>35</v>
      </c>
      <c r="O36" s="8"/>
      <c r="P36" s="8"/>
      <c r="Q36" s="17">
        <v>44866</v>
      </c>
      <c r="R36" s="17">
        <v>45596</v>
      </c>
      <c r="S36" s="22">
        <f t="shared" si="0"/>
        <v>24</v>
      </c>
      <c r="T36" s="23">
        <f t="shared" si="1"/>
        <v>4410</v>
      </c>
      <c r="U36" s="8"/>
    </row>
    <row r="37" ht="56.25" spans="1:21">
      <c r="A37" s="138" t="s">
        <v>678</v>
      </c>
      <c r="B37" s="29">
        <v>36</v>
      </c>
      <c r="C37" s="8" t="s">
        <v>779</v>
      </c>
      <c r="D37" s="8" t="s">
        <v>780</v>
      </c>
      <c r="E37" s="8" t="s">
        <v>168</v>
      </c>
      <c r="F37" s="8" t="s">
        <v>74</v>
      </c>
      <c r="G37" s="8"/>
      <c r="H37" s="8"/>
      <c r="I37" s="8"/>
      <c r="J37" s="8"/>
      <c r="K37" s="8"/>
      <c r="L37" s="8"/>
      <c r="M37" s="8">
        <v>216</v>
      </c>
      <c r="N37" s="8">
        <v>35</v>
      </c>
      <c r="O37" s="8"/>
      <c r="P37" s="8"/>
      <c r="Q37" s="17">
        <v>44866</v>
      </c>
      <c r="R37" s="17">
        <v>45596</v>
      </c>
      <c r="S37" s="22">
        <f t="shared" si="0"/>
        <v>24</v>
      </c>
      <c r="T37" s="23">
        <f t="shared" si="1"/>
        <v>15120</v>
      </c>
      <c r="U37" s="8"/>
    </row>
    <row r="38" ht="56.25" spans="1:21">
      <c r="A38" s="138" t="s">
        <v>678</v>
      </c>
      <c r="B38" s="29">
        <v>37</v>
      </c>
      <c r="C38" s="8" t="s">
        <v>781</v>
      </c>
      <c r="D38" s="8" t="s">
        <v>680</v>
      </c>
      <c r="E38" s="8" t="s">
        <v>681</v>
      </c>
      <c r="F38" s="8" t="s">
        <v>74</v>
      </c>
      <c r="G38" s="8"/>
      <c r="H38" s="8"/>
      <c r="I38" s="8"/>
      <c r="J38" s="8"/>
      <c r="K38" s="8"/>
      <c r="L38" s="8"/>
      <c r="M38" s="8">
        <v>145</v>
      </c>
      <c r="N38" s="8">
        <v>35</v>
      </c>
      <c r="O38" s="8"/>
      <c r="P38" s="8"/>
      <c r="Q38" s="17">
        <v>44866</v>
      </c>
      <c r="R38" s="17">
        <v>45596</v>
      </c>
      <c r="S38" s="22">
        <f t="shared" si="0"/>
        <v>24</v>
      </c>
      <c r="T38" s="23">
        <f t="shared" si="1"/>
        <v>10150</v>
      </c>
      <c r="U38" s="8"/>
    </row>
    <row r="39" ht="75" spans="1:21">
      <c r="A39" s="138" t="s">
        <v>678</v>
      </c>
      <c r="B39" s="29">
        <v>38</v>
      </c>
      <c r="C39" s="8" t="s">
        <v>782</v>
      </c>
      <c r="D39" s="8" t="s">
        <v>78</v>
      </c>
      <c r="E39" s="8" t="s">
        <v>155</v>
      </c>
      <c r="F39" s="8" t="s">
        <v>74</v>
      </c>
      <c r="G39" s="8"/>
      <c r="H39" s="8"/>
      <c r="I39" s="8"/>
      <c r="J39" s="8"/>
      <c r="K39" s="8"/>
      <c r="L39" s="8"/>
      <c r="M39" s="8">
        <v>66</v>
      </c>
      <c r="N39" s="8">
        <v>35</v>
      </c>
      <c r="O39" s="8"/>
      <c r="P39" s="8"/>
      <c r="Q39" s="17">
        <v>44866</v>
      </c>
      <c r="R39" s="17">
        <v>45596</v>
      </c>
      <c r="S39" s="22">
        <f t="shared" si="0"/>
        <v>24</v>
      </c>
      <c r="T39" s="23">
        <f t="shared" si="1"/>
        <v>4620</v>
      </c>
      <c r="U39" s="8"/>
    </row>
    <row r="40" ht="37.5" spans="1:21">
      <c r="A40" s="138" t="s">
        <v>678</v>
      </c>
      <c r="B40" s="29">
        <v>39</v>
      </c>
      <c r="C40" s="8" t="s">
        <v>783</v>
      </c>
      <c r="D40" s="8" t="s">
        <v>731</v>
      </c>
      <c r="E40" s="8" t="s">
        <v>726</v>
      </c>
      <c r="F40" s="11" t="s">
        <v>70</v>
      </c>
      <c r="G40" s="8">
        <v>4217</v>
      </c>
      <c r="H40" s="8">
        <v>8</v>
      </c>
      <c r="I40" s="8"/>
      <c r="J40" s="8"/>
      <c r="K40" s="8"/>
      <c r="L40" s="8"/>
      <c r="M40" s="8"/>
      <c r="N40" s="8"/>
      <c r="O40" s="8"/>
      <c r="P40" s="8"/>
      <c r="Q40" s="17">
        <v>44866</v>
      </c>
      <c r="R40" s="17">
        <v>45596</v>
      </c>
      <c r="S40" s="22">
        <f t="shared" si="0"/>
        <v>24</v>
      </c>
      <c r="T40" s="23">
        <f t="shared" si="1"/>
        <v>67472</v>
      </c>
      <c r="U40" s="8"/>
    </row>
    <row r="41" ht="37.5" spans="1:21">
      <c r="A41" s="138" t="s">
        <v>678</v>
      </c>
      <c r="B41" s="29">
        <v>40</v>
      </c>
      <c r="C41" s="8" t="s">
        <v>784</v>
      </c>
      <c r="D41" s="8" t="s">
        <v>723</v>
      </c>
      <c r="E41" s="8" t="s">
        <v>724</v>
      </c>
      <c r="F41" s="11" t="s">
        <v>70</v>
      </c>
      <c r="G41" s="8">
        <v>4680</v>
      </c>
      <c r="H41" s="8">
        <v>8</v>
      </c>
      <c r="I41" s="8"/>
      <c r="J41" s="8"/>
      <c r="K41" s="8"/>
      <c r="L41" s="8"/>
      <c r="M41" s="8"/>
      <c r="N41" s="8"/>
      <c r="O41" s="8"/>
      <c r="P41" s="8"/>
      <c r="Q41" s="17">
        <v>44866</v>
      </c>
      <c r="R41" s="17">
        <v>45596</v>
      </c>
      <c r="S41" s="22">
        <f t="shared" si="0"/>
        <v>24</v>
      </c>
      <c r="T41" s="23">
        <f t="shared" si="1"/>
        <v>74880</v>
      </c>
      <c r="U41" s="8"/>
    </row>
    <row r="42" ht="37.5" spans="1:21">
      <c r="A42" s="138" t="s">
        <v>678</v>
      </c>
      <c r="B42" s="29">
        <v>41</v>
      </c>
      <c r="C42" s="8" t="s">
        <v>785</v>
      </c>
      <c r="D42" s="8" t="s">
        <v>680</v>
      </c>
      <c r="E42" s="8" t="s">
        <v>786</v>
      </c>
      <c r="F42" s="11" t="s">
        <v>70</v>
      </c>
      <c r="G42" s="8">
        <v>3940</v>
      </c>
      <c r="H42" s="8">
        <v>8</v>
      </c>
      <c r="I42" s="8"/>
      <c r="J42" s="8"/>
      <c r="K42" s="8"/>
      <c r="L42" s="8"/>
      <c r="M42" s="8"/>
      <c r="N42" s="8"/>
      <c r="O42" s="8"/>
      <c r="P42" s="8"/>
      <c r="Q42" s="17">
        <v>44866</v>
      </c>
      <c r="R42" s="17">
        <v>45596</v>
      </c>
      <c r="S42" s="22">
        <f t="shared" si="0"/>
        <v>24</v>
      </c>
      <c r="T42" s="23">
        <f t="shared" si="1"/>
        <v>63040</v>
      </c>
      <c r="U42" s="8"/>
    </row>
    <row r="43" ht="37.5" spans="1:21">
      <c r="A43" s="138" t="s">
        <v>678</v>
      </c>
      <c r="B43" s="29">
        <v>42</v>
      </c>
      <c r="C43" s="8" t="s">
        <v>339</v>
      </c>
      <c r="D43" s="8" t="s">
        <v>727</v>
      </c>
      <c r="E43" s="8" t="s">
        <v>787</v>
      </c>
      <c r="F43" s="11" t="s">
        <v>70</v>
      </c>
      <c r="G43" s="8">
        <v>325</v>
      </c>
      <c r="H43" s="8">
        <v>8</v>
      </c>
      <c r="I43" s="8"/>
      <c r="J43" s="8"/>
      <c r="K43" s="8"/>
      <c r="L43" s="8"/>
      <c r="M43" s="8"/>
      <c r="N43" s="8"/>
      <c r="O43" s="8"/>
      <c r="P43" s="8"/>
      <c r="Q43" s="17">
        <v>44866</v>
      </c>
      <c r="R43" s="17">
        <v>45596</v>
      </c>
      <c r="S43" s="22">
        <f t="shared" si="0"/>
        <v>24</v>
      </c>
      <c r="T43" s="23">
        <f t="shared" si="1"/>
        <v>5200</v>
      </c>
      <c r="U43" s="8"/>
    </row>
    <row r="44" ht="37.5" spans="1:21">
      <c r="A44" s="138" t="s">
        <v>678</v>
      </c>
      <c r="B44" s="29">
        <v>43</v>
      </c>
      <c r="C44" s="8" t="s">
        <v>788</v>
      </c>
      <c r="D44" s="8" t="s">
        <v>681</v>
      </c>
      <c r="E44" s="8" t="s">
        <v>78</v>
      </c>
      <c r="F44" s="11" t="s">
        <v>70</v>
      </c>
      <c r="G44" s="8">
        <v>9490</v>
      </c>
      <c r="H44" s="8">
        <v>8</v>
      </c>
      <c r="I44" s="8"/>
      <c r="J44" s="8"/>
      <c r="K44" s="8"/>
      <c r="L44" s="8"/>
      <c r="M44" s="8"/>
      <c r="N44" s="8"/>
      <c r="O44" s="8"/>
      <c r="P44" s="8"/>
      <c r="Q44" s="17">
        <v>44866</v>
      </c>
      <c r="R44" s="17">
        <v>45596</v>
      </c>
      <c r="S44" s="22">
        <f t="shared" si="0"/>
        <v>24</v>
      </c>
      <c r="T44" s="23">
        <f t="shared" si="1"/>
        <v>151840</v>
      </c>
      <c r="U44" s="8"/>
    </row>
    <row r="45" ht="56.25" spans="1:21">
      <c r="A45" s="138" t="s">
        <v>678</v>
      </c>
      <c r="B45" s="29">
        <v>44</v>
      </c>
      <c r="C45" s="8" t="s">
        <v>789</v>
      </c>
      <c r="D45" s="8" t="s">
        <v>790</v>
      </c>
      <c r="E45" s="8"/>
      <c r="F45" s="11" t="s">
        <v>70</v>
      </c>
      <c r="G45" s="8">
        <v>1770</v>
      </c>
      <c r="H45" s="8">
        <v>8</v>
      </c>
      <c r="I45" s="8"/>
      <c r="J45" s="8"/>
      <c r="K45" s="8"/>
      <c r="L45" s="8"/>
      <c r="M45" s="8"/>
      <c r="N45" s="8"/>
      <c r="O45" s="8"/>
      <c r="P45" s="8"/>
      <c r="Q45" s="17">
        <v>44866</v>
      </c>
      <c r="R45" s="17">
        <v>45596</v>
      </c>
      <c r="S45" s="22">
        <f t="shared" si="0"/>
        <v>24</v>
      </c>
      <c r="T45" s="23">
        <f t="shared" si="1"/>
        <v>28320</v>
      </c>
      <c r="U45" s="8"/>
    </row>
    <row r="46" ht="56.25" spans="1:21">
      <c r="A46" s="138" t="s">
        <v>678</v>
      </c>
      <c r="B46" s="29">
        <v>45</v>
      </c>
      <c r="C46" s="8" t="s">
        <v>791</v>
      </c>
      <c r="D46" s="8" t="s">
        <v>791</v>
      </c>
      <c r="E46" s="8"/>
      <c r="F46" s="11" t="s">
        <v>70</v>
      </c>
      <c r="G46" s="8">
        <v>10300</v>
      </c>
      <c r="H46" s="8">
        <v>8</v>
      </c>
      <c r="I46" s="8"/>
      <c r="J46" s="8"/>
      <c r="K46" s="8"/>
      <c r="L46" s="8"/>
      <c r="M46" s="8"/>
      <c r="N46" s="8"/>
      <c r="O46" s="8"/>
      <c r="P46" s="8"/>
      <c r="Q46" s="17">
        <v>44866</v>
      </c>
      <c r="R46" s="17">
        <v>45596</v>
      </c>
      <c r="S46" s="22">
        <f t="shared" si="0"/>
        <v>24</v>
      </c>
      <c r="T46" s="23">
        <f t="shared" si="1"/>
        <v>164800</v>
      </c>
      <c r="U46" s="8"/>
    </row>
    <row r="47" ht="93.75" spans="1:21">
      <c r="A47" s="138" t="s">
        <v>678</v>
      </c>
      <c r="B47" s="29">
        <v>46</v>
      </c>
      <c r="C47" s="8" t="s">
        <v>792</v>
      </c>
      <c r="D47" s="8" t="s">
        <v>727</v>
      </c>
      <c r="E47" s="8" t="s">
        <v>793</v>
      </c>
      <c r="F47" s="11" t="s">
        <v>70</v>
      </c>
      <c r="G47" s="8">
        <v>13940</v>
      </c>
      <c r="H47" s="8">
        <v>8</v>
      </c>
      <c r="I47" s="8"/>
      <c r="J47" s="8"/>
      <c r="K47" s="8"/>
      <c r="L47" s="8"/>
      <c r="M47" s="8"/>
      <c r="N47" s="8"/>
      <c r="O47" s="8"/>
      <c r="P47" s="8"/>
      <c r="Q47" s="17">
        <v>44866</v>
      </c>
      <c r="R47" s="17">
        <v>45596</v>
      </c>
      <c r="S47" s="22">
        <f t="shared" si="0"/>
        <v>24</v>
      </c>
      <c r="T47" s="23">
        <f t="shared" si="1"/>
        <v>223040</v>
      </c>
      <c r="U47" s="8"/>
    </row>
    <row r="48" ht="37.5" spans="1:21">
      <c r="A48" s="138" t="s">
        <v>678</v>
      </c>
      <c r="B48" s="29">
        <v>47</v>
      </c>
      <c r="C48" s="8"/>
      <c r="D48" s="8" t="s">
        <v>793</v>
      </c>
      <c r="E48" s="8" t="s">
        <v>787</v>
      </c>
      <c r="F48" s="11" t="s">
        <v>70</v>
      </c>
      <c r="G48" s="8">
        <v>23276</v>
      </c>
      <c r="H48" s="8">
        <v>8</v>
      </c>
      <c r="I48" s="8"/>
      <c r="J48" s="8"/>
      <c r="K48" s="8"/>
      <c r="L48" s="8"/>
      <c r="M48" s="8"/>
      <c r="N48" s="8"/>
      <c r="O48" s="8"/>
      <c r="P48" s="8"/>
      <c r="Q48" s="17">
        <v>44866</v>
      </c>
      <c r="R48" s="17">
        <v>45596</v>
      </c>
      <c r="S48" s="22">
        <f t="shared" si="0"/>
        <v>24</v>
      </c>
      <c r="T48" s="23">
        <f t="shared" si="1"/>
        <v>372416</v>
      </c>
      <c r="U48" s="8"/>
    </row>
    <row r="49" ht="37.5" spans="1:21">
      <c r="A49" s="138" t="s">
        <v>678</v>
      </c>
      <c r="B49" s="29">
        <v>48</v>
      </c>
      <c r="C49" s="8" t="s">
        <v>794</v>
      </c>
      <c r="D49" s="8" t="s">
        <v>129</v>
      </c>
      <c r="E49" s="8" t="s">
        <v>757</v>
      </c>
      <c r="F49" s="11" t="s">
        <v>70</v>
      </c>
      <c r="G49" s="8">
        <v>3163</v>
      </c>
      <c r="H49" s="8">
        <v>8</v>
      </c>
      <c r="I49" s="8"/>
      <c r="J49" s="8"/>
      <c r="K49" s="8"/>
      <c r="L49" s="8"/>
      <c r="M49" s="8"/>
      <c r="N49" s="8"/>
      <c r="O49" s="8"/>
      <c r="P49" s="8"/>
      <c r="Q49" s="17">
        <v>44866</v>
      </c>
      <c r="R49" s="17">
        <v>45596</v>
      </c>
      <c r="S49" s="22">
        <f t="shared" si="0"/>
        <v>24</v>
      </c>
      <c r="T49" s="23">
        <f t="shared" si="1"/>
        <v>50608</v>
      </c>
      <c r="U49" s="8"/>
    </row>
    <row r="50" ht="37.5" spans="1:21">
      <c r="A50" s="138" t="s">
        <v>678</v>
      </c>
      <c r="B50" s="29">
        <v>49</v>
      </c>
      <c r="C50" s="8"/>
      <c r="D50" s="8" t="s">
        <v>364</v>
      </c>
      <c r="E50" s="8" t="s">
        <v>264</v>
      </c>
      <c r="F50" s="11" t="s">
        <v>70</v>
      </c>
      <c r="G50" s="8">
        <v>289</v>
      </c>
      <c r="H50" s="8">
        <v>8</v>
      </c>
      <c r="I50" s="8"/>
      <c r="J50" s="8"/>
      <c r="K50" s="8"/>
      <c r="L50" s="8"/>
      <c r="M50" s="8"/>
      <c r="N50" s="8"/>
      <c r="O50" s="8"/>
      <c r="P50" s="8"/>
      <c r="Q50" s="17">
        <v>44866</v>
      </c>
      <c r="R50" s="17">
        <v>45596</v>
      </c>
      <c r="S50" s="22">
        <f t="shared" si="0"/>
        <v>24</v>
      </c>
      <c r="T50" s="23">
        <f t="shared" si="1"/>
        <v>4624</v>
      </c>
      <c r="U50" s="8"/>
    </row>
    <row r="51" ht="37.5" spans="1:21">
      <c r="A51" s="138" t="s">
        <v>678</v>
      </c>
      <c r="B51" s="29">
        <v>50</v>
      </c>
      <c r="C51" s="8" t="s">
        <v>711</v>
      </c>
      <c r="D51" s="8" t="s">
        <v>723</v>
      </c>
      <c r="E51" s="8" t="s">
        <v>68</v>
      </c>
      <c r="F51" s="11" t="s">
        <v>70</v>
      </c>
      <c r="G51" s="8">
        <v>3134</v>
      </c>
      <c r="H51" s="8">
        <v>8</v>
      </c>
      <c r="I51" s="8"/>
      <c r="J51" s="8"/>
      <c r="K51" s="8"/>
      <c r="L51" s="8"/>
      <c r="M51" s="8"/>
      <c r="N51" s="8"/>
      <c r="O51" s="8"/>
      <c r="P51" s="8"/>
      <c r="Q51" s="17">
        <v>44866</v>
      </c>
      <c r="R51" s="17">
        <v>45596</v>
      </c>
      <c r="S51" s="22">
        <f t="shared" si="0"/>
        <v>24</v>
      </c>
      <c r="T51" s="23">
        <f t="shared" si="1"/>
        <v>50144</v>
      </c>
      <c r="U51" s="8"/>
    </row>
    <row r="52" ht="37.5" spans="1:21">
      <c r="A52" s="138" t="s">
        <v>678</v>
      </c>
      <c r="B52" s="29">
        <v>51</v>
      </c>
      <c r="C52" s="8" t="s">
        <v>795</v>
      </c>
      <c r="D52" s="8" t="s">
        <v>759</v>
      </c>
      <c r="E52" s="8" t="s">
        <v>787</v>
      </c>
      <c r="F52" s="11" t="s">
        <v>70</v>
      </c>
      <c r="G52" s="8">
        <v>1352</v>
      </c>
      <c r="H52" s="8">
        <v>8</v>
      </c>
      <c r="I52" s="8"/>
      <c r="J52" s="8"/>
      <c r="K52" s="8"/>
      <c r="L52" s="8"/>
      <c r="M52" s="8"/>
      <c r="N52" s="8"/>
      <c r="O52" s="8"/>
      <c r="P52" s="8"/>
      <c r="Q52" s="17">
        <v>44866</v>
      </c>
      <c r="R52" s="17">
        <v>45596</v>
      </c>
      <c r="S52" s="22">
        <f t="shared" si="0"/>
        <v>24</v>
      </c>
      <c r="T52" s="23">
        <f t="shared" si="1"/>
        <v>21632</v>
      </c>
      <c r="U52" s="8"/>
    </row>
    <row r="53" ht="37.5" spans="1:21">
      <c r="A53" s="138" t="s">
        <v>678</v>
      </c>
      <c r="B53" s="29">
        <v>52</v>
      </c>
      <c r="C53" s="8" t="s">
        <v>796</v>
      </c>
      <c r="D53" s="8" t="s">
        <v>219</v>
      </c>
      <c r="E53" s="8" t="s">
        <v>759</v>
      </c>
      <c r="F53" s="11" t="s">
        <v>70</v>
      </c>
      <c r="G53" s="8">
        <v>5476</v>
      </c>
      <c r="H53" s="8">
        <v>8</v>
      </c>
      <c r="I53" s="8"/>
      <c r="J53" s="8"/>
      <c r="K53" s="8"/>
      <c r="L53" s="8"/>
      <c r="M53" s="8"/>
      <c r="N53" s="8"/>
      <c r="O53" s="8"/>
      <c r="P53" s="8"/>
      <c r="Q53" s="17">
        <v>44866</v>
      </c>
      <c r="R53" s="17">
        <v>45596</v>
      </c>
      <c r="S53" s="22">
        <f t="shared" si="0"/>
        <v>24</v>
      </c>
      <c r="T53" s="23">
        <f t="shared" si="1"/>
        <v>87616</v>
      </c>
      <c r="U53" s="8"/>
    </row>
    <row r="54" ht="37.5" spans="1:21">
      <c r="A54" s="138" t="s">
        <v>678</v>
      </c>
      <c r="B54" s="29">
        <v>53</v>
      </c>
      <c r="C54" s="8" t="s">
        <v>783</v>
      </c>
      <c r="D54" s="8" t="s">
        <v>797</v>
      </c>
      <c r="E54" s="8" t="s">
        <v>727</v>
      </c>
      <c r="F54" s="11" t="s">
        <v>70</v>
      </c>
      <c r="G54" s="8">
        <v>1250</v>
      </c>
      <c r="H54" s="8">
        <v>8</v>
      </c>
      <c r="I54" s="8"/>
      <c r="J54" s="8"/>
      <c r="K54" s="8"/>
      <c r="L54" s="8"/>
      <c r="M54" s="8"/>
      <c r="N54" s="8"/>
      <c r="O54" s="8"/>
      <c r="P54" s="8"/>
      <c r="Q54" s="17">
        <v>44866</v>
      </c>
      <c r="R54" s="17">
        <v>45596</v>
      </c>
      <c r="S54" s="22">
        <f t="shared" si="0"/>
        <v>24</v>
      </c>
      <c r="T54" s="23">
        <f t="shared" si="1"/>
        <v>20000</v>
      </c>
      <c r="U54" s="8"/>
    </row>
    <row r="55" ht="37.5" spans="1:21">
      <c r="A55" s="138" t="s">
        <v>678</v>
      </c>
      <c r="B55" s="29">
        <v>54</v>
      </c>
      <c r="C55" s="8" t="s">
        <v>798</v>
      </c>
      <c r="D55" s="8" t="s">
        <v>162</v>
      </c>
      <c r="E55" s="8" t="s">
        <v>723</v>
      </c>
      <c r="F55" s="11" t="s">
        <v>70</v>
      </c>
      <c r="G55" s="8">
        <v>1985</v>
      </c>
      <c r="H55" s="8">
        <v>8</v>
      </c>
      <c r="I55" s="8"/>
      <c r="J55" s="8"/>
      <c r="K55" s="8"/>
      <c r="L55" s="8"/>
      <c r="M55" s="8"/>
      <c r="N55" s="8"/>
      <c r="O55" s="8"/>
      <c r="P55" s="8"/>
      <c r="Q55" s="17">
        <v>44866</v>
      </c>
      <c r="R55" s="17">
        <v>45596</v>
      </c>
      <c r="S55" s="22">
        <f t="shared" si="0"/>
        <v>24</v>
      </c>
      <c r="T55" s="23">
        <f t="shared" si="1"/>
        <v>31760</v>
      </c>
      <c r="U55" s="8"/>
    </row>
    <row r="56" ht="37.5" spans="1:21">
      <c r="A56" s="138" t="s">
        <v>678</v>
      </c>
      <c r="B56" s="29">
        <v>55</v>
      </c>
      <c r="C56" s="8" t="s">
        <v>799</v>
      </c>
      <c r="D56" s="8" t="s">
        <v>264</v>
      </c>
      <c r="E56" s="8" t="s">
        <v>800</v>
      </c>
      <c r="F56" s="11" t="s">
        <v>70</v>
      </c>
      <c r="G56" s="8">
        <v>8450</v>
      </c>
      <c r="H56" s="8">
        <v>8</v>
      </c>
      <c r="I56" s="8"/>
      <c r="J56" s="8"/>
      <c r="K56" s="8"/>
      <c r="L56" s="8"/>
      <c r="M56" s="8"/>
      <c r="N56" s="8"/>
      <c r="O56" s="8"/>
      <c r="P56" s="8"/>
      <c r="Q56" s="17">
        <v>44866</v>
      </c>
      <c r="R56" s="17">
        <v>45596</v>
      </c>
      <c r="S56" s="22">
        <f t="shared" si="0"/>
        <v>24</v>
      </c>
      <c r="T56" s="23">
        <f t="shared" si="1"/>
        <v>135200</v>
      </c>
      <c r="U56" s="8"/>
    </row>
    <row r="57" ht="93.75" spans="1:21">
      <c r="A57" s="138" t="s">
        <v>678</v>
      </c>
      <c r="B57" s="29">
        <v>56</v>
      </c>
      <c r="C57" s="8" t="s">
        <v>801</v>
      </c>
      <c r="D57" s="8" t="s">
        <v>757</v>
      </c>
      <c r="E57" s="8" t="s">
        <v>802</v>
      </c>
      <c r="F57" s="11" t="s">
        <v>70</v>
      </c>
      <c r="G57" s="8">
        <v>460</v>
      </c>
      <c r="H57" s="8">
        <v>8</v>
      </c>
      <c r="I57" s="8"/>
      <c r="J57" s="8"/>
      <c r="K57" s="8"/>
      <c r="L57" s="8"/>
      <c r="M57" s="8"/>
      <c r="N57" s="8"/>
      <c r="O57" s="8"/>
      <c r="P57" s="8"/>
      <c r="Q57" s="17">
        <v>44866</v>
      </c>
      <c r="R57" s="17">
        <v>45596</v>
      </c>
      <c r="S57" s="22">
        <f t="shared" si="0"/>
        <v>24</v>
      </c>
      <c r="T57" s="23">
        <f t="shared" si="1"/>
        <v>7360</v>
      </c>
      <c r="U57" s="8"/>
    </row>
    <row r="58" ht="75" spans="1:21">
      <c r="A58" s="138" t="s">
        <v>678</v>
      </c>
      <c r="B58" s="29">
        <v>57</v>
      </c>
      <c r="C58" s="8" t="s">
        <v>803</v>
      </c>
      <c r="D58" s="8" t="s">
        <v>804</v>
      </c>
      <c r="E58" s="8"/>
      <c r="F58" s="11" t="s">
        <v>70</v>
      </c>
      <c r="G58" s="8">
        <v>5200</v>
      </c>
      <c r="H58" s="8">
        <v>8</v>
      </c>
      <c r="I58" s="8"/>
      <c r="J58" s="8"/>
      <c r="K58" s="8"/>
      <c r="L58" s="8"/>
      <c r="M58" s="8"/>
      <c r="N58" s="8"/>
      <c r="O58" s="8"/>
      <c r="P58" s="8"/>
      <c r="Q58" s="17">
        <v>44866</v>
      </c>
      <c r="R58" s="17">
        <v>45596</v>
      </c>
      <c r="S58" s="22">
        <f t="shared" si="0"/>
        <v>24</v>
      </c>
      <c r="T58" s="23">
        <f t="shared" si="1"/>
        <v>83200</v>
      </c>
      <c r="U58" s="8"/>
    </row>
    <row r="59" ht="37.5" spans="1:21">
      <c r="A59" s="138" t="s">
        <v>678</v>
      </c>
      <c r="B59" s="29">
        <v>58</v>
      </c>
      <c r="C59" s="8" t="s">
        <v>786</v>
      </c>
      <c r="D59" s="8" t="s">
        <v>339</v>
      </c>
      <c r="E59" s="8" t="s">
        <v>771</v>
      </c>
      <c r="F59" s="11" t="s">
        <v>70</v>
      </c>
      <c r="G59" s="8">
        <v>500</v>
      </c>
      <c r="H59" s="8">
        <v>8</v>
      </c>
      <c r="I59" s="8"/>
      <c r="J59" s="8"/>
      <c r="K59" s="8"/>
      <c r="L59" s="8"/>
      <c r="M59" s="8"/>
      <c r="N59" s="8"/>
      <c r="O59" s="8"/>
      <c r="P59" s="8"/>
      <c r="Q59" s="17">
        <v>44866</v>
      </c>
      <c r="R59" s="17">
        <v>45596</v>
      </c>
      <c r="S59" s="22">
        <f t="shared" si="0"/>
        <v>24</v>
      </c>
      <c r="T59" s="23">
        <f t="shared" si="1"/>
        <v>8000</v>
      </c>
      <c r="U59" s="8"/>
    </row>
    <row r="60" ht="37.5" spans="1:21">
      <c r="A60" s="138" t="s">
        <v>678</v>
      </c>
      <c r="B60" s="29">
        <v>59</v>
      </c>
      <c r="C60" s="8"/>
      <c r="D60" s="8" t="s">
        <v>339</v>
      </c>
      <c r="E60" s="8" t="s">
        <v>129</v>
      </c>
      <c r="F60" s="11" t="s">
        <v>70</v>
      </c>
      <c r="G60" s="8">
        <v>195</v>
      </c>
      <c r="H60" s="8">
        <v>8</v>
      </c>
      <c r="I60" s="8"/>
      <c r="J60" s="8"/>
      <c r="K60" s="8"/>
      <c r="L60" s="8"/>
      <c r="M60" s="8"/>
      <c r="N60" s="8"/>
      <c r="O60" s="8"/>
      <c r="P60" s="8"/>
      <c r="Q60" s="17">
        <v>44866</v>
      </c>
      <c r="R60" s="17">
        <v>45596</v>
      </c>
      <c r="S60" s="22">
        <f t="shared" si="0"/>
        <v>24</v>
      </c>
      <c r="T60" s="23">
        <f t="shared" si="1"/>
        <v>3120</v>
      </c>
      <c r="U60" s="8"/>
    </row>
    <row r="61" ht="37.5" spans="1:21">
      <c r="A61" s="138" t="s">
        <v>678</v>
      </c>
      <c r="B61" s="29">
        <v>60</v>
      </c>
      <c r="C61" s="8" t="s">
        <v>771</v>
      </c>
      <c r="D61" s="8" t="s">
        <v>680</v>
      </c>
      <c r="E61" s="8" t="s">
        <v>681</v>
      </c>
      <c r="F61" s="11" t="s">
        <v>70</v>
      </c>
      <c r="G61" s="8">
        <v>325</v>
      </c>
      <c r="H61" s="8">
        <v>8</v>
      </c>
      <c r="I61" s="8"/>
      <c r="J61" s="8"/>
      <c r="K61" s="8"/>
      <c r="L61" s="8"/>
      <c r="M61" s="8"/>
      <c r="N61" s="8"/>
      <c r="O61" s="8"/>
      <c r="P61" s="8"/>
      <c r="Q61" s="17">
        <v>44866</v>
      </c>
      <c r="R61" s="17">
        <v>45596</v>
      </c>
      <c r="S61" s="22">
        <f t="shared" si="0"/>
        <v>24</v>
      </c>
      <c r="T61" s="23">
        <f t="shared" si="1"/>
        <v>5200</v>
      </c>
      <c r="U61" s="8"/>
    </row>
    <row r="62" ht="37.5" spans="1:21">
      <c r="A62" s="138" t="s">
        <v>678</v>
      </c>
      <c r="B62" s="29">
        <v>61</v>
      </c>
      <c r="C62" s="8"/>
      <c r="D62" s="8" t="s">
        <v>680</v>
      </c>
      <c r="E62" s="8" t="s">
        <v>339</v>
      </c>
      <c r="F62" s="11" t="s">
        <v>70</v>
      </c>
      <c r="G62" s="8">
        <v>1202</v>
      </c>
      <c r="H62" s="8">
        <v>8</v>
      </c>
      <c r="I62" s="8"/>
      <c r="J62" s="8"/>
      <c r="K62" s="8"/>
      <c r="L62" s="8"/>
      <c r="M62" s="8"/>
      <c r="N62" s="8"/>
      <c r="O62" s="8"/>
      <c r="P62" s="8"/>
      <c r="Q62" s="17">
        <v>44866</v>
      </c>
      <c r="R62" s="17">
        <v>45596</v>
      </c>
      <c r="S62" s="22">
        <f t="shared" si="0"/>
        <v>24</v>
      </c>
      <c r="T62" s="23">
        <f t="shared" si="1"/>
        <v>19232</v>
      </c>
      <c r="U62" s="8"/>
    </row>
    <row r="63" ht="37.5" spans="1:21">
      <c r="A63" s="138" t="s">
        <v>678</v>
      </c>
      <c r="B63" s="29">
        <v>62</v>
      </c>
      <c r="C63" s="8" t="s">
        <v>805</v>
      </c>
      <c r="D63" s="8" t="s">
        <v>727</v>
      </c>
      <c r="E63" s="8" t="s">
        <v>711</v>
      </c>
      <c r="F63" s="11" t="s">
        <v>70</v>
      </c>
      <c r="G63" s="8">
        <v>320</v>
      </c>
      <c r="H63" s="8">
        <v>8</v>
      </c>
      <c r="I63" s="8"/>
      <c r="J63" s="8"/>
      <c r="K63" s="8"/>
      <c r="L63" s="8"/>
      <c r="M63" s="8"/>
      <c r="N63" s="8"/>
      <c r="O63" s="8"/>
      <c r="P63" s="8"/>
      <c r="Q63" s="17">
        <v>44866</v>
      </c>
      <c r="R63" s="17">
        <v>45596</v>
      </c>
      <c r="S63" s="22">
        <f t="shared" si="0"/>
        <v>24</v>
      </c>
      <c r="T63" s="23">
        <f t="shared" si="1"/>
        <v>5120</v>
      </c>
      <c r="U63" s="8"/>
    </row>
    <row r="64" ht="56.25" spans="1:21">
      <c r="A64" s="138" t="s">
        <v>678</v>
      </c>
      <c r="B64" s="29">
        <v>63</v>
      </c>
      <c r="C64" s="8" t="s">
        <v>806</v>
      </c>
      <c r="D64" s="8" t="s">
        <v>727</v>
      </c>
      <c r="E64" s="8" t="s">
        <v>711</v>
      </c>
      <c r="F64" s="11" t="s">
        <v>70</v>
      </c>
      <c r="G64" s="8">
        <v>820</v>
      </c>
      <c r="H64" s="8">
        <v>8</v>
      </c>
      <c r="I64" s="8"/>
      <c r="J64" s="8"/>
      <c r="K64" s="8"/>
      <c r="L64" s="8"/>
      <c r="M64" s="8"/>
      <c r="N64" s="8"/>
      <c r="O64" s="8"/>
      <c r="P64" s="8"/>
      <c r="Q64" s="17">
        <v>44866</v>
      </c>
      <c r="R64" s="17">
        <v>45596</v>
      </c>
      <c r="S64" s="22">
        <f t="shared" si="0"/>
        <v>24</v>
      </c>
      <c r="T64" s="23">
        <f t="shared" si="1"/>
        <v>13120</v>
      </c>
      <c r="U64" s="8"/>
    </row>
    <row r="65" ht="37.5" spans="1:21">
      <c r="A65" s="138" t="s">
        <v>678</v>
      </c>
      <c r="B65" s="29">
        <v>64</v>
      </c>
      <c r="C65" s="8" t="s">
        <v>807</v>
      </c>
      <c r="D65" s="8" t="s">
        <v>156</v>
      </c>
      <c r="E65" s="8" t="s">
        <v>681</v>
      </c>
      <c r="F65" s="11" t="s">
        <v>70</v>
      </c>
      <c r="G65" s="8">
        <v>4000</v>
      </c>
      <c r="H65" s="8">
        <v>8</v>
      </c>
      <c r="I65" s="8"/>
      <c r="J65" s="8"/>
      <c r="K65" s="8"/>
      <c r="L65" s="8"/>
      <c r="M65" s="8"/>
      <c r="N65" s="8"/>
      <c r="O65" s="8"/>
      <c r="P65" s="8"/>
      <c r="Q65" s="17">
        <v>44866</v>
      </c>
      <c r="R65" s="17">
        <v>45596</v>
      </c>
      <c r="S65" s="22">
        <f t="shared" si="0"/>
        <v>24</v>
      </c>
      <c r="T65" s="23">
        <f t="shared" si="1"/>
        <v>64000</v>
      </c>
      <c r="U65" s="8"/>
    </row>
    <row r="66" ht="37.5" spans="1:21">
      <c r="A66" s="138" t="s">
        <v>678</v>
      </c>
      <c r="B66" s="29">
        <v>65</v>
      </c>
      <c r="C66" s="8" t="s">
        <v>774</v>
      </c>
      <c r="D66" s="8" t="s">
        <v>711</v>
      </c>
      <c r="E66" s="8" t="s">
        <v>727</v>
      </c>
      <c r="F66" s="11" t="s">
        <v>70</v>
      </c>
      <c r="G66" s="8">
        <v>2500</v>
      </c>
      <c r="H66" s="8">
        <v>8</v>
      </c>
      <c r="I66" s="8"/>
      <c r="J66" s="8"/>
      <c r="K66" s="8"/>
      <c r="L66" s="8"/>
      <c r="M66" s="8"/>
      <c r="N66" s="8"/>
      <c r="O66" s="8"/>
      <c r="P66" s="8"/>
      <c r="Q66" s="17">
        <v>44866</v>
      </c>
      <c r="R66" s="17">
        <v>45596</v>
      </c>
      <c r="S66" s="22">
        <f t="shared" ref="S66:S73" si="2">DATEDIF(Q66,R66,"m")+1</f>
        <v>24</v>
      </c>
      <c r="T66" s="23">
        <f t="shared" ref="T66:T73" si="3">(G66*H66+I66*J66+K66*L66+M66*N66+O66*P66)*S66/12</f>
        <v>40000</v>
      </c>
      <c r="U66" s="8"/>
    </row>
    <row r="67" ht="75" spans="1:21">
      <c r="A67" s="138" t="s">
        <v>678</v>
      </c>
      <c r="B67" s="29">
        <v>66</v>
      </c>
      <c r="C67" s="8" t="s">
        <v>808</v>
      </c>
      <c r="D67" s="8" t="s">
        <v>711</v>
      </c>
      <c r="E67" s="8" t="s">
        <v>727</v>
      </c>
      <c r="F67" s="11" t="s">
        <v>70</v>
      </c>
      <c r="G67" s="8">
        <v>1619</v>
      </c>
      <c r="H67" s="8">
        <v>8</v>
      </c>
      <c r="I67" s="8"/>
      <c r="J67" s="8"/>
      <c r="K67" s="8"/>
      <c r="L67" s="8"/>
      <c r="M67" s="8"/>
      <c r="N67" s="8"/>
      <c r="O67" s="8"/>
      <c r="P67" s="8"/>
      <c r="Q67" s="17">
        <v>44866</v>
      </c>
      <c r="R67" s="17">
        <v>45596</v>
      </c>
      <c r="S67" s="22">
        <f t="shared" si="2"/>
        <v>24</v>
      </c>
      <c r="T67" s="23">
        <f t="shared" si="3"/>
        <v>25904</v>
      </c>
      <c r="U67" s="8"/>
    </row>
    <row r="68" ht="37.5" spans="1:21">
      <c r="A68" s="138" t="s">
        <v>678</v>
      </c>
      <c r="B68" s="29">
        <v>67</v>
      </c>
      <c r="C68" s="8" t="s">
        <v>809</v>
      </c>
      <c r="D68" s="8" t="s">
        <v>680</v>
      </c>
      <c r="E68" s="8" t="s">
        <v>219</v>
      </c>
      <c r="F68" s="11" t="s">
        <v>70</v>
      </c>
      <c r="G68" s="8">
        <v>981</v>
      </c>
      <c r="H68" s="8">
        <v>8</v>
      </c>
      <c r="I68" s="8"/>
      <c r="J68" s="8"/>
      <c r="K68" s="8"/>
      <c r="L68" s="8"/>
      <c r="M68" s="8"/>
      <c r="N68" s="8"/>
      <c r="O68" s="8"/>
      <c r="P68" s="8"/>
      <c r="Q68" s="17">
        <v>44866</v>
      </c>
      <c r="R68" s="17">
        <v>45596</v>
      </c>
      <c r="S68" s="22">
        <f t="shared" si="2"/>
        <v>24</v>
      </c>
      <c r="T68" s="23">
        <f t="shared" si="3"/>
        <v>15696</v>
      </c>
      <c r="U68" s="8"/>
    </row>
    <row r="69" ht="37.5" spans="1:21">
      <c r="A69" s="138" t="s">
        <v>678</v>
      </c>
      <c r="B69" s="29">
        <v>68</v>
      </c>
      <c r="C69" s="8" t="s">
        <v>769</v>
      </c>
      <c r="D69" s="8" t="s">
        <v>680</v>
      </c>
      <c r="E69" s="8" t="s">
        <v>681</v>
      </c>
      <c r="F69" s="11" t="s">
        <v>70</v>
      </c>
      <c r="G69" s="8">
        <v>2555</v>
      </c>
      <c r="H69" s="8">
        <v>8</v>
      </c>
      <c r="I69" s="8"/>
      <c r="J69" s="8"/>
      <c r="K69" s="8"/>
      <c r="L69" s="8"/>
      <c r="M69" s="8"/>
      <c r="N69" s="8"/>
      <c r="O69" s="8"/>
      <c r="P69" s="8"/>
      <c r="Q69" s="17">
        <v>44866</v>
      </c>
      <c r="R69" s="17">
        <v>45596</v>
      </c>
      <c r="S69" s="22">
        <f t="shared" si="2"/>
        <v>24</v>
      </c>
      <c r="T69" s="23">
        <f t="shared" si="3"/>
        <v>40880</v>
      </c>
      <c r="U69" s="8"/>
    </row>
    <row r="70" ht="56.25" spans="1:21">
      <c r="A70" s="138" t="s">
        <v>678</v>
      </c>
      <c r="B70" s="29">
        <v>69</v>
      </c>
      <c r="C70" s="8" t="s">
        <v>810</v>
      </c>
      <c r="D70" s="8" t="s">
        <v>681</v>
      </c>
      <c r="E70" s="8" t="s">
        <v>811</v>
      </c>
      <c r="F70" s="11" t="s">
        <v>70</v>
      </c>
      <c r="G70" s="8">
        <v>2200</v>
      </c>
      <c r="H70" s="8">
        <v>8</v>
      </c>
      <c r="I70" s="8"/>
      <c r="J70" s="8"/>
      <c r="K70" s="8"/>
      <c r="L70" s="8"/>
      <c r="M70" s="8"/>
      <c r="N70" s="8"/>
      <c r="O70" s="8"/>
      <c r="P70" s="8"/>
      <c r="Q70" s="17">
        <v>44866</v>
      </c>
      <c r="R70" s="17">
        <v>45596</v>
      </c>
      <c r="S70" s="22">
        <f t="shared" si="2"/>
        <v>24</v>
      </c>
      <c r="T70" s="23">
        <f t="shared" si="3"/>
        <v>35200</v>
      </c>
      <c r="U70" s="8"/>
    </row>
    <row r="71" ht="75" spans="1:21">
      <c r="A71" s="138" t="s">
        <v>678</v>
      </c>
      <c r="B71" s="29">
        <v>70</v>
      </c>
      <c r="C71" s="8" t="s">
        <v>812</v>
      </c>
      <c r="D71" s="8" t="s">
        <v>813</v>
      </c>
      <c r="E71" s="8"/>
      <c r="F71" s="11" t="s">
        <v>70</v>
      </c>
      <c r="G71" s="8">
        <v>2255</v>
      </c>
      <c r="H71" s="8">
        <v>8</v>
      </c>
      <c r="I71" s="8"/>
      <c r="J71" s="8"/>
      <c r="K71" s="8"/>
      <c r="L71" s="8"/>
      <c r="M71" s="8"/>
      <c r="N71" s="8"/>
      <c r="O71" s="8"/>
      <c r="P71" s="8"/>
      <c r="Q71" s="17">
        <v>44866</v>
      </c>
      <c r="R71" s="17">
        <v>45596</v>
      </c>
      <c r="S71" s="22">
        <f t="shared" si="2"/>
        <v>24</v>
      </c>
      <c r="T71" s="23">
        <f t="shared" si="3"/>
        <v>36080</v>
      </c>
      <c r="U71" s="8"/>
    </row>
    <row r="72" ht="75" spans="1:21">
      <c r="A72" s="138" t="s">
        <v>678</v>
      </c>
      <c r="B72" s="29">
        <v>71</v>
      </c>
      <c r="C72" s="8" t="s">
        <v>814</v>
      </c>
      <c r="D72" s="8" t="s">
        <v>774</v>
      </c>
      <c r="E72" s="8" t="s">
        <v>815</v>
      </c>
      <c r="F72" s="11" t="s">
        <v>70</v>
      </c>
      <c r="G72" s="8">
        <v>319</v>
      </c>
      <c r="H72" s="8">
        <v>8</v>
      </c>
      <c r="I72" s="8"/>
      <c r="J72" s="8"/>
      <c r="K72" s="8"/>
      <c r="L72" s="8"/>
      <c r="M72" s="8"/>
      <c r="N72" s="8"/>
      <c r="O72" s="8"/>
      <c r="P72" s="8"/>
      <c r="Q72" s="17">
        <v>44866</v>
      </c>
      <c r="R72" s="17">
        <v>45596</v>
      </c>
      <c r="S72" s="22">
        <f t="shared" si="2"/>
        <v>24</v>
      </c>
      <c r="T72" s="23">
        <f t="shared" si="3"/>
        <v>5104</v>
      </c>
      <c r="U72" s="8"/>
    </row>
    <row r="73" ht="131.25" spans="1:21">
      <c r="A73" s="138" t="s">
        <v>678</v>
      </c>
      <c r="B73" s="29">
        <v>72</v>
      </c>
      <c r="C73" s="8" t="s">
        <v>181</v>
      </c>
      <c r="D73" s="8"/>
      <c r="E73" s="8"/>
      <c r="F73" s="11" t="s">
        <v>70</v>
      </c>
      <c r="G73" s="12">
        <v>50000</v>
      </c>
      <c r="H73" s="12">
        <v>8</v>
      </c>
      <c r="I73" s="12"/>
      <c r="J73" s="12"/>
      <c r="K73" s="12"/>
      <c r="L73" s="12"/>
      <c r="M73" s="12">
        <v>2000</v>
      </c>
      <c r="N73" s="12">
        <v>35</v>
      </c>
      <c r="O73" s="12"/>
      <c r="P73" s="12"/>
      <c r="Q73" s="17">
        <v>44866</v>
      </c>
      <c r="R73" s="17">
        <v>45596</v>
      </c>
      <c r="S73" s="22">
        <f t="shared" si="2"/>
        <v>24</v>
      </c>
      <c r="T73" s="23">
        <f t="shared" si="3"/>
        <v>940000</v>
      </c>
      <c r="U73" s="18" t="s">
        <v>182</v>
      </c>
    </row>
    <row r="74" ht="19.5" spans="1:21">
      <c r="A74" s="145"/>
      <c r="B74" s="146" t="s">
        <v>51</v>
      </c>
      <c r="C74" s="146"/>
      <c r="D74" s="146"/>
      <c r="E74" s="146"/>
      <c r="F74" s="147"/>
      <c r="G74" s="147">
        <f>SUM(G2:G73)</f>
        <v>592979</v>
      </c>
      <c r="H74" s="147"/>
      <c r="I74" s="147">
        <f t="shared" ref="G74:K74" si="4">SUM(I2:I72)</f>
        <v>0</v>
      </c>
      <c r="J74" s="147"/>
      <c r="K74" s="147">
        <f t="shared" si="4"/>
        <v>0</v>
      </c>
      <c r="L74" s="147"/>
      <c r="M74" s="147">
        <f>SUM(M2:M73)</f>
        <v>4381</v>
      </c>
      <c r="N74" s="147"/>
      <c r="O74" s="147">
        <f>SUM(O2:O72)</f>
        <v>0</v>
      </c>
      <c r="P74" s="147"/>
      <c r="Q74" s="147"/>
      <c r="R74" s="147"/>
      <c r="S74" s="147"/>
      <c r="T74" s="147">
        <f>SUM(T2:T73)</f>
        <v>8690012.16666667</v>
      </c>
      <c r="U74" s="147"/>
    </row>
    <row r="75" ht="18.75" spans="1:21">
      <c r="A75" s="148" t="s">
        <v>816</v>
      </c>
      <c r="B75" s="149"/>
      <c r="C75" s="149"/>
      <c r="D75" s="149"/>
      <c r="E75" s="149"/>
      <c r="F75" s="149"/>
      <c r="G75" s="149"/>
      <c r="H75" s="149"/>
      <c r="I75" s="149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50"/>
    </row>
  </sheetData>
  <mergeCells count="3">
    <mergeCell ref="D7:E7"/>
    <mergeCell ref="B74:E74"/>
    <mergeCell ref="A75:U75"/>
  </mergeCells>
  <pageMargins left="0.7" right="0.7" top="0.75" bottom="0.75" header="0.3" footer="0.3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2"/>
  <sheetViews>
    <sheetView zoomScale="70" zoomScaleNormal="70" workbookViewId="0">
      <pane xSplit="5" ySplit="1" topLeftCell="F8" activePane="bottomRight" state="frozen"/>
      <selection/>
      <selection pane="topRight"/>
      <selection pane="bottomLeft"/>
      <selection pane="bottomRight" activeCell="U8" sqref="U8"/>
    </sheetView>
  </sheetViews>
  <sheetFormatPr defaultColWidth="9" defaultRowHeight="13.5"/>
  <cols>
    <col min="7" max="7" width="14.3833333333333"/>
    <col min="9" max="9" width="11.3833333333333"/>
    <col min="17" max="18" width="13.75" customWidth="1"/>
    <col min="20" max="20" width="15.25" customWidth="1"/>
    <col min="21" max="21" width="15.8916666666667" customWidth="1"/>
  </cols>
  <sheetData>
    <row r="1" ht="93.75" spans="1:21">
      <c r="A1" s="39" t="s">
        <v>3</v>
      </c>
      <c r="B1" s="39" t="s">
        <v>1</v>
      </c>
      <c r="C1" s="40" t="s">
        <v>53</v>
      </c>
      <c r="D1" s="40" t="s">
        <v>54</v>
      </c>
      <c r="E1" s="40" t="s">
        <v>55</v>
      </c>
      <c r="F1" s="40" t="s">
        <v>56</v>
      </c>
      <c r="G1" s="40" t="s">
        <v>4</v>
      </c>
      <c r="H1" s="40" t="s">
        <v>57</v>
      </c>
      <c r="I1" s="40" t="s">
        <v>6</v>
      </c>
      <c r="J1" s="40" t="s">
        <v>58</v>
      </c>
      <c r="K1" s="40" t="s">
        <v>7</v>
      </c>
      <c r="L1" s="40" t="s">
        <v>59</v>
      </c>
      <c r="M1" s="40" t="s">
        <v>8</v>
      </c>
      <c r="N1" s="40" t="s">
        <v>60</v>
      </c>
      <c r="O1" s="39" t="s">
        <v>9</v>
      </c>
      <c r="P1" s="40" t="s">
        <v>61</v>
      </c>
      <c r="Q1" s="39" t="s">
        <v>62</v>
      </c>
      <c r="R1" s="39" t="s">
        <v>63</v>
      </c>
      <c r="S1" s="39" t="s">
        <v>64</v>
      </c>
      <c r="T1" s="39" t="s">
        <v>65</v>
      </c>
      <c r="U1" s="117" t="s">
        <v>66</v>
      </c>
    </row>
    <row r="2" ht="37.5" spans="1:21">
      <c r="A2" s="39" t="s">
        <v>817</v>
      </c>
      <c r="B2" s="39">
        <v>1</v>
      </c>
      <c r="C2" s="41" t="s">
        <v>818</v>
      </c>
      <c r="D2" s="42" t="s">
        <v>573</v>
      </c>
      <c r="E2" s="42" t="s">
        <v>819</v>
      </c>
      <c r="F2" s="42" t="s">
        <v>70</v>
      </c>
      <c r="G2" s="42">
        <v>6600</v>
      </c>
      <c r="H2" s="42">
        <v>8</v>
      </c>
      <c r="I2" s="42"/>
      <c r="J2" s="42"/>
      <c r="K2" s="42"/>
      <c r="L2" s="42"/>
      <c r="M2" s="42">
        <v>439</v>
      </c>
      <c r="N2" s="41">
        <v>35</v>
      </c>
      <c r="O2" s="42"/>
      <c r="P2" s="4"/>
      <c r="Q2" s="16">
        <v>45170</v>
      </c>
      <c r="R2" s="16">
        <v>45596</v>
      </c>
      <c r="S2" s="119">
        <f t="shared" ref="S2:S40" si="0">DATEDIF(Q2,R2,"m")+1</f>
        <v>14</v>
      </c>
      <c r="T2" s="53">
        <f t="shared" ref="T2:T40" si="1">(G2*H2+I2*J2+K2*L2+M2*N2+O2*P2)*S2/12</f>
        <v>79525.8333333333</v>
      </c>
      <c r="U2" s="4"/>
    </row>
    <row r="3" ht="37.5" spans="1:21">
      <c r="A3" s="40" t="s">
        <v>817</v>
      </c>
      <c r="B3" s="39">
        <v>4</v>
      </c>
      <c r="C3" s="41" t="s">
        <v>820</v>
      </c>
      <c r="D3" s="41" t="s">
        <v>574</v>
      </c>
      <c r="E3" s="41" t="s">
        <v>821</v>
      </c>
      <c r="F3" s="47" t="s">
        <v>70</v>
      </c>
      <c r="G3" s="41">
        <v>51200</v>
      </c>
      <c r="H3" s="41">
        <v>8</v>
      </c>
      <c r="I3" s="41"/>
      <c r="J3" s="41"/>
      <c r="K3" s="41"/>
      <c r="L3" s="41"/>
      <c r="M3" s="41">
        <v>1358</v>
      </c>
      <c r="N3" s="41">
        <v>35</v>
      </c>
      <c r="O3" s="41"/>
      <c r="P3" s="3"/>
      <c r="Q3" s="16">
        <v>44866</v>
      </c>
      <c r="R3" s="16">
        <v>45596</v>
      </c>
      <c r="S3" s="119">
        <f t="shared" si="0"/>
        <v>24</v>
      </c>
      <c r="T3" s="53">
        <f t="shared" si="1"/>
        <v>914260</v>
      </c>
      <c r="U3" s="3"/>
    </row>
    <row r="4" ht="37.5" spans="1:21">
      <c r="A4" s="40" t="s">
        <v>817</v>
      </c>
      <c r="B4" s="39">
        <v>5</v>
      </c>
      <c r="C4" s="41" t="s">
        <v>822</v>
      </c>
      <c r="D4" s="41" t="s">
        <v>823</v>
      </c>
      <c r="E4" s="41" t="s">
        <v>824</v>
      </c>
      <c r="F4" s="41" t="s">
        <v>70</v>
      </c>
      <c r="G4" s="41">
        <v>14600</v>
      </c>
      <c r="H4" s="47">
        <v>8</v>
      </c>
      <c r="I4" s="41"/>
      <c r="J4" s="41"/>
      <c r="K4" s="41"/>
      <c r="L4" s="41"/>
      <c r="M4" s="41">
        <v>741</v>
      </c>
      <c r="N4" s="41">
        <v>35</v>
      </c>
      <c r="O4" s="41"/>
      <c r="P4" s="3"/>
      <c r="Q4" s="16">
        <v>44866</v>
      </c>
      <c r="R4" s="16">
        <v>45596</v>
      </c>
      <c r="S4" s="119">
        <f t="shared" si="0"/>
        <v>24</v>
      </c>
      <c r="T4" s="53">
        <f t="shared" si="1"/>
        <v>285470</v>
      </c>
      <c r="U4" s="3"/>
    </row>
    <row r="5" ht="37.5" spans="1:21">
      <c r="A5" s="45" t="s">
        <v>817</v>
      </c>
      <c r="B5" s="39">
        <v>6</v>
      </c>
      <c r="C5" s="47" t="s">
        <v>824</v>
      </c>
      <c r="D5" s="47" t="s">
        <v>825</v>
      </c>
      <c r="E5" s="47" t="s">
        <v>821</v>
      </c>
      <c r="F5" s="47" t="s">
        <v>70</v>
      </c>
      <c r="G5" s="47">
        <v>3363</v>
      </c>
      <c r="H5" s="41">
        <v>8</v>
      </c>
      <c r="I5" s="47"/>
      <c r="J5" s="47"/>
      <c r="K5" s="47"/>
      <c r="L5" s="47"/>
      <c r="M5" s="47">
        <v>255</v>
      </c>
      <c r="N5" s="41">
        <v>35</v>
      </c>
      <c r="O5" s="47"/>
      <c r="P5" s="6"/>
      <c r="Q5" s="16">
        <v>44866</v>
      </c>
      <c r="R5" s="16">
        <v>45596</v>
      </c>
      <c r="S5" s="119">
        <f t="shared" si="0"/>
        <v>24</v>
      </c>
      <c r="T5" s="53">
        <f t="shared" si="1"/>
        <v>71658</v>
      </c>
      <c r="U5" s="6"/>
    </row>
    <row r="6" ht="37.5" spans="1:21">
      <c r="A6" s="40" t="s">
        <v>817</v>
      </c>
      <c r="B6" s="39">
        <v>7</v>
      </c>
      <c r="C6" s="41" t="s">
        <v>826</v>
      </c>
      <c r="D6" s="41" t="s">
        <v>827</v>
      </c>
      <c r="E6" s="41" t="s">
        <v>820</v>
      </c>
      <c r="F6" s="41" t="s">
        <v>70</v>
      </c>
      <c r="G6" s="41">
        <v>1750</v>
      </c>
      <c r="H6" s="47">
        <v>8</v>
      </c>
      <c r="I6" s="41"/>
      <c r="J6" s="41"/>
      <c r="K6" s="41"/>
      <c r="L6" s="41"/>
      <c r="M6" s="41">
        <v>122</v>
      </c>
      <c r="N6" s="41">
        <v>35</v>
      </c>
      <c r="O6" s="41"/>
      <c r="P6" s="3"/>
      <c r="Q6" s="16">
        <v>44866</v>
      </c>
      <c r="R6" s="16">
        <v>45596</v>
      </c>
      <c r="S6" s="119">
        <f t="shared" si="0"/>
        <v>24</v>
      </c>
      <c r="T6" s="53">
        <f t="shared" si="1"/>
        <v>36540</v>
      </c>
      <c r="U6" s="3"/>
    </row>
    <row r="7" ht="112.5" spans="1:21">
      <c r="A7" s="45" t="s">
        <v>817</v>
      </c>
      <c r="B7" s="39">
        <v>9</v>
      </c>
      <c r="C7" s="47" t="s">
        <v>828</v>
      </c>
      <c r="D7" s="47" t="s">
        <v>829</v>
      </c>
      <c r="E7" s="47"/>
      <c r="F7" s="47" t="s">
        <v>70</v>
      </c>
      <c r="G7" s="47">
        <v>34264</v>
      </c>
      <c r="H7" s="47">
        <v>8</v>
      </c>
      <c r="I7" s="47"/>
      <c r="J7" s="47"/>
      <c r="K7" s="47"/>
      <c r="L7" s="47"/>
      <c r="M7" s="47">
        <v>493</v>
      </c>
      <c r="N7" s="41">
        <v>35</v>
      </c>
      <c r="O7" s="47"/>
      <c r="P7" s="6"/>
      <c r="Q7" s="16">
        <v>44866</v>
      </c>
      <c r="R7" s="16">
        <v>45596</v>
      </c>
      <c r="S7" s="119">
        <f t="shared" si="0"/>
        <v>24</v>
      </c>
      <c r="T7" s="53">
        <f t="shared" si="1"/>
        <v>582734</v>
      </c>
      <c r="U7" s="6"/>
    </row>
    <row r="8" ht="112.5" spans="1:21">
      <c r="A8" s="45" t="s">
        <v>817</v>
      </c>
      <c r="B8" s="39">
        <v>10</v>
      </c>
      <c r="C8" s="47" t="s">
        <v>830</v>
      </c>
      <c r="D8" s="47" t="s">
        <v>831</v>
      </c>
      <c r="E8" s="47"/>
      <c r="F8" s="47" t="s">
        <v>586</v>
      </c>
      <c r="G8" s="47">
        <v>58900</v>
      </c>
      <c r="H8" s="47">
        <v>10</v>
      </c>
      <c r="I8" s="47">
        <v>206</v>
      </c>
      <c r="J8" s="47">
        <v>378</v>
      </c>
      <c r="K8" s="47"/>
      <c r="L8" s="47"/>
      <c r="M8" s="47"/>
      <c r="N8" s="47"/>
      <c r="O8" s="47">
        <v>2</v>
      </c>
      <c r="P8" s="6">
        <v>80000</v>
      </c>
      <c r="Q8" s="16">
        <v>44866</v>
      </c>
      <c r="R8" s="16">
        <v>45596</v>
      </c>
      <c r="S8" s="119">
        <f t="shared" si="0"/>
        <v>24</v>
      </c>
      <c r="T8" s="53">
        <f t="shared" si="1"/>
        <v>1653736</v>
      </c>
      <c r="U8" s="42" t="s">
        <v>832</v>
      </c>
    </row>
    <row r="9" ht="93.75" spans="1:21">
      <c r="A9" s="45" t="s">
        <v>817</v>
      </c>
      <c r="B9" s="39">
        <v>11</v>
      </c>
      <c r="C9" s="47" t="s">
        <v>833</v>
      </c>
      <c r="D9" s="47" t="s">
        <v>834</v>
      </c>
      <c r="E9" s="47"/>
      <c r="F9" s="47" t="s">
        <v>70</v>
      </c>
      <c r="G9" s="47">
        <v>130600</v>
      </c>
      <c r="H9" s="47">
        <v>8</v>
      </c>
      <c r="I9" s="47">
        <v>888.81</v>
      </c>
      <c r="J9" s="47">
        <v>378</v>
      </c>
      <c r="K9" s="47"/>
      <c r="L9" s="47"/>
      <c r="M9" s="47"/>
      <c r="N9" s="47"/>
      <c r="O9" s="47"/>
      <c r="P9" s="6"/>
      <c r="Q9" s="16">
        <v>44866</v>
      </c>
      <c r="R9" s="16">
        <v>45596</v>
      </c>
      <c r="S9" s="119">
        <f t="shared" si="0"/>
        <v>24</v>
      </c>
      <c r="T9" s="53">
        <f t="shared" si="1"/>
        <v>2761540.36</v>
      </c>
      <c r="U9" s="6" t="s">
        <v>835</v>
      </c>
    </row>
    <row r="10" ht="93.75" spans="1:21">
      <c r="A10" s="40" t="s">
        <v>817</v>
      </c>
      <c r="B10" s="39">
        <v>12</v>
      </c>
      <c r="C10" s="41" t="s">
        <v>836</v>
      </c>
      <c r="D10" s="123" t="s">
        <v>837</v>
      </c>
      <c r="E10" s="124"/>
      <c r="F10" s="41" t="s">
        <v>70</v>
      </c>
      <c r="G10" s="41">
        <v>28000</v>
      </c>
      <c r="H10" s="41">
        <v>8</v>
      </c>
      <c r="I10" s="41">
        <v>30</v>
      </c>
      <c r="J10" s="47">
        <v>378</v>
      </c>
      <c r="K10" s="41"/>
      <c r="L10" s="41"/>
      <c r="M10" s="42"/>
      <c r="N10" s="42"/>
      <c r="O10" s="42"/>
      <c r="P10" s="4"/>
      <c r="Q10" s="16">
        <v>44866</v>
      </c>
      <c r="R10" s="16">
        <v>45596</v>
      </c>
      <c r="S10" s="119">
        <f t="shared" si="0"/>
        <v>24</v>
      </c>
      <c r="T10" s="53">
        <f t="shared" si="1"/>
        <v>470680</v>
      </c>
      <c r="U10" s="3"/>
    </row>
    <row r="11" ht="75" spans="1:21">
      <c r="A11" s="40" t="s">
        <v>817</v>
      </c>
      <c r="B11" s="39">
        <v>13</v>
      </c>
      <c r="C11" s="41" t="s">
        <v>838</v>
      </c>
      <c r="D11" s="41" t="s">
        <v>839</v>
      </c>
      <c r="E11" s="41" t="s">
        <v>840</v>
      </c>
      <c r="F11" s="41" t="s">
        <v>70</v>
      </c>
      <c r="G11" s="41">
        <v>11606</v>
      </c>
      <c r="H11" s="41">
        <v>8</v>
      </c>
      <c r="I11" s="41"/>
      <c r="J11" s="41"/>
      <c r="K11" s="41"/>
      <c r="L11" s="41"/>
      <c r="M11" s="41"/>
      <c r="N11" s="41"/>
      <c r="O11" s="41"/>
      <c r="P11" s="3"/>
      <c r="Q11" s="16">
        <v>44866</v>
      </c>
      <c r="R11" s="16">
        <v>45596</v>
      </c>
      <c r="S11" s="119">
        <f t="shared" si="0"/>
        <v>24</v>
      </c>
      <c r="T11" s="53">
        <f t="shared" si="1"/>
        <v>185696</v>
      </c>
      <c r="U11" s="56"/>
    </row>
    <row r="12" ht="56.25" spans="1:21">
      <c r="A12" s="40" t="s">
        <v>817</v>
      </c>
      <c r="B12" s="39">
        <v>14</v>
      </c>
      <c r="C12" s="41"/>
      <c r="D12" s="41" t="s">
        <v>827</v>
      </c>
      <c r="E12" s="41" t="s">
        <v>841</v>
      </c>
      <c r="F12" s="41" t="s">
        <v>70</v>
      </c>
      <c r="G12" s="41"/>
      <c r="H12" s="41">
        <v>8</v>
      </c>
      <c r="I12" s="41"/>
      <c r="J12" s="41"/>
      <c r="K12" s="41"/>
      <c r="L12" s="41"/>
      <c r="M12" s="41"/>
      <c r="N12" s="41"/>
      <c r="O12" s="41"/>
      <c r="P12" s="3"/>
      <c r="Q12" s="16">
        <v>44866</v>
      </c>
      <c r="R12" s="16">
        <v>45596</v>
      </c>
      <c r="S12" s="119">
        <f t="shared" si="0"/>
        <v>24</v>
      </c>
      <c r="T12" s="53">
        <f t="shared" si="1"/>
        <v>0</v>
      </c>
      <c r="U12" s="41"/>
    </row>
    <row r="13" ht="37.5" spans="1:21">
      <c r="A13" s="40" t="s">
        <v>817</v>
      </c>
      <c r="B13" s="39">
        <v>15</v>
      </c>
      <c r="C13" s="41" t="s">
        <v>842</v>
      </c>
      <c r="D13" s="41" t="s">
        <v>843</v>
      </c>
      <c r="E13" s="41" t="s">
        <v>839</v>
      </c>
      <c r="F13" s="41" t="s">
        <v>74</v>
      </c>
      <c r="G13" s="41">
        <v>1571.6</v>
      </c>
      <c r="H13" s="41">
        <v>6</v>
      </c>
      <c r="I13" s="41"/>
      <c r="J13" s="41"/>
      <c r="K13" s="41"/>
      <c r="L13" s="41"/>
      <c r="M13" s="41">
        <v>98</v>
      </c>
      <c r="N13" s="41">
        <v>35</v>
      </c>
      <c r="O13" s="41"/>
      <c r="P13" s="3"/>
      <c r="Q13" s="16">
        <v>44866</v>
      </c>
      <c r="R13" s="16">
        <v>45596</v>
      </c>
      <c r="S13" s="119">
        <f t="shared" si="0"/>
        <v>24</v>
      </c>
      <c r="T13" s="53">
        <f t="shared" si="1"/>
        <v>25719.2</v>
      </c>
      <c r="U13" s="41"/>
    </row>
    <row r="14" ht="37.5" spans="1:21">
      <c r="A14" s="40" t="s">
        <v>817</v>
      </c>
      <c r="B14" s="39">
        <v>16</v>
      </c>
      <c r="C14" s="41" t="s">
        <v>478</v>
      </c>
      <c r="D14" s="41" t="s">
        <v>576</v>
      </c>
      <c r="E14" s="41" t="s">
        <v>844</v>
      </c>
      <c r="F14" s="41" t="s">
        <v>70</v>
      </c>
      <c r="G14" s="41">
        <v>13272</v>
      </c>
      <c r="H14" s="41">
        <v>8</v>
      </c>
      <c r="I14" s="41"/>
      <c r="J14" s="41"/>
      <c r="K14" s="41"/>
      <c r="L14" s="41"/>
      <c r="M14" s="41"/>
      <c r="N14" s="41"/>
      <c r="O14" s="41"/>
      <c r="P14" s="3"/>
      <c r="Q14" s="16">
        <v>44866</v>
      </c>
      <c r="R14" s="16">
        <v>45596</v>
      </c>
      <c r="S14" s="119">
        <f t="shared" si="0"/>
        <v>24</v>
      </c>
      <c r="T14" s="53">
        <f t="shared" si="1"/>
        <v>212352</v>
      </c>
      <c r="U14" s="41"/>
    </row>
    <row r="15" ht="37.5" spans="1:21">
      <c r="A15" s="40" t="s">
        <v>817</v>
      </c>
      <c r="B15" s="39">
        <v>17</v>
      </c>
      <c r="C15" s="41" t="s">
        <v>845</v>
      </c>
      <c r="D15" s="41" t="s">
        <v>846</v>
      </c>
      <c r="E15" s="41" t="s">
        <v>478</v>
      </c>
      <c r="F15" s="41" t="s">
        <v>70</v>
      </c>
      <c r="G15" s="41">
        <v>9205</v>
      </c>
      <c r="H15" s="41">
        <v>8</v>
      </c>
      <c r="I15" s="41"/>
      <c r="J15" s="41"/>
      <c r="K15" s="41"/>
      <c r="L15" s="41"/>
      <c r="M15" s="41"/>
      <c r="N15" s="41"/>
      <c r="O15" s="41"/>
      <c r="P15" s="3"/>
      <c r="Q15" s="16">
        <v>44866</v>
      </c>
      <c r="R15" s="16">
        <v>45596</v>
      </c>
      <c r="S15" s="119">
        <f t="shared" si="0"/>
        <v>24</v>
      </c>
      <c r="T15" s="53">
        <f t="shared" si="1"/>
        <v>147280</v>
      </c>
      <c r="U15" s="41"/>
    </row>
    <row r="16" ht="37.5" spans="1:21">
      <c r="A16" s="40" t="s">
        <v>817</v>
      </c>
      <c r="B16" s="39">
        <v>18</v>
      </c>
      <c r="C16" s="41" t="s">
        <v>847</v>
      </c>
      <c r="D16" s="41" t="s">
        <v>827</v>
      </c>
      <c r="E16" s="41" t="s">
        <v>820</v>
      </c>
      <c r="F16" s="41" t="s">
        <v>70</v>
      </c>
      <c r="G16" s="41">
        <v>14029</v>
      </c>
      <c r="H16" s="41">
        <v>8</v>
      </c>
      <c r="I16" s="41"/>
      <c r="J16" s="41"/>
      <c r="K16" s="41"/>
      <c r="L16" s="41"/>
      <c r="M16" s="41"/>
      <c r="N16" s="41"/>
      <c r="O16" s="41"/>
      <c r="P16" s="3"/>
      <c r="Q16" s="16">
        <v>44866</v>
      </c>
      <c r="R16" s="16">
        <v>45596</v>
      </c>
      <c r="S16" s="119">
        <f t="shared" si="0"/>
        <v>24</v>
      </c>
      <c r="T16" s="53">
        <f t="shared" si="1"/>
        <v>224464</v>
      </c>
      <c r="U16" s="41"/>
    </row>
    <row r="17" ht="37.5" spans="1:21">
      <c r="A17" s="40" t="s">
        <v>817</v>
      </c>
      <c r="B17" s="39">
        <v>19</v>
      </c>
      <c r="C17" s="41" t="s">
        <v>848</v>
      </c>
      <c r="D17" s="41" t="s">
        <v>845</v>
      </c>
      <c r="E17" s="41" t="s">
        <v>827</v>
      </c>
      <c r="F17" s="41" t="s">
        <v>70</v>
      </c>
      <c r="G17" s="41">
        <v>7574</v>
      </c>
      <c r="H17" s="41">
        <v>8</v>
      </c>
      <c r="I17" s="41"/>
      <c r="J17" s="41"/>
      <c r="K17" s="41"/>
      <c r="L17" s="41"/>
      <c r="M17" s="41"/>
      <c r="N17" s="41"/>
      <c r="O17" s="41"/>
      <c r="P17" s="3"/>
      <c r="Q17" s="16">
        <v>44866</v>
      </c>
      <c r="R17" s="16">
        <v>45596</v>
      </c>
      <c r="S17" s="119">
        <f t="shared" si="0"/>
        <v>24</v>
      </c>
      <c r="T17" s="53">
        <f t="shared" si="1"/>
        <v>121184</v>
      </c>
      <c r="U17" s="41"/>
    </row>
    <row r="18" ht="37.5" spans="1:21">
      <c r="A18" s="40" t="s">
        <v>817</v>
      </c>
      <c r="B18" s="39">
        <v>20</v>
      </c>
      <c r="C18" s="41" t="s">
        <v>849</v>
      </c>
      <c r="D18" s="41" t="s">
        <v>827</v>
      </c>
      <c r="E18" s="41" t="s">
        <v>839</v>
      </c>
      <c r="F18" s="41" t="s">
        <v>70</v>
      </c>
      <c r="G18" s="41">
        <v>6091</v>
      </c>
      <c r="H18" s="41">
        <v>8</v>
      </c>
      <c r="I18" s="41"/>
      <c r="J18" s="41"/>
      <c r="K18" s="41"/>
      <c r="L18" s="41"/>
      <c r="M18" s="41"/>
      <c r="N18" s="41"/>
      <c r="O18" s="41"/>
      <c r="P18" s="3"/>
      <c r="Q18" s="16">
        <v>44866</v>
      </c>
      <c r="R18" s="16">
        <v>45596</v>
      </c>
      <c r="S18" s="119">
        <f t="shared" si="0"/>
        <v>24</v>
      </c>
      <c r="T18" s="53">
        <f t="shared" si="1"/>
        <v>97456</v>
      </c>
      <c r="U18" s="41"/>
    </row>
    <row r="19" ht="56.25" spans="1:21">
      <c r="A19" s="40" t="s">
        <v>817</v>
      </c>
      <c r="B19" s="39">
        <v>21</v>
      </c>
      <c r="C19" s="41" t="s">
        <v>850</v>
      </c>
      <c r="D19" s="41" t="s">
        <v>845</v>
      </c>
      <c r="E19" s="41" t="s">
        <v>851</v>
      </c>
      <c r="F19" s="41" t="s">
        <v>70</v>
      </c>
      <c r="G19" s="41">
        <v>6250</v>
      </c>
      <c r="H19" s="41">
        <v>8</v>
      </c>
      <c r="I19" s="41"/>
      <c r="J19" s="41"/>
      <c r="K19" s="41"/>
      <c r="L19" s="41"/>
      <c r="M19" s="41"/>
      <c r="N19" s="41"/>
      <c r="O19" s="41"/>
      <c r="P19" s="3"/>
      <c r="Q19" s="16">
        <v>44866</v>
      </c>
      <c r="R19" s="16">
        <v>45596</v>
      </c>
      <c r="S19" s="119">
        <f t="shared" si="0"/>
        <v>24</v>
      </c>
      <c r="T19" s="53">
        <f t="shared" si="1"/>
        <v>100000</v>
      </c>
      <c r="U19" s="41"/>
    </row>
    <row r="20" ht="56.25" spans="1:21">
      <c r="A20" s="40" t="s">
        <v>817</v>
      </c>
      <c r="B20" s="39">
        <v>22</v>
      </c>
      <c r="C20" s="41" t="s">
        <v>852</v>
      </c>
      <c r="D20" s="41" t="s">
        <v>853</v>
      </c>
      <c r="E20" s="41" t="s">
        <v>851</v>
      </c>
      <c r="F20" s="41" t="s">
        <v>70</v>
      </c>
      <c r="G20" s="41">
        <v>6818</v>
      </c>
      <c r="H20" s="41">
        <v>8</v>
      </c>
      <c r="I20" s="41"/>
      <c r="J20" s="41"/>
      <c r="K20" s="41"/>
      <c r="L20" s="41"/>
      <c r="M20" s="41"/>
      <c r="N20" s="41"/>
      <c r="O20" s="41"/>
      <c r="P20" s="3"/>
      <c r="Q20" s="16">
        <v>44866</v>
      </c>
      <c r="R20" s="16">
        <v>45596</v>
      </c>
      <c r="S20" s="119">
        <f t="shared" si="0"/>
        <v>24</v>
      </c>
      <c r="T20" s="53">
        <f t="shared" si="1"/>
        <v>109088</v>
      </c>
      <c r="U20" s="41"/>
    </row>
    <row r="21" ht="56.25" spans="1:21">
      <c r="A21" s="40" t="s">
        <v>817</v>
      </c>
      <c r="B21" s="39">
        <v>23</v>
      </c>
      <c r="C21" s="41" t="s">
        <v>854</v>
      </c>
      <c r="D21" s="41" t="s">
        <v>853</v>
      </c>
      <c r="E21" s="41" t="s">
        <v>851</v>
      </c>
      <c r="F21" s="41" t="s">
        <v>70</v>
      </c>
      <c r="G21" s="41">
        <v>6454</v>
      </c>
      <c r="H21" s="41">
        <v>8</v>
      </c>
      <c r="I21" s="41"/>
      <c r="J21" s="41"/>
      <c r="K21" s="41"/>
      <c r="L21" s="41"/>
      <c r="M21" s="41"/>
      <c r="N21" s="41"/>
      <c r="O21" s="41"/>
      <c r="P21" s="3"/>
      <c r="Q21" s="16">
        <v>44866</v>
      </c>
      <c r="R21" s="16">
        <v>45596</v>
      </c>
      <c r="S21" s="119">
        <f t="shared" si="0"/>
        <v>24</v>
      </c>
      <c r="T21" s="53">
        <f t="shared" si="1"/>
        <v>103264</v>
      </c>
      <c r="U21" s="41"/>
    </row>
    <row r="22" ht="56.25" spans="1:21">
      <c r="A22" s="40" t="s">
        <v>817</v>
      </c>
      <c r="B22" s="39">
        <v>24</v>
      </c>
      <c r="C22" s="41" t="s">
        <v>855</v>
      </c>
      <c r="D22" s="41" t="s">
        <v>851</v>
      </c>
      <c r="E22" s="41" t="s">
        <v>856</v>
      </c>
      <c r="F22" s="41" t="s">
        <v>70</v>
      </c>
      <c r="G22" s="41">
        <v>16900</v>
      </c>
      <c r="H22" s="41">
        <v>8</v>
      </c>
      <c r="I22" s="41"/>
      <c r="J22" s="41"/>
      <c r="K22" s="41"/>
      <c r="L22" s="41"/>
      <c r="M22" s="41"/>
      <c r="N22" s="41"/>
      <c r="O22" s="41"/>
      <c r="P22" s="3"/>
      <c r="Q22" s="16">
        <v>44866</v>
      </c>
      <c r="R22" s="16">
        <v>45596</v>
      </c>
      <c r="S22" s="119">
        <f t="shared" si="0"/>
        <v>24</v>
      </c>
      <c r="T22" s="53">
        <f t="shared" si="1"/>
        <v>270400</v>
      </c>
      <c r="U22" s="41"/>
    </row>
    <row r="23" ht="37.5" spans="1:21">
      <c r="A23" s="40" t="s">
        <v>817</v>
      </c>
      <c r="B23" s="39">
        <v>25</v>
      </c>
      <c r="C23" s="41" t="s">
        <v>853</v>
      </c>
      <c r="D23" s="41" t="s">
        <v>828</v>
      </c>
      <c r="E23" s="41" t="s">
        <v>857</v>
      </c>
      <c r="F23" s="41" t="s">
        <v>74</v>
      </c>
      <c r="G23" s="41"/>
      <c r="H23" s="41">
        <v>6</v>
      </c>
      <c r="I23" s="41"/>
      <c r="J23" s="41"/>
      <c r="K23" s="41"/>
      <c r="L23" s="41"/>
      <c r="M23" s="41">
        <v>93</v>
      </c>
      <c r="N23" s="41">
        <v>35</v>
      </c>
      <c r="O23" s="41"/>
      <c r="P23" s="3"/>
      <c r="Q23" s="16">
        <v>44866</v>
      </c>
      <c r="R23" s="16">
        <v>45596</v>
      </c>
      <c r="S23" s="119">
        <f t="shared" si="0"/>
        <v>24</v>
      </c>
      <c r="T23" s="53">
        <f t="shared" si="1"/>
        <v>6510</v>
      </c>
      <c r="U23" s="41"/>
    </row>
    <row r="24" ht="75" spans="1:21">
      <c r="A24" s="40" t="s">
        <v>817</v>
      </c>
      <c r="B24" s="39">
        <v>26</v>
      </c>
      <c r="C24" s="41" t="s">
        <v>858</v>
      </c>
      <c r="D24" s="41" t="s">
        <v>859</v>
      </c>
      <c r="E24" s="41"/>
      <c r="F24" s="41" t="s">
        <v>74</v>
      </c>
      <c r="G24" s="41">
        <v>8000</v>
      </c>
      <c r="H24" s="41">
        <v>6</v>
      </c>
      <c r="I24" s="41"/>
      <c r="J24" s="41"/>
      <c r="K24" s="41"/>
      <c r="L24" s="41"/>
      <c r="M24" s="41"/>
      <c r="N24" s="41"/>
      <c r="O24" s="41"/>
      <c r="P24" s="3"/>
      <c r="Q24" s="16">
        <v>44866</v>
      </c>
      <c r="R24" s="16">
        <v>45596</v>
      </c>
      <c r="S24" s="119">
        <f t="shared" si="0"/>
        <v>24</v>
      </c>
      <c r="T24" s="53">
        <f t="shared" si="1"/>
        <v>96000</v>
      </c>
      <c r="U24" s="41"/>
    </row>
    <row r="25" ht="37.5" spans="1:21">
      <c r="A25" s="40" t="s">
        <v>817</v>
      </c>
      <c r="B25" s="39">
        <v>27</v>
      </c>
      <c r="C25" s="41" t="s">
        <v>858</v>
      </c>
      <c r="D25" s="41" t="s">
        <v>849</v>
      </c>
      <c r="E25" s="41" t="s">
        <v>860</v>
      </c>
      <c r="F25" s="41" t="s">
        <v>70</v>
      </c>
      <c r="G25" s="41">
        <v>7738</v>
      </c>
      <c r="H25" s="41">
        <v>8</v>
      </c>
      <c r="I25" s="41"/>
      <c r="J25" s="41"/>
      <c r="K25" s="41"/>
      <c r="L25" s="41"/>
      <c r="M25" s="41"/>
      <c r="N25" s="41"/>
      <c r="O25" s="41"/>
      <c r="P25" s="3"/>
      <c r="Q25" s="16">
        <v>44866</v>
      </c>
      <c r="R25" s="16">
        <v>45596</v>
      </c>
      <c r="S25" s="119">
        <f t="shared" si="0"/>
        <v>24</v>
      </c>
      <c r="T25" s="53">
        <f t="shared" si="1"/>
        <v>123808</v>
      </c>
      <c r="U25" s="41"/>
    </row>
    <row r="26" ht="37.5" spans="1:21">
      <c r="A26" s="40" t="s">
        <v>817</v>
      </c>
      <c r="B26" s="39">
        <v>28</v>
      </c>
      <c r="C26" s="41" t="s">
        <v>861</v>
      </c>
      <c r="D26" s="41" t="s">
        <v>855</v>
      </c>
      <c r="E26" s="41" t="s">
        <v>828</v>
      </c>
      <c r="F26" s="41" t="s">
        <v>70</v>
      </c>
      <c r="G26" s="41">
        <v>4680</v>
      </c>
      <c r="H26" s="41">
        <v>8</v>
      </c>
      <c r="I26" s="41"/>
      <c r="J26" s="41"/>
      <c r="K26" s="41"/>
      <c r="L26" s="41"/>
      <c r="M26" s="41"/>
      <c r="N26" s="41"/>
      <c r="O26" s="41"/>
      <c r="P26" s="3"/>
      <c r="Q26" s="16">
        <v>44866</v>
      </c>
      <c r="R26" s="16">
        <v>45596</v>
      </c>
      <c r="S26" s="119">
        <f t="shared" si="0"/>
        <v>24</v>
      </c>
      <c r="T26" s="53">
        <f t="shared" si="1"/>
        <v>74880</v>
      </c>
      <c r="U26" s="41"/>
    </row>
    <row r="27" ht="131.25" spans="1:21">
      <c r="A27" s="40" t="s">
        <v>817</v>
      </c>
      <c r="B27" s="39">
        <v>29</v>
      </c>
      <c r="C27" s="41" t="s">
        <v>862</v>
      </c>
      <c r="D27" s="41" t="s">
        <v>863</v>
      </c>
      <c r="E27" s="41"/>
      <c r="F27" s="41" t="s">
        <v>70</v>
      </c>
      <c r="G27" s="41">
        <v>4655</v>
      </c>
      <c r="H27" s="41">
        <v>8</v>
      </c>
      <c r="I27" s="41"/>
      <c r="J27" s="41"/>
      <c r="K27" s="41"/>
      <c r="L27" s="41"/>
      <c r="M27" s="41"/>
      <c r="N27" s="41"/>
      <c r="O27" s="41"/>
      <c r="P27" s="3"/>
      <c r="Q27" s="16">
        <v>44866</v>
      </c>
      <c r="R27" s="16">
        <v>45596</v>
      </c>
      <c r="S27" s="119">
        <f t="shared" si="0"/>
        <v>24</v>
      </c>
      <c r="T27" s="53">
        <f t="shared" si="1"/>
        <v>74480</v>
      </c>
      <c r="U27" s="41"/>
    </row>
    <row r="28" ht="56.25" spans="1:21">
      <c r="A28" s="40" t="s">
        <v>817</v>
      </c>
      <c r="B28" s="39">
        <v>30</v>
      </c>
      <c r="C28" s="41" t="s">
        <v>860</v>
      </c>
      <c r="D28" s="41" t="s">
        <v>827</v>
      </c>
      <c r="E28" s="41" t="s">
        <v>851</v>
      </c>
      <c r="F28" s="41" t="s">
        <v>70</v>
      </c>
      <c r="G28" s="41">
        <v>14688</v>
      </c>
      <c r="H28" s="41">
        <v>8</v>
      </c>
      <c r="I28" s="41"/>
      <c r="J28" s="41"/>
      <c r="K28" s="41"/>
      <c r="L28" s="41"/>
      <c r="M28" s="41"/>
      <c r="N28" s="41"/>
      <c r="O28" s="41"/>
      <c r="P28" s="3"/>
      <c r="Q28" s="16">
        <v>44866</v>
      </c>
      <c r="R28" s="16">
        <v>45596</v>
      </c>
      <c r="S28" s="119">
        <f t="shared" si="0"/>
        <v>24</v>
      </c>
      <c r="T28" s="53">
        <f t="shared" si="1"/>
        <v>235008</v>
      </c>
      <c r="U28" s="41"/>
    </row>
    <row r="29" ht="37.5" spans="1:21">
      <c r="A29" s="40" t="s">
        <v>817</v>
      </c>
      <c r="B29" s="39">
        <v>31</v>
      </c>
      <c r="C29" s="41" t="s">
        <v>864</v>
      </c>
      <c r="D29" s="41" t="s">
        <v>865</v>
      </c>
      <c r="E29" s="41" t="s">
        <v>828</v>
      </c>
      <c r="F29" s="41" t="s">
        <v>74</v>
      </c>
      <c r="G29" s="41">
        <v>1205</v>
      </c>
      <c r="H29" s="41">
        <v>6</v>
      </c>
      <c r="I29" s="41"/>
      <c r="J29" s="41"/>
      <c r="K29" s="41"/>
      <c r="L29" s="41"/>
      <c r="M29" s="41"/>
      <c r="N29" s="41"/>
      <c r="O29" s="41"/>
      <c r="P29" s="3"/>
      <c r="Q29" s="16">
        <v>44866</v>
      </c>
      <c r="R29" s="16">
        <v>45596</v>
      </c>
      <c r="S29" s="119">
        <f t="shared" si="0"/>
        <v>24</v>
      </c>
      <c r="T29" s="53">
        <f t="shared" si="1"/>
        <v>14460</v>
      </c>
      <c r="U29" s="41"/>
    </row>
    <row r="30" ht="75" spans="1:21">
      <c r="A30" s="40" t="s">
        <v>817</v>
      </c>
      <c r="B30" s="39">
        <v>32</v>
      </c>
      <c r="C30" s="41" t="s">
        <v>866</v>
      </c>
      <c r="D30" s="41" t="s">
        <v>867</v>
      </c>
      <c r="E30" s="41" t="s">
        <v>868</v>
      </c>
      <c r="F30" s="41" t="s">
        <v>70</v>
      </c>
      <c r="G30" s="41">
        <v>8187</v>
      </c>
      <c r="H30" s="41">
        <v>8</v>
      </c>
      <c r="I30" s="41"/>
      <c r="J30" s="41"/>
      <c r="K30" s="41"/>
      <c r="L30" s="41"/>
      <c r="M30" s="41"/>
      <c r="N30" s="41"/>
      <c r="O30" s="41"/>
      <c r="P30" s="3"/>
      <c r="Q30" s="16">
        <v>44866</v>
      </c>
      <c r="R30" s="16">
        <v>45596</v>
      </c>
      <c r="S30" s="119">
        <f t="shared" si="0"/>
        <v>24</v>
      </c>
      <c r="T30" s="53">
        <f t="shared" si="1"/>
        <v>130992</v>
      </c>
      <c r="U30" s="41"/>
    </row>
    <row r="31" ht="56.25" spans="1:21">
      <c r="A31" s="40" t="s">
        <v>817</v>
      </c>
      <c r="B31" s="39">
        <v>33</v>
      </c>
      <c r="C31" s="41"/>
      <c r="D31" s="41" t="s">
        <v>851</v>
      </c>
      <c r="E31" s="41" t="s">
        <v>869</v>
      </c>
      <c r="F31" s="41" t="s">
        <v>70</v>
      </c>
      <c r="G31" s="41"/>
      <c r="H31" s="41">
        <v>8</v>
      </c>
      <c r="I31" s="41"/>
      <c r="J31" s="41"/>
      <c r="K31" s="41"/>
      <c r="L31" s="41"/>
      <c r="M31" s="41"/>
      <c r="N31" s="41"/>
      <c r="O31" s="41"/>
      <c r="P31" s="3"/>
      <c r="Q31" s="16">
        <v>44866</v>
      </c>
      <c r="R31" s="16">
        <v>45596</v>
      </c>
      <c r="S31" s="119">
        <f t="shared" si="0"/>
        <v>24</v>
      </c>
      <c r="T31" s="53">
        <f t="shared" si="1"/>
        <v>0</v>
      </c>
      <c r="U31" s="41"/>
    </row>
    <row r="32" ht="56.25" spans="1:21">
      <c r="A32" s="40" t="s">
        <v>817</v>
      </c>
      <c r="B32" s="39">
        <v>34</v>
      </c>
      <c r="C32" s="41" t="s">
        <v>870</v>
      </c>
      <c r="D32" s="41" t="s">
        <v>820</v>
      </c>
      <c r="E32" s="41" t="s">
        <v>851</v>
      </c>
      <c r="F32" s="41" t="s">
        <v>70</v>
      </c>
      <c r="G32" s="41">
        <v>33055</v>
      </c>
      <c r="H32" s="41">
        <v>8</v>
      </c>
      <c r="I32" s="41"/>
      <c r="J32" s="41"/>
      <c r="K32" s="41"/>
      <c r="L32" s="41"/>
      <c r="M32" s="41"/>
      <c r="N32" s="41"/>
      <c r="O32" s="41"/>
      <c r="P32" s="3"/>
      <c r="Q32" s="16">
        <v>44866</v>
      </c>
      <c r="R32" s="16">
        <v>45596</v>
      </c>
      <c r="S32" s="119">
        <f t="shared" si="0"/>
        <v>24</v>
      </c>
      <c r="T32" s="53">
        <f t="shared" si="1"/>
        <v>528880</v>
      </c>
      <c r="U32" s="41"/>
    </row>
    <row r="33" ht="56.25" spans="1:21">
      <c r="A33" s="40" t="s">
        <v>817</v>
      </c>
      <c r="B33" s="39">
        <v>35</v>
      </c>
      <c r="C33" s="41" t="s">
        <v>871</v>
      </c>
      <c r="D33" s="41" t="s">
        <v>843</v>
      </c>
      <c r="E33" s="41" t="s">
        <v>872</v>
      </c>
      <c r="F33" s="41" t="s">
        <v>74</v>
      </c>
      <c r="G33" s="41">
        <v>3142</v>
      </c>
      <c r="H33" s="41">
        <v>6</v>
      </c>
      <c r="I33" s="41"/>
      <c r="J33" s="41"/>
      <c r="K33" s="41"/>
      <c r="L33" s="41"/>
      <c r="M33" s="41">
        <v>120</v>
      </c>
      <c r="N33" s="41">
        <v>35</v>
      </c>
      <c r="O33" s="41"/>
      <c r="P33" s="3"/>
      <c r="Q33" s="16">
        <v>44866</v>
      </c>
      <c r="R33" s="16">
        <v>45596</v>
      </c>
      <c r="S33" s="119">
        <f t="shared" si="0"/>
        <v>24</v>
      </c>
      <c r="T33" s="53">
        <f t="shared" si="1"/>
        <v>46104</v>
      </c>
      <c r="U33" s="41"/>
    </row>
    <row r="34" ht="318.75" spans="1:21">
      <c r="A34" s="40" t="s">
        <v>817</v>
      </c>
      <c r="B34" s="39">
        <v>36</v>
      </c>
      <c r="C34" s="41" t="s">
        <v>873</v>
      </c>
      <c r="D34" s="41" t="s">
        <v>874</v>
      </c>
      <c r="E34" s="41"/>
      <c r="F34" s="41" t="s">
        <v>74</v>
      </c>
      <c r="G34" s="41">
        <v>10000</v>
      </c>
      <c r="H34" s="41">
        <v>6</v>
      </c>
      <c r="I34" s="41"/>
      <c r="J34" s="41"/>
      <c r="K34" s="41"/>
      <c r="L34" s="41"/>
      <c r="M34" s="41"/>
      <c r="N34" s="41"/>
      <c r="O34" s="41"/>
      <c r="P34" s="3"/>
      <c r="Q34" s="16">
        <v>44866</v>
      </c>
      <c r="R34" s="16">
        <v>45596</v>
      </c>
      <c r="S34" s="119">
        <f t="shared" si="0"/>
        <v>24</v>
      </c>
      <c r="T34" s="53">
        <f t="shared" si="1"/>
        <v>120000</v>
      </c>
      <c r="U34" s="41"/>
    </row>
    <row r="35" ht="37.5" spans="1:21">
      <c r="A35" s="40" t="s">
        <v>817</v>
      </c>
      <c r="B35" s="39">
        <v>37</v>
      </c>
      <c r="C35" s="41" t="s">
        <v>828</v>
      </c>
      <c r="D35" s="41"/>
      <c r="E35" s="41"/>
      <c r="F35" s="41" t="s">
        <v>74</v>
      </c>
      <c r="G35" s="41"/>
      <c r="H35" s="41"/>
      <c r="I35" s="41"/>
      <c r="J35" s="41"/>
      <c r="K35" s="41"/>
      <c r="L35" s="41"/>
      <c r="M35" s="41"/>
      <c r="N35" s="41"/>
      <c r="O35" s="41"/>
      <c r="P35" s="3"/>
      <c r="Q35" s="16">
        <v>44866</v>
      </c>
      <c r="R35" s="16">
        <v>45596</v>
      </c>
      <c r="S35" s="119">
        <f t="shared" si="0"/>
        <v>24</v>
      </c>
      <c r="T35" s="53">
        <f t="shared" si="1"/>
        <v>0</v>
      </c>
      <c r="U35" s="41"/>
    </row>
    <row r="36" ht="56.25" spans="1:21">
      <c r="A36" s="40" t="s">
        <v>817</v>
      </c>
      <c r="B36" s="39">
        <v>62</v>
      </c>
      <c r="C36" s="41" t="s">
        <v>828</v>
      </c>
      <c r="D36" s="41" t="s">
        <v>875</v>
      </c>
      <c r="E36" s="41"/>
      <c r="F36" s="41" t="s">
        <v>70</v>
      </c>
      <c r="G36" s="41">
        <v>16322.71</v>
      </c>
      <c r="H36" s="41">
        <v>8</v>
      </c>
      <c r="I36" s="41">
        <v>106.98</v>
      </c>
      <c r="J36" s="47">
        <v>378</v>
      </c>
      <c r="K36" s="41"/>
      <c r="L36" s="41"/>
      <c r="M36" s="41">
        <v>140</v>
      </c>
      <c r="N36" s="41">
        <v>35</v>
      </c>
      <c r="O36" s="41"/>
      <c r="P36" s="3"/>
      <c r="Q36" s="16">
        <v>44866</v>
      </c>
      <c r="R36" s="16">
        <v>45596</v>
      </c>
      <c r="S36" s="119">
        <f t="shared" si="0"/>
        <v>24</v>
      </c>
      <c r="T36" s="53">
        <f t="shared" si="1"/>
        <v>351840.24</v>
      </c>
      <c r="U36" s="41"/>
    </row>
    <row r="37" ht="56.25" spans="1:21">
      <c r="A37" s="45" t="s">
        <v>817</v>
      </c>
      <c r="B37" s="46">
        <v>77</v>
      </c>
      <c r="C37" s="47" t="s">
        <v>876</v>
      </c>
      <c r="D37" s="48"/>
      <c r="E37" s="48"/>
      <c r="F37" s="48" t="s">
        <v>70</v>
      </c>
      <c r="G37" s="48">
        <v>15952</v>
      </c>
      <c r="H37" s="48">
        <v>8</v>
      </c>
      <c r="I37" s="48"/>
      <c r="J37" s="48"/>
      <c r="K37" s="48"/>
      <c r="L37" s="48"/>
      <c r="M37" s="48">
        <v>13</v>
      </c>
      <c r="N37" s="47">
        <v>35</v>
      </c>
      <c r="O37" s="48"/>
      <c r="P37" s="7"/>
      <c r="Q37" s="16">
        <v>45170</v>
      </c>
      <c r="R37" s="16">
        <v>45596</v>
      </c>
      <c r="S37" s="119">
        <f t="shared" si="0"/>
        <v>14</v>
      </c>
      <c r="T37" s="53">
        <f t="shared" si="1"/>
        <v>149416.166666667</v>
      </c>
      <c r="U37" s="47"/>
    </row>
    <row r="38" ht="37.5" spans="1:21">
      <c r="A38" s="45" t="s">
        <v>817</v>
      </c>
      <c r="B38" s="125">
        <v>82</v>
      </c>
      <c r="C38" s="126" t="s">
        <v>877</v>
      </c>
      <c r="D38" s="126" t="s">
        <v>878</v>
      </c>
      <c r="E38" s="126" t="s">
        <v>823</v>
      </c>
      <c r="F38" s="127" t="s">
        <v>70</v>
      </c>
      <c r="G38" s="128">
        <v>6000</v>
      </c>
      <c r="H38" s="128">
        <v>8</v>
      </c>
      <c r="I38" s="126"/>
      <c r="J38" s="126"/>
      <c r="K38" s="126"/>
      <c r="L38" s="126"/>
      <c r="M38" s="126">
        <v>706</v>
      </c>
      <c r="N38" s="126">
        <v>35</v>
      </c>
      <c r="O38" s="126"/>
      <c r="P38" s="129"/>
      <c r="Q38" s="130">
        <v>45170</v>
      </c>
      <c r="R38" s="16">
        <v>45596</v>
      </c>
      <c r="S38" s="131">
        <f t="shared" si="0"/>
        <v>14</v>
      </c>
      <c r="T38" s="53">
        <f t="shared" si="1"/>
        <v>84828.3333333333</v>
      </c>
      <c r="U38" s="126"/>
    </row>
    <row r="39" ht="37.5" spans="1:21">
      <c r="A39" s="89" t="s">
        <v>817</v>
      </c>
      <c r="B39" s="116">
        <v>80</v>
      </c>
      <c r="C39" s="6" t="s">
        <v>823</v>
      </c>
      <c r="D39" s="6" t="s">
        <v>879</v>
      </c>
      <c r="E39" s="6" t="s">
        <v>880</v>
      </c>
      <c r="F39" s="7" t="s">
        <v>70</v>
      </c>
      <c r="G39" s="7">
        <v>55300</v>
      </c>
      <c r="H39" s="7">
        <v>8</v>
      </c>
      <c r="I39" s="7"/>
      <c r="J39" s="7"/>
      <c r="K39" s="7"/>
      <c r="L39" s="7"/>
      <c r="M39" s="7">
        <v>2504</v>
      </c>
      <c r="N39" s="6">
        <v>35</v>
      </c>
      <c r="O39" s="7"/>
      <c r="P39" s="7"/>
      <c r="Q39" s="16">
        <v>44866</v>
      </c>
      <c r="R39" s="16">
        <v>45596</v>
      </c>
      <c r="S39" s="18">
        <f t="shared" si="0"/>
        <v>24</v>
      </c>
      <c r="T39" s="33">
        <f t="shared" si="1"/>
        <v>1060080</v>
      </c>
      <c r="U39" s="6"/>
    </row>
    <row r="40" ht="131.25" spans="1:21">
      <c r="A40" s="89" t="s">
        <v>817</v>
      </c>
      <c r="B40" s="116">
        <v>81</v>
      </c>
      <c r="C40" s="8" t="s">
        <v>181</v>
      </c>
      <c r="D40" s="9"/>
      <c r="E40" s="10"/>
      <c r="F40" s="11" t="s">
        <v>70</v>
      </c>
      <c r="G40" s="12">
        <v>50000</v>
      </c>
      <c r="H40" s="12">
        <v>8</v>
      </c>
      <c r="I40" s="12"/>
      <c r="J40" s="12"/>
      <c r="K40" s="12"/>
      <c r="L40" s="12"/>
      <c r="M40" s="12"/>
      <c r="N40" s="12"/>
      <c r="O40" s="12"/>
      <c r="P40" s="12"/>
      <c r="Q40" s="121">
        <v>44866</v>
      </c>
      <c r="R40" s="121">
        <v>45596</v>
      </c>
      <c r="S40" s="22">
        <f t="shared" si="0"/>
        <v>24</v>
      </c>
      <c r="T40" s="93">
        <f t="shared" si="1"/>
        <v>800000</v>
      </c>
      <c r="U40" s="18" t="s">
        <v>182</v>
      </c>
    </row>
    <row r="41" ht="18.75" spans="1:21">
      <c r="A41" s="89"/>
      <c r="B41" s="89" t="s">
        <v>51</v>
      </c>
      <c r="C41" s="90"/>
      <c r="D41" s="90"/>
      <c r="E41" s="91"/>
      <c r="F41" s="116"/>
      <c r="G41" s="116">
        <f>SUM(G2:G40)</f>
        <v>667972.31</v>
      </c>
      <c r="H41" s="116"/>
      <c r="I41" s="116">
        <f t="shared" ref="G41:K41" si="2">SUM(I2:I39)</f>
        <v>1231.79</v>
      </c>
      <c r="J41" s="116"/>
      <c r="K41" s="116">
        <f t="shared" si="2"/>
        <v>0</v>
      </c>
      <c r="L41" s="116"/>
      <c r="M41" s="116">
        <f>SUM(M2:M39)</f>
        <v>7082</v>
      </c>
      <c r="N41" s="5"/>
      <c r="O41" s="116">
        <f>SUM(O2:O39)</f>
        <v>2</v>
      </c>
      <c r="P41" s="116"/>
      <c r="Q41" s="24"/>
      <c r="R41" s="24"/>
      <c r="S41" s="25"/>
      <c r="T41" s="116">
        <f>SUM(T2:T40)</f>
        <v>12350334.1333333</v>
      </c>
      <c r="U41" s="6"/>
    </row>
    <row r="42" ht="18.75" spans="1:21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</row>
  </sheetData>
  <mergeCells count="3">
    <mergeCell ref="D10:E10"/>
    <mergeCell ref="D40:E40"/>
    <mergeCell ref="B41:E41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9"/>
  <sheetViews>
    <sheetView zoomScale="70" zoomScaleNormal="70" topLeftCell="A42" workbookViewId="0">
      <selection activeCell="U48" sqref="U48"/>
    </sheetView>
  </sheetViews>
  <sheetFormatPr defaultColWidth="9" defaultRowHeight="18.75"/>
  <cols>
    <col min="1" max="2" width="9" style="82"/>
    <col min="3" max="3" width="18.2166666666667" style="82" customWidth="1"/>
    <col min="4" max="6" width="9" style="82"/>
    <col min="7" max="7" width="15.4416666666667" style="82"/>
    <col min="8" max="8" width="9" style="82"/>
    <col min="9" max="9" width="10.5583333333333" style="82"/>
    <col min="10" max="16" width="9" style="82"/>
    <col min="17" max="17" width="14.1083333333333" style="82"/>
    <col min="18" max="18" width="15.6666666666667" style="82"/>
    <col min="19" max="19" width="9" style="82"/>
    <col min="20" max="20" width="20.6333333333333" style="82"/>
    <col min="21" max="16384" width="9" style="82"/>
  </cols>
  <sheetData>
    <row r="1" ht="93.75" spans="1:22">
      <c r="A1" s="39" t="s">
        <v>3</v>
      </c>
      <c r="B1" s="39" t="s">
        <v>1</v>
      </c>
      <c r="C1" s="40" t="s">
        <v>53</v>
      </c>
      <c r="D1" s="40" t="s">
        <v>54</v>
      </c>
      <c r="E1" s="40" t="s">
        <v>55</v>
      </c>
      <c r="F1" s="40" t="s">
        <v>56</v>
      </c>
      <c r="G1" s="40" t="s">
        <v>4</v>
      </c>
      <c r="H1" s="40" t="s">
        <v>57</v>
      </c>
      <c r="I1" s="40" t="s">
        <v>6</v>
      </c>
      <c r="J1" s="40" t="s">
        <v>58</v>
      </c>
      <c r="K1" s="40" t="s">
        <v>7</v>
      </c>
      <c r="L1" s="40" t="s">
        <v>59</v>
      </c>
      <c r="M1" s="40" t="s">
        <v>8</v>
      </c>
      <c r="N1" s="40" t="s">
        <v>60</v>
      </c>
      <c r="O1" s="39" t="s">
        <v>9</v>
      </c>
      <c r="P1" s="40" t="s">
        <v>61</v>
      </c>
      <c r="Q1" s="39" t="s">
        <v>62</v>
      </c>
      <c r="R1" s="39" t="s">
        <v>63</v>
      </c>
      <c r="S1" s="39" t="s">
        <v>64</v>
      </c>
      <c r="T1" s="39" t="s">
        <v>65</v>
      </c>
      <c r="U1" s="117" t="s">
        <v>66</v>
      </c>
      <c r="V1" s="118"/>
    </row>
    <row r="2" ht="37.5" spans="1:22">
      <c r="A2" s="39" t="s">
        <v>817</v>
      </c>
      <c r="B2" s="39">
        <v>2</v>
      </c>
      <c r="C2" s="41" t="s">
        <v>881</v>
      </c>
      <c r="D2" s="42" t="s">
        <v>138</v>
      </c>
      <c r="E2" s="42" t="s">
        <v>821</v>
      </c>
      <c r="F2" s="42" t="s">
        <v>70</v>
      </c>
      <c r="G2" s="42">
        <v>2782</v>
      </c>
      <c r="H2" s="42">
        <v>8</v>
      </c>
      <c r="I2" s="42"/>
      <c r="J2" s="42"/>
      <c r="K2" s="42"/>
      <c r="L2" s="42"/>
      <c r="M2" s="42">
        <v>224</v>
      </c>
      <c r="N2" s="41">
        <v>35</v>
      </c>
      <c r="O2" s="42"/>
      <c r="P2" s="4"/>
      <c r="Q2" s="16">
        <v>45170</v>
      </c>
      <c r="R2" s="16">
        <v>45596</v>
      </c>
      <c r="S2" s="119">
        <f t="shared" ref="S2:S48" si="0">DATEDIF(Q2,R2,"m")+1</f>
        <v>14</v>
      </c>
      <c r="T2" s="53">
        <f t="shared" ref="T2:T48" si="1">(G2*H2+I2*J2+K2*L2+M2*N2+O2*P2)*S2/12</f>
        <v>35112</v>
      </c>
      <c r="U2" s="4"/>
      <c r="V2" s="120"/>
    </row>
    <row r="3" ht="37.5" spans="1:22">
      <c r="A3" s="45" t="s">
        <v>817</v>
      </c>
      <c r="B3" s="39">
        <v>3</v>
      </c>
      <c r="C3" s="47" t="s">
        <v>882</v>
      </c>
      <c r="D3" s="47" t="s">
        <v>883</v>
      </c>
      <c r="E3" s="47" t="s">
        <v>884</v>
      </c>
      <c r="F3" s="47" t="s">
        <v>70</v>
      </c>
      <c r="G3" s="47">
        <v>40000</v>
      </c>
      <c r="H3" s="47">
        <v>8</v>
      </c>
      <c r="I3" s="47"/>
      <c r="J3" s="47"/>
      <c r="K3" s="47"/>
      <c r="L3" s="47"/>
      <c r="M3" s="47"/>
      <c r="N3" s="47"/>
      <c r="O3" s="47"/>
      <c r="P3" s="6"/>
      <c r="Q3" s="16">
        <v>44866</v>
      </c>
      <c r="R3" s="16">
        <v>45596</v>
      </c>
      <c r="S3" s="119">
        <f t="shared" si="0"/>
        <v>24</v>
      </c>
      <c r="T3" s="53">
        <f t="shared" si="1"/>
        <v>640000</v>
      </c>
      <c r="U3" s="6"/>
      <c r="V3" s="120"/>
    </row>
    <row r="4" ht="37.5" spans="1:22">
      <c r="A4" s="40" t="s">
        <v>817</v>
      </c>
      <c r="B4" s="39">
        <v>8</v>
      </c>
      <c r="C4" s="41" t="s">
        <v>878</v>
      </c>
      <c r="D4" s="41" t="s">
        <v>823</v>
      </c>
      <c r="E4" s="41" t="s">
        <v>640</v>
      </c>
      <c r="F4" s="41" t="s">
        <v>70</v>
      </c>
      <c r="G4" s="41">
        <v>7700</v>
      </c>
      <c r="H4" s="41">
        <v>8</v>
      </c>
      <c r="I4" s="41"/>
      <c r="J4" s="41"/>
      <c r="K4" s="41"/>
      <c r="L4" s="41"/>
      <c r="M4" s="41">
        <v>520</v>
      </c>
      <c r="N4" s="41">
        <v>35</v>
      </c>
      <c r="O4" s="41"/>
      <c r="P4" s="3"/>
      <c r="Q4" s="16">
        <v>45170</v>
      </c>
      <c r="R4" s="16">
        <v>45596</v>
      </c>
      <c r="S4" s="119">
        <f t="shared" si="0"/>
        <v>14</v>
      </c>
      <c r="T4" s="53">
        <f t="shared" si="1"/>
        <v>93100</v>
      </c>
      <c r="U4" s="3"/>
      <c r="V4" s="120"/>
    </row>
    <row r="5" ht="37.5" spans="1:22">
      <c r="A5" s="40" t="s">
        <v>817</v>
      </c>
      <c r="B5" s="39">
        <v>38</v>
      </c>
      <c r="C5" s="41" t="s">
        <v>885</v>
      </c>
      <c r="D5" s="41"/>
      <c r="E5" s="41"/>
      <c r="F5" s="41" t="s">
        <v>74</v>
      </c>
      <c r="G5" s="41"/>
      <c r="H5" s="41"/>
      <c r="I5" s="41"/>
      <c r="J5" s="41"/>
      <c r="K5" s="41"/>
      <c r="L5" s="41"/>
      <c r="M5" s="41"/>
      <c r="N5" s="41"/>
      <c r="O5" s="41"/>
      <c r="P5" s="3"/>
      <c r="Q5" s="16">
        <v>44866</v>
      </c>
      <c r="R5" s="16">
        <v>45596</v>
      </c>
      <c r="S5" s="119">
        <f t="shared" si="0"/>
        <v>24</v>
      </c>
      <c r="T5" s="53">
        <f t="shared" si="1"/>
        <v>0</v>
      </c>
      <c r="U5" s="41"/>
      <c r="V5" s="120"/>
    </row>
    <row r="6" ht="56.25" spans="1:22">
      <c r="A6" s="40" t="s">
        <v>817</v>
      </c>
      <c r="B6" s="39">
        <v>39</v>
      </c>
      <c r="C6" s="41" t="s">
        <v>886</v>
      </c>
      <c r="D6" s="41" t="s">
        <v>887</v>
      </c>
      <c r="E6" s="41" t="s">
        <v>888</v>
      </c>
      <c r="F6" s="41" t="s">
        <v>74</v>
      </c>
      <c r="G6" s="41">
        <v>2000</v>
      </c>
      <c r="H6" s="41">
        <v>6</v>
      </c>
      <c r="I6" s="41"/>
      <c r="J6" s="41"/>
      <c r="K6" s="41"/>
      <c r="L6" s="41"/>
      <c r="M6" s="41"/>
      <c r="N6" s="41"/>
      <c r="O6" s="41"/>
      <c r="P6" s="3"/>
      <c r="Q6" s="16">
        <v>44866</v>
      </c>
      <c r="R6" s="16">
        <v>45596</v>
      </c>
      <c r="S6" s="119">
        <f t="shared" si="0"/>
        <v>24</v>
      </c>
      <c r="T6" s="53">
        <f t="shared" si="1"/>
        <v>24000</v>
      </c>
      <c r="U6" s="41"/>
      <c r="V6" s="120"/>
    </row>
    <row r="7" ht="37.5" spans="1:22">
      <c r="A7" s="40" t="s">
        <v>817</v>
      </c>
      <c r="B7" s="39">
        <v>40</v>
      </c>
      <c r="C7" s="41" t="s">
        <v>889</v>
      </c>
      <c r="D7" s="41" t="s">
        <v>827</v>
      </c>
      <c r="E7" s="41" t="s">
        <v>828</v>
      </c>
      <c r="F7" s="41" t="s">
        <v>74</v>
      </c>
      <c r="G7" s="41">
        <v>660</v>
      </c>
      <c r="H7" s="41">
        <v>6</v>
      </c>
      <c r="I7" s="41"/>
      <c r="J7" s="41"/>
      <c r="K7" s="41"/>
      <c r="L7" s="41"/>
      <c r="M7" s="41"/>
      <c r="N7" s="41"/>
      <c r="O7" s="41"/>
      <c r="P7" s="3"/>
      <c r="Q7" s="16">
        <v>44866</v>
      </c>
      <c r="R7" s="16">
        <v>45596</v>
      </c>
      <c r="S7" s="119">
        <f t="shared" si="0"/>
        <v>24</v>
      </c>
      <c r="T7" s="53">
        <f t="shared" si="1"/>
        <v>7920</v>
      </c>
      <c r="U7" s="41"/>
      <c r="V7" s="120"/>
    </row>
    <row r="8" ht="37.5" spans="1:22">
      <c r="A8" s="40" t="s">
        <v>817</v>
      </c>
      <c r="B8" s="39">
        <v>41</v>
      </c>
      <c r="C8" s="41" t="s">
        <v>890</v>
      </c>
      <c r="D8" s="41" t="s">
        <v>873</v>
      </c>
      <c r="E8" s="41" t="s">
        <v>891</v>
      </c>
      <c r="F8" s="41" t="s">
        <v>74</v>
      </c>
      <c r="G8" s="41">
        <v>5840</v>
      </c>
      <c r="H8" s="41">
        <v>6</v>
      </c>
      <c r="I8" s="41"/>
      <c r="J8" s="41"/>
      <c r="K8" s="41"/>
      <c r="L8" s="41"/>
      <c r="M8" s="41"/>
      <c r="N8" s="41"/>
      <c r="O8" s="41"/>
      <c r="P8" s="3"/>
      <c r="Q8" s="16">
        <v>44866</v>
      </c>
      <c r="R8" s="16">
        <v>45596</v>
      </c>
      <c r="S8" s="119">
        <f t="shared" si="0"/>
        <v>24</v>
      </c>
      <c r="T8" s="53">
        <f t="shared" si="1"/>
        <v>70080</v>
      </c>
      <c r="U8" s="41"/>
      <c r="V8" s="120"/>
    </row>
    <row r="9" ht="37.5" spans="1:22">
      <c r="A9" s="40" t="s">
        <v>817</v>
      </c>
      <c r="B9" s="39">
        <v>42</v>
      </c>
      <c r="C9" s="41" t="s">
        <v>864</v>
      </c>
      <c r="D9" s="41" t="s">
        <v>822</v>
      </c>
      <c r="E9" s="41" t="s">
        <v>892</v>
      </c>
      <c r="F9" s="41" t="s">
        <v>74</v>
      </c>
      <c r="G9" s="41">
        <v>2600</v>
      </c>
      <c r="H9" s="41">
        <v>6</v>
      </c>
      <c r="I9" s="41"/>
      <c r="J9" s="41"/>
      <c r="K9" s="41"/>
      <c r="L9" s="41"/>
      <c r="M9" s="41"/>
      <c r="N9" s="41"/>
      <c r="O9" s="41"/>
      <c r="P9" s="3"/>
      <c r="Q9" s="16">
        <v>44866</v>
      </c>
      <c r="R9" s="16">
        <v>45596</v>
      </c>
      <c r="S9" s="119">
        <f t="shared" si="0"/>
        <v>24</v>
      </c>
      <c r="T9" s="53">
        <f t="shared" si="1"/>
        <v>31200</v>
      </c>
      <c r="U9" s="41"/>
      <c r="V9" s="120"/>
    </row>
    <row r="10" ht="37.5" spans="1:22">
      <c r="A10" s="40" t="s">
        <v>817</v>
      </c>
      <c r="B10" s="39">
        <v>43</v>
      </c>
      <c r="C10" s="41" t="s">
        <v>893</v>
      </c>
      <c r="D10" s="41" t="s">
        <v>822</v>
      </c>
      <c r="E10" s="41" t="s">
        <v>894</v>
      </c>
      <c r="F10" s="41" t="s">
        <v>74</v>
      </c>
      <c r="G10" s="41">
        <v>1290</v>
      </c>
      <c r="H10" s="41">
        <v>6</v>
      </c>
      <c r="I10" s="41"/>
      <c r="J10" s="41"/>
      <c r="K10" s="41"/>
      <c r="L10" s="41"/>
      <c r="M10" s="41"/>
      <c r="N10" s="41"/>
      <c r="O10" s="41"/>
      <c r="P10" s="3"/>
      <c r="Q10" s="16">
        <v>44866</v>
      </c>
      <c r="R10" s="16">
        <v>45596</v>
      </c>
      <c r="S10" s="119">
        <f t="shared" si="0"/>
        <v>24</v>
      </c>
      <c r="T10" s="53">
        <f t="shared" si="1"/>
        <v>15480</v>
      </c>
      <c r="U10" s="41"/>
      <c r="V10" s="120"/>
    </row>
    <row r="11" ht="37.5" spans="1:22">
      <c r="A11" s="40" t="s">
        <v>817</v>
      </c>
      <c r="B11" s="39">
        <v>44</v>
      </c>
      <c r="C11" s="41" t="s">
        <v>895</v>
      </c>
      <c r="D11" s="41" t="s">
        <v>896</v>
      </c>
      <c r="E11" s="41" t="s">
        <v>897</v>
      </c>
      <c r="F11" s="41" t="s">
        <v>74</v>
      </c>
      <c r="G11" s="41">
        <v>5720</v>
      </c>
      <c r="H11" s="41">
        <v>6</v>
      </c>
      <c r="I11" s="41"/>
      <c r="J11" s="41"/>
      <c r="K11" s="41"/>
      <c r="L11" s="41"/>
      <c r="M11" s="41"/>
      <c r="N11" s="41"/>
      <c r="O11" s="41"/>
      <c r="P11" s="3"/>
      <c r="Q11" s="16">
        <v>44866</v>
      </c>
      <c r="R11" s="16">
        <v>45596</v>
      </c>
      <c r="S11" s="119">
        <f t="shared" si="0"/>
        <v>24</v>
      </c>
      <c r="T11" s="53">
        <f t="shared" si="1"/>
        <v>68640</v>
      </c>
      <c r="U11" s="41"/>
      <c r="V11" s="120"/>
    </row>
    <row r="12" ht="37.5" spans="1:22">
      <c r="A12" s="40" t="s">
        <v>817</v>
      </c>
      <c r="B12" s="39">
        <v>45</v>
      </c>
      <c r="C12" s="41" t="s">
        <v>898</v>
      </c>
      <c r="D12" s="41" t="s">
        <v>873</v>
      </c>
      <c r="E12" s="41" t="s">
        <v>899</v>
      </c>
      <c r="F12" s="41" t="s">
        <v>74</v>
      </c>
      <c r="G12" s="41">
        <v>3300</v>
      </c>
      <c r="H12" s="41">
        <v>6</v>
      </c>
      <c r="I12" s="41"/>
      <c r="J12" s="41"/>
      <c r="K12" s="41"/>
      <c r="L12" s="41"/>
      <c r="M12" s="41"/>
      <c r="N12" s="41"/>
      <c r="O12" s="41"/>
      <c r="P12" s="3"/>
      <c r="Q12" s="16">
        <v>44866</v>
      </c>
      <c r="R12" s="16">
        <v>45596</v>
      </c>
      <c r="S12" s="119">
        <f t="shared" si="0"/>
        <v>24</v>
      </c>
      <c r="T12" s="53">
        <f t="shared" si="1"/>
        <v>39600</v>
      </c>
      <c r="U12" s="41"/>
      <c r="V12" s="120"/>
    </row>
    <row r="13" ht="75" spans="1:22">
      <c r="A13" s="40" t="s">
        <v>817</v>
      </c>
      <c r="B13" s="39">
        <v>46</v>
      </c>
      <c r="C13" s="41" t="s">
        <v>897</v>
      </c>
      <c r="D13" s="41" t="s">
        <v>873</v>
      </c>
      <c r="E13" s="41" t="s">
        <v>900</v>
      </c>
      <c r="F13" s="41" t="s">
        <v>74</v>
      </c>
      <c r="G13" s="41">
        <v>16921</v>
      </c>
      <c r="H13" s="41">
        <v>6</v>
      </c>
      <c r="I13" s="41"/>
      <c r="J13" s="41"/>
      <c r="K13" s="41"/>
      <c r="L13" s="41"/>
      <c r="M13" s="41"/>
      <c r="N13" s="41"/>
      <c r="O13" s="41"/>
      <c r="P13" s="3"/>
      <c r="Q13" s="16">
        <v>44866</v>
      </c>
      <c r="R13" s="16">
        <v>45596</v>
      </c>
      <c r="S13" s="119">
        <f t="shared" si="0"/>
        <v>24</v>
      </c>
      <c r="T13" s="53">
        <f t="shared" si="1"/>
        <v>203052</v>
      </c>
      <c r="U13" s="41"/>
      <c r="V13" s="120"/>
    </row>
    <row r="14" ht="56.25" spans="1:22">
      <c r="A14" s="40" t="s">
        <v>817</v>
      </c>
      <c r="B14" s="39">
        <v>47</v>
      </c>
      <c r="C14" s="41" t="s">
        <v>901</v>
      </c>
      <c r="D14" s="41" t="s">
        <v>902</v>
      </c>
      <c r="E14" s="41"/>
      <c r="F14" s="41" t="s">
        <v>74</v>
      </c>
      <c r="G14" s="41">
        <v>354</v>
      </c>
      <c r="H14" s="41">
        <v>6</v>
      </c>
      <c r="I14" s="41"/>
      <c r="J14" s="41"/>
      <c r="K14" s="41"/>
      <c r="L14" s="41"/>
      <c r="M14" s="41"/>
      <c r="N14" s="41"/>
      <c r="O14" s="41"/>
      <c r="P14" s="3"/>
      <c r="Q14" s="16">
        <v>44866</v>
      </c>
      <c r="R14" s="16">
        <v>45596</v>
      </c>
      <c r="S14" s="119">
        <f t="shared" si="0"/>
        <v>24</v>
      </c>
      <c r="T14" s="53">
        <f t="shared" si="1"/>
        <v>4248</v>
      </c>
      <c r="U14" s="41"/>
      <c r="V14" s="120"/>
    </row>
    <row r="15" ht="75" spans="1:22">
      <c r="A15" s="40" t="s">
        <v>817</v>
      </c>
      <c r="B15" s="39">
        <v>48</v>
      </c>
      <c r="C15" s="41" t="s">
        <v>903</v>
      </c>
      <c r="D15" s="41" t="s">
        <v>904</v>
      </c>
      <c r="E15" s="41"/>
      <c r="F15" s="41" t="s">
        <v>70</v>
      </c>
      <c r="G15" s="41">
        <v>3284</v>
      </c>
      <c r="H15" s="41">
        <v>8</v>
      </c>
      <c r="I15" s="41"/>
      <c r="J15" s="41"/>
      <c r="K15" s="41"/>
      <c r="L15" s="41"/>
      <c r="M15" s="41"/>
      <c r="N15" s="41"/>
      <c r="O15" s="41"/>
      <c r="P15" s="3"/>
      <c r="Q15" s="16">
        <v>44866</v>
      </c>
      <c r="R15" s="16">
        <v>45596</v>
      </c>
      <c r="S15" s="119">
        <f t="shared" si="0"/>
        <v>24</v>
      </c>
      <c r="T15" s="53">
        <f t="shared" si="1"/>
        <v>52544</v>
      </c>
      <c r="U15" s="41"/>
      <c r="V15" s="120"/>
    </row>
    <row r="16" ht="37.5" spans="1:22">
      <c r="A16" s="40" t="s">
        <v>817</v>
      </c>
      <c r="B16" s="39">
        <v>49</v>
      </c>
      <c r="C16" s="41" t="s">
        <v>905</v>
      </c>
      <c r="D16" s="41" t="s">
        <v>860</v>
      </c>
      <c r="E16" s="41" t="s">
        <v>828</v>
      </c>
      <c r="F16" s="41" t="s">
        <v>74</v>
      </c>
      <c r="G16" s="41">
        <v>2454</v>
      </c>
      <c r="H16" s="41">
        <v>6</v>
      </c>
      <c r="I16" s="41"/>
      <c r="J16" s="41"/>
      <c r="K16" s="41"/>
      <c r="L16" s="41"/>
      <c r="M16" s="41"/>
      <c r="N16" s="41"/>
      <c r="O16" s="41"/>
      <c r="P16" s="3"/>
      <c r="Q16" s="16">
        <v>44866</v>
      </c>
      <c r="R16" s="16">
        <v>45596</v>
      </c>
      <c r="S16" s="119">
        <f t="shared" si="0"/>
        <v>24</v>
      </c>
      <c r="T16" s="53">
        <f t="shared" si="1"/>
        <v>29448</v>
      </c>
      <c r="U16" s="41"/>
      <c r="V16" s="120"/>
    </row>
    <row r="17" ht="37.5" spans="1:22">
      <c r="A17" s="40" t="s">
        <v>817</v>
      </c>
      <c r="B17" s="39">
        <v>50</v>
      </c>
      <c r="C17" s="41" t="s">
        <v>878</v>
      </c>
      <c r="D17" s="41" t="s">
        <v>823</v>
      </c>
      <c r="E17" s="41" t="s">
        <v>888</v>
      </c>
      <c r="F17" s="41" t="s">
        <v>74</v>
      </c>
      <c r="G17" s="41">
        <v>5699</v>
      </c>
      <c r="H17" s="41">
        <v>6</v>
      </c>
      <c r="I17" s="41"/>
      <c r="J17" s="41"/>
      <c r="K17" s="41"/>
      <c r="L17" s="41"/>
      <c r="M17" s="41">
        <v>220</v>
      </c>
      <c r="N17" s="41">
        <v>35</v>
      </c>
      <c r="O17" s="41"/>
      <c r="P17" s="3"/>
      <c r="Q17" s="16">
        <v>44866</v>
      </c>
      <c r="R17" s="16">
        <v>45596</v>
      </c>
      <c r="S17" s="119">
        <f t="shared" si="0"/>
        <v>24</v>
      </c>
      <c r="T17" s="53">
        <f t="shared" si="1"/>
        <v>83788</v>
      </c>
      <c r="U17" s="41"/>
      <c r="V17" s="120"/>
    </row>
    <row r="18" ht="56.25" spans="1:22">
      <c r="A18" s="40" t="s">
        <v>817</v>
      </c>
      <c r="B18" s="39">
        <v>51</v>
      </c>
      <c r="C18" s="41" t="s">
        <v>885</v>
      </c>
      <c r="D18" s="41" t="s">
        <v>906</v>
      </c>
      <c r="E18" s="41"/>
      <c r="F18" s="41" t="s">
        <v>74</v>
      </c>
      <c r="G18" s="41">
        <v>1958</v>
      </c>
      <c r="H18" s="41">
        <v>6</v>
      </c>
      <c r="I18" s="41"/>
      <c r="J18" s="41"/>
      <c r="K18" s="41"/>
      <c r="L18" s="41"/>
      <c r="M18" s="41"/>
      <c r="N18" s="41"/>
      <c r="O18" s="41"/>
      <c r="P18" s="3"/>
      <c r="Q18" s="16">
        <v>44866</v>
      </c>
      <c r="R18" s="16">
        <v>45596</v>
      </c>
      <c r="S18" s="119">
        <f t="shared" si="0"/>
        <v>24</v>
      </c>
      <c r="T18" s="53">
        <f t="shared" si="1"/>
        <v>23496</v>
      </c>
      <c r="U18" s="41"/>
      <c r="V18" s="120"/>
    </row>
    <row r="19" ht="37.5" spans="1:22">
      <c r="A19" s="40" t="s">
        <v>817</v>
      </c>
      <c r="B19" s="39">
        <v>52</v>
      </c>
      <c r="C19" s="41" t="s">
        <v>907</v>
      </c>
      <c r="D19" s="41" t="s">
        <v>877</v>
      </c>
      <c r="E19" s="41" t="s">
        <v>846</v>
      </c>
      <c r="F19" s="41" t="s">
        <v>74</v>
      </c>
      <c r="G19" s="41"/>
      <c r="H19" s="41">
        <v>6</v>
      </c>
      <c r="I19" s="41"/>
      <c r="J19" s="41"/>
      <c r="K19" s="41"/>
      <c r="L19" s="41"/>
      <c r="M19" s="41">
        <v>105</v>
      </c>
      <c r="N19" s="41">
        <v>35</v>
      </c>
      <c r="O19" s="41"/>
      <c r="P19" s="3"/>
      <c r="Q19" s="16">
        <v>44866</v>
      </c>
      <c r="R19" s="16">
        <v>45596</v>
      </c>
      <c r="S19" s="119">
        <f t="shared" si="0"/>
        <v>24</v>
      </c>
      <c r="T19" s="53">
        <f t="shared" si="1"/>
        <v>7350</v>
      </c>
      <c r="U19" s="41"/>
      <c r="V19" s="120"/>
    </row>
    <row r="20" ht="37.5" spans="1:22">
      <c r="A20" s="40" t="s">
        <v>817</v>
      </c>
      <c r="B20" s="39">
        <v>53</v>
      </c>
      <c r="C20" s="41" t="s">
        <v>908</v>
      </c>
      <c r="D20" s="41" t="s">
        <v>845</v>
      </c>
      <c r="E20" s="41" t="s">
        <v>846</v>
      </c>
      <c r="F20" s="41" t="s">
        <v>586</v>
      </c>
      <c r="G20" s="41">
        <v>53000</v>
      </c>
      <c r="H20" s="41">
        <v>10</v>
      </c>
      <c r="I20" s="41"/>
      <c r="J20" s="41"/>
      <c r="K20" s="41"/>
      <c r="L20" s="41"/>
      <c r="M20" s="41"/>
      <c r="N20" s="41"/>
      <c r="O20" s="41"/>
      <c r="P20" s="3"/>
      <c r="Q20" s="16">
        <v>44866</v>
      </c>
      <c r="R20" s="16">
        <v>45596</v>
      </c>
      <c r="S20" s="119">
        <f t="shared" si="0"/>
        <v>24</v>
      </c>
      <c r="T20" s="53">
        <f t="shared" si="1"/>
        <v>1060000</v>
      </c>
      <c r="U20" s="41"/>
      <c r="V20" s="120"/>
    </row>
    <row r="21" ht="37.5" spans="1:22">
      <c r="A21" s="40" t="s">
        <v>817</v>
      </c>
      <c r="B21" s="39">
        <v>54</v>
      </c>
      <c r="C21" s="41" t="s">
        <v>909</v>
      </c>
      <c r="D21" s="41" t="s">
        <v>910</v>
      </c>
      <c r="E21" s="41"/>
      <c r="F21" s="41" t="s">
        <v>74</v>
      </c>
      <c r="G21" s="41">
        <v>12802</v>
      </c>
      <c r="H21" s="41">
        <v>6</v>
      </c>
      <c r="I21" s="41"/>
      <c r="J21" s="41"/>
      <c r="K21" s="41"/>
      <c r="L21" s="41"/>
      <c r="M21" s="41"/>
      <c r="N21" s="41"/>
      <c r="O21" s="41"/>
      <c r="P21" s="3"/>
      <c r="Q21" s="16">
        <v>44866</v>
      </c>
      <c r="R21" s="16">
        <v>45596</v>
      </c>
      <c r="S21" s="119">
        <f t="shared" si="0"/>
        <v>24</v>
      </c>
      <c r="T21" s="53">
        <f t="shared" si="1"/>
        <v>153624</v>
      </c>
      <c r="U21" s="41"/>
      <c r="V21" s="120"/>
    </row>
    <row r="22" ht="37.5" spans="1:22">
      <c r="A22" s="40" t="s">
        <v>817</v>
      </c>
      <c r="B22" s="39">
        <v>55</v>
      </c>
      <c r="C22" s="41" t="s">
        <v>911</v>
      </c>
      <c r="D22" s="41" t="s">
        <v>855</v>
      </c>
      <c r="E22" s="41" t="s">
        <v>912</v>
      </c>
      <c r="F22" s="41" t="s">
        <v>74</v>
      </c>
      <c r="G22" s="41">
        <v>3000</v>
      </c>
      <c r="H22" s="41">
        <v>6</v>
      </c>
      <c r="I22" s="41"/>
      <c r="J22" s="41"/>
      <c r="K22" s="41"/>
      <c r="L22" s="41"/>
      <c r="M22" s="41">
        <v>181</v>
      </c>
      <c r="N22" s="41">
        <v>35</v>
      </c>
      <c r="O22" s="41"/>
      <c r="P22" s="3"/>
      <c r="Q22" s="16">
        <v>44866</v>
      </c>
      <c r="R22" s="16">
        <v>45596</v>
      </c>
      <c r="S22" s="119">
        <f t="shared" si="0"/>
        <v>24</v>
      </c>
      <c r="T22" s="53">
        <f t="shared" si="1"/>
        <v>48670</v>
      </c>
      <c r="U22" s="41"/>
      <c r="V22" s="120"/>
    </row>
    <row r="23" ht="56.25" spans="1:22">
      <c r="A23" s="40" t="s">
        <v>817</v>
      </c>
      <c r="B23" s="39">
        <v>56</v>
      </c>
      <c r="C23" s="41" t="s">
        <v>913</v>
      </c>
      <c r="D23" s="41" t="s">
        <v>845</v>
      </c>
      <c r="E23" s="41" t="s">
        <v>851</v>
      </c>
      <c r="F23" s="41" t="s">
        <v>74</v>
      </c>
      <c r="G23" s="41">
        <v>3500</v>
      </c>
      <c r="H23" s="41">
        <v>6</v>
      </c>
      <c r="I23" s="41"/>
      <c r="J23" s="41"/>
      <c r="K23" s="41"/>
      <c r="L23" s="41"/>
      <c r="M23" s="41"/>
      <c r="N23" s="41"/>
      <c r="O23" s="41"/>
      <c r="P23" s="3"/>
      <c r="Q23" s="16">
        <v>44866</v>
      </c>
      <c r="R23" s="16">
        <v>45596</v>
      </c>
      <c r="S23" s="119">
        <f t="shared" si="0"/>
        <v>24</v>
      </c>
      <c r="T23" s="53">
        <f t="shared" si="1"/>
        <v>42000</v>
      </c>
      <c r="U23" s="41"/>
      <c r="V23" s="120"/>
    </row>
    <row r="24" ht="56.25" spans="1:22">
      <c r="A24" s="40" t="s">
        <v>817</v>
      </c>
      <c r="B24" s="39">
        <v>57</v>
      </c>
      <c r="C24" s="41" t="s">
        <v>914</v>
      </c>
      <c r="D24" s="41" t="s">
        <v>915</v>
      </c>
      <c r="E24" s="41"/>
      <c r="F24" s="41" t="s">
        <v>70</v>
      </c>
      <c r="G24" s="41">
        <v>2510.12</v>
      </c>
      <c r="H24" s="41">
        <v>8</v>
      </c>
      <c r="I24" s="41"/>
      <c r="J24" s="41"/>
      <c r="K24" s="41"/>
      <c r="L24" s="41"/>
      <c r="M24" s="41">
        <v>115</v>
      </c>
      <c r="N24" s="41">
        <v>35</v>
      </c>
      <c r="O24" s="41"/>
      <c r="P24" s="3"/>
      <c r="Q24" s="16">
        <v>44866</v>
      </c>
      <c r="R24" s="16">
        <v>45596</v>
      </c>
      <c r="S24" s="119">
        <f t="shared" si="0"/>
        <v>24</v>
      </c>
      <c r="T24" s="53">
        <f t="shared" si="1"/>
        <v>48211.92</v>
      </c>
      <c r="U24" s="41"/>
      <c r="V24" s="120"/>
    </row>
    <row r="25" ht="56.25" spans="1:22">
      <c r="A25" s="40" t="s">
        <v>817</v>
      </c>
      <c r="B25" s="39">
        <v>58</v>
      </c>
      <c r="C25" s="41" t="s">
        <v>916</v>
      </c>
      <c r="D25" s="41" t="s">
        <v>917</v>
      </c>
      <c r="E25" s="41"/>
      <c r="F25" s="41" t="s">
        <v>70</v>
      </c>
      <c r="G25" s="41">
        <v>2452.1</v>
      </c>
      <c r="H25" s="41">
        <v>8</v>
      </c>
      <c r="I25" s="41"/>
      <c r="J25" s="41"/>
      <c r="K25" s="41"/>
      <c r="L25" s="41"/>
      <c r="M25" s="41"/>
      <c r="N25" s="41"/>
      <c r="O25" s="41"/>
      <c r="P25" s="3"/>
      <c r="Q25" s="16">
        <v>44866</v>
      </c>
      <c r="R25" s="16">
        <v>45596</v>
      </c>
      <c r="S25" s="119">
        <f t="shared" si="0"/>
        <v>24</v>
      </c>
      <c r="T25" s="53">
        <f t="shared" si="1"/>
        <v>39233.6</v>
      </c>
      <c r="U25" s="41"/>
      <c r="V25" s="120"/>
    </row>
    <row r="26" ht="56.25" spans="1:22">
      <c r="A26" s="40" t="s">
        <v>817</v>
      </c>
      <c r="B26" s="39">
        <v>59</v>
      </c>
      <c r="C26" s="41" t="s">
        <v>918</v>
      </c>
      <c r="D26" s="41" t="s">
        <v>919</v>
      </c>
      <c r="E26" s="41"/>
      <c r="F26" s="41" t="s">
        <v>70</v>
      </c>
      <c r="G26" s="41">
        <v>9117.43</v>
      </c>
      <c r="H26" s="41">
        <v>8</v>
      </c>
      <c r="I26" s="41"/>
      <c r="J26" s="41"/>
      <c r="K26" s="41"/>
      <c r="L26" s="41"/>
      <c r="M26" s="41"/>
      <c r="N26" s="41"/>
      <c r="O26" s="41"/>
      <c r="P26" s="3"/>
      <c r="Q26" s="16">
        <v>44866</v>
      </c>
      <c r="R26" s="16">
        <v>45596</v>
      </c>
      <c r="S26" s="119">
        <f t="shared" si="0"/>
        <v>24</v>
      </c>
      <c r="T26" s="53">
        <f t="shared" si="1"/>
        <v>145878.88</v>
      </c>
      <c r="U26" s="41"/>
      <c r="V26" s="120"/>
    </row>
    <row r="27" ht="56.25" spans="1:22">
      <c r="A27" s="40" t="s">
        <v>817</v>
      </c>
      <c r="B27" s="39">
        <v>60</v>
      </c>
      <c r="C27" s="41" t="s">
        <v>920</v>
      </c>
      <c r="D27" s="41" t="s">
        <v>921</v>
      </c>
      <c r="E27" s="41"/>
      <c r="F27" s="41" t="s">
        <v>70</v>
      </c>
      <c r="G27" s="41">
        <v>25453.14</v>
      </c>
      <c r="H27" s="41">
        <v>8</v>
      </c>
      <c r="I27" s="41"/>
      <c r="J27" s="41"/>
      <c r="K27" s="41"/>
      <c r="L27" s="41"/>
      <c r="M27" s="41">
        <v>92</v>
      </c>
      <c r="N27" s="41">
        <v>35</v>
      </c>
      <c r="O27" s="41"/>
      <c r="P27" s="3"/>
      <c r="Q27" s="16">
        <v>44866</v>
      </c>
      <c r="R27" s="16">
        <v>45596</v>
      </c>
      <c r="S27" s="119">
        <f t="shared" si="0"/>
        <v>24</v>
      </c>
      <c r="T27" s="53">
        <f t="shared" si="1"/>
        <v>413690.24</v>
      </c>
      <c r="U27" s="41"/>
      <c r="V27" s="120"/>
    </row>
    <row r="28" ht="168.75" spans="1:22">
      <c r="A28" s="40" t="s">
        <v>817</v>
      </c>
      <c r="B28" s="39">
        <v>61</v>
      </c>
      <c r="C28" s="41" t="s">
        <v>922</v>
      </c>
      <c r="D28" s="41" t="s">
        <v>923</v>
      </c>
      <c r="E28" s="41"/>
      <c r="F28" s="41" t="s">
        <v>70</v>
      </c>
      <c r="G28" s="41">
        <v>0</v>
      </c>
      <c r="H28" s="41">
        <v>8</v>
      </c>
      <c r="I28" s="41"/>
      <c r="J28" s="41"/>
      <c r="K28" s="41"/>
      <c r="L28" s="41"/>
      <c r="M28" s="41">
        <v>96</v>
      </c>
      <c r="N28" s="41">
        <v>35</v>
      </c>
      <c r="O28" s="41"/>
      <c r="P28" s="3"/>
      <c r="Q28" s="16">
        <v>44866</v>
      </c>
      <c r="R28" s="16">
        <v>45596</v>
      </c>
      <c r="S28" s="119">
        <f t="shared" si="0"/>
        <v>24</v>
      </c>
      <c r="T28" s="53">
        <f t="shared" si="1"/>
        <v>6720</v>
      </c>
      <c r="U28" s="41"/>
      <c r="V28" s="120"/>
    </row>
    <row r="29" ht="56.25" spans="1:22">
      <c r="A29" s="40" t="s">
        <v>817</v>
      </c>
      <c r="B29" s="39">
        <v>63</v>
      </c>
      <c r="C29" s="41" t="s">
        <v>924</v>
      </c>
      <c r="D29" s="41" t="s">
        <v>925</v>
      </c>
      <c r="E29" s="41"/>
      <c r="F29" s="41" t="s">
        <v>586</v>
      </c>
      <c r="G29" s="41">
        <v>34728.64</v>
      </c>
      <c r="H29" s="41">
        <v>10</v>
      </c>
      <c r="I29" s="41">
        <v>139.12</v>
      </c>
      <c r="J29" s="47">
        <v>378</v>
      </c>
      <c r="K29" s="41"/>
      <c r="L29" s="41"/>
      <c r="M29" s="41">
        <v>123</v>
      </c>
      <c r="N29" s="41">
        <v>35</v>
      </c>
      <c r="O29" s="41"/>
      <c r="P29" s="3"/>
      <c r="Q29" s="16">
        <v>44866</v>
      </c>
      <c r="R29" s="16">
        <v>45596</v>
      </c>
      <c r="S29" s="119">
        <f t="shared" si="0"/>
        <v>24</v>
      </c>
      <c r="T29" s="53">
        <f t="shared" si="1"/>
        <v>808357.52</v>
      </c>
      <c r="U29" s="41"/>
      <c r="V29" s="120"/>
    </row>
    <row r="30" ht="56.25" spans="1:22">
      <c r="A30" s="40" t="s">
        <v>817</v>
      </c>
      <c r="B30" s="39">
        <v>64</v>
      </c>
      <c r="C30" s="41" t="s">
        <v>926</v>
      </c>
      <c r="D30" s="41" t="s">
        <v>927</v>
      </c>
      <c r="E30" s="41"/>
      <c r="F30" s="41" t="s">
        <v>70</v>
      </c>
      <c r="G30" s="41">
        <v>20491</v>
      </c>
      <c r="H30" s="41">
        <v>8</v>
      </c>
      <c r="I30" s="41"/>
      <c r="J30" s="41"/>
      <c r="K30" s="41"/>
      <c r="L30" s="41"/>
      <c r="M30" s="41">
        <v>149</v>
      </c>
      <c r="N30" s="41">
        <v>35</v>
      </c>
      <c r="O30" s="41"/>
      <c r="P30" s="3"/>
      <c r="Q30" s="16">
        <v>44866</v>
      </c>
      <c r="R30" s="16">
        <v>45596</v>
      </c>
      <c r="S30" s="119">
        <f t="shared" si="0"/>
        <v>24</v>
      </c>
      <c r="T30" s="53">
        <f t="shared" si="1"/>
        <v>338286</v>
      </c>
      <c r="U30" s="41"/>
      <c r="V30" s="120"/>
    </row>
    <row r="31" ht="56.25" spans="1:22">
      <c r="A31" s="40" t="s">
        <v>817</v>
      </c>
      <c r="B31" s="39">
        <v>65</v>
      </c>
      <c r="C31" s="41" t="s">
        <v>928</v>
      </c>
      <c r="D31" s="41" t="s">
        <v>929</v>
      </c>
      <c r="E31" s="41"/>
      <c r="F31" s="41" t="s">
        <v>70</v>
      </c>
      <c r="G31" s="41">
        <v>21220</v>
      </c>
      <c r="H31" s="41">
        <v>8</v>
      </c>
      <c r="I31" s="41"/>
      <c r="J31" s="41"/>
      <c r="K31" s="41"/>
      <c r="L31" s="41"/>
      <c r="M31" s="41"/>
      <c r="N31" s="41"/>
      <c r="O31" s="41"/>
      <c r="P31" s="3"/>
      <c r="Q31" s="16">
        <v>44866</v>
      </c>
      <c r="R31" s="16">
        <v>45596</v>
      </c>
      <c r="S31" s="119">
        <f t="shared" si="0"/>
        <v>24</v>
      </c>
      <c r="T31" s="53">
        <f t="shared" si="1"/>
        <v>339520</v>
      </c>
      <c r="U31" s="41"/>
      <c r="V31" s="120"/>
    </row>
    <row r="32" ht="37.5" spans="1:22">
      <c r="A32" s="40" t="s">
        <v>817</v>
      </c>
      <c r="B32" s="39">
        <v>66</v>
      </c>
      <c r="C32" s="41" t="s">
        <v>930</v>
      </c>
      <c r="D32" s="41"/>
      <c r="E32" s="41"/>
      <c r="F32" s="41" t="s">
        <v>70</v>
      </c>
      <c r="G32" s="41">
        <v>67366</v>
      </c>
      <c r="H32" s="41">
        <v>8</v>
      </c>
      <c r="I32" s="41"/>
      <c r="J32" s="41"/>
      <c r="K32" s="41"/>
      <c r="L32" s="41"/>
      <c r="M32" s="41"/>
      <c r="N32" s="41"/>
      <c r="O32" s="41"/>
      <c r="P32" s="3"/>
      <c r="Q32" s="16">
        <v>44866</v>
      </c>
      <c r="R32" s="16">
        <v>45596</v>
      </c>
      <c r="S32" s="119">
        <f t="shared" si="0"/>
        <v>24</v>
      </c>
      <c r="T32" s="53">
        <f t="shared" si="1"/>
        <v>1077856</v>
      </c>
      <c r="U32" s="41"/>
      <c r="V32" s="120"/>
    </row>
    <row r="33" ht="37.5" spans="1:22">
      <c r="A33" s="40" t="s">
        <v>817</v>
      </c>
      <c r="B33" s="39">
        <v>67</v>
      </c>
      <c r="C33" s="41" t="s">
        <v>931</v>
      </c>
      <c r="D33" s="41"/>
      <c r="E33" s="41"/>
      <c r="F33" s="41" t="s">
        <v>70</v>
      </c>
      <c r="G33" s="41">
        <v>11000</v>
      </c>
      <c r="H33" s="41">
        <v>8</v>
      </c>
      <c r="I33" s="41"/>
      <c r="J33" s="41"/>
      <c r="K33" s="41"/>
      <c r="L33" s="41"/>
      <c r="M33" s="41"/>
      <c r="N33" s="41"/>
      <c r="O33" s="41"/>
      <c r="P33" s="3"/>
      <c r="Q33" s="16">
        <v>44866</v>
      </c>
      <c r="R33" s="16">
        <v>45596</v>
      </c>
      <c r="S33" s="119">
        <f t="shared" si="0"/>
        <v>24</v>
      </c>
      <c r="T33" s="53">
        <f t="shared" si="1"/>
        <v>176000</v>
      </c>
      <c r="U33" s="41"/>
      <c r="V33" s="120"/>
    </row>
    <row r="34" ht="56.25" spans="1:22">
      <c r="A34" s="40" t="s">
        <v>817</v>
      </c>
      <c r="B34" s="39">
        <v>68</v>
      </c>
      <c r="C34" s="41" t="s">
        <v>932</v>
      </c>
      <c r="D34" s="41" t="s">
        <v>933</v>
      </c>
      <c r="E34" s="41"/>
      <c r="F34" s="41" t="s">
        <v>70</v>
      </c>
      <c r="G34" s="41">
        <v>41326.9</v>
      </c>
      <c r="H34" s="41">
        <v>8</v>
      </c>
      <c r="I34" s="41"/>
      <c r="J34" s="41"/>
      <c r="K34" s="41"/>
      <c r="L34" s="41"/>
      <c r="M34" s="41">
        <v>191</v>
      </c>
      <c r="N34" s="41">
        <v>35</v>
      </c>
      <c r="O34" s="41"/>
      <c r="P34" s="3"/>
      <c r="Q34" s="16">
        <v>44866</v>
      </c>
      <c r="R34" s="16">
        <v>45596</v>
      </c>
      <c r="S34" s="119">
        <f t="shared" si="0"/>
        <v>24</v>
      </c>
      <c r="T34" s="53">
        <f t="shared" si="1"/>
        <v>674600.4</v>
      </c>
      <c r="U34" s="41"/>
      <c r="V34" s="120"/>
    </row>
    <row r="35" ht="37.5" spans="1:22">
      <c r="A35" s="40" t="s">
        <v>817</v>
      </c>
      <c r="B35" s="39">
        <v>69</v>
      </c>
      <c r="C35" s="41" t="s">
        <v>934</v>
      </c>
      <c r="D35" s="41"/>
      <c r="E35" s="41"/>
      <c r="F35" s="41" t="s">
        <v>70</v>
      </c>
      <c r="G35" s="41">
        <v>5600</v>
      </c>
      <c r="H35" s="41">
        <v>8</v>
      </c>
      <c r="I35" s="41"/>
      <c r="J35" s="41"/>
      <c r="K35" s="41"/>
      <c r="L35" s="41"/>
      <c r="M35" s="41"/>
      <c r="N35" s="41"/>
      <c r="O35" s="41"/>
      <c r="P35" s="3"/>
      <c r="Q35" s="16">
        <v>44866</v>
      </c>
      <c r="R35" s="16">
        <v>45596</v>
      </c>
      <c r="S35" s="119">
        <f t="shared" si="0"/>
        <v>24</v>
      </c>
      <c r="T35" s="53">
        <f t="shared" si="1"/>
        <v>89600</v>
      </c>
      <c r="U35" s="41"/>
      <c r="V35" s="120"/>
    </row>
    <row r="36" ht="93.75" spans="1:22">
      <c r="A36" s="40" t="s">
        <v>817</v>
      </c>
      <c r="B36" s="39">
        <v>70</v>
      </c>
      <c r="C36" s="41" t="s">
        <v>935</v>
      </c>
      <c r="D36" s="41"/>
      <c r="E36" s="41"/>
      <c r="F36" s="41" t="s">
        <v>70</v>
      </c>
      <c r="G36" s="41">
        <v>7222</v>
      </c>
      <c r="H36" s="41">
        <v>8</v>
      </c>
      <c r="I36" s="41"/>
      <c r="J36" s="41"/>
      <c r="K36" s="41"/>
      <c r="L36" s="41"/>
      <c r="M36" s="41">
        <v>144</v>
      </c>
      <c r="N36" s="41">
        <v>35</v>
      </c>
      <c r="O36" s="41"/>
      <c r="P36" s="3"/>
      <c r="Q36" s="16">
        <v>44866</v>
      </c>
      <c r="R36" s="16">
        <v>45596</v>
      </c>
      <c r="S36" s="119">
        <f t="shared" si="0"/>
        <v>24</v>
      </c>
      <c r="T36" s="53">
        <f t="shared" si="1"/>
        <v>125632</v>
      </c>
      <c r="U36" s="41"/>
      <c r="V36" s="120"/>
    </row>
    <row r="37" ht="37.5" spans="1:22">
      <c r="A37" s="40" t="s">
        <v>817</v>
      </c>
      <c r="B37" s="39">
        <v>71</v>
      </c>
      <c r="C37" s="41" t="s">
        <v>936</v>
      </c>
      <c r="D37" s="41"/>
      <c r="E37" s="41"/>
      <c r="F37" s="41" t="s">
        <v>70</v>
      </c>
      <c r="G37" s="41">
        <v>5460</v>
      </c>
      <c r="H37" s="41">
        <v>8</v>
      </c>
      <c r="I37" s="41"/>
      <c r="J37" s="41"/>
      <c r="K37" s="41"/>
      <c r="L37" s="41"/>
      <c r="M37" s="41"/>
      <c r="N37" s="41"/>
      <c r="O37" s="41"/>
      <c r="P37" s="3"/>
      <c r="Q37" s="16">
        <v>44866</v>
      </c>
      <c r="R37" s="16">
        <v>45596</v>
      </c>
      <c r="S37" s="119">
        <f t="shared" si="0"/>
        <v>24</v>
      </c>
      <c r="T37" s="53">
        <f t="shared" si="1"/>
        <v>87360</v>
      </c>
      <c r="U37" s="41"/>
      <c r="V37" s="120"/>
    </row>
    <row r="38" ht="93.75" spans="1:22">
      <c r="A38" s="40" t="s">
        <v>817</v>
      </c>
      <c r="B38" s="39">
        <v>72</v>
      </c>
      <c r="C38" s="41" t="s">
        <v>937</v>
      </c>
      <c r="D38" s="41"/>
      <c r="E38" s="41"/>
      <c r="F38" s="41" t="s">
        <v>70</v>
      </c>
      <c r="G38" s="41">
        <v>3378</v>
      </c>
      <c r="H38" s="41">
        <v>8</v>
      </c>
      <c r="I38" s="41"/>
      <c r="J38" s="41"/>
      <c r="K38" s="41"/>
      <c r="L38" s="41"/>
      <c r="M38" s="41"/>
      <c r="N38" s="41"/>
      <c r="O38" s="41"/>
      <c r="P38" s="3"/>
      <c r="Q38" s="16">
        <v>44866</v>
      </c>
      <c r="R38" s="16">
        <v>45596</v>
      </c>
      <c r="S38" s="119">
        <f t="shared" si="0"/>
        <v>24</v>
      </c>
      <c r="T38" s="53">
        <f t="shared" si="1"/>
        <v>54048</v>
      </c>
      <c r="U38" s="41"/>
      <c r="V38" s="120"/>
    </row>
    <row r="39" ht="56.25" spans="1:22">
      <c r="A39" s="40" t="s">
        <v>817</v>
      </c>
      <c r="B39" s="39">
        <v>73</v>
      </c>
      <c r="C39" s="41" t="s">
        <v>938</v>
      </c>
      <c r="D39" s="41" t="s">
        <v>939</v>
      </c>
      <c r="E39" s="41"/>
      <c r="F39" s="41" t="s">
        <v>70</v>
      </c>
      <c r="G39" s="41">
        <v>17482</v>
      </c>
      <c r="H39" s="41">
        <v>8</v>
      </c>
      <c r="I39" s="41"/>
      <c r="J39" s="41"/>
      <c r="K39" s="41"/>
      <c r="L39" s="41"/>
      <c r="M39" s="41">
        <v>257</v>
      </c>
      <c r="N39" s="41">
        <v>35</v>
      </c>
      <c r="O39" s="41"/>
      <c r="P39" s="3"/>
      <c r="Q39" s="16">
        <v>44866</v>
      </c>
      <c r="R39" s="16">
        <v>45596</v>
      </c>
      <c r="S39" s="119">
        <f t="shared" si="0"/>
        <v>24</v>
      </c>
      <c r="T39" s="53">
        <f t="shared" si="1"/>
        <v>297702</v>
      </c>
      <c r="U39" s="41"/>
      <c r="V39" s="120"/>
    </row>
    <row r="40" ht="56.25" spans="1:22">
      <c r="A40" s="40" t="s">
        <v>817</v>
      </c>
      <c r="B40" s="39">
        <v>74</v>
      </c>
      <c r="C40" s="41" t="s">
        <v>940</v>
      </c>
      <c r="D40" s="41"/>
      <c r="E40" s="41"/>
      <c r="F40" s="41" t="s">
        <v>70</v>
      </c>
      <c r="G40" s="41">
        <v>3806.4</v>
      </c>
      <c r="H40" s="41">
        <v>8</v>
      </c>
      <c r="I40" s="41"/>
      <c r="J40" s="41"/>
      <c r="K40" s="41"/>
      <c r="L40" s="41"/>
      <c r="M40" s="41"/>
      <c r="N40" s="41"/>
      <c r="O40" s="41"/>
      <c r="P40" s="3"/>
      <c r="Q40" s="16">
        <v>44866</v>
      </c>
      <c r="R40" s="16">
        <v>45596</v>
      </c>
      <c r="S40" s="119">
        <f t="shared" si="0"/>
        <v>24</v>
      </c>
      <c r="T40" s="53">
        <f t="shared" si="1"/>
        <v>60902.4</v>
      </c>
      <c r="U40" s="41"/>
      <c r="V40" s="120"/>
    </row>
    <row r="41" ht="37.5" spans="1:22">
      <c r="A41" s="40" t="s">
        <v>817</v>
      </c>
      <c r="B41" s="39">
        <v>75</v>
      </c>
      <c r="C41" s="41" t="s">
        <v>941</v>
      </c>
      <c r="D41" s="41"/>
      <c r="E41" s="41"/>
      <c r="F41" s="41" t="s">
        <v>70</v>
      </c>
      <c r="G41" s="41">
        <v>1795.12</v>
      </c>
      <c r="H41" s="41">
        <v>8</v>
      </c>
      <c r="I41" s="41"/>
      <c r="J41" s="41"/>
      <c r="K41" s="41"/>
      <c r="L41" s="41"/>
      <c r="M41" s="41"/>
      <c r="N41" s="41"/>
      <c r="O41" s="41"/>
      <c r="P41" s="3"/>
      <c r="Q41" s="16">
        <v>44866</v>
      </c>
      <c r="R41" s="16">
        <v>45596</v>
      </c>
      <c r="S41" s="119">
        <f t="shared" si="0"/>
        <v>24</v>
      </c>
      <c r="T41" s="53">
        <f t="shared" si="1"/>
        <v>28721.92</v>
      </c>
      <c r="U41" s="41"/>
      <c r="V41" s="120"/>
    </row>
    <row r="42" ht="37.5" spans="1:22">
      <c r="A42" s="45" t="s">
        <v>817</v>
      </c>
      <c r="B42" s="46">
        <v>76</v>
      </c>
      <c r="C42" s="48" t="s">
        <v>843</v>
      </c>
      <c r="D42" s="48" t="s">
        <v>640</v>
      </c>
      <c r="E42" s="48" t="s">
        <v>825</v>
      </c>
      <c r="F42" s="48" t="s">
        <v>70</v>
      </c>
      <c r="G42" s="48">
        <v>88100</v>
      </c>
      <c r="H42" s="48">
        <v>8</v>
      </c>
      <c r="I42" s="46"/>
      <c r="J42" s="46"/>
      <c r="K42" s="48"/>
      <c r="L42" s="48"/>
      <c r="M42" s="48">
        <v>1200</v>
      </c>
      <c r="N42" s="47">
        <v>35</v>
      </c>
      <c r="O42" s="46"/>
      <c r="P42" s="116"/>
      <c r="Q42" s="16">
        <v>45170</v>
      </c>
      <c r="R42" s="16">
        <v>45596</v>
      </c>
      <c r="S42" s="119">
        <f t="shared" si="0"/>
        <v>14</v>
      </c>
      <c r="T42" s="53">
        <f t="shared" si="1"/>
        <v>871266.666666667</v>
      </c>
      <c r="U42" s="47"/>
      <c r="V42" s="83"/>
    </row>
    <row r="43" ht="37.5" spans="1:22">
      <c r="A43" s="45" t="s">
        <v>817</v>
      </c>
      <c r="B43" s="46">
        <v>78</v>
      </c>
      <c r="C43" s="47" t="s">
        <v>942</v>
      </c>
      <c r="D43" s="48" t="s">
        <v>825</v>
      </c>
      <c r="E43" s="48" t="s">
        <v>855</v>
      </c>
      <c r="F43" s="48" t="s">
        <v>70</v>
      </c>
      <c r="G43" s="48">
        <v>6311</v>
      </c>
      <c r="H43" s="48">
        <v>8</v>
      </c>
      <c r="I43" s="48">
        <v>60</v>
      </c>
      <c r="J43" s="47">
        <v>378</v>
      </c>
      <c r="K43" s="48"/>
      <c r="L43" s="48"/>
      <c r="M43" s="48">
        <v>0</v>
      </c>
      <c r="N43" s="47">
        <v>35</v>
      </c>
      <c r="O43" s="48"/>
      <c r="P43" s="7"/>
      <c r="Q43" s="16">
        <v>45170</v>
      </c>
      <c r="R43" s="16">
        <v>45596</v>
      </c>
      <c r="S43" s="119">
        <f t="shared" si="0"/>
        <v>14</v>
      </c>
      <c r="T43" s="53">
        <f t="shared" si="1"/>
        <v>85362.6666666667</v>
      </c>
      <c r="U43" s="47"/>
      <c r="V43" s="83"/>
    </row>
    <row r="44" ht="37.5" spans="1:22">
      <c r="A44" s="45" t="s">
        <v>817</v>
      </c>
      <c r="B44" s="46">
        <v>79</v>
      </c>
      <c r="C44" s="47" t="s">
        <v>839</v>
      </c>
      <c r="D44" s="48" t="s">
        <v>825</v>
      </c>
      <c r="E44" s="48" t="s">
        <v>845</v>
      </c>
      <c r="F44" s="48" t="s">
        <v>70</v>
      </c>
      <c r="G44" s="48">
        <v>8387</v>
      </c>
      <c r="H44" s="48">
        <v>8</v>
      </c>
      <c r="I44" s="48"/>
      <c r="J44" s="48"/>
      <c r="K44" s="48"/>
      <c r="L44" s="48"/>
      <c r="M44" s="48">
        <v>571</v>
      </c>
      <c r="N44" s="47">
        <v>35</v>
      </c>
      <c r="O44" s="48"/>
      <c r="P44" s="7"/>
      <c r="Q44" s="16">
        <v>45170</v>
      </c>
      <c r="R44" s="16">
        <v>45596</v>
      </c>
      <c r="S44" s="119">
        <f t="shared" si="0"/>
        <v>14</v>
      </c>
      <c r="T44" s="53">
        <f t="shared" si="1"/>
        <v>101594.5</v>
      </c>
      <c r="U44" s="48"/>
      <c r="V44" s="83"/>
    </row>
    <row r="45" ht="37.5" spans="1:22">
      <c r="A45" s="45" t="s">
        <v>817</v>
      </c>
      <c r="B45" s="46">
        <v>81</v>
      </c>
      <c r="C45" s="47" t="s">
        <v>839</v>
      </c>
      <c r="D45" s="47" t="s">
        <v>828</v>
      </c>
      <c r="E45" s="47" t="s">
        <v>846</v>
      </c>
      <c r="F45" s="85" t="s">
        <v>74</v>
      </c>
      <c r="G45" s="18"/>
      <c r="H45" s="18"/>
      <c r="I45" s="86"/>
      <c r="J45" s="48"/>
      <c r="K45" s="48"/>
      <c r="L45" s="48"/>
      <c r="M45" s="48">
        <v>199</v>
      </c>
      <c r="N45" s="47">
        <v>35</v>
      </c>
      <c r="O45" s="48"/>
      <c r="P45" s="7"/>
      <c r="Q45" s="16">
        <v>44866</v>
      </c>
      <c r="R45" s="16">
        <v>45596</v>
      </c>
      <c r="S45" s="119">
        <f t="shared" si="0"/>
        <v>24</v>
      </c>
      <c r="T45" s="53">
        <f t="shared" si="1"/>
        <v>13930</v>
      </c>
      <c r="U45" s="47"/>
      <c r="V45" s="83"/>
    </row>
    <row r="46" ht="37.5" spans="1:22">
      <c r="A46" s="45" t="s">
        <v>817</v>
      </c>
      <c r="B46" s="46">
        <v>83</v>
      </c>
      <c r="C46" s="47" t="s">
        <v>943</v>
      </c>
      <c r="D46" s="49" t="s">
        <v>944</v>
      </c>
      <c r="E46" s="50"/>
      <c r="F46" s="48" t="s">
        <v>70</v>
      </c>
      <c r="G46" s="47">
        <v>5044</v>
      </c>
      <c r="H46" s="47">
        <v>8</v>
      </c>
      <c r="I46" s="47"/>
      <c r="J46" s="47"/>
      <c r="K46" s="47"/>
      <c r="L46" s="47"/>
      <c r="M46" s="47"/>
      <c r="N46" s="47"/>
      <c r="O46" s="47"/>
      <c r="P46" s="6"/>
      <c r="Q46" s="16">
        <v>45170</v>
      </c>
      <c r="R46" s="16">
        <v>45596</v>
      </c>
      <c r="S46" s="119">
        <f t="shared" si="0"/>
        <v>14</v>
      </c>
      <c r="T46" s="53">
        <f t="shared" si="1"/>
        <v>47077.3333333333</v>
      </c>
      <c r="U46" s="47"/>
      <c r="V46" s="83"/>
    </row>
    <row r="47" ht="56.25" spans="1:22">
      <c r="A47" s="45" t="s">
        <v>817</v>
      </c>
      <c r="B47" s="46">
        <v>84</v>
      </c>
      <c r="C47" s="47" t="s">
        <v>945</v>
      </c>
      <c r="D47" s="47" t="s">
        <v>846</v>
      </c>
      <c r="E47" s="47" t="s">
        <v>828</v>
      </c>
      <c r="F47" s="47" t="s">
        <v>70</v>
      </c>
      <c r="G47" s="47">
        <v>612</v>
      </c>
      <c r="H47" s="47">
        <v>8</v>
      </c>
      <c r="I47" s="47"/>
      <c r="J47" s="47"/>
      <c r="K47" s="47"/>
      <c r="L47" s="47"/>
      <c r="M47" s="47">
        <v>340</v>
      </c>
      <c r="N47" s="47">
        <v>35</v>
      </c>
      <c r="O47" s="47"/>
      <c r="P47" s="6"/>
      <c r="Q47" s="16">
        <v>44866</v>
      </c>
      <c r="R47" s="16">
        <v>45596</v>
      </c>
      <c r="S47" s="119">
        <f t="shared" si="0"/>
        <v>24</v>
      </c>
      <c r="T47" s="53">
        <f t="shared" si="1"/>
        <v>33592</v>
      </c>
      <c r="U47" s="47"/>
      <c r="V47" s="83"/>
    </row>
    <row r="48" ht="131.25" spans="1:22">
      <c r="A48" s="45" t="s">
        <v>817</v>
      </c>
      <c r="B48" s="46">
        <v>85</v>
      </c>
      <c r="C48" s="8" t="s">
        <v>181</v>
      </c>
      <c r="D48" s="9"/>
      <c r="E48" s="10"/>
      <c r="F48" s="11" t="s">
        <v>70</v>
      </c>
      <c r="G48" s="12">
        <v>50000</v>
      </c>
      <c r="H48" s="12">
        <v>8</v>
      </c>
      <c r="I48" s="12"/>
      <c r="J48" s="12"/>
      <c r="K48" s="12"/>
      <c r="L48" s="12"/>
      <c r="M48" s="12"/>
      <c r="N48" s="12"/>
      <c r="O48" s="12"/>
      <c r="P48" s="12"/>
      <c r="Q48" s="121">
        <v>44866</v>
      </c>
      <c r="R48" s="121">
        <v>45596</v>
      </c>
      <c r="S48" s="22">
        <f t="shared" si="0"/>
        <v>24</v>
      </c>
      <c r="T48" s="93">
        <f t="shared" si="1"/>
        <v>800000</v>
      </c>
      <c r="U48" s="18" t="s">
        <v>182</v>
      </c>
      <c r="V48" s="83"/>
    </row>
    <row r="49" spans="1:22">
      <c r="A49" s="40"/>
      <c r="B49" s="40" t="s">
        <v>946</v>
      </c>
      <c r="C49" s="115"/>
      <c r="D49" s="39"/>
      <c r="E49" s="39"/>
      <c r="F49" s="39"/>
      <c r="G49" s="39">
        <f>SUM(G2:G48)</f>
        <v>613726.85</v>
      </c>
      <c r="H49" s="39"/>
      <c r="I49" s="39">
        <f t="shared" ref="G49:K49" si="2">SUM(I2:I47)</f>
        <v>199.12</v>
      </c>
      <c r="J49" s="39"/>
      <c r="K49" s="39">
        <f t="shared" si="2"/>
        <v>0</v>
      </c>
      <c r="L49" s="39"/>
      <c r="M49" s="39">
        <f>SUM(M2:M47)</f>
        <v>4727</v>
      </c>
      <c r="N49" s="39"/>
      <c r="O49" s="39">
        <f>SUM(O2:O47)</f>
        <v>0</v>
      </c>
      <c r="P49" s="39"/>
      <c r="Q49" s="39"/>
      <c r="R49" s="39"/>
      <c r="S49" s="39"/>
      <c r="T49" s="122">
        <f>SUM(T2:T48)</f>
        <v>9498496.04666667</v>
      </c>
      <c r="U49" s="40"/>
      <c r="V49" s="120"/>
    </row>
  </sheetData>
  <mergeCells count="3">
    <mergeCell ref="D46:E46"/>
    <mergeCell ref="D48:E48"/>
    <mergeCell ref="B49:C49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8"/>
  <sheetViews>
    <sheetView zoomScale="70" zoomScaleNormal="70" topLeftCell="D1" workbookViewId="0">
      <pane ySplit="1" topLeftCell="A55" activePane="bottomLeft" state="frozen"/>
      <selection/>
      <selection pane="bottomLeft" activeCell="I75" sqref="I75"/>
    </sheetView>
  </sheetViews>
  <sheetFormatPr defaultColWidth="9" defaultRowHeight="18.75"/>
  <cols>
    <col min="1" max="1" width="15.175" style="94" customWidth="1"/>
    <col min="2" max="2" width="8.675" style="94" customWidth="1"/>
    <col min="3" max="3" width="35.3833333333333" style="94" customWidth="1"/>
    <col min="4" max="4" width="25.25" style="94" customWidth="1"/>
    <col min="5" max="5" width="19" style="94" customWidth="1"/>
    <col min="6" max="6" width="15.6333333333333" style="94" customWidth="1"/>
    <col min="7" max="16" width="12.725" style="94" customWidth="1"/>
    <col min="17" max="18" width="13.3416666666667" style="94" customWidth="1"/>
    <col min="19" max="19" width="12.3416666666667" style="94" customWidth="1"/>
    <col min="20" max="20" width="21.675" style="94" customWidth="1"/>
    <col min="21" max="21" width="22.8416666666667" style="94" customWidth="1"/>
    <col min="22" max="16384" width="9" style="94"/>
  </cols>
  <sheetData>
    <row r="1" ht="39" customHeight="1" spans="1:21">
      <c r="A1" s="95" t="s">
        <v>3</v>
      </c>
      <c r="B1" s="95" t="s">
        <v>1</v>
      </c>
      <c r="C1" s="95" t="s">
        <v>53</v>
      </c>
      <c r="D1" s="95" t="s">
        <v>54</v>
      </c>
      <c r="E1" s="95" t="s">
        <v>55</v>
      </c>
      <c r="F1" s="95" t="s">
        <v>56</v>
      </c>
      <c r="G1" s="95" t="s">
        <v>4</v>
      </c>
      <c r="H1" s="95" t="s">
        <v>57</v>
      </c>
      <c r="I1" s="95" t="s">
        <v>6</v>
      </c>
      <c r="J1" s="95" t="s">
        <v>58</v>
      </c>
      <c r="K1" s="95" t="s">
        <v>7</v>
      </c>
      <c r="L1" s="95" t="s">
        <v>59</v>
      </c>
      <c r="M1" s="95" t="s">
        <v>8</v>
      </c>
      <c r="N1" s="95" t="s">
        <v>60</v>
      </c>
      <c r="O1" s="95" t="s">
        <v>9</v>
      </c>
      <c r="P1" s="95" t="s">
        <v>61</v>
      </c>
      <c r="Q1" s="95" t="s">
        <v>62</v>
      </c>
      <c r="R1" s="95" t="s">
        <v>63</v>
      </c>
      <c r="S1" s="95" t="s">
        <v>64</v>
      </c>
      <c r="T1" s="95" t="s">
        <v>65</v>
      </c>
      <c r="U1" s="95" t="s">
        <v>66</v>
      </c>
    </row>
    <row r="2" spans="1:21">
      <c r="A2" s="95" t="s">
        <v>947</v>
      </c>
      <c r="B2" s="95">
        <v>1</v>
      </c>
      <c r="C2" s="48" t="s">
        <v>948</v>
      </c>
      <c r="D2" s="96" t="s">
        <v>949</v>
      </c>
      <c r="E2" s="97"/>
      <c r="F2" s="98" t="s">
        <v>70</v>
      </c>
      <c r="G2" s="98">
        <v>3700</v>
      </c>
      <c r="H2" s="98">
        <v>8</v>
      </c>
      <c r="I2" s="98">
        <v>0</v>
      </c>
      <c r="J2" s="98"/>
      <c r="K2" s="98"/>
      <c r="L2" s="98"/>
      <c r="M2" s="98">
        <v>0</v>
      </c>
      <c r="N2" s="98"/>
      <c r="O2" s="98"/>
      <c r="P2" s="102"/>
      <c r="Q2" s="103">
        <v>45170</v>
      </c>
      <c r="R2" s="103">
        <v>45596</v>
      </c>
      <c r="S2" s="104">
        <f>DATEDIF(Q2,R2,"m")+1</f>
        <v>14</v>
      </c>
      <c r="T2" s="105">
        <f t="shared" ref="T2:T65" si="0">(G2*H2+I2*J2+K2*L2+M2*N2+O2*P2)*S2/12</f>
        <v>34533.3333333333</v>
      </c>
      <c r="U2" s="98"/>
    </row>
    <row r="3" spans="1:21">
      <c r="A3" s="95" t="s">
        <v>947</v>
      </c>
      <c r="B3" s="95">
        <v>2</v>
      </c>
      <c r="C3" s="48" t="s">
        <v>950</v>
      </c>
      <c r="D3" s="98" t="s">
        <v>569</v>
      </c>
      <c r="E3" s="98" t="s">
        <v>951</v>
      </c>
      <c r="F3" s="98" t="s">
        <v>70</v>
      </c>
      <c r="G3" s="98">
        <v>43253.9</v>
      </c>
      <c r="H3" s="98">
        <v>8</v>
      </c>
      <c r="I3" s="98">
        <v>0</v>
      </c>
      <c r="J3" s="98"/>
      <c r="K3" s="98">
        <v>3467.33</v>
      </c>
      <c r="L3" s="98">
        <v>1.5</v>
      </c>
      <c r="M3" s="98">
        <v>123</v>
      </c>
      <c r="N3" s="98">
        <v>35</v>
      </c>
      <c r="O3" s="98"/>
      <c r="P3" s="102"/>
      <c r="Q3" s="103">
        <v>45170</v>
      </c>
      <c r="R3" s="103">
        <v>45596</v>
      </c>
      <c r="S3" s="104">
        <f t="shared" ref="S3:S34" si="1">DATEDIF(Q3,R3,"m")+1</f>
        <v>14</v>
      </c>
      <c r="T3" s="105">
        <f t="shared" si="0"/>
        <v>414793.394166667</v>
      </c>
      <c r="U3" s="98"/>
    </row>
    <row r="4" spans="1:21">
      <c r="A4" s="95" t="s">
        <v>947</v>
      </c>
      <c r="B4" s="95">
        <v>5</v>
      </c>
      <c r="C4" s="48" t="s">
        <v>952</v>
      </c>
      <c r="D4" s="96" t="s">
        <v>953</v>
      </c>
      <c r="E4" s="97"/>
      <c r="F4" s="98" t="s">
        <v>74</v>
      </c>
      <c r="G4" s="98">
        <v>5125</v>
      </c>
      <c r="H4" s="98">
        <v>6</v>
      </c>
      <c r="I4" s="98">
        <v>0</v>
      </c>
      <c r="J4" s="98"/>
      <c r="K4" s="98"/>
      <c r="L4" s="98"/>
      <c r="M4" s="98">
        <v>0</v>
      </c>
      <c r="N4" s="98">
        <v>35</v>
      </c>
      <c r="O4" s="98"/>
      <c r="P4" s="102"/>
      <c r="Q4" s="103">
        <v>45170</v>
      </c>
      <c r="R4" s="103">
        <v>45596</v>
      </c>
      <c r="S4" s="104">
        <f t="shared" si="1"/>
        <v>14</v>
      </c>
      <c r="T4" s="105">
        <f t="shared" si="0"/>
        <v>35875</v>
      </c>
      <c r="U4" s="98"/>
    </row>
    <row r="5" spans="1:21">
      <c r="A5" s="95" t="s">
        <v>947</v>
      </c>
      <c r="B5" s="95">
        <v>6</v>
      </c>
      <c r="C5" s="98" t="s">
        <v>954</v>
      </c>
      <c r="D5" s="98" t="s">
        <v>955</v>
      </c>
      <c r="E5" s="98" t="s">
        <v>956</v>
      </c>
      <c r="F5" s="98" t="s">
        <v>74</v>
      </c>
      <c r="G5" s="98">
        <v>250</v>
      </c>
      <c r="H5" s="98">
        <v>6</v>
      </c>
      <c r="I5" s="98">
        <v>0</v>
      </c>
      <c r="J5" s="98"/>
      <c r="K5" s="98"/>
      <c r="L5" s="98"/>
      <c r="M5" s="98">
        <v>16</v>
      </c>
      <c r="N5" s="98">
        <v>35</v>
      </c>
      <c r="O5" s="98"/>
      <c r="P5" s="102"/>
      <c r="Q5" s="103">
        <v>45170</v>
      </c>
      <c r="R5" s="103">
        <v>45596</v>
      </c>
      <c r="S5" s="104">
        <f t="shared" si="1"/>
        <v>14</v>
      </c>
      <c r="T5" s="105">
        <f t="shared" si="0"/>
        <v>2403.33333333333</v>
      </c>
      <c r="U5" s="98"/>
    </row>
    <row r="6" ht="37.5" spans="1:21">
      <c r="A6" s="95" t="s">
        <v>947</v>
      </c>
      <c r="B6" s="95">
        <v>7</v>
      </c>
      <c r="C6" s="98" t="s">
        <v>957</v>
      </c>
      <c r="D6" s="98" t="s">
        <v>958</v>
      </c>
      <c r="E6" s="98" t="s">
        <v>959</v>
      </c>
      <c r="F6" s="98" t="s">
        <v>70</v>
      </c>
      <c r="G6" s="98">
        <v>0</v>
      </c>
      <c r="H6" s="98"/>
      <c r="I6" s="98">
        <v>0</v>
      </c>
      <c r="J6" s="98"/>
      <c r="K6" s="98"/>
      <c r="L6" s="98"/>
      <c r="M6" s="98">
        <v>52</v>
      </c>
      <c r="N6" s="98">
        <v>35</v>
      </c>
      <c r="O6" s="98"/>
      <c r="P6" s="102"/>
      <c r="Q6" s="103">
        <v>45170</v>
      </c>
      <c r="R6" s="103">
        <v>45596</v>
      </c>
      <c r="S6" s="104">
        <f t="shared" si="1"/>
        <v>14</v>
      </c>
      <c r="T6" s="105">
        <f t="shared" si="0"/>
        <v>2123.33333333333</v>
      </c>
      <c r="U6" s="98"/>
    </row>
    <row r="7" spans="1:21">
      <c r="A7" s="95" t="s">
        <v>947</v>
      </c>
      <c r="B7" s="95">
        <v>8</v>
      </c>
      <c r="C7" s="98" t="s">
        <v>960</v>
      </c>
      <c r="D7" s="96" t="s">
        <v>961</v>
      </c>
      <c r="E7" s="97"/>
      <c r="F7" s="98" t="s">
        <v>70</v>
      </c>
      <c r="G7" s="98">
        <v>0</v>
      </c>
      <c r="H7" s="98"/>
      <c r="I7" s="98">
        <v>0</v>
      </c>
      <c r="J7" s="98"/>
      <c r="K7" s="98"/>
      <c r="L7" s="98"/>
      <c r="M7" s="98">
        <v>61</v>
      </c>
      <c r="N7" s="98">
        <v>35</v>
      </c>
      <c r="O7" s="98"/>
      <c r="P7" s="102"/>
      <c r="Q7" s="103">
        <v>45170</v>
      </c>
      <c r="R7" s="103">
        <v>45596</v>
      </c>
      <c r="S7" s="104">
        <f t="shared" si="1"/>
        <v>14</v>
      </c>
      <c r="T7" s="105">
        <f t="shared" si="0"/>
        <v>2490.83333333333</v>
      </c>
      <c r="U7" s="98"/>
    </row>
    <row r="8" spans="1:21">
      <c r="A8" s="95" t="s">
        <v>947</v>
      </c>
      <c r="B8" s="95">
        <v>9</v>
      </c>
      <c r="C8" s="98" t="s">
        <v>962</v>
      </c>
      <c r="D8" s="96" t="s">
        <v>963</v>
      </c>
      <c r="E8" s="97"/>
      <c r="F8" s="98" t="s">
        <v>74</v>
      </c>
      <c r="G8" s="98">
        <v>375</v>
      </c>
      <c r="H8" s="98">
        <v>6</v>
      </c>
      <c r="I8" s="98">
        <v>0</v>
      </c>
      <c r="J8" s="98"/>
      <c r="K8" s="98"/>
      <c r="L8" s="98"/>
      <c r="M8" s="98">
        <v>0</v>
      </c>
      <c r="N8" s="98">
        <v>35</v>
      </c>
      <c r="O8" s="98"/>
      <c r="P8" s="102"/>
      <c r="Q8" s="103">
        <v>45170</v>
      </c>
      <c r="R8" s="103">
        <v>45596</v>
      </c>
      <c r="S8" s="104">
        <f t="shared" si="1"/>
        <v>14</v>
      </c>
      <c r="T8" s="105">
        <f t="shared" si="0"/>
        <v>2625</v>
      </c>
      <c r="U8" s="98"/>
    </row>
    <row r="9" spans="1:21">
      <c r="A9" s="95" t="s">
        <v>947</v>
      </c>
      <c r="B9" s="95">
        <v>10</v>
      </c>
      <c r="C9" s="98" t="s">
        <v>964</v>
      </c>
      <c r="D9" s="98" t="s">
        <v>569</v>
      </c>
      <c r="E9" s="98" t="s">
        <v>965</v>
      </c>
      <c r="F9" s="98" t="s">
        <v>70</v>
      </c>
      <c r="G9" s="98">
        <v>2723</v>
      </c>
      <c r="H9" s="98">
        <v>8</v>
      </c>
      <c r="I9" s="98">
        <v>0</v>
      </c>
      <c r="J9" s="98"/>
      <c r="K9" s="98"/>
      <c r="L9" s="98"/>
      <c r="M9" s="98">
        <v>136</v>
      </c>
      <c r="N9" s="98">
        <v>35</v>
      </c>
      <c r="O9" s="98"/>
      <c r="P9" s="102"/>
      <c r="Q9" s="103">
        <v>45170</v>
      </c>
      <c r="R9" s="103">
        <v>45596</v>
      </c>
      <c r="S9" s="104">
        <f t="shared" si="1"/>
        <v>14</v>
      </c>
      <c r="T9" s="105">
        <f t="shared" si="0"/>
        <v>30968</v>
      </c>
      <c r="U9" s="98"/>
    </row>
    <row r="10" spans="1:21">
      <c r="A10" s="95" t="s">
        <v>947</v>
      </c>
      <c r="B10" s="95">
        <v>11</v>
      </c>
      <c r="C10" s="98" t="s">
        <v>614</v>
      </c>
      <c r="D10" s="98" t="s">
        <v>845</v>
      </c>
      <c r="E10" s="98" t="s">
        <v>966</v>
      </c>
      <c r="F10" s="98" t="s">
        <v>70</v>
      </c>
      <c r="G10" s="98">
        <v>6500</v>
      </c>
      <c r="H10" s="98">
        <v>8</v>
      </c>
      <c r="I10" s="98">
        <v>0</v>
      </c>
      <c r="J10" s="98"/>
      <c r="K10" s="98"/>
      <c r="L10" s="98"/>
      <c r="M10" s="98">
        <v>485</v>
      </c>
      <c r="N10" s="98">
        <v>35</v>
      </c>
      <c r="O10" s="98"/>
      <c r="P10" s="102"/>
      <c r="Q10" s="103">
        <v>45170</v>
      </c>
      <c r="R10" s="103">
        <v>45596</v>
      </c>
      <c r="S10" s="104">
        <f t="shared" si="1"/>
        <v>14</v>
      </c>
      <c r="T10" s="105">
        <f t="shared" si="0"/>
        <v>80470.8333333333</v>
      </c>
      <c r="U10" s="98"/>
    </row>
    <row r="11" spans="1:21">
      <c r="A11" s="95" t="s">
        <v>947</v>
      </c>
      <c r="B11" s="95">
        <v>12</v>
      </c>
      <c r="C11" s="98" t="s">
        <v>614</v>
      </c>
      <c r="D11" s="96" t="s">
        <v>967</v>
      </c>
      <c r="E11" s="97"/>
      <c r="F11" s="98" t="s">
        <v>74</v>
      </c>
      <c r="G11" s="98">
        <v>2100</v>
      </c>
      <c r="H11" s="98">
        <v>6</v>
      </c>
      <c r="I11" s="98"/>
      <c r="J11" s="98"/>
      <c r="K11" s="98"/>
      <c r="L11" s="98"/>
      <c r="M11" s="98">
        <v>393</v>
      </c>
      <c r="N11" s="98">
        <v>35</v>
      </c>
      <c r="O11" s="98"/>
      <c r="P11" s="98"/>
      <c r="Q11" s="106">
        <v>45170</v>
      </c>
      <c r="R11" s="103">
        <v>45596</v>
      </c>
      <c r="S11" s="104">
        <f t="shared" si="1"/>
        <v>14</v>
      </c>
      <c r="T11" s="105">
        <f t="shared" si="0"/>
        <v>30747.5</v>
      </c>
      <c r="U11" s="98"/>
    </row>
    <row r="12" spans="1:21">
      <c r="A12" s="95" t="s">
        <v>947</v>
      </c>
      <c r="B12" s="95">
        <v>13</v>
      </c>
      <c r="C12" s="98" t="s">
        <v>968</v>
      </c>
      <c r="D12" s="96" t="s">
        <v>969</v>
      </c>
      <c r="E12" s="97"/>
      <c r="F12" s="98" t="s">
        <v>74</v>
      </c>
      <c r="G12" s="98">
        <v>750</v>
      </c>
      <c r="H12" s="98">
        <v>6</v>
      </c>
      <c r="I12" s="98">
        <v>0</v>
      </c>
      <c r="J12" s="98"/>
      <c r="K12" s="98"/>
      <c r="L12" s="98"/>
      <c r="M12" s="98">
        <v>0</v>
      </c>
      <c r="N12" s="98">
        <v>35</v>
      </c>
      <c r="O12" s="98"/>
      <c r="P12" s="102"/>
      <c r="Q12" s="103">
        <v>45170</v>
      </c>
      <c r="R12" s="103">
        <v>45596</v>
      </c>
      <c r="S12" s="104">
        <f t="shared" si="1"/>
        <v>14</v>
      </c>
      <c r="T12" s="105">
        <f t="shared" si="0"/>
        <v>5250</v>
      </c>
      <c r="U12" s="98"/>
    </row>
    <row r="13" spans="1:21">
      <c r="A13" s="95" t="s">
        <v>947</v>
      </c>
      <c r="B13" s="95">
        <v>14</v>
      </c>
      <c r="C13" s="98" t="s">
        <v>970</v>
      </c>
      <c r="D13" s="98" t="s">
        <v>966</v>
      </c>
      <c r="E13" s="98" t="s">
        <v>569</v>
      </c>
      <c r="F13" s="98" t="s">
        <v>70</v>
      </c>
      <c r="G13" s="98">
        <v>0</v>
      </c>
      <c r="H13" s="98">
        <v>8</v>
      </c>
      <c r="I13" s="98">
        <v>0</v>
      </c>
      <c r="J13" s="98"/>
      <c r="K13" s="98"/>
      <c r="L13" s="98"/>
      <c r="M13" s="98">
        <v>207</v>
      </c>
      <c r="N13" s="98">
        <v>35</v>
      </c>
      <c r="O13" s="98"/>
      <c r="P13" s="102"/>
      <c r="Q13" s="103">
        <v>45170</v>
      </c>
      <c r="R13" s="103">
        <v>45596</v>
      </c>
      <c r="S13" s="104">
        <f t="shared" si="1"/>
        <v>14</v>
      </c>
      <c r="T13" s="105">
        <f t="shared" si="0"/>
        <v>8452.5</v>
      </c>
      <c r="U13" s="98"/>
    </row>
    <row r="14" spans="1:21">
      <c r="A14" s="95" t="s">
        <v>947</v>
      </c>
      <c r="B14" s="95">
        <v>15</v>
      </c>
      <c r="C14" s="98" t="s">
        <v>971</v>
      </c>
      <c r="D14" s="98" t="s">
        <v>819</v>
      </c>
      <c r="E14" s="98" t="s">
        <v>972</v>
      </c>
      <c r="F14" s="98" t="s">
        <v>74</v>
      </c>
      <c r="G14" s="98">
        <v>80</v>
      </c>
      <c r="H14" s="98">
        <v>6</v>
      </c>
      <c r="I14" s="98">
        <v>0</v>
      </c>
      <c r="J14" s="98"/>
      <c r="K14" s="98"/>
      <c r="L14" s="98"/>
      <c r="M14" s="98">
        <v>19</v>
      </c>
      <c r="N14" s="98">
        <v>35</v>
      </c>
      <c r="O14" s="98"/>
      <c r="P14" s="102"/>
      <c r="Q14" s="103">
        <v>45170</v>
      </c>
      <c r="R14" s="103">
        <v>45596</v>
      </c>
      <c r="S14" s="104">
        <f t="shared" si="1"/>
        <v>14</v>
      </c>
      <c r="T14" s="105">
        <f t="shared" si="0"/>
        <v>1335.83333333333</v>
      </c>
      <c r="U14" s="98"/>
    </row>
    <row r="15" spans="1:21">
      <c r="A15" s="95" t="s">
        <v>947</v>
      </c>
      <c r="B15" s="95">
        <v>16</v>
      </c>
      <c r="C15" s="98" t="s">
        <v>606</v>
      </c>
      <c r="D15" s="98" t="s">
        <v>973</v>
      </c>
      <c r="E15" s="98" t="s">
        <v>974</v>
      </c>
      <c r="F15" s="98" t="s">
        <v>70</v>
      </c>
      <c r="G15" s="98">
        <v>0</v>
      </c>
      <c r="H15" s="98">
        <v>8</v>
      </c>
      <c r="I15" s="98">
        <v>0</v>
      </c>
      <c r="J15" s="98"/>
      <c r="K15" s="98"/>
      <c r="L15" s="98"/>
      <c r="M15" s="98">
        <v>93</v>
      </c>
      <c r="N15" s="98">
        <v>35</v>
      </c>
      <c r="O15" s="98"/>
      <c r="P15" s="102"/>
      <c r="Q15" s="103">
        <v>45170</v>
      </c>
      <c r="R15" s="103">
        <v>45596</v>
      </c>
      <c r="S15" s="104">
        <f t="shared" si="1"/>
        <v>14</v>
      </c>
      <c r="T15" s="105">
        <f t="shared" si="0"/>
        <v>3797.5</v>
      </c>
      <c r="U15" s="98"/>
    </row>
    <row r="16" spans="1:21">
      <c r="A16" s="95" t="s">
        <v>947</v>
      </c>
      <c r="B16" s="95">
        <v>17</v>
      </c>
      <c r="C16" s="98" t="s">
        <v>975</v>
      </c>
      <c r="D16" s="98" t="s">
        <v>606</v>
      </c>
      <c r="E16" s="98" t="s">
        <v>976</v>
      </c>
      <c r="F16" s="98" t="s">
        <v>70</v>
      </c>
      <c r="G16" s="98">
        <v>2610</v>
      </c>
      <c r="H16" s="98">
        <v>8</v>
      </c>
      <c r="I16" s="98">
        <v>32</v>
      </c>
      <c r="J16" s="98">
        <v>378</v>
      </c>
      <c r="K16" s="98"/>
      <c r="L16" s="98"/>
      <c r="M16" s="98">
        <v>216</v>
      </c>
      <c r="N16" s="98">
        <v>35</v>
      </c>
      <c r="O16" s="98"/>
      <c r="P16" s="102"/>
      <c r="Q16" s="103">
        <v>45170</v>
      </c>
      <c r="R16" s="103">
        <v>45596</v>
      </c>
      <c r="S16" s="104">
        <f t="shared" si="1"/>
        <v>14</v>
      </c>
      <c r="T16" s="105">
        <f t="shared" si="0"/>
        <v>47292</v>
      </c>
      <c r="U16" s="98"/>
    </row>
    <row r="17" spans="1:21">
      <c r="A17" s="95" t="s">
        <v>947</v>
      </c>
      <c r="B17" s="95">
        <v>18</v>
      </c>
      <c r="C17" s="98" t="s">
        <v>977</v>
      </c>
      <c r="D17" s="98" t="s">
        <v>819</v>
      </c>
      <c r="E17" s="98" t="s">
        <v>978</v>
      </c>
      <c r="F17" s="98" t="s">
        <v>74</v>
      </c>
      <c r="G17" s="98">
        <v>580</v>
      </c>
      <c r="H17" s="98">
        <v>6</v>
      </c>
      <c r="I17" s="98">
        <v>70</v>
      </c>
      <c r="J17" s="98">
        <v>378</v>
      </c>
      <c r="K17" s="98"/>
      <c r="L17" s="98"/>
      <c r="M17" s="98">
        <v>23</v>
      </c>
      <c r="N17" s="98">
        <v>35</v>
      </c>
      <c r="O17" s="98"/>
      <c r="P17" s="102"/>
      <c r="Q17" s="103">
        <v>45170</v>
      </c>
      <c r="R17" s="103">
        <v>45596</v>
      </c>
      <c r="S17" s="104">
        <f t="shared" si="1"/>
        <v>14</v>
      </c>
      <c r="T17" s="105">
        <f t="shared" si="0"/>
        <v>35869.1666666667</v>
      </c>
      <c r="U17" s="98"/>
    </row>
    <row r="18" spans="1:21">
      <c r="A18" s="95" t="s">
        <v>947</v>
      </c>
      <c r="B18" s="95">
        <v>20</v>
      </c>
      <c r="C18" s="98" t="s">
        <v>979</v>
      </c>
      <c r="D18" s="98" t="s">
        <v>845</v>
      </c>
      <c r="E18" s="98" t="s">
        <v>971</v>
      </c>
      <c r="F18" s="98" t="s">
        <v>70</v>
      </c>
      <c r="G18" s="98">
        <v>0</v>
      </c>
      <c r="H18" s="98">
        <v>8</v>
      </c>
      <c r="I18" s="98">
        <v>0</v>
      </c>
      <c r="J18" s="98"/>
      <c r="K18" s="98"/>
      <c r="L18" s="98"/>
      <c r="M18" s="98">
        <v>12</v>
      </c>
      <c r="N18" s="98">
        <v>35</v>
      </c>
      <c r="O18" s="98"/>
      <c r="P18" s="102"/>
      <c r="Q18" s="103">
        <v>45170</v>
      </c>
      <c r="R18" s="103">
        <v>45596</v>
      </c>
      <c r="S18" s="104">
        <f t="shared" si="1"/>
        <v>14</v>
      </c>
      <c r="T18" s="105">
        <f t="shared" si="0"/>
        <v>490</v>
      </c>
      <c r="U18" s="98"/>
    </row>
    <row r="19" spans="1:21">
      <c r="A19" s="95" t="s">
        <v>947</v>
      </c>
      <c r="B19" s="95">
        <v>21</v>
      </c>
      <c r="C19" s="98" t="s">
        <v>955</v>
      </c>
      <c r="D19" s="98" t="s">
        <v>978</v>
      </c>
      <c r="E19" s="98" t="s">
        <v>980</v>
      </c>
      <c r="F19" s="98" t="s">
        <v>70</v>
      </c>
      <c r="G19" s="98">
        <v>1400</v>
      </c>
      <c r="H19" s="98">
        <v>8</v>
      </c>
      <c r="I19" s="98">
        <v>0</v>
      </c>
      <c r="J19" s="98"/>
      <c r="K19" s="98"/>
      <c r="L19" s="98"/>
      <c r="M19" s="98">
        <v>52</v>
      </c>
      <c r="N19" s="98">
        <v>35</v>
      </c>
      <c r="O19" s="98"/>
      <c r="P19" s="102"/>
      <c r="Q19" s="103">
        <v>45170</v>
      </c>
      <c r="R19" s="103">
        <v>45596</v>
      </c>
      <c r="S19" s="104">
        <f t="shared" si="1"/>
        <v>14</v>
      </c>
      <c r="T19" s="105">
        <f t="shared" si="0"/>
        <v>15190</v>
      </c>
      <c r="U19" s="98"/>
    </row>
    <row r="20" spans="1:21">
      <c r="A20" s="95" t="s">
        <v>947</v>
      </c>
      <c r="B20" s="95">
        <v>22</v>
      </c>
      <c r="C20" s="98" t="s">
        <v>973</v>
      </c>
      <c r="D20" s="98" t="s">
        <v>981</v>
      </c>
      <c r="E20" s="98" t="s">
        <v>982</v>
      </c>
      <c r="F20" s="98" t="s">
        <v>70</v>
      </c>
      <c r="G20" s="98"/>
      <c r="H20" s="98">
        <v>8</v>
      </c>
      <c r="I20" s="98"/>
      <c r="J20" s="98"/>
      <c r="K20" s="98"/>
      <c r="L20" s="98"/>
      <c r="M20" s="98">
        <v>158</v>
      </c>
      <c r="N20" s="98">
        <v>35</v>
      </c>
      <c r="O20" s="98"/>
      <c r="P20" s="102"/>
      <c r="Q20" s="103">
        <v>45170</v>
      </c>
      <c r="R20" s="103">
        <v>45596</v>
      </c>
      <c r="S20" s="104">
        <f t="shared" si="1"/>
        <v>14</v>
      </c>
      <c r="T20" s="105">
        <f t="shared" si="0"/>
        <v>6451.66666666667</v>
      </c>
      <c r="U20" s="98"/>
    </row>
    <row r="21" spans="1:21">
      <c r="A21" s="95" t="s">
        <v>947</v>
      </c>
      <c r="B21" s="95">
        <v>23</v>
      </c>
      <c r="C21" s="98" t="s">
        <v>983</v>
      </c>
      <c r="D21" s="96" t="s">
        <v>984</v>
      </c>
      <c r="E21" s="97"/>
      <c r="F21" s="98" t="s">
        <v>74</v>
      </c>
      <c r="G21" s="98">
        <v>858</v>
      </c>
      <c r="H21" s="98">
        <v>6</v>
      </c>
      <c r="I21" s="98"/>
      <c r="J21" s="98"/>
      <c r="K21" s="98"/>
      <c r="L21" s="98"/>
      <c r="M21" s="98"/>
      <c r="N21" s="98">
        <v>35</v>
      </c>
      <c r="O21" s="98"/>
      <c r="P21" s="102"/>
      <c r="Q21" s="103">
        <v>45170</v>
      </c>
      <c r="R21" s="103">
        <v>45596</v>
      </c>
      <c r="S21" s="104">
        <f t="shared" si="1"/>
        <v>14</v>
      </c>
      <c r="T21" s="105">
        <f t="shared" si="0"/>
        <v>6006</v>
      </c>
      <c r="U21" s="98"/>
    </row>
    <row r="22" spans="1:21">
      <c r="A22" s="95" t="s">
        <v>947</v>
      </c>
      <c r="B22" s="95">
        <v>26</v>
      </c>
      <c r="C22" s="98" t="s">
        <v>985</v>
      </c>
      <c r="D22" s="96" t="s">
        <v>986</v>
      </c>
      <c r="E22" s="97"/>
      <c r="F22" s="98" t="s">
        <v>70</v>
      </c>
      <c r="G22" s="98">
        <v>9700</v>
      </c>
      <c r="H22" s="98">
        <v>8</v>
      </c>
      <c r="I22" s="98">
        <v>25</v>
      </c>
      <c r="J22" s="98">
        <v>378</v>
      </c>
      <c r="K22" s="98"/>
      <c r="L22" s="98"/>
      <c r="M22" s="98">
        <v>85</v>
      </c>
      <c r="N22" s="98">
        <v>35</v>
      </c>
      <c r="O22" s="98"/>
      <c r="P22" s="102"/>
      <c r="Q22" s="103">
        <v>45170</v>
      </c>
      <c r="R22" s="103">
        <v>45596</v>
      </c>
      <c r="S22" s="104">
        <f t="shared" si="1"/>
        <v>14</v>
      </c>
      <c r="T22" s="105">
        <f t="shared" si="0"/>
        <v>105029.166666667</v>
      </c>
      <c r="U22" s="98"/>
    </row>
    <row r="23" ht="37.5" spans="1:21">
      <c r="A23" s="95" t="s">
        <v>947</v>
      </c>
      <c r="B23" s="95">
        <v>30</v>
      </c>
      <c r="C23" s="98" t="s">
        <v>987</v>
      </c>
      <c r="D23" s="96" t="s">
        <v>987</v>
      </c>
      <c r="E23" s="97"/>
      <c r="F23" s="98" t="s">
        <v>70</v>
      </c>
      <c r="G23" s="98">
        <v>1886</v>
      </c>
      <c r="H23" s="98">
        <v>8</v>
      </c>
      <c r="I23" s="98">
        <v>0</v>
      </c>
      <c r="J23" s="98"/>
      <c r="K23" s="98"/>
      <c r="L23" s="98"/>
      <c r="M23" s="98">
        <v>0</v>
      </c>
      <c r="N23" s="98">
        <v>35</v>
      </c>
      <c r="O23" s="98"/>
      <c r="P23" s="102"/>
      <c r="Q23" s="103">
        <v>45170</v>
      </c>
      <c r="R23" s="103">
        <v>45596</v>
      </c>
      <c r="S23" s="104">
        <f t="shared" si="1"/>
        <v>14</v>
      </c>
      <c r="T23" s="105">
        <f t="shared" si="0"/>
        <v>17602.6666666667</v>
      </c>
      <c r="U23" s="98"/>
    </row>
    <row r="24" spans="1:21">
      <c r="A24" s="95" t="s">
        <v>947</v>
      </c>
      <c r="B24" s="95">
        <v>35</v>
      </c>
      <c r="C24" s="98" t="s">
        <v>988</v>
      </c>
      <c r="D24" s="98" t="s">
        <v>606</v>
      </c>
      <c r="E24" s="98" t="s">
        <v>989</v>
      </c>
      <c r="F24" s="98" t="s">
        <v>70</v>
      </c>
      <c r="G24" s="98">
        <v>0</v>
      </c>
      <c r="H24" s="98">
        <v>8</v>
      </c>
      <c r="I24" s="98">
        <v>0</v>
      </c>
      <c r="J24" s="98"/>
      <c r="K24" s="98"/>
      <c r="L24" s="98"/>
      <c r="M24" s="98">
        <v>170</v>
      </c>
      <c r="N24" s="98">
        <v>35</v>
      </c>
      <c r="O24" s="98"/>
      <c r="P24" s="102"/>
      <c r="Q24" s="103">
        <v>45170</v>
      </c>
      <c r="R24" s="103">
        <v>45596</v>
      </c>
      <c r="S24" s="104">
        <f t="shared" si="1"/>
        <v>14</v>
      </c>
      <c r="T24" s="105">
        <f t="shared" si="0"/>
        <v>6941.66666666667</v>
      </c>
      <c r="U24" s="98"/>
    </row>
    <row r="25" spans="1:21">
      <c r="A25" s="95" t="s">
        <v>947</v>
      </c>
      <c r="B25" s="95">
        <v>36</v>
      </c>
      <c r="C25" s="98" t="s">
        <v>989</v>
      </c>
      <c r="D25" s="98" t="s">
        <v>573</v>
      </c>
      <c r="E25" s="98" t="s">
        <v>569</v>
      </c>
      <c r="F25" s="98" t="s">
        <v>70</v>
      </c>
      <c r="G25" s="98">
        <v>7995</v>
      </c>
      <c r="H25" s="98">
        <v>8</v>
      </c>
      <c r="I25" s="98">
        <v>0</v>
      </c>
      <c r="J25" s="98"/>
      <c r="K25" s="98"/>
      <c r="L25" s="98"/>
      <c r="M25" s="98">
        <v>182</v>
      </c>
      <c r="N25" s="98">
        <v>35</v>
      </c>
      <c r="O25" s="98"/>
      <c r="P25" s="102"/>
      <c r="Q25" s="103">
        <v>45170</v>
      </c>
      <c r="R25" s="103">
        <v>45596</v>
      </c>
      <c r="S25" s="104">
        <f t="shared" si="1"/>
        <v>14</v>
      </c>
      <c r="T25" s="105">
        <f t="shared" si="0"/>
        <v>82051.6666666667</v>
      </c>
      <c r="U25" s="98"/>
    </row>
    <row r="26" spans="1:21">
      <c r="A26" s="95" t="s">
        <v>947</v>
      </c>
      <c r="B26" s="95">
        <v>46</v>
      </c>
      <c r="C26" s="98" t="s">
        <v>990</v>
      </c>
      <c r="D26" s="96" t="s">
        <v>991</v>
      </c>
      <c r="E26" s="97"/>
      <c r="F26" s="98" t="s">
        <v>70</v>
      </c>
      <c r="G26" s="98">
        <v>1354</v>
      </c>
      <c r="H26" s="98">
        <v>8</v>
      </c>
      <c r="I26" s="98">
        <v>0</v>
      </c>
      <c r="J26" s="98"/>
      <c r="K26" s="98"/>
      <c r="L26" s="98"/>
      <c r="M26" s="98">
        <v>0</v>
      </c>
      <c r="N26" s="98">
        <v>35</v>
      </c>
      <c r="O26" s="98"/>
      <c r="P26" s="102"/>
      <c r="Q26" s="103">
        <v>45170</v>
      </c>
      <c r="R26" s="103">
        <v>45596</v>
      </c>
      <c r="S26" s="104">
        <f t="shared" si="1"/>
        <v>14</v>
      </c>
      <c r="T26" s="105">
        <f t="shared" si="0"/>
        <v>12637.3333333333</v>
      </c>
      <c r="U26" s="98"/>
    </row>
    <row r="27" spans="1:21">
      <c r="A27" s="95" t="s">
        <v>947</v>
      </c>
      <c r="B27" s="95">
        <v>47</v>
      </c>
      <c r="C27" s="98" t="s">
        <v>992</v>
      </c>
      <c r="D27" s="98"/>
      <c r="E27" s="98"/>
      <c r="F27" s="98" t="s">
        <v>70</v>
      </c>
      <c r="G27" s="98">
        <v>18500</v>
      </c>
      <c r="H27" s="98">
        <v>8</v>
      </c>
      <c r="I27" s="98">
        <v>0</v>
      </c>
      <c r="J27" s="98"/>
      <c r="K27" s="98"/>
      <c r="L27" s="98"/>
      <c r="M27" s="98">
        <v>58</v>
      </c>
      <c r="N27" s="98">
        <v>35</v>
      </c>
      <c r="O27" s="98"/>
      <c r="P27" s="98"/>
      <c r="Q27" s="103">
        <v>45170</v>
      </c>
      <c r="R27" s="103">
        <v>45596</v>
      </c>
      <c r="S27" s="104">
        <f t="shared" si="1"/>
        <v>14</v>
      </c>
      <c r="T27" s="105">
        <f t="shared" si="0"/>
        <v>175035</v>
      </c>
      <c r="U27" s="98"/>
    </row>
    <row r="28" spans="1:21">
      <c r="A28" s="95" t="s">
        <v>947</v>
      </c>
      <c r="B28" s="95">
        <v>49</v>
      </c>
      <c r="C28" s="98" t="s">
        <v>993</v>
      </c>
      <c r="D28" s="98"/>
      <c r="E28" s="98"/>
      <c r="F28" s="98" t="s">
        <v>70</v>
      </c>
      <c r="G28" s="98">
        <v>6203</v>
      </c>
      <c r="H28" s="98">
        <v>8</v>
      </c>
      <c r="I28" s="98">
        <v>0</v>
      </c>
      <c r="J28" s="98"/>
      <c r="K28" s="98"/>
      <c r="L28" s="98"/>
      <c r="M28" s="98">
        <v>115</v>
      </c>
      <c r="N28" s="98">
        <v>35</v>
      </c>
      <c r="O28" s="98"/>
      <c r="P28" s="102"/>
      <c r="Q28" s="103">
        <v>45170</v>
      </c>
      <c r="R28" s="103">
        <v>45596</v>
      </c>
      <c r="S28" s="104">
        <f t="shared" si="1"/>
        <v>14</v>
      </c>
      <c r="T28" s="105">
        <f t="shared" si="0"/>
        <v>62590.5</v>
      </c>
      <c r="U28" s="98"/>
    </row>
    <row r="29" spans="1:21">
      <c r="A29" s="95" t="s">
        <v>947</v>
      </c>
      <c r="B29" s="95">
        <v>50</v>
      </c>
      <c r="C29" s="98" t="s">
        <v>994</v>
      </c>
      <c r="D29" s="96" t="s">
        <v>995</v>
      </c>
      <c r="E29" s="97"/>
      <c r="F29" s="98" t="s">
        <v>70</v>
      </c>
      <c r="G29" s="98">
        <v>3219</v>
      </c>
      <c r="H29" s="98">
        <v>8</v>
      </c>
      <c r="I29" s="98">
        <v>0</v>
      </c>
      <c r="J29" s="98"/>
      <c r="K29" s="98"/>
      <c r="L29" s="98"/>
      <c r="M29" s="98">
        <v>0</v>
      </c>
      <c r="N29" s="98">
        <v>35</v>
      </c>
      <c r="O29" s="98"/>
      <c r="P29" s="102"/>
      <c r="Q29" s="103">
        <v>45170</v>
      </c>
      <c r="R29" s="103">
        <v>45596</v>
      </c>
      <c r="S29" s="104">
        <f t="shared" si="1"/>
        <v>14</v>
      </c>
      <c r="T29" s="105">
        <f t="shared" si="0"/>
        <v>30044</v>
      </c>
      <c r="U29" s="98"/>
    </row>
    <row r="30" ht="37.5" spans="1:21">
      <c r="A30" s="95" t="s">
        <v>947</v>
      </c>
      <c r="B30" s="95">
        <v>54</v>
      </c>
      <c r="C30" s="98" t="s">
        <v>996</v>
      </c>
      <c r="D30" s="96" t="s">
        <v>997</v>
      </c>
      <c r="E30" s="97"/>
      <c r="F30" s="98" t="s">
        <v>74</v>
      </c>
      <c r="G30" s="98">
        <v>630</v>
      </c>
      <c r="H30" s="98">
        <v>6</v>
      </c>
      <c r="I30" s="98"/>
      <c r="J30" s="98"/>
      <c r="K30" s="98"/>
      <c r="L30" s="98"/>
      <c r="M30" s="98"/>
      <c r="N30" s="98"/>
      <c r="O30" s="98"/>
      <c r="P30" s="102"/>
      <c r="Q30" s="103">
        <v>45170</v>
      </c>
      <c r="R30" s="103">
        <v>45596</v>
      </c>
      <c r="S30" s="104">
        <f t="shared" si="1"/>
        <v>14</v>
      </c>
      <c r="T30" s="105">
        <f t="shared" si="0"/>
        <v>4410</v>
      </c>
      <c r="U30" s="98"/>
    </row>
    <row r="31" spans="1:21">
      <c r="A31" s="95" t="s">
        <v>947</v>
      </c>
      <c r="B31" s="95">
        <v>55</v>
      </c>
      <c r="C31" s="98" t="s">
        <v>998</v>
      </c>
      <c r="D31" s="96" t="s">
        <v>999</v>
      </c>
      <c r="E31" s="97"/>
      <c r="F31" s="98" t="s">
        <v>70</v>
      </c>
      <c r="G31" s="98">
        <v>15297</v>
      </c>
      <c r="H31" s="98">
        <v>8</v>
      </c>
      <c r="I31" s="98"/>
      <c r="J31" s="98"/>
      <c r="K31" s="98"/>
      <c r="L31" s="98"/>
      <c r="M31" s="98"/>
      <c r="N31" s="98"/>
      <c r="O31" s="98"/>
      <c r="P31" s="98"/>
      <c r="Q31" s="106">
        <v>44866</v>
      </c>
      <c r="R31" s="103">
        <v>45596</v>
      </c>
      <c r="S31" s="104">
        <f t="shared" si="1"/>
        <v>24</v>
      </c>
      <c r="T31" s="105">
        <f t="shared" si="0"/>
        <v>244752</v>
      </c>
      <c r="U31" s="98"/>
    </row>
    <row r="32" spans="1:21">
      <c r="A32" s="95" t="s">
        <v>947</v>
      </c>
      <c r="B32" s="95">
        <v>56</v>
      </c>
      <c r="C32" s="98" t="s">
        <v>1000</v>
      </c>
      <c r="D32" s="96" t="s">
        <v>1001</v>
      </c>
      <c r="E32" s="97"/>
      <c r="F32" s="98" t="s">
        <v>70</v>
      </c>
      <c r="G32" s="98">
        <v>17543</v>
      </c>
      <c r="H32" s="98">
        <v>8</v>
      </c>
      <c r="I32" s="98"/>
      <c r="J32" s="98"/>
      <c r="K32" s="98"/>
      <c r="L32" s="98"/>
      <c r="M32" s="98"/>
      <c r="N32" s="98"/>
      <c r="O32" s="98"/>
      <c r="P32" s="98"/>
      <c r="Q32" s="106">
        <v>44866</v>
      </c>
      <c r="R32" s="103">
        <v>45596</v>
      </c>
      <c r="S32" s="104">
        <f t="shared" si="1"/>
        <v>24</v>
      </c>
      <c r="T32" s="105">
        <f t="shared" si="0"/>
        <v>280688</v>
      </c>
      <c r="U32" s="98"/>
    </row>
    <row r="33" spans="1:21">
      <c r="A33" s="95" t="s">
        <v>947</v>
      </c>
      <c r="B33" s="95">
        <v>57</v>
      </c>
      <c r="C33" s="98" t="s">
        <v>1002</v>
      </c>
      <c r="D33" s="96" t="s">
        <v>1003</v>
      </c>
      <c r="E33" s="97"/>
      <c r="F33" s="98" t="s">
        <v>70</v>
      </c>
      <c r="G33" s="98">
        <v>30000</v>
      </c>
      <c r="H33" s="98">
        <v>8</v>
      </c>
      <c r="I33" s="98"/>
      <c r="J33" s="98"/>
      <c r="K33" s="98"/>
      <c r="L33" s="98"/>
      <c r="M33" s="98"/>
      <c r="N33" s="98"/>
      <c r="O33" s="98"/>
      <c r="P33" s="98"/>
      <c r="Q33" s="106">
        <v>44866</v>
      </c>
      <c r="R33" s="103">
        <v>45596</v>
      </c>
      <c r="S33" s="104">
        <f t="shared" si="1"/>
        <v>24</v>
      </c>
      <c r="T33" s="105">
        <f t="shared" si="0"/>
        <v>480000</v>
      </c>
      <c r="U33" s="98"/>
    </row>
    <row r="34" spans="1:21">
      <c r="A34" s="95" t="s">
        <v>947</v>
      </c>
      <c r="B34" s="95">
        <v>60</v>
      </c>
      <c r="C34" s="98" t="s">
        <v>1004</v>
      </c>
      <c r="D34" s="98" t="s">
        <v>1005</v>
      </c>
      <c r="E34" s="98"/>
      <c r="F34" s="98" t="s">
        <v>70</v>
      </c>
      <c r="G34" s="98">
        <v>4501</v>
      </c>
      <c r="H34" s="98">
        <v>8</v>
      </c>
      <c r="I34" s="98">
        <v>140</v>
      </c>
      <c r="J34" s="98">
        <v>378</v>
      </c>
      <c r="K34" s="98"/>
      <c r="L34" s="98"/>
      <c r="M34" s="98">
        <v>16</v>
      </c>
      <c r="N34" s="98">
        <v>35</v>
      </c>
      <c r="O34" s="95"/>
      <c r="P34" s="101"/>
      <c r="Q34" s="103">
        <v>45170</v>
      </c>
      <c r="R34" s="103">
        <v>45596</v>
      </c>
      <c r="S34" s="104">
        <f t="shared" si="1"/>
        <v>14</v>
      </c>
      <c r="T34" s="105">
        <f t="shared" si="0"/>
        <v>104402.666666667</v>
      </c>
      <c r="U34" s="98"/>
    </row>
    <row r="35" spans="1:21">
      <c r="A35" s="95" t="s">
        <v>947</v>
      </c>
      <c r="B35" s="95">
        <v>61</v>
      </c>
      <c r="C35" s="98" t="s">
        <v>617</v>
      </c>
      <c r="D35" s="98" t="s">
        <v>1006</v>
      </c>
      <c r="E35" s="98" t="s">
        <v>1007</v>
      </c>
      <c r="F35" s="98" t="s">
        <v>70</v>
      </c>
      <c r="G35" s="98">
        <v>31700</v>
      </c>
      <c r="H35" s="98">
        <v>8</v>
      </c>
      <c r="I35" s="98"/>
      <c r="J35" s="98"/>
      <c r="K35" s="98"/>
      <c r="L35" s="98"/>
      <c r="M35" s="95"/>
      <c r="N35" s="95"/>
      <c r="O35" s="95"/>
      <c r="P35" s="101"/>
      <c r="Q35" s="103">
        <v>45170</v>
      </c>
      <c r="R35" s="103">
        <v>45596</v>
      </c>
      <c r="S35" s="104">
        <f t="shared" ref="S35:S67" si="2">DATEDIF(Q35,R35,"m")+1</f>
        <v>14</v>
      </c>
      <c r="T35" s="105">
        <f t="shared" si="0"/>
        <v>295866.666666667</v>
      </c>
      <c r="U35" s="98"/>
    </row>
    <row r="36" ht="37.5" spans="1:21">
      <c r="A36" s="95" t="s">
        <v>947</v>
      </c>
      <c r="B36" s="95">
        <v>62</v>
      </c>
      <c r="C36" s="98" t="s">
        <v>1008</v>
      </c>
      <c r="D36" s="98" t="s">
        <v>1009</v>
      </c>
      <c r="E36" s="98"/>
      <c r="F36" s="98" t="s">
        <v>74</v>
      </c>
      <c r="G36" s="98">
        <v>6200</v>
      </c>
      <c r="H36" s="98">
        <v>6</v>
      </c>
      <c r="I36" s="98"/>
      <c r="J36" s="98"/>
      <c r="K36" s="98"/>
      <c r="L36" s="98"/>
      <c r="M36" s="98">
        <v>220</v>
      </c>
      <c r="N36" s="98">
        <v>35</v>
      </c>
      <c r="O36" s="95"/>
      <c r="P36" s="95"/>
      <c r="Q36" s="106">
        <v>45170</v>
      </c>
      <c r="R36" s="103">
        <v>45596</v>
      </c>
      <c r="S36" s="104">
        <f t="shared" si="2"/>
        <v>14</v>
      </c>
      <c r="T36" s="105">
        <f t="shared" si="0"/>
        <v>52383.3333333333</v>
      </c>
      <c r="U36" s="98"/>
    </row>
    <row r="37" s="94" customFormat="1" ht="37.5" spans="1:21">
      <c r="A37" s="95" t="s">
        <v>947</v>
      </c>
      <c r="B37" s="95">
        <v>63</v>
      </c>
      <c r="C37" s="98" t="s">
        <v>1010</v>
      </c>
      <c r="D37" s="98" t="s">
        <v>1011</v>
      </c>
      <c r="E37" s="98"/>
      <c r="F37" s="98" t="s">
        <v>70</v>
      </c>
      <c r="G37" s="98">
        <v>22950</v>
      </c>
      <c r="H37" s="98">
        <v>8</v>
      </c>
      <c r="I37" s="98">
        <v>520</v>
      </c>
      <c r="J37" s="98">
        <v>378</v>
      </c>
      <c r="K37" s="98"/>
      <c r="L37" s="98"/>
      <c r="M37" s="95"/>
      <c r="N37" s="95"/>
      <c r="O37" s="95"/>
      <c r="P37" s="95"/>
      <c r="Q37" s="106">
        <v>45170</v>
      </c>
      <c r="R37" s="103">
        <v>45596</v>
      </c>
      <c r="S37" s="104">
        <f t="shared" si="2"/>
        <v>14</v>
      </c>
      <c r="T37" s="105">
        <f t="shared" si="0"/>
        <v>443520</v>
      </c>
      <c r="U37" s="98"/>
    </row>
    <row r="38" spans="1:21">
      <c r="A38" s="95" t="s">
        <v>947</v>
      </c>
      <c r="B38" s="95">
        <v>64</v>
      </c>
      <c r="C38" s="98" t="s">
        <v>1012</v>
      </c>
      <c r="D38" s="98" t="s">
        <v>981</v>
      </c>
      <c r="E38" s="98" t="s">
        <v>617</v>
      </c>
      <c r="F38" s="98" t="s">
        <v>74</v>
      </c>
      <c r="G38" s="98">
        <v>300</v>
      </c>
      <c r="H38" s="98">
        <v>6</v>
      </c>
      <c r="I38" s="98">
        <v>30</v>
      </c>
      <c r="J38" s="98">
        <v>378</v>
      </c>
      <c r="K38" s="98"/>
      <c r="L38" s="98"/>
      <c r="M38" s="98">
        <v>435</v>
      </c>
      <c r="N38" s="98">
        <v>35</v>
      </c>
      <c r="O38" s="95"/>
      <c r="P38" s="95"/>
      <c r="Q38" s="106">
        <v>44866</v>
      </c>
      <c r="R38" s="103">
        <v>45596</v>
      </c>
      <c r="S38" s="104">
        <f t="shared" si="2"/>
        <v>24</v>
      </c>
      <c r="T38" s="105">
        <f t="shared" si="0"/>
        <v>56730</v>
      </c>
      <c r="U38" s="98"/>
    </row>
    <row r="39" ht="37.5" spans="1:21">
      <c r="A39" s="95" t="s">
        <v>947</v>
      </c>
      <c r="B39" s="95">
        <v>65</v>
      </c>
      <c r="C39" s="98" t="s">
        <v>845</v>
      </c>
      <c r="D39" s="98" t="s">
        <v>1013</v>
      </c>
      <c r="E39" s="98"/>
      <c r="F39" s="98" t="s">
        <v>74</v>
      </c>
      <c r="G39" s="98">
        <v>8110</v>
      </c>
      <c r="H39" s="98">
        <v>6</v>
      </c>
      <c r="I39" s="98"/>
      <c r="J39" s="98"/>
      <c r="K39" s="98"/>
      <c r="L39" s="98"/>
      <c r="M39" s="98">
        <v>991</v>
      </c>
      <c r="N39" s="98">
        <v>35</v>
      </c>
      <c r="O39" s="95"/>
      <c r="P39" s="95"/>
      <c r="Q39" s="106">
        <v>44866</v>
      </c>
      <c r="R39" s="103">
        <v>45596</v>
      </c>
      <c r="S39" s="104">
        <f t="shared" si="2"/>
        <v>24</v>
      </c>
      <c r="T39" s="105">
        <f t="shared" si="0"/>
        <v>166690</v>
      </c>
      <c r="U39" s="98"/>
    </row>
    <row r="40" spans="1:21">
      <c r="A40" s="95" t="s">
        <v>947</v>
      </c>
      <c r="B40" s="95">
        <v>66</v>
      </c>
      <c r="C40" s="98" t="s">
        <v>974</v>
      </c>
      <c r="D40" s="98" t="s">
        <v>361</v>
      </c>
      <c r="E40" s="98" t="s">
        <v>883</v>
      </c>
      <c r="F40" s="98" t="s">
        <v>70</v>
      </c>
      <c r="G40" s="98">
        <v>50728.9</v>
      </c>
      <c r="H40" s="98">
        <v>8</v>
      </c>
      <c r="I40" s="98"/>
      <c r="J40" s="98"/>
      <c r="K40" s="98"/>
      <c r="L40" s="98"/>
      <c r="M40" s="98">
        <v>488</v>
      </c>
      <c r="N40" s="98">
        <v>35</v>
      </c>
      <c r="O40" s="95"/>
      <c r="P40" s="101"/>
      <c r="Q40" s="103">
        <v>45170</v>
      </c>
      <c r="R40" s="103">
        <v>45596</v>
      </c>
      <c r="S40" s="104">
        <f t="shared" si="2"/>
        <v>14</v>
      </c>
      <c r="T40" s="105">
        <f t="shared" si="0"/>
        <v>493396.4</v>
      </c>
      <c r="U40" s="98"/>
    </row>
    <row r="41" spans="1:21">
      <c r="A41" s="46" t="s">
        <v>947</v>
      </c>
      <c r="B41" s="46">
        <v>67</v>
      </c>
      <c r="C41" s="48" t="s">
        <v>1014</v>
      </c>
      <c r="D41" s="48" t="s">
        <v>369</v>
      </c>
      <c r="E41" s="48" t="s">
        <v>606</v>
      </c>
      <c r="F41" s="48" t="s">
        <v>70</v>
      </c>
      <c r="G41" s="48"/>
      <c r="H41" s="48"/>
      <c r="I41" s="48"/>
      <c r="J41" s="48"/>
      <c r="K41" s="48"/>
      <c r="L41" s="48"/>
      <c r="M41" s="48">
        <v>229</v>
      </c>
      <c r="N41" s="48">
        <v>35</v>
      </c>
      <c r="O41" s="48"/>
      <c r="P41" s="48"/>
      <c r="Q41" s="106">
        <v>44866</v>
      </c>
      <c r="R41" s="103">
        <v>45596</v>
      </c>
      <c r="S41" s="104">
        <f t="shared" si="2"/>
        <v>24</v>
      </c>
      <c r="T41" s="105">
        <f t="shared" si="0"/>
        <v>16030</v>
      </c>
      <c r="U41" s="48"/>
    </row>
    <row r="42" ht="37.5" spans="1:21">
      <c r="A42" s="46" t="s">
        <v>947</v>
      </c>
      <c r="B42" s="46">
        <v>68</v>
      </c>
      <c r="C42" s="48" t="s">
        <v>1015</v>
      </c>
      <c r="D42" s="48" t="s">
        <v>1016</v>
      </c>
      <c r="E42" s="48" t="s">
        <v>974</v>
      </c>
      <c r="F42" s="48" t="s">
        <v>74</v>
      </c>
      <c r="G42" s="48"/>
      <c r="H42" s="48"/>
      <c r="I42" s="48"/>
      <c r="J42" s="48"/>
      <c r="K42" s="48"/>
      <c r="L42" s="48"/>
      <c r="M42" s="48">
        <v>83</v>
      </c>
      <c r="N42" s="48">
        <v>35</v>
      </c>
      <c r="O42" s="48"/>
      <c r="P42" s="48"/>
      <c r="Q42" s="106">
        <v>44866</v>
      </c>
      <c r="R42" s="103">
        <v>45596</v>
      </c>
      <c r="S42" s="104">
        <f t="shared" si="2"/>
        <v>24</v>
      </c>
      <c r="T42" s="105">
        <f t="shared" si="0"/>
        <v>5810</v>
      </c>
      <c r="U42" s="48"/>
    </row>
    <row r="43" spans="1:21">
      <c r="A43" s="46" t="s">
        <v>947</v>
      </c>
      <c r="B43" s="46">
        <v>69</v>
      </c>
      <c r="C43" s="48" t="s">
        <v>1017</v>
      </c>
      <c r="D43" s="48" t="s">
        <v>606</v>
      </c>
      <c r="E43" s="48" t="s">
        <v>981</v>
      </c>
      <c r="F43" s="48" t="s">
        <v>70</v>
      </c>
      <c r="G43" s="48"/>
      <c r="H43" s="48"/>
      <c r="I43" s="48"/>
      <c r="J43" s="48"/>
      <c r="K43" s="48"/>
      <c r="L43" s="48"/>
      <c r="M43" s="48">
        <v>107</v>
      </c>
      <c r="N43" s="48">
        <v>35</v>
      </c>
      <c r="O43" s="48"/>
      <c r="P43" s="48"/>
      <c r="Q43" s="106">
        <v>44866</v>
      </c>
      <c r="R43" s="103">
        <v>45596</v>
      </c>
      <c r="S43" s="104">
        <f t="shared" si="2"/>
        <v>24</v>
      </c>
      <c r="T43" s="105">
        <f t="shared" si="0"/>
        <v>7490</v>
      </c>
      <c r="U43" s="48"/>
    </row>
    <row r="44" spans="1:21">
      <c r="A44" s="46" t="s">
        <v>947</v>
      </c>
      <c r="B44" s="46">
        <v>70</v>
      </c>
      <c r="C44" s="48" t="s">
        <v>1018</v>
      </c>
      <c r="D44" s="48" t="s">
        <v>606</v>
      </c>
      <c r="E44" s="48" t="s">
        <v>981</v>
      </c>
      <c r="F44" s="48" t="s">
        <v>70</v>
      </c>
      <c r="G44" s="48"/>
      <c r="H44" s="48"/>
      <c r="I44" s="48"/>
      <c r="J44" s="48"/>
      <c r="K44" s="48"/>
      <c r="L44" s="48"/>
      <c r="M44" s="48">
        <v>82</v>
      </c>
      <c r="N44" s="48">
        <v>35</v>
      </c>
      <c r="O44" s="48"/>
      <c r="P44" s="48"/>
      <c r="Q44" s="106">
        <v>44866</v>
      </c>
      <c r="R44" s="103">
        <v>45596</v>
      </c>
      <c r="S44" s="104">
        <f t="shared" si="2"/>
        <v>24</v>
      </c>
      <c r="T44" s="105">
        <f t="shared" si="0"/>
        <v>5740</v>
      </c>
      <c r="U44" s="48"/>
    </row>
    <row r="45" spans="1:21">
      <c r="A45" s="46" t="s">
        <v>947</v>
      </c>
      <c r="B45" s="46">
        <v>71</v>
      </c>
      <c r="C45" s="48" t="s">
        <v>1019</v>
      </c>
      <c r="D45" s="48" t="s">
        <v>614</v>
      </c>
      <c r="E45" s="48" t="s">
        <v>606</v>
      </c>
      <c r="F45" s="48" t="s">
        <v>70</v>
      </c>
      <c r="G45" s="48"/>
      <c r="H45" s="48"/>
      <c r="I45" s="48"/>
      <c r="J45" s="48"/>
      <c r="K45" s="48"/>
      <c r="L45" s="48"/>
      <c r="M45" s="48">
        <v>124</v>
      </c>
      <c r="N45" s="48">
        <v>35</v>
      </c>
      <c r="O45" s="48"/>
      <c r="P45" s="48"/>
      <c r="Q45" s="106">
        <v>44866</v>
      </c>
      <c r="R45" s="103">
        <v>45596</v>
      </c>
      <c r="S45" s="104">
        <f t="shared" si="2"/>
        <v>24</v>
      </c>
      <c r="T45" s="105">
        <f t="shared" si="0"/>
        <v>8680</v>
      </c>
      <c r="U45" s="48"/>
    </row>
    <row r="46" spans="1:21">
      <c r="A46" s="95" t="s">
        <v>947</v>
      </c>
      <c r="B46" s="95">
        <v>72</v>
      </c>
      <c r="C46" s="98" t="s">
        <v>1020</v>
      </c>
      <c r="D46" s="98" t="s">
        <v>1021</v>
      </c>
      <c r="E46" s="98"/>
      <c r="F46" s="98" t="s">
        <v>70</v>
      </c>
      <c r="G46" s="98">
        <v>11242</v>
      </c>
      <c r="H46" s="98">
        <v>8</v>
      </c>
      <c r="I46" s="98"/>
      <c r="J46" s="98"/>
      <c r="K46" s="98"/>
      <c r="L46" s="98"/>
      <c r="M46" s="98"/>
      <c r="N46" s="98"/>
      <c r="O46" s="98"/>
      <c r="P46" s="98"/>
      <c r="Q46" s="106">
        <v>44866</v>
      </c>
      <c r="R46" s="103">
        <v>45596</v>
      </c>
      <c r="S46" s="104">
        <f t="shared" si="2"/>
        <v>24</v>
      </c>
      <c r="T46" s="105">
        <f t="shared" si="0"/>
        <v>179872</v>
      </c>
      <c r="U46" s="98"/>
    </row>
    <row r="47" spans="1:21">
      <c r="A47" s="95" t="s">
        <v>947</v>
      </c>
      <c r="B47" s="95">
        <v>73</v>
      </c>
      <c r="C47" s="98" t="s">
        <v>676</v>
      </c>
      <c r="D47" s="98" t="s">
        <v>677</v>
      </c>
      <c r="E47" s="98"/>
      <c r="F47" s="98" t="s">
        <v>70</v>
      </c>
      <c r="G47" s="98">
        <v>9771</v>
      </c>
      <c r="H47" s="98">
        <v>8</v>
      </c>
      <c r="I47" s="98"/>
      <c r="J47" s="98"/>
      <c r="K47" s="98"/>
      <c r="L47" s="98"/>
      <c r="M47" s="98"/>
      <c r="N47" s="98"/>
      <c r="O47" s="98"/>
      <c r="P47" s="98"/>
      <c r="Q47" s="106">
        <v>44866</v>
      </c>
      <c r="R47" s="103">
        <v>45596</v>
      </c>
      <c r="S47" s="104">
        <f t="shared" si="2"/>
        <v>24</v>
      </c>
      <c r="T47" s="105">
        <f t="shared" si="0"/>
        <v>156336</v>
      </c>
      <c r="U47" s="98"/>
    </row>
    <row r="48" spans="1:21">
      <c r="A48" s="95" t="s">
        <v>947</v>
      </c>
      <c r="B48" s="95">
        <v>74</v>
      </c>
      <c r="C48" s="98" t="s">
        <v>1022</v>
      </c>
      <c r="D48" s="98" t="s">
        <v>617</v>
      </c>
      <c r="E48" s="98" t="s">
        <v>614</v>
      </c>
      <c r="F48" s="98" t="s">
        <v>70</v>
      </c>
      <c r="G48" s="98">
        <v>10363</v>
      </c>
      <c r="H48" s="98">
        <v>8</v>
      </c>
      <c r="I48" s="98"/>
      <c r="J48" s="98"/>
      <c r="K48" s="98"/>
      <c r="L48" s="98"/>
      <c r="M48" s="98"/>
      <c r="N48" s="98"/>
      <c r="O48" s="98"/>
      <c r="P48" s="98"/>
      <c r="Q48" s="106">
        <v>44866</v>
      </c>
      <c r="R48" s="103">
        <v>45596</v>
      </c>
      <c r="S48" s="104">
        <f t="shared" si="2"/>
        <v>24</v>
      </c>
      <c r="T48" s="105">
        <f t="shared" si="0"/>
        <v>165808</v>
      </c>
      <c r="U48" s="98"/>
    </row>
    <row r="49" spans="1:21">
      <c r="A49" s="95" t="s">
        <v>947</v>
      </c>
      <c r="B49" s="95">
        <v>75</v>
      </c>
      <c r="C49" s="98" t="s">
        <v>1023</v>
      </c>
      <c r="D49" s="98" t="s">
        <v>614</v>
      </c>
      <c r="E49" s="98" t="s">
        <v>615</v>
      </c>
      <c r="F49" s="98" t="s">
        <v>70</v>
      </c>
      <c r="G49" s="98">
        <v>25948</v>
      </c>
      <c r="H49" s="98">
        <v>8</v>
      </c>
      <c r="I49" s="98"/>
      <c r="J49" s="98"/>
      <c r="K49" s="98"/>
      <c r="L49" s="98"/>
      <c r="M49" s="98"/>
      <c r="N49" s="98"/>
      <c r="O49" s="98"/>
      <c r="P49" s="98"/>
      <c r="Q49" s="106">
        <v>44866</v>
      </c>
      <c r="R49" s="103">
        <v>45596</v>
      </c>
      <c r="S49" s="104">
        <f t="shared" si="2"/>
        <v>24</v>
      </c>
      <c r="T49" s="105">
        <f t="shared" si="0"/>
        <v>415168</v>
      </c>
      <c r="U49" s="98"/>
    </row>
    <row r="50" spans="1:21">
      <c r="A50" s="95" t="s">
        <v>947</v>
      </c>
      <c r="B50" s="95">
        <v>77</v>
      </c>
      <c r="C50" s="98" t="s">
        <v>1024</v>
      </c>
      <c r="D50" s="98" t="s">
        <v>973</v>
      </c>
      <c r="E50" s="98" t="s">
        <v>974</v>
      </c>
      <c r="F50" s="98" t="s">
        <v>70</v>
      </c>
      <c r="G50" s="98">
        <v>1500</v>
      </c>
      <c r="H50" s="98">
        <v>8</v>
      </c>
      <c r="I50" s="98"/>
      <c r="J50" s="98"/>
      <c r="K50" s="98"/>
      <c r="L50" s="98"/>
      <c r="M50" s="98"/>
      <c r="N50" s="98"/>
      <c r="O50" s="98"/>
      <c r="P50" s="98"/>
      <c r="Q50" s="106">
        <v>44866</v>
      </c>
      <c r="R50" s="103">
        <v>45596</v>
      </c>
      <c r="S50" s="104">
        <f t="shared" si="2"/>
        <v>24</v>
      </c>
      <c r="T50" s="105">
        <f t="shared" si="0"/>
        <v>24000</v>
      </c>
      <c r="U50" s="98"/>
    </row>
    <row r="51" spans="1:21">
      <c r="A51" s="95" t="s">
        <v>947</v>
      </c>
      <c r="B51" s="95">
        <v>80</v>
      </c>
      <c r="C51" s="98" t="s">
        <v>1025</v>
      </c>
      <c r="D51" s="98" t="s">
        <v>1026</v>
      </c>
      <c r="E51" s="98" t="s">
        <v>1027</v>
      </c>
      <c r="F51" s="98" t="s">
        <v>586</v>
      </c>
      <c r="G51" s="98">
        <v>2200</v>
      </c>
      <c r="H51" s="98">
        <v>10</v>
      </c>
      <c r="I51" s="98"/>
      <c r="J51" s="98"/>
      <c r="K51" s="98"/>
      <c r="L51" s="98"/>
      <c r="M51" s="98"/>
      <c r="N51" s="98"/>
      <c r="O51" s="98"/>
      <c r="P51" s="98"/>
      <c r="Q51" s="106">
        <v>44866</v>
      </c>
      <c r="R51" s="103">
        <v>45596</v>
      </c>
      <c r="S51" s="104">
        <f t="shared" si="2"/>
        <v>24</v>
      </c>
      <c r="T51" s="105">
        <f t="shared" si="0"/>
        <v>44000</v>
      </c>
      <c r="U51" s="98"/>
    </row>
    <row r="52" spans="1:21">
      <c r="A52" s="95" t="s">
        <v>947</v>
      </c>
      <c r="B52" s="95">
        <v>81</v>
      </c>
      <c r="C52" s="98" t="s">
        <v>1028</v>
      </c>
      <c r="D52" s="98" t="s">
        <v>845</v>
      </c>
      <c r="E52" s="98" t="s">
        <v>606</v>
      </c>
      <c r="F52" s="98" t="s">
        <v>586</v>
      </c>
      <c r="G52" s="98">
        <v>2139.3</v>
      </c>
      <c r="H52" s="98">
        <v>10</v>
      </c>
      <c r="I52" s="98"/>
      <c r="J52" s="98"/>
      <c r="K52" s="98"/>
      <c r="L52" s="98"/>
      <c r="M52" s="98"/>
      <c r="N52" s="98"/>
      <c r="O52" s="98"/>
      <c r="P52" s="98"/>
      <c r="Q52" s="106">
        <v>44866</v>
      </c>
      <c r="R52" s="103">
        <v>45596</v>
      </c>
      <c r="S52" s="104">
        <f t="shared" si="2"/>
        <v>24</v>
      </c>
      <c r="T52" s="105">
        <f t="shared" si="0"/>
        <v>42786</v>
      </c>
      <c r="U52" s="98"/>
    </row>
    <row r="53" spans="1:21">
      <c r="A53" s="95" t="s">
        <v>947</v>
      </c>
      <c r="B53" s="95">
        <v>82</v>
      </c>
      <c r="C53" s="98" t="s">
        <v>1029</v>
      </c>
      <c r="D53" s="98" t="s">
        <v>1012</v>
      </c>
      <c r="E53" s="98" t="s">
        <v>1030</v>
      </c>
      <c r="F53" s="98" t="s">
        <v>70</v>
      </c>
      <c r="G53" s="98">
        <v>3000</v>
      </c>
      <c r="H53" s="98">
        <v>8</v>
      </c>
      <c r="I53" s="98"/>
      <c r="J53" s="98"/>
      <c r="K53" s="98"/>
      <c r="L53" s="98"/>
      <c r="M53" s="98"/>
      <c r="N53" s="98"/>
      <c r="O53" s="98"/>
      <c r="P53" s="98"/>
      <c r="Q53" s="106">
        <v>44866</v>
      </c>
      <c r="R53" s="103">
        <v>45596</v>
      </c>
      <c r="S53" s="104">
        <f t="shared" si="2"/>
        <v>24</v>
      </c>
      <c r="T53" s="105">
        <f t="shared" si="0"/>
        <v>48000</v>
      </c>
      <c r="U53" s="98"/>
    </row>
    <row r="54" spans="1:21">
      <c r="A54" s="95" t="s">
        <v>947</v>
      </c>
      <c r="B54" s="95">
        <v>83</v>
      </c>
      <c r="C54" s="98" t="s">
        <v>606</v>
      </c>
      <c r="D54" s="98" t="s">
        <v>966</v>
      </c>
      <c r="E54" s="98" t="s">
        <v>574</v>
      </c>
      <c r="F54" s="98" t="s">
        <v>70</v>
      </c>
      <c r="G54" s="98">
        <v>6000</v>
      </c>
      <c r="H54" s="98">
        <v>8</v>
      </c>
      <c r="I54" s="98"/>
      <c r="J54" s="98"/>
      <c r="K54" s="98"/>
      <c r="L54" s="98"/>
      <c r="M54" s="98"/>
      <c r="N54" s="98"/>
      <c r="O54" s="98"/>
      <c r="P54" s="98"/>
      <c r="Q54" s="106">
        <v>44866</v>
      </c>
      <c r="R54" s="103">
        <v>45596</v>
      </c>
      <c r="S54" s="104">
        <f t="shared" si="2"/>
        <v>24</v>
      </c>
      <c r="T54" s="105">
        <f t="shared" si="0"/>
        <v>96000</v>
      </c>
      <c r="U54" s="98"/>
    </row>
    <row r="55" spans="1:21">
      <c r="A55" s="95" t="s">
        <v>947</v>
      </c>
      <c r="B55" s="95">
        <v>84</v>
      </c>
      <c r="C55" s="98" t="s">
        <v>606</v>
      </c>
      <c r="D55" s="98" t="s">
        <v>845</v>
      </c>
      <c r="E55" s="98" t="s">
        <v>605</v>
      </c>
      <c r="F55" s="98" t="s">
        <v>70</v>
      </c>
      <c r="G55" s="98">
        <v>3122</v>
      </c>
      <c r="H55" s="98">
        <v>8</v>
      </c>
      <c r="I55" s="98"/>
      <c r="J55" s="98"/>
      <c r="K55" s="98"/>
      <c r="L55" s="98"/>
      <c r="M55" s="98">
        <v>52</v>
      </c>
      <c r="N55" s="98">
        <v>35</v>
      </c>
      <c r="O55" s="98"/>
      <c r="P55" s="98"/>
      <c r="Q55" s="106">
        <v>44866</v>
      </c>
      <c r="R55" s="103">
        <v>45596</v>
      </c>
      <c r="S55" s="104">
        <f t="shared" si="2"/>
        <v>24</v>
      </c>
      <c r="T55" s="105">
        <f t="shared" si="0"/>
        <v>53592</v>
      </c>
      <c r="U55" s="98"/>
    </row>
    <row r="56" spans="1:21">
      <c r="A56" s="95" t="s">
        <v>947</v>
      </c>
      <c r="B56" s="95">
        <v>92</v>
      </c>
      <c r="C56" s="98" t="s">
        <v>1031</v>
      </c>
      <c r="D56" s="98" t="s">
        <v>975</v>
      </c>
      <c r="E56" s="98" t="s">
        <v>569</v>
      </c>
      <c r="F56" s="98" t="s">
        <v>70</v>
      </c>
      <c r="G56" s="98">
        <v>2500</v>
      </c>
      <c r="H56" s="98">
        <v>8</v>
      </c>
      <c r="I56" s="98"/>
      <c r="J56" s="98"/>
      <c r="K56" s="98"/>
      <c r="L56" s="98"/>
      <c r="M56" s="98"/>
      <c r="N56" s="98"/>
      <c r="O56" s="98"/>
      <c r="P56" s="98"/>
      <c r="Q56" s="106">
        <v>44866</v>
      </c>
      <c r="R56" s="103">
        <v>45596</v>
      </c>
      <c r="S56" s="104">
        <f t="shared" si="2"/>
        <v>24</v>
      </c>
      <c r="T56" s="105">
        <f t="shared" si="0"/>
        <v>40000</v>
      </c>
      <c r="U56" s="98"/>
    </row>
    <row r="57" spans="1:21">
      <c r="A57" s="95" t="s">
        <v>947</v>
      </c>
      <c r="B57" s="95">
        <v>93</v>
      </c>
      <c r="C57" s="98" t="s">
        <v>1032</v>
      </c>
      <c r="D57" s="98" t="s">
        <v>981</v>
      </c>
      <c r="E57" s="98" t="s">
        <v>1033</v>
      </c>
      <c r="F57" s="98" t="s">
        <v>70</v>
      </c>
      <c r="G57" s="98">
        <v>2000</v>
      </c>
      <c r="H57" s="98">
        <v>8</v>
      </c>
      <c r="I57" s="98"/>
      <c r="J57" s="98"/>
      <c r="K57" s="98"/>
      <c r="L57" s="98"/>
      <c r="M57" s="98"/>
      <c r="N57" s="98"/>
      <c r="O57" s="98"/>
      <c r="P57" s="98"/>
      <c r="Q57" s="106">
        <v>44866</v>
      </c>
      <c r="R57" s="103">
        <v>45596</v>
      </c>
      <c r="S57" s="104">
        <f t="shared" si="2"/>
        <v>24</v>
      </c>
      <c r="T57" s="105">
        <f t="shared" si="0"/>
        <v>32000</v>
      </c>
      <c r="U57" s="98"/>
    </row>
    <row r="58" spans="1:21">
      <c r="A58" s="99" t="s">
        <v>947</v>
      </c>
      <c r="B58" s="99">
        <v>94</v>
      </c>
      <c r="C58" s="100" t="s">
        <v>1034</v>
      </c>
      <c r="D58" s="100" t="s">
        <v>606</v>
      </c>
      <c r="E58" s="100" t="s">
        <v>614</v>
      </c>
      <c r="F58" s="100" t="s">
        <v>70</v>
      </c>
      <c r="G58" s="100">
        <v>1400</v>
      </c>
      <c r="H58" s="100">
        <v>8</v>
      </c>
      <c r="I58" s="100"/>
      <c r="J58" s="100"/>
      <c r="K58" s="100"/>
      <c r="L58" s="100"/>
      <c r="M58" s="100"/>
      <c r="N58" s="100"/>
      <c r="O58" s="100"/>
      <c r="P58" s="100"/>
      <c r="Q58" s="106">
        <v>44866</v>
      </c>
      <c r="R58" s="103">
        <v>45596</v>
      </c>
      <c r="S58" s="104">
        <f t="shared" si="2"/>
        <v>24</v>
      </c>
      <c r="T58" s="105">
        <f t="shared" si="0"/>
        <v>22400</v>
      </c>
      <c r="U58" s="100"/>
    </row>
    <row r="59" spans="1:21">
      <c r="A59" s="101" t="s">
        <v>947</v>
      </c>
      <c r="B59" s="101">
        <v>95</v>
      </c>
      <c r="C59" s="102" t="s">
        <v>1035</v>
      </c>
      <c r="D59" s="102" t="s">
        <v>614</v>
      </c>
      <c r="E59" s="102" t="s">
        <v>617</v>
      </c>
      <c r="F59" s="102" t="s">
        <v>70</v>
      </c>
      <c r="G59" s="102">
        <v>4000</v>
      </c>
      <c r="H59" s="102">
        <v>8</v>
      </c>
      <c r="I59" s="102"/>
      <c r="J59" s="102"/>
      <c r="K59" s="102"/>
      <c r="L59" s="102"/>
      <c r="M59" s="102"/>
      <c r="N59" s="102"/>
      <c r="O59" s="102"/>
      <c r="P59" s="102"/>
      <c r="Q59" s="106">
        <v>44866</v>
      </c>
      <c r="R59" s="103">
        <v>45596</v>
      </c>
      <c r="S59" s="104">
        <f t="shared" si="2"/>
        <v>24</v>
      </c>
      <c r="T59" s="107">
        <f t="shared" si="0"/>
        <v>64000</v>
      </c>
      <c r="U59" s="102"/>
    </row>
    <row r="60" spans="1:21">
      <c r="A60" s="101" t="s">
        <v>947</v>
      </c>
      <c r="B60" s="101">
        <v>96</v>
      </c>
      <c r="C60" s="102" t="s">
        <v>606</v>
      </c>
      <c r="D60" s="102" t="s">
        <v>988</v>
      </c>
      <c r="E60" s="102" t="s">
        <v>1036</v>
      </c>
      <c r="F60" s="102" t="s">
        <v>70</v>
      </c>
      <c r="G60" s="102">
        <v>2000</v>
      </c>
      <c r="H60" s="102">
        <v>8</v>
      </c>
      <c r="I60" s="102"/>
      <c r="J60" s="102"/>
      <c r="K60" s="102"/>
      <c r="L60" s="102"/>
      <c r="M60" s="102"/>
      <c r="N60" s="102"/>
      <c r="O60" s="102"/>
      <c r="P60" s="102"/>
      <c r="Q60" s="106">
        <v>44866</v>
      </c>
      <c r="R60" s="103">
        <v>45596</v>
      </c>
      <c r="S60" s="104">
        <f t="shared" si="2"/>
        <v>24</v>
      </c>
      <c r="T60" s="107">
        <f t="shared" si="0"/>
        <v>32000</v>
      </c>
      <c r="U60" s="102"/>
    </row>
    <row r="61" spans="1:21">
      <c r="A61" s="101" t="s">
        <v>947</v>
      </c>
      <c r="B61" s="101">
        <v>97</v>
      </c>
      <c r="C61" s="102" t="s">
        <v>1037</v>
      </c>
      <c r="D61" s="102" t="s">
        <v>1036</v>
      </c>
      <c r="E61" s="102" t="s">
        <v>988</v>
      </c>
      <c r="F61" s="102" t="s">
        <v>70</v>
      </c>
      <c r="G61" s="102">
        <v>2500</v>
      </c>
      <c r="H61" s="102">
        <v>8</v>
      </c>
      <c r="I61" s="102"/>
      <c r="J61" s="102"/>
      <c r="K61" s="102"/>
      <c r="L61" s="102"/>
      <c r="M61" s="102"/>
      <c r="N61" s="102"/>
      <c r="O61" s="102"/>
      <c r="P61" s="102"/>
      <c r="Q61" s="106">
        <v>44866</v>
      </c>
      <c r="R61" s="103">
        <v>45596</v>
      </c>
      <c r="S61" s="104">
        <f t="shared" si="2"/>
        <v>24</v>
      </c>
      <c r="T61" s="107">
        <f t="shared" si="0"/>
        <v>40000</v>
      </c>
      <c r="U61" s="102"/>
    </row>
    <row r="62" spans="1:21">
      <c r="A62" s="101" t="s">
        <v>947</v>
      </c>
      <c r="B62" s="101">
        <v>100</v>
      </c>
      <c r="C62" s="102" t="s">
        <v>1038</v>
      </c>
      <c r="D62" s="102" t="s">
        <v>1039</v>
      </c>
      <c r="E62" s="102" t="s">
        <v>615</v>
      </c>
      <c r="F62" s="102" t="s">
        <v>70</v>
      </c>
      <c r="G62" s="102">
        <v>300</v>
      </c>
      <c r="H62" s="102">
        <v>8</v>
      </c>
      <c r="I62" s="102"/>
      <c r="J62" s="102"/>
      <c r="K62" s="102"/>
      <c r="L62" s="102"/>
      <c r="M62" s="102"/>
      <c r="N62" s="102"/>
      <c r="O62" s="102"/>
      <c r="P62" s="102"/>
      <c r="Q62" s="106">
        <v>44866</v>
      </c>
      <c r="R62" s="103">
        <v>45596</v>
      </c>
      <c r="S62" s="104">
        <f t="shared" si="2"/>
        <v>24</v>
      </c>
      <c r="T62" s="107">
        <f t="shared" si="0"/>
        <v>4800</v>
      </c>
      <c r="U62" s="102"/>
    </row>
    <row r="63" spans="1:21">
      <c r="A63" s="101" t="s">
        <v>947</v>
      </c>
      <c r="B63" s="101">
        <v>106</v>
      </c>
      <c r="C63" s="7" t="s">
        <v>1040</v>
      </c>
      <c r="D63" s="102"/>
      <c r="E63" s="102"/>
      <c r="F63" s="102" t="s">
        <v>70</v>
      </c>
      <c r="G63" s="102">
        <v>4228.41</v>
      </c>
      <c r="H63" s="102">
        <v>8</v>
      </c>
      <c r="I63" s="102"/>
      <c r="J63" s="102"/>
      <c r="K63" s="102"/>
      <c r="L63" s="102"/>
      <c r="M63" s="102"/>
      <c r="N63" s="102"/>
      <c r="O63" s="102"/>
      <c r="P63" s="102"/>
      <c r="Q63" s="106">
        <v>44866</v>
      </c>
      <c r="R63" s="103">
        <v>45596</v>
      </c>
      <c r="S63" s="104">
        <f t="shared" si="2"/>
        <v>24</v>
      </c>
      <c r="T63" s="107">
        <f t="shared" si="0"/>
        <v>67654.56</v>
      </c>
      <c r="U63" s="102"/>
    </row>
    <row r="64" spans="1:21">
      <c r="A64" s="101" t="s">
        <v>947</v>
      </c>
      <c r="B64" s="101">
        <v>109</v>
      </c>
      <c r="C64" s="102" t="s">
        <v>1041</v>
      </c>
      <c r="D64" s="102" t="s">
        <v>1042</v>
      </c>
      <c r="E64" s="102"/>
      <c r="F64" s="102" t="s">
        <v>70</v>
      </c>
      <c r="G64" s="102">
        <v>5000</v>
      </c>
      <c r="H64" s="102">
        <v>8</v>
      </c>
      <c r="I64" s="102"/>
      <c r="J64" s="102"/>
      <c r="K64" s="102"/>
      <c r="L64" s="102"/>
      <c r="M64" s="102"/>
      <c r="N64" s="102"/>
      <c r="O64" s="102"/>
      <c r="P64" s="102"/>
      <c r="Q64" s="106">
        <v>44866</v>
      </c>
      <c r="R64" s="103">
        <v>45596</v>
      </c>
      <c r="S64" s="104">
        <f t="shared" si="2"/>
        <v>24</v>
      </c>
      <c r="T64" s="107">
        <f t="shared" si="0"/>
        <v>80000</v>
      </c>
      <c r="U64" s="102"/>
    </row>
    <row r="65" spans="1:21">
      <c r="A65" s="101" t="s">
        <v>947</v>
      </c>
      <c r="B65" s="101">
        <v>110</v>
      </c>
      <c r="C65" s="102" t="s">
        <v>1043</v>
      </c>
      <c r="D65" s="102" t="s">
        <v>1044</v>
      </c>
      <c r="E65" s="102"/>
      <c r="F65" s="102" t="s">
        <v>70</v>
      </c>
      <c r="G65" s="102">
        <v>3245</v>
      </c>
      <c r="H65" s="102">
        <v>8</v>
      </c>
      <c r="I65" s="102"/>
      <c r="J65" s="102"/>
      <c r="K65" s="102"/>
      <c r="L65" s="102"/>
      <c r="M65" s="102">
        <v>9</v>
      </c>
      <c r="N65" s="102">
        <v>35</v>
      </c>
      <c r="O65" s="102"/>
      <c r="P65" s="102"/>
      <c r="Q65" s="103">
        <v>45170</v>
      </c>
      <c r="R65" s="103">
        <v>45596</v>
      </c>
      <c r="S65" s="104">
        <f t="shared" si="2"/>
        <v>14</v>
      </c>
      <c r="T65" s="107">
        <f t="shared" si="0"/>
        <v>30654.1666666667</v>
      </c>
      <c r="U65" s="102"/>
    </row>
    <row r="66" spans="1:21">
      <c r="A66" s="101" t="s">
        <v>947</v>
      </c>
      <c r="B66" s="101">
        <v>111</v>
      </c>
      <c r="C66" s="102" t="s">
        <v>1045</v>
      </c>
      <c r="D66" s="102" t="s">
        <v>1046</v>
      </c>
      <c r="E66" s="102"/>
      <c r="F66" s="102" t="s">
        <v>70</v>
      </c>
      <c r="G66" s="102">
        <v>21589</v>
      </c>
      <c r="H66" s="102">
        <v>8</v>
      </c>
      <c r="I66" s="102"/>
      <c r="J66" s="102"/>
      <c r="K66" s="102"/>
      <c r="L66" s="102"/>
      <c r="M66" s="102"/>
      <c r="N66" s="102"/>
      <c r="O66" s="102"/>
      <c r="P66" s="102"/>
      <c r="Q66" s="103">
        <v>45170</v>
      </c>
      <c r="R66" s="103">
        <v>45596</v>
      </c>
      <c r="S66" s="104">
        <f t="shared" si="2"/>
        <v>14</v>
      </c>
      <c r="T66" s="107">
        <f>(G66*H66+I66*J66+K66*L66+M66*N66+O66*P66)*S66/12</f>
        <v>201497.333333333</v>
      </c>
      <c r="U66" s="102"/>
    </row>
    <row r="67" ht="56.25" spans="1:21">
      <c r="A67" s="101" t="s">
        <v>947</v>
      </c>
      <c r="B67" s="101">
        <v>112</v>
      </c>
      <c r="C67" s="69" t="s">
        <v>181</v>
      </c>
      <c r="D67" s="108"/>
      <c r="E67" s="109"/>
      <c r="F67" s="69" t="s">
        <v>70</v>
      </c>
      <c r="G67" s="110">
        <v>50000</v>
      </c>
      <c r="H67" s="110">
        <v>8</v>
      </c>
      <c r="I67" s="110"/>
      <c r="J67" s="110"/>
      <c r="K67" s="110"/>
      <c r="L67" s="110"/>
      <c r="M67" s="110"/>
      <c r="N67" s="110"/>
      <c r="O67" s="110"/>
      <c r="P67" s="110"/>
      <c r="Q67" s="106">
        <v>44866</v>
      </c>
      <c r="R67" s="106">
        <v>45596</v>
      </c>
      <c r="S67" s="78">
        <f t="shared" si="2"/>
        <v>24</v>
      </c>
      <c r="T67" s="79">
        <f>(G67*H67+I67*J67+K67*L67+M67*N67+O67*P67)*S67/12</f>
        <v>800000</v>
      </c>
      <c r="U67" s="114" t="s">
        <v>182</v>
      </c>
    </row>
    <row r="68" spans="1:21">
      <c r="A68" s="111" t="s">
        <v>51</v>
      </c>
      <c r="B68" s="111"/>
      <c r="C68" s="111"/>
      <c r="D68" s="112"/>
      <c r="E68" s="112"/>
      <c r="F68" s="112"/>
      <c r="G68" s="113">
        <f>SUM(G2:G67)</f>
        <v>481169.51</v>
      </c>
      <c r="H68" s="112"/>
      <c r="I68" s="113">
        <f>SUM(I2:I66)</f>
        <v>817</v>
      </c>
      <c r="J68" s="112"/>
      <c r="K68" s="113">
        <f>SUM(K2:K66)</f>
        <v>3467.33</v>
      </c>
      <c r="L68" s="112"/>
      <c r="M68" s="113">
        <f>SUM(M2:M66)</f>
        <v>5492</v>
      </c>
      <c r="N68" s="112"/>
      <c r="O68" s="113">
        <f>SUM(O2:O66)</f>
        <v>0</v>
      </c>
      <c r="P68" s="112"/>
      <c r="Q68" s="112"/>
      <c r="R68" s="112"/>
      <c r="S68" s="112"/>
      <c r="T68" s="113">
        <f>SUM(T2:T67)</f>
        <v>6566254.35416667</v>
      </c>
      <c r="U68" s="112"/>
    </row>
  </sheetData>
  <mergeCells count="20">
    <mergeCell ref="D2:E2"/>
    <mergeCell ref="D4:E4"/>
    <mergeCell ref="D7:E7"/>
    <mergeCell ref="D8:E8"/>
    <mergeCell ref="D11:E11"/>
    <mergeCell ref="D12:E12"/>
    <mergeCell ref="D21:E21"/>
    <mergeCell ref="D22:E22"/>
    <mergeCell ref="D23:E23"/>
    <mergeCell ref="D26:E26"/>
    <mergeCell ref="D29:E29"/>
    <mergeCell ref="D30:E30"/>
    <mergeCell ref="D31:E31"/>
    <mergeCell ref="D32:E32"/>
    <mergeCell ref="D33:E33"/>
    <mergeCell ref="D64:E64"/>
    <mergeCell ref="D65:E65"/>
    <mergeCell ref="D66:E66"/>
    <mergeCell ref="D67:E67"/>
    <mergeCell ref="A68:C68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0"/>
  <sheetViews>
    <sheetView zoomScale="70" zoomScaleNormal="70" topLeftCell="B43" workbookViewId="0">
      <selection activeCell="U23" sqref="U23"/>
    </sheetView>
  </sheetViews>
  <sheetFormatPr defaultColWidth="9" defaultRowHeight="18.75"/>
  <cols>
    <col min="1" max="1" width="14.45" style="84" customWidth="1"/>
    <col min="2" max="2" width="9" style="84"/>
    <col min="3" max="3" width="22.9166666666667" style="84" customWidth="1"/>
    <col min="4" max="4" width="21.8833333333333" style="84" customWidth="1"/>
    <col min="5" max="5" width="17.9166666666667" style="84" customWidth="1"/>
    <col min="6" max="6" width="9" style="84"/>
    <col min="7" max="7" width="15.4416666666667" style="84"/>
    <col min="8" max="8" width="9" style="84"/>
    <col min="9" max="9" width="12.1083333333333" style="84"/>
    <col min="10" max="16" width="9" style="84"/>
    <col min="17" max="17" width="18.6333333333333" style="84" customWidth="1"/>
    <col min="18" max="18" width="14.25" style="84" customWidth="1"/>
    <col min="19" max="19" width="9" style="84"/>
    <col min="20" max="20" width="24.3833333333333" style="84" customWidth="1"/>
    <col min="21" max="16384" width="9" style="84"/>
  </cols>
  <sheetData>
    <row r="1" ht="93.75" spans="1:21">
      <c r="A1" s="46" t="s">
        <v>3</v>
      </c>
      <c r="B1" s="46" t="s">
        <v>1</v>
      </c>
      <c r="C1" s="45" t="s">
        <v>53</v>
      </c>
      <c r="D1" s="45" t="s">
        <v>54</v>
      </c>
      <c r="E1" s="45" t="s">
        <v>55</v>
      </c>
      <c r="F1" s="45" t="s">
        <v>56</v>
      </c>
      <c r="G1" s="45" t="s">
        <v>4</v>
      </c>
      <c r="H1" s="45" t="s">
        <v>57</v>
      </c>
      <c r="I1" s="45" t="s">
        <v>6</v>
      </c>
      <c r="J1" s="45" t="s">
        <v>58</v>
      </c>
      <c r="K1" s="45" t="s">
        <v>7</v>
      </c>
      <c r="L1" s="45" t="s">
        <v>59</v>
      </c>
      <c r="M1" s="45" t="s">
        <v>8</v>
      </c>
      <c r="N1" s="45" t="s">
        <v>60</v>
      </c>
      <c r="O1" s="46" t="s">
        <v>9</v>
      </c>
      <c r="P1" s="45" t="s">
        <v>61</v>
      </c>
      <c r="Q1" s="46" t="s">
        <v>62</v>
      </c>
      <c r="R1" s="46" t="s">
        <v>63</v>
      </c>
      <c r="S1" s="46" t="s">
        <v>64</v>
      </c>
      <c r="T1" s="46" t="s">
        <v>65</v>
      </c>
      <c r="U1" s="46" t="s">
        <v>66</v>
      </c>
    </row>
    <row r="2" spans="1:21">
      <c r="A2" s="46" t="s">
        <v>947</v>
      </c>
      <c r="B2" s="46">
        <v>1</v>
      </c>
      <c r="C2" s="47" t="s">
        <v>1047</v>
      </c>
      <c r="D2" s="48" t="s">
        <v>1048</v>
      </c>
      <c r="E2" s="48" t="s">
        <v>1049</v>
      </c>
      <c r="F2" s="48" t="s">
        <v>70</v>
      </c>
      <c r="G2" s="48">
        <v>469</v>
      </c>
      <c r="H2" s="48">
        <v>8</v>
      </c>
      <c r="I2" s="48">
        <v>0</v>
      </c>
      <c r="J2" s="48"/>
      <c r="K2" s="48"/>
      <c r="L2" s="48"/>
      <c r="M2" s="48">
        <v>54</v>
      </c>
      <c r="N2" s="48">
        <v>35</v>
      </c>
      <c r="O2" s="48"/>
      <c r="P2" s="7"/>
      <c r="Q2" s="16">
        <v>45170</v>
      </c>
      <c r="R2" s="17">
        <v>45596</v>
      </c>
      <c r="S2" s="18">
        <f>DATEDIF(Q2,R2,"m")+1</f>
        <v>14</v>
      </c>
      <c r="T2" s="93">
        <f t="shared" ref="T2:T49" si="0">(G2*H2+I2*J2+K2*L2+M2*N2+O2*P2)*S2/12</f>
        <v>6582.33333333333</v>
      </c>
      <c r="U2" s="48"/>
    </row>
    <row r="3" spans="1:21">
      <c r="A3" s="46" t="s">
        <v>947</v>
      </c>
      <c r="B3" s="46">
        <v>2</v>
      </c>
      <c r="C3" s="47" t="s">
        <v>1050</v>
      </c>
      <c r="D3" s="48" t="s">
        <v>1051</v>
      </c>
      <c r="E3" s="48" t="s">
        <v>369</v>
      </c>
      <c r="F3" s="48" t="s">
        <v>70</v>
      </c>
      <c r="G3" s="48">
        <v>0</v>
      </c>
      <c r="H3" s="48">
        <v>8</v>
      </c>
      <c r="I3" s="48">
        <v>0</v>
      </c>
      <c r="J3" s="48"/>
      <c r="K3" s="48"/>
      <c r="L3" s="48"/>
      <c r="M3" s="48">
        <v>43</v>
      </c>
      <c r="N3" s="48">
        <v>35</v>
      </c>
      <c r="O3" s="48"/>
      <c r="P3" s="7"/>
      <c r="Q3" s="16">
        <v>45170</v>
      </c>
      <c r="R3" s="17">
        <v>45596</v>
      </c>
      <c r="S3" s="18">
        <f t="shared" ref="S3:S49" si="1">DATEDIF(Q3,R3,"m")+1</f>
        <v>14</v>
      </c>
      <c r="T3" s="93">
        <f t="shared" si="0"/>
        <v>1755.83333333333</v>
      </c>
      <c r="U3" s="48"/>
    </row>
    <row r="4" spans="1:21">
      <c r="A4" s="46" t="s">
        <v>947</v>
      </c>
      <c r="B4" s="46">
        <v>3</v>
      </c>
      <c r="C4" s="47" t="s">
        <v>1052</v>
      </c>
      <c r="D4" s="48" t="s">
        <v>569</v>
      </c>
      <c r="E4" s="48" t="s">
        <v>653</v>
      </c>
      <c r="F4" s="48" t="s">
        <v>70</v>
      </c>
      <c r="G4" s="48">
        <v>3652</v>
      </c>
      <c r="H4" s="48">
        <v>8</v>
      </c>
      <c r="I4" s="48">
        <v>71</v>
      </c>
      <c r="J4" s="48">
        <v>378</v>
      </c>
      <c r="K4" s="48"/>
      <c r="L4" s="48"/>
      <c r="M4" s="48">
        <v>85</v>
      </c>
      <c r="N4" s="48">
        <v>35</v>
      </c>
      <c r="O4" s="48"/>
      <c r="P4" s="7"/>
      <c r="Q4" s="16">
        <v>45170</v>
      </c>
      <c r="R4" s="17">
        <v>45596</v>
      </c>
      <c r="S4" s="18">
        <f t="shared" si="1"/>
        <v>14</v>
      </c>
      <c r="T4" s="93">
        <f t="shared" si="0"/>
        <v>68867.1666666667</v>
      </c>
      <c r="U4" s="48"/>
    </row>
    <row r="5" spans="1:21">
      <c r="A5" s="46" t="s">
        <v>947</v>
      </c>
      <c r="B5" s="46">
        <v>4</v>
      </c>
      <c r="C5" s="47" t="s">
        <v>981</v>
      </c>
      <c r="D5" s="48" t="s">
        <v>966</v>
      </c>
      <c r="E5" s="48" t="s">
        <v>574</v>
      </c>
      <c r="F5" s="48" t="s">
        <v>70</v>
      </c>
      <c r="G5" s="48">
        <v>13400</v>
      </c>
      <c r="H5" s="48">
        <v>8</v>
      </c>
      <c r="I5" s="48">
        <v>345</v>
      </c>
      <c r="J5" s="48">
        <v>378</v>
      </c>
      <c r="K5" s="48"/>
      <c r="L5" s="48"/>
      <c r="M5" s="48">
        <v>753</v>
      </c>
      <c r="N5" s="48">
        <v>35</v>
      </c>
      <c r="O5" s="48"/>
      <c r="P5" s="7"/>
      <c r="Q5" s="16">
        <v>45170</v>
      </c>
      <c r="R5" s="17">
        <v>45596</v>
      </c>
      <c r="S5" s="18">
        <f t="shared" si="1"/>
        <v>14</v>
      </c>
      <c r="T5" s="93">
        <f t="shared" si="0"/>
        <v>307959.166666667</v>
      </c>
      <c r="U5" s="48"/>
    </row>
    <row r="6" spans="1:21">
      <c r="A6" s="46" t="s">
        <v>947</v>
      </c>
      <c r="B6" s="46">
        <v>5</v>
      </c>
      <c r="C6" s="47" t="s">
        <v>1053</v>
      </c>
      <c r="D6" s="48" t="s">
        <v>573</v>
      </c>
      <c r="E6" s="48" t="s">
        <v>974</v>
      </c>
      <c r="F6" s="48" t="s">
        <v>70</v>
      </c>
      <c r="G6" s="48">
        <v>9905</v>
      </c>
      <c r="H6" s="48">
        <v>8</v>
      </c>
      <c r="I6" s="48">
        <v>40</v>
      </c>
      <c r="J6" s="48">
        <v>378</v>
      </c>
      <c r="K6" s="48"/>
      <c r="L6" s="48"/>
      <c r="M6" s="48"/>
      <c r="N6" s="48">
        <v>35</v>
      </c>
      <c r="O6" s="48"/>
      <c r="P6" s="7"/>
      <c r="Q6" s="16">
        <v>45170</v>
      </c>
      <c r="R6" s="17">
        <v>45596</v>
      </c>
      <c r="S6" s="18">
        <f t="shared" si="1"/>
        <v>14</v>
      </c>
      <c r="T6" s="93">
        <f t="shared" si="0"/>
        <v>110086.666666667</v>
      </c>
      <c r="U6" s="48"/>
    </row>
    <row r="7" ht="37.5" spans="1:21">
      <c r="A7" s="46" t="s">
        <v>947</v>
      </c>
      <c r="B7" s="46">
        <v>6</v>
      </c>
      <c r="C7" s="48" t="s">
        <v>1054</v>
      </c>
      <c r="D7" s="85" t="s">
        <v>1055</v>
      </c>
      <c r="E7" s="86"/>
      <c r="F7" s="48" t="s">
        <v>70</v>
      </c>
      <c r="G7" s="48">
        <v>1510</v>
      </c>
      <c r="H7" s="48">
        <v>8</v>
      </c>
      <c r="I7" s="48">
        <v>0</v>
      </c>
      <c r="J7" s="48"/>
      <c r="K7" s="48"/>
      <c r="L7" s="48"/>
      <c r="M7" s="48">
        <v>56</v>
      </c>
      <c r="N7" s="48">
        <v>35</v>
      </c>
      <c r="O7" s="48"/>
      <c r="P7" s="7"/>
      <c r="Q7" s="16">
        <v>45170</v>
      </c>
      <c r="R7" s="17">
        <v>45596</v>
      </c>
      <c r="S7" s="18">
        <f t="shared" si="1"/>
        <v>14</v>
      </c>
      <c r="T7" s="93">
        <f t="shared" si="0"/>
        <v>16380</v>
      </c>
      <c r="U7" s="48"/>
    </row>
    <row r="8" spans="1:21">
      <c r="A8" s="46" t="s">
        <v>947</v>
      </c>
      <c r="B8" s="46">
        <v>7</v>
      </c>
      <c r="C8" s="47" t="s">
        <v>1056</v>
      </c>
      <c r="D8" s="48" t="s">
        <v>966</v>
      </c>
      <c r="E8" s="48" t="s">
        <v>1057</v>
      </c>
      <c r="F8" s="48" t="s">
        <v>70</v>
      </c>
      <c r="G8" s="48">
        <v>264</v>
      </c>
      <c r="H8" s="48">
        <v>8</v>
      </c>
      <c r="I8" s="48">
        <v>0</v>
      </c>
      <c r="J8" s="48"/>
      <c r="K8" s="48"/>
      <c r="L8" s="48"/>
      <c r="M8" s="48">
        <v>33</v>
      </c>
      <c r="N8" s="48">
        <v>35</v>
      </c>
      <c r="O8" s="48"/>
      <c r="P8" s="7"/>
      <c r="Q8" s="16">
        <v>45170</v>
      </c>
      <c r="R8" s="17">
        <v>45596</v>
      </c>
      <c r="S8" s="18">
        <f t="shared" si="1"/>
        <v>14</v>
      </c>
      <c r="T8" s="93">
        <f t="shared" si="0"/>
        <v>3811.5</v>
      </c>
      <c r="U8" s="48"/>
    </row>
    <row r="9" spans="1:21">
      <c r="A9" s="46" t="s">
        <v>947</v>
      </c>
      <c r="B9" s="46">
        <v>8</v>
      </c>
      <c r="C9" s="47" t="s">
        <v>1058</v>
      </c>
      <c r="D9" s="48" t="s">
        <v>1049</v>
      </c>
      <c r="E9" s="48" t="s">
        <v>1059</v>
      </c>
      <c r="F9" s="48" t="s">
        <v>70</v>
      </c>
      <c r="G9" s="48">
        <v>2340</v>
      </c>
      <c r="H9" s="48">
        <v>8</v>
      </c>
      <c r="I9" s="48">
        <v>0</v>
      </c>
      <c r="J9" s="48"/>
      <c r="K9" s="48"/>
      <c r="L9" s="48"/>
      <c r="M9" s="48">
        <v>59</v>
      </c>
      <c r="N9" s="48">
        <v>35</v>
      </c>
      <c r="O9" s="48"/>
      <c r="P9" s="7"/>
      <c r="Q9" s="16">
        <v>45170</v>
      </c>
      <c r="R9" s="17">
        <v>45596</v>
      </c>
      <c r="S9" s="18">
        <f t="shared" si="1"/>
        <v>14</v>
      </c>
      <c r="T9" s="93">
        <f t="shared" si="0"/>
        <v>24249.1666666667</v>
      </c>
      <c r="U9" s="48"/>
    </row>
    <row r="10" spans="1:21">
      <c r="A10" s="46" t="s">
        <v>947</v>
      </c>
      <c r="B10" s="46">
        <v>9</v>
      </c>
      <c r="C10" s="48" t="s">
        <v>1051</v>
      </c>
      <c r="D10" s="48" t="s">
        <v>573</v>
      </c>
      <c r="E10" s="48" t="s">
        <v>369</v>
      </c>
      <c r="F10" s="48" t="s">
        <v>70</v>
      </c>
      <c r="G10" s="48">
        <v>0</v>
      </c>
      <c r="H10" s="48">
        <v>8</v>
      </c>
      <c r="I10" s="48">
        <v>0</v>
      </c>
      <c r="J10" s="48"/>
      <c r="K10" s="48"/>
      <c r="L10" s="48"/>
      <c r="M10" s="48">
        <v>174</v>
      </c>
      <c r="N10" s="48">
        <v>35</v>
      </c>
      <c r="O10" s="48"/>
      <c r="P10" s="7"/>
      <c r="Q10" s="16">
        <v>45170</v>
      </c>
      <c r="R10" s="17">
        <v>45596</v>
      </c>
      <c r="S10" s="18">
        <f t="shared" si="1"/>
        <v>14</v>
      </c>
      <c r="T10" s="93">
        <f t="shared" si="0"/>
        <v>7105</v>
      </c>
      <c r="U10" s="48"/>
    </row>
    <row r="11" spans="1:21">
      <c r="A11" s="46" t="s">
        <v>947</v>
      </c>
      <c r="B11" s="46">
        <v>10</v>
      </c>
      <c r="C11" s="47" t="s">
        <v>1060</v>
      </c>
      <c r="D11" s="48" t="s">
        <v>1061</v>
      </c>
      <c r="E11" s="48" t="s">
        <v>574</v>
      </c>
      <c r="F11" s="48" t="s">
        <v>70</v>
      </c>
      <c r="G11" s="48">
        <v>49543.06</v>
      </c>
      <c r="H11" s="48">
        <v>8</v>
      </c>
      <c r="I11" s="48">
        <v>262.91</v>
      </c>
      <c r="J11" s="48">
        <v>378</v>
      </c>
      <c r="K11" s="48"/>
      <c r="L11" s="48"/>
      <c r="M11" s="48">
        <v>809</v>
      </c>
      <c r="N11" s="48">
        <v>35</v>
      </c>
      <c r="O11" s="48"/>
      <c r="P11" s="7"/>
      <c r="Q11" s="16">
        <v>45170</v>
      </c>
      <c r="R11" s="17">
        <v>45596</v>
      </c>
      <c r="S11" s="18">
        <f t="shared" si="1"/>
        <v>14</v>
      </c>
      <c r="T11" s="93">
        <f t="shared" si="0"/>
        <v>611379.37</v>
      </c>
      <c r="U11" s="48"/>
    </row>
    <row r="12" spans="1:21">
      <c r="A12" s="46" t="s">
        <v>947</v>
      </c>
      <c r="B12" s="46">
        <v>11</v>
      </c>
      <c r="C12" s="47" t="s">
        <v>1062</v>
      </c>
      <c r="D12" s="48" t="s">
        <v>573</v>
      </c>
      <c r="E12" s="48" t="s">
        <v>569</v>
      </c>
      <c r="F12" s="48" t="s">
        <v>70</v>
      </c>
      <c r="G12" s="48">
        <v>5300</v>
      </c>
      <c r="H12" s="48">
        <v>8</v>
      </c>
      <c r="I12" s="48">
        <v>0</v>
      </c>
      <c r="J12" s="48"/>
      <c r="K12" s="48"/>
      <c r="L12" s="48"/>
      <c r="M12" s="48">
        <v>76</v>
      </c>
      <c r="N12" s="48">
        <v>35</v>
      </c>
      <c r="O12" s="48"/>
      <c r="P12" s="7"/>
      <c r="Q12" s="16">
        <v>45170</v>
      </c>
      <c r="R12" s="17">
        <v>45596</v>
      </c>
      <c r="S12" s="18">
        <f t="shared" si="1"/>
        <v>14</v>
      </c>
      <c r="T12" s="93">
        <f t="shared" si="0"/>
        <v>52570</v>
      </c>
      <c r="U12" s="48"/>
    </row>
    <row r="13" spans="1:21">
      <c r="A13" s="46" t="s">
        <v>947</v>
      </c>
      <c r="B13" s="46">
        <v>12</v>
      </c>
      <c r="C13" s="47" t="s">
        <v>1062</v>
      </c>
      <c r="D13" s="48" t="s">
        <v>569</v>
      </c>
      <c r="E13" s="48" t="s">
        <v>966</v>
      </c>
      <c r="F13" s="48" t="s">
        <v>70</v>
      </c>
      <c r="G13" s="48">
        <v>13402.5</v>
      </c>
      <c r="H13" s="48">
        <v>8</v>
      </c>
      <c r="I13" s="48">
        <v>19.2</v>
      </c>
      <c r="J13" s="48">
        <v>378</v>
      </c>
      <c r="K13" s="48"/>
      <c r="L13" s="48"/>
      <c r="M13" s="48">
        <v>106</v>
      </c>
      <c r="N13" s="48">
        <v>35</v>
      </c>
      <c r="O13" s="48"/>
      <c r="P13" s="7"/>
      <c r="Q13" s="16">
        <v>45170</v>
      </c>
      <c r="R13" s="17">
        <v>45596</v>
      </c>
      <c r="S13" s="18">
        <f t="shared" si="1"/>
        <v>14</v>
      </c>
      <c r="T13" s="93">
        <f t="shared" si="0"/>
        <v>137885.533333333</v>
      </c>
      <c r="U13" s="48"/>
    </row>
    <row r="14" spans="1:21">
      <c r="A14" s="46" t="s">
        <v>947</v>
      </c>
      <c r="B14" s="46">
        <v>13</v>
      </c>
      <c r="C14" s="47" t="s">
        <v>1063</v>
      </c>
      <c r="D14" s="48" t="s">
        <v>574</v>
      </c>
      <c r="E14" s="48" t="s">
        <v>966</v>
      </c>
      <c r="F14" s="48" t="s">
        <v>70</v>
      </c>
      <c r="G14" s="48">
        <v>1000</v>
      </c>
      <c r="H14" s="48">
        <v>8</v>
      </c>
      <c r="I14" s="48">
        <v>0</v>
      </c>
      <c r="J14" s="48"/>
      <c r="K14" s="48"/>
      <c r="L14" s="48"/>
      <c r="M14" s="48">
        <v>339</v>
      </c>
      <c r="N14" s="48">
        <v>35</v>
      </c>
      <c r="O14" s="48"/>
      <c r="P14" s="7"/>
      <c r="Q14" s="16">
        <v>45170</v>
      </c>
      <c r="R14" s="17">
        <v>45596</v>
      </c>
      <c r="S14" s="18">
        <f t="shared" si="1"/>
        <v>14</v>
      </c>
      <c r="T14" s="93">
        <f t="shared" si="0"/>
        <v>23175.8333333333</v>
      </c>
      <c r="U14" s="48"/>
    </row>
    <row r="15" spans="1:21">
      <c r="A15" s="46" t="s">
        <v>947</v>
      </c>
      <c r="B15" s="46">
        <v>14</v>
      </c>
      <c r="C15" s="47" t="s">
        <v>1059</v>
      </c>
      <c r="D15" s="48" t="s">
        <v>966</v>
      </c>
      <c r="E15" s="48" t="s">
        <v>574</v>
      </c>
      <c r="F15" s="48" t="s">
        <v>70</v>
      </c>
      <c r="G15" s="48">
        <v>0</v>
      </c>
      <c r="H15" s="48">
        <v>8</v>
      </c>
      <c r="I15" s="48">
        <v>0</v>
      </c>
      <c r="J15" s="48"/>
      <c r="K15" s="48"/>
      <c r="L15" s="48"/>
      <c r="M15" s="48">
        <v>225</v>
      </c>
      <c r="N15" s="48">
        <v>35</v>
      </c>
      <c r="O15" s="48"/>
      <c r="P15" s="7"/>
      <c r="Q15" s="16">
        <v>45170</v>
      </c>
      <c r="R15" s="17">
        <v>45596</v>
      </c>
      <c r="S15" s="18">
        <f t="shared" si="1"/>
        <v>14</v>
      </c>
      <c r="T15" s="93">
        <f t="shared" si="0"/>
        <v>9187.5</v>
      </c>
      <c r="U15" s="48"/>
    </row>
    <row r="16" spans="1:21">
      <c r="A16" s="46" t="s">
        <v>947</v>
      </c>
      <c r="B16" s="46">
        <v>15</v>
      </c>
      <c r="C16" s="47" t="s">
        <v>1064</v>
      </c>
      <c r="D16" s="85" t="s">
        <v>1065</v>
      </c>
      <c r="E16" s="86"/>
      <c r="F16" s="48" t="s">
        <v>70</v>
      </c>
      <c r="G16" s="48">
        <v>1416</v>
      </c>
      <c r="H16" s="48">
        <v>8</v>
      </c>
      <c r="I16" s="48">
        <v>0</v>
      </c>
      <c r="J16" s="48"/>
      <c r="K16" s="48"/>
      <c r="L16" s="48"/>
      <c r="M16" s="48">
        <v>0</v>
      </c>
      <c r="N16" s="48">
        <v>35</v>
      </c>
      <c r="O16" s="48"/>
      <c r="P16" s="7"/>
      <c r="Q16" s="16">
        <v>45170</v>
      </c>
      <c r="R16" s="17">
        <v>45596</v>
      </c>
      <c r="S16" s="18">
        <f t="shared" si="1"/>
        <v>14</v>
      </c>
      <c r="T16" s="93">
        <f t="shared" si="0"/>
        <v>13216</v>
      </c>
      <c r="U16" s="48"/>
    </row>
    <row r="17" spans="1:21">
      <c r="A17" s="46" t="s">
        <v>947</v>
      </c>
      <c r="B17" s="46">
        <v>16</v>
      </c>
      <c r="C17" s="47" t="s">
        <v>1059</v>
      </c>
      <c r="D17" s="85" t="s">
        <v>1066</v>
      </c>
      <c r="E17" s="86"/>
      <c r="F17" s="48" t="s">
        <v>70</v>
      </c>
      <c r="G17" s="48">
        <v>18074.6</v>
      </c>
      <c r="H17" s="48">
        <v>8</v>
      </c>
      <c r="I17" s="48">
        <v>0</v>
      </c>
      <c r="J17" s="48"/>
      <c r="K17" s="48"/>
      <c r="L17" s="48"/>
      <c r="M17" s="48">
        <v>167</v>
      </c>
      <c r="N17" s="48">
        <v>35</v>
      </c>
      <c r="O17" s="48"/>
      <c r="P17" s="7"/>
      <c r="Q17" s="16">
        <v>45170</v>
      </c>
      <c r="R17" s="17">
        <v>45596</v>
      </c>
      <c r="S17" s="18">
        <f t="shared" si="1"/>
        <v>14</v>
      </c>
      <c r="T17" s="93">
        <f t="shared" si="0"/>
        <v>175515.433333333</v>
      </c>
      <c r="U17" s="48"/>
    </row>
    <row r="18" ht="37.5" spans="1:21">
      <c r="A18" s="46" t="s">
        <v>947</v>
      </c>
      <c r="B18" s="46">
        <v>17</v>
      </c>
      <c r="C18" s="47" t="s">
        <v>1067</v>
      </c>
      <c r="D18" s="48" t="s">
        <v>1068</v>
      </c>
      <c r="E18" s="48" t="s">
        <v>1069</v>
      </c>
      <c r="F18" s="48" t="s">
        <v>70</v>
      </c>
      <c r="G18" s="48">
        <v>9884</v>
      </c>
      <c r="H18" s="48">
        <v>8</v>
      </c>
      <c r="I18" s="48">
        <v>0</v>
      </c>
      <c r="J18" s="48"/>
      <c r="K18" s="48"/>
      <c r="L18" s="48"/>
      <c r="M18" s="48">
        <v>0</v>
      </c>
      <c r="N18" s="48">
        <v>35</v>
      </c>
      <c r="O18" s="48"/>
      <c r="P18" s="7"/>
      <c r="Q18" s="16">
        <v>45170</v>
      </c>
      <c r="R18" s="17">
        <v>45596</v>
      </c>
      <c r="S18" s="18">
        <f t="shared" si="1"/>
        <v>14</v>
      </c>
      <c r="T18" s="93">
        <f t="shared" si="0"/>
        <v>92250.6666666667</v>
      </c>
      <c r="U18" s="48"/>
    </row>
    <row r="19" ht="37.5" spans="1:21">
      <c r="A19" s="46" t="s">
        <v>947</v>
      </c>
      <c r="B19" s="46">
        <v>18</v>
      </c>
      <c r="C19" s="47" t="s">
        <v>1070</v>
      </c>
      <c r="D19" s="48" t="s">
        <v>1071</v>
      </c>
      <c r="E19" s="48" t="s">
        <v>1072</v>
      </c>
      <c r="F19" s="48" t="s">
        <v>70</v>
      </c>
      <c r="G19" s="48">
        <v>2200</v>
      </c>
      <c r="H19" s="48">
        <v>8</v>
      </c>
      <c r="I19" s="48">
        <v>0</v>
      </c>
      <c r="J19" s="48"/>
      <c r="K19" s="48"/>
      <c r="L19" s="48"/>
      <c r="M19" s="48">
        <v>412</v>
      </c>
      <c r="N19" s="48">
        <v>35</v>
      </c>
      <c r="O19" s="48"/>
      <c r="P19" s="7"/>
      <c r="Q19" s="16">
        <v>45170</v>
      </c>
      <c r="R19" s="17">
        <v>45596</v>
      </c>
      <c r="S19" s="18">
        <f t="shared" si="1"/>
        <v>14</v>
      </c>
      <c r="T19" s="93">
        <f t="shared" si="0"/>
        <v>37356.6666666667</v>
      </c>
      <c r="U19" s="48"/>
    </row>
    <row r="20" spans="1:21">
      <c r="A20" s="46" t="s">
        <v>947</v>
      </c>
      <c r="B20" s="46">
        <v>19</v>
      </c>
      <c r="C20" s="47" t="s">
        <v>1073</v>
      </c>
      <c r="D20" s="48" t="s">
        <v>1063</v>
      </c>
      <c r="E20" s="48" t="s">
        <v>615</v>
      </c>
      <c r="F20" s="48" t="s">
        <v>70</v>
      </c>
      <c r="G20" s="48">
        <v>0</v>
      </c>
      <c r="H20" s="48">
        <v>8</v>
      </c>
      <c r="I20" s="48">
        <v>0</v>
      </c>
      <c r="J20" s="48"/>
      <c r="K20" s="48"/>
      <c r="L20" s="48"/>
      <c r="M20" s="48">
        <v>375</v>
      </c>
      <c r="N20" s="48">
        <v>35</v>
      </c>
      <c r="O20" s="48"/>
      <c r="P20" s="7"/>
      <c r="Q20" s="16">
        <v>45170</v>
      </c>
      <c r="R20" s="17">
        <v>45596</v>
      </c>
      <c r="S20" s="18">
        <f t="shared" si="1"/>
        <v>14</v>
      </c>
      <c r="T20" s="93">
        <f t="shared" si="0"/>
        <v>15312.5</v>
      </c>
      <c r="U20" s="48"/>
    </row>
    <row r="21" spans="1:21">
      <c r="A21" s="46" t="s">
        <v>947</v>
      </c>
      <c r="B21" s="46">
        <v>20</v>
      </c>
      <c r="C21" s="47" t="s">
        <v>1074</v>
      </c>
      <c r="D21" s="48" t="s">
        <v>1075</v>
      </c>
      <c r="E21" s="48" t="s">
        <v>970</v>
      </c>
      <c r="F21" s="48" t="s">
        <v>70</v>
      </c>
      <c r="G21" s="48">
        <v>340</v>
      </c>
      <c r="H21" s="48">
        <v>8</v>
      </c>
      <c r="I21" s="48">
        <v>0</v>
      </c>
      <c r="J21" s="48"/>
      <c r="K21" s="48"/>
      <c r="L21" s="48"/>
      <c r="M21" s="48">
        <v>40</v>
      </c>
      <c r="N21" s="48">
        <v>35</v>
      </c>
      <c r="O21" s="48"/>
      <c r="P21" s="7"/>
      <c r="Q21" s="16">
        <v>45170</v>
      </c>
      <c r="R21" s="17">
        <v>45596</v>
      </c>
      <c r="S21" s="18">
        <f t="shared" si="1"/>
        <v>14</v>
      </c>
      <c r="T21" s="93">
        <f t="shared" si="0"/>
        <v>4806.66666666667</v>
      </c>
      <c r="U21" s="48"/>
    </row>
    <row r="22" spans="1:21">
      <c r="A22" s="46" t="s">
        <v>947</v>
      </c>
      <c r="B22" s="46">
        <v>21</v>
      </c>
      <c r="C22" s="47" t="s">
        <v>1076</v>
      </c>
      <c r="D22" s="48" t="s">
        <v>590</v>
      </c>
      <c r="E22" s="48" t="s">
        <v>970</v>
      </c>
      <c r="F22" s="48" t="s">
        <v>70</v>
      </c>
      <c r="G22" s="48">
        <v>3096</v>
      </c>
      <c r="H22" s="48">
        <v>8</v>
      </c>
      <c r="I22" s="48">
        <v>100</v>
      </c>
      <c r="J22" s="48">
        <v>378</v>
      </c>
      <c r="K22" s="48"/>
      <c r="L22" s="48"/>
      <c r="M22" s="48">
        <v>0</v>
      </c>
      <c r="N22" s="48">
        <v>35</v>
      </c>
      <c r="O22" s="48"/>
      <c r="P22" s="7"/>
      <c r="Q22" s="16">
        <v>45170</v>
      </c>
      <c r="R22" s="17">
        <v>45596</v>
      </c>
      <c r="S22" s="18">
        <f t="shared" si="1"/>
        <v>14</v>
      </c>
      <c r="T22" s="93">
        <f t="shared" si="0"/>
        <v>72996</v>
      </c>
      <c r="U22" s="48"/>
    </row>
    <row r="23" ht="93.75" spans="1:21">
      <c r="A23" s="46" t="s">
        <v>947</v>
      </c>
      <c r="B23" s="46">
        <v>22</v>
      </c>
      <c r="C23" s="47" t="s">
        <v>1077</v>
      </c>
      <c r="D23" s="85" t="s">
        <v>1078</v>
      </c>
      <c r="E23" s="86"/>
      <c r="F23" s="48" t="s">
        <v>586</v>
      </c>
      <c r="G23" s="48">
        <v>74370.17</v>
      </c>
      <c r="H23" s="48">
        <v>10</v>
      </c>
      <c r="I23" s="48">
        <v>0</v>
      </c>
      <c r="J23" s="48"/>
      <c r="K23" s="48"/>
      <c r="L23" s="48"/>
      <c r="M23" s="48">
        <v>210</v>
      </c>
      <c r="N23" s="48">
        <v>35</v>
      </c>
      <c r="O23" s="48"/>
      <c r="P23" s="7"/>
      <c r="Q23" s="16">
        <v>45170</v>
      </c>
      <c r="R23" s="17">
        <v>45596</v>
      </c>
      <c r="S23" s="18">
        <f t="shared" si="1"/>
        <v>14</v>
      </c>
      <c r="T23" s="93">
        <f t="shared" si="0"/>
        <v>876226.983333333</v>
      </c>
      <c r="U23" s="48" t="s">
        <v>533</v>
      </c>
    </row>
    <row r="24" spans="1:21">
      <c r="A24" s="45" t="s">
        <v>947</v>
      </c>
      <c r="B24" s="46">
        <v>23</v>
      </c>
      <c r="C24" s="47" t="s">
        <v>1079</v>
      </c>
      <c r="D24" s="85" t="s">
        <v>1080</v>
      </c>
      <c r="E24" s="86"/>
      <c r="F24" s="48" t="s">
        <v>70</v>
      </c>
      <c r="G24" s="48">
        <v>11799.8</v>
      </c>
      <c r="H24" s="48">
        <v>8</v>
      </c>
      <c r="I24" s="48"/>
      <c r="J24" s="48"/>
      <c r="K24" s="48"/>
      <c r="L24" s="48"/>
      <c r="M24" s="48"/>
      <c r="N24" s="48"/>
      <c r="O24" s="48"/>
      <c r="P24" s="7"/>
      <c r="Q24" s="16">
        <v>45170</v>
      </c>
      <c r="R24" s="17">
        <v>45596</v>
      </c>
      <c r="S24" s="18">
        <f t="shared" si="1"/>
        <v>14</v>
      </c>
      <c r="T24" s="93">
        <f t="shared" si="0"/>
        <v>110131.466666667</v>
      </c>
      <c r="U24" s="48"/>
    </row>
    <row r="25" spans="1:21">
      <c r="A25" s="45" t="s">
        <v>947</v>
      </c>
      <c r="B25" s="46">
        <v>24</v>
      </c>
      <c r="C25" s="47" t="s">
        <v>1081</v>
      </c>
      <c r="D25" s="85" t="s">
        <v>1082</v>
      </c>
      <c r="E25" s="86"/>
      <c r="F25" s="48" t="s">
        <v>70</v>
      </c>
      <c r="G25" s="48">
        <v>9636.03</v>
      </c>
      <c r="H25" s="48">
        <v>8</v>
      </c>
      <c r="I25" s="48"/>
      <c r="J25" s="48"/>
      <c r="K25" s="48"/>
      <c r="L25" s="48"/>
      <c r="M25" s="48"/>
      <c r="N25" s="48"/>
      <c r="O25" s="48"/>
      <c r="P25" s="7"/>
      <c r="Q25" s="16">
        <v>45170</v>
      </c>
      <c r="R25" s="17">
        <v>45596</v>
      </c>
      <c r="S25" s="18">
        <f t="shared" si="1"/>
        <v>14</v>
      </c>
      <c r="T25" s="93">
        <f t="shared" si="0"/>
        <v>89936.28</v>
      </c>
      <c r="U25" s="48"/>
    </row>
    <row r="26" spans="1:21">
      <c r="A26" s="45" t="s">
        <v>947</v>
      </c>
      <c r="B26" s="46">
        <v>25</v>
      </c>
      <c r="C26" s="47" t="s">
        <v>1083</v>
      </c>
      <c r="D26" s="85" t="s">
        <v>1084</v>
      </c>
      <c r="E26" s="86"/>
      <c r="F26" s="48" t="s">
        <v>70</v>
      </c>
      <c r="G26" s="48">
        <v>42029.6</v>
      </c>
      <c r="H26" s="48">
        <v>8</v>
      </c>
      <c r="I26" s="48"/>
      <c r="J26" s="48"/>
      <c r="K26" s="48"/>
      <c r="L26" s="48"/>
      <c r="M26" s="48"/>
      <c r="N26" s="48"/>
      <c r="O26" s="48"/>
      <c r="P26" s="7"/>
      <c r="Q26" s="16">
        <v>45170</v>
      </c>
      <c r="R26" s="17">
        <v>45596</v>
      </c>
      <c r="S26" s="18">
        <f t="shared" si="1"/>
        <v>14</v>
      </c>
      <c r="T26" s="93">
        <f t="shared" si="0"/>
        <v>392276.266666667</v>
      </c>
      <c r="U26" s="48"/>
    </row>
    <row r="27" spans="1:21">
      <c r="A27" s="45" t="s">
        <v>947</v>
      </c>
      <c r="B27" s="46">
        <v>26</v>
      </c>
      <c r="C27" s="47" t="s">
        <v>1085</v>
      </c>
      <c r="D27" s="85" t="s">
        <v>1086</v>
      </c>
      <c r="E27" s="86"/>
      <c r="F27" s="48" t="s">
        <v>70</v>
      </c>
      <c r="G27" s="48">
        <v>3122</v>
      </c>
      <c r="H27" s="48">
        <v>8</v>
      </c>
      <c r="I27" s="48"/>
      <c r="J27" s="48"/>
      <c r="K27" s="48"/>
      <c r="L27" s="48"/>
      <c r="M27" s="48"/>
      <c r="N27" s="48"/>
      <c r="O27" s="48"/>
      <c r="P27" s="48"/>
      <c r="Q27" s="17">
        <v>44866</v>
      </c>
      <c r="R27" s="17">
        <v>45596</v>
      </c>
      <c r="S27" s="18">
        <f t="shared" si="1"/>
        <v>24</v>
      </c>
      <c r="T27" s="93">
        <f t="shared" si="0"/>
        <v>49952</v>
      </c>
      <c r="U27" s="48"/>
    </row>
    <row r="28" spans="1:21">
      <c r="A28" s="45" t="s">
        <v>947</v>
      </c>
      <c r="B28" s="46">
        <v>27</v>
      </c>
      <c r="C28" s="47" t="s">
        <v>1087</v>
      </c>
      <c r="D28" s="85" t="s">
        <v>1088</v>
      </c>
      <c r="E28" s="86"/>
      <c r="F28" s="48" t="s">
        <v>74</v>
      </c>
      <c r="G28" s="48">
        <v>34187.01</v>
      </c>
      <c r="H28" s="48">
        <v>6</v>
      </c>
      <c r="I28" s="48"/>
      <c r="J28" s="48"/>
      <c r="K28" s="48"/>
      <c r="L28" s="48"/>
      <c r="M28" s="48"/>
      <c r="N28" s="48"/>
      <c r="O28" s="48"/>
      <c r="P28" s="48"/>
      <c r="Q28" s="17">
        <v>44866</v>
      </c>
      <c r="R28" s="17">
        <v>45596</v>
      </c>
      <c r="S28" s="18">
        <f t="shared" si="1"/>
        <v>24</v>
      </c>
      <c r="T28" s="93">
        <f t="shared" si="0"/>
        <v>410244.12</v>
      </c>
      <c r="U28" s="48"/>
    </row>
    <row r="29" spans="1:21">
      <c r="A29" s="45" t="s">
        <v>947</v>
      </c>
      <c r="B29" s="46">
        <v>28</v>
      </c>
      <c r="C29" s="47" t="s">
        <v>1089</v>
      </c>
      <c r="D29" s="47" t="s">
        <v>1070</v>
      </c>
      <c r="E29" s="47" t="s">
        <v>601</v>
      </c>
      <c r="F29" s="47" t="s">
        <v>70</v>
      </c>
      <c r="G29" s="47">
        <v>6600</v>
      </c>
      <c r="H29" s="47">
        <v>8</v>
      </c>
      <c r="I29" s="47"/>
      <c r="J29" s="47"/>
      <c r="K29" s="47"/>
      <c r="L29" s="47"/>
      <c r="M29" s="47"/>
      <c r="N29" s="47"/>
      <c r="O29" s="47"/>
      <c r="P29" s="47"/>
      <c r="Q29" s="17">
        <v>44866</v>
      </c>
      <c r="R29" s="17">
        <v>45596</v>
      </c>
      <c r="S29" s="18">
        <f t="shared" si="1"/>
        <v>24</v>
      </c>
      <c r="T29" s="93">
        <f t="shared" si="0"/>
        <v>105600</v>
      </c>
      <c r="U29" s="47"/>
    </row>
    <row r="30" ht="37.5" spans="1:21">
      <c r="A30" s="45" t="s">
        <v>947</v>
      </c>
      <c r="B30" s="46">
        <v>29</v>
      </c>
      <c r="C30" s="47" t="s">
        <v>1090</v>
      </c>
      <c r="D30" s="47" t="s">
        <v>1091</v>
      </c>
      <c r="E30" s="47"/>
      <c r="F30" s="47" t="s">
        <v>70</v>
      </c>
      <c r="G30" s="47">
        <v>5000</v>
      </c>
      <c r="H30" s="47">
        <v>8</v>
      </c>
      <c r="I30" s="47"/>
      <c r="J30" s="47"/>
      <c r="K30" s="47"/>
      <c r="L30" s="47"/>
      <c r="M30" s="47"/>
      <c r="N30" s="47"/>
      <c r="O30" s="47"/>
      <c r="P30" s="47"/>
      <c r="Q30" s="17">
        <v>44866</v>
      </c>
      <c r="R30" s="17">
        <v>45596</v>
      </c>
      <c r="S30" s="18">
        <f t="shared" si="1"/>
        <v>24</v>
      </c>
      <c r="T30" s="93">
        <f t="shared" si="0"/>
        <v>80000</v>
      </c>
      <c r="U30" s="47"/>
    </row>
    <row r="31" ht="56.25" spans="1:21">
      <c r="A31" s="45" t="s">
        <v>947</v>
      </c>
      <c r="B31" s="46">
        <v>30</v>
      </c>
      <c r="C31" s="47" t="s">
        <v>1092</v>
      </c>
      <c r="D31" s="47" t="s">
        <v>1093</v>
      </c>
      <c r="E31" s="47"/>
      <c r="F31" s="47" t="s">
        <v>70</v>
      </c>
      <c r="G31" s="47">
        <v>28900</v>
      </c>
      <c r="H31" s="47">
        <v>8</v>
      </c>
      <c r="I31" s="47"/>
      <c r="J31" s="47"/>
      <c r="K31" s="47"/>
      <c r="L31" s="47"/>
      <c r="M31" s="47"/>
      <c r="N31" s="47"/>
      <c r="O31" s="47"/>
      <c r="P31" s="47"/>
      <c r="Q31" s="17">
        <v>44866</v>
      </c>
      <c r="R31" s="17">
        <v>45596</v>
      </c>
      <c r="S31" s="18">
        <f t="shared" si="1"/>
        <v>24</v>
      </c>
      <c r="T31" s="93">
        <f t="shared" si="0"/>
        <v>462400</v>
      </c>
      <c r="U31" s="47"/>
    </row>
    <row r="32" spans="1:21">
      <c r="A32" s="45" t="s">
        <v>947</v>
      </c>
      <c r="B32" s="46">
        <v>31</v>
      </c>
      <c r="C32" s="47" t="s">
        <v>1094</v>
      </c>
      <c r="D32" s="47" t="s">
        <v>1074</v>
      </c>
      <c r="E32" s="47" t="s">
        <v>966</v>
      </c>
      <c r="F32" s="47" t="s">
        <v>70</v>
      </c>
      <c r="G32" s="47">
        <v>1000</v>
      </c>
      <c r="H32" s="47">
        <v>8</v>
      </c>
      <c r="I32" s="47"/>
      <c r="J32" s="47"/>
      <c r="K32" s="47"/>
      <c r="L32" s="47"/>
      <c r="M32" s="47"/>
      <c r="N32" s="47"/>
      <c r="O32" s="47"/>
      <c r="P32" s="47"/>
      <c r="Q32" s="17">
        <v>44866</v>
      </c>
      <c r="R32" s="17">
        <v>45596</v>
      </c>
      <c r="S32" s="18">
        <f t="shared" si="1"/>
        <v>24</v>
      </c>
      <c r="T32" s="93">
        <f t="shared" si="0"/>
        <v>16000</v>
      </c>
      <c r="U32" s="47"/>
    </row>
    <row r="33" spans="1:21">
      <c r="A33" s="45" t="s">
        <v>947</v>
      </c>
      <c r="B33" s="46">
        <v>32</v>
      </c>
      <c r="C33" s="47" t="s">
        <v>590</v>
      </c>
      <c r="D33" s="47" t="s">
        <v>1074</v>
      </c>
      <c r="E33" s="47" t="s">
        <v>966</v>
      </c>
      <c r="F33" s="47" t="s">
        <v>70</v>
      </c>
      <c r="G33" s="47">
        <v>1000</v>
      </c>
      <c r="H33" s="47">
        <v>8</v>
      </c>
      <c r="I33" s="47"/>
      <c r="J33" s="47"/>
      <c r="K33" s="47"/>
      <c r="L33" s="47"/>
      <c r="M33" s="47"/>
      <c r="N33" s="47"/>
      <c r="O33" s="47"/>
      <c r="P33" s="47"/>
      <c r="Q33" s="17">
        <v>44866</v>
      </c>
      <c r="R33" s="17">
        <v>45596</v>
      </c>
      <c r="S33" s="18">
        <f t="shared" si="1"/>
        <v>24</v>
      </c>
      <c r="T33" s="93">
        <f t="shared" si="0"/>
        <v>16000</v>
      </c>
      <c r="U33" s="47"/>
    </row>
    <row r="34" spans="1:21">
      <c r="A34" s="45" t="s">
        <v>947</v>
      </c>
      <c r="B34" s="46">
        <v>33</v>
      </c>
      <c r="C34" s="47" t="s">
        <v>1095</v>
      </c>
      <c r="D34" s="47" t="s">
        <v>601</v>
      </c>
      <c r="E34" s="47" t="s">
        <v>1073</v>
      </c>
      <c r="F34" s="47" t="s">
        <v>70</v>
      </c>
      <c r="G34" s="47">
        <v>1000</v>
      </c>
      <c r="H34" s="47">
        <v>8</v>
      </c>
      <c r="I34" s="47"/>
      <c r="J34" s="47"/>
      <c r="K34" s="47"/>
      <c r="L34" s="47"/>
      <c r="M34" s="47">
        <v>300</v>
      </c>
      <c r="N34" s="48">
        <v>35</v>
      </c>
      <c r="O34" s="47"/>
      <c r="P34" s="47"/>
      <c r="Q34" s="17">
        <v>44866</v>
      </c>
      <c r="R34" s="17">
        <v>45596</v>
      </c>
      <c r="S34" s="18">
        <f t="shared" si="1"/>
        <v>24</v>
      </c>
      <c r="T34" s="93">
        <f t="shared" si="0"/>
        <v>37000</v>
      </c>
      <c r="U34" s="47"/>
    </row>
    <row r="35" spans="1:21">
      <c r="A35" s="45" t="s">
        <v>947</v>
      </c>
      <c r="B35" s="46">
        <v>34</v>
      </c>
      <c r="C35" s="47" t="s">
        <v>1096</v>
      </c>
      <c r="D35" s="47" t="s">
        <v>1049</v>
      </c>
      <c r="E35" s="47" t="s">
        <v>1059</v>
      </c>
      <c r="F35" s="47" t="s">
        <v>70</v>
      </c>
      <c r="G35" s="47">
        <v>600</v>
      </c>
      <c r="H35" s="47">
        <v>8</v>
      </c>
      <c r="I35" s="47"/>
      <c r="J35" s="47"/>
      <c r="K35" s="47"/>
      <c r="L35" s="47"/>
      <c r="M35" s="47">
        <v>10</v>
      </c>
      <c r="N35" s="48">
        <v>35</v>
      </c>
      <c r="O35" s="47"/>
      <c r="P35" s="47"/>
      <c r="Q35" s="17">
        <v>44866</v>
      </c>
      <c r="R35" s="17">
        <v>45596</v>
      </c>
      <c r="S35" s="18">
        <f t="shared" si="1"/>
        <v>24</v>
      </c>
      <c r="T35" s="93">
        <f t="shared" si="0"/>
        <v>10300</v>
      </c>
      <c r="U35" s="47"/>
    </row>
    <row r="36" spans="1:21">
      <c r="A36" s="45" t="s">
        <v>947</v>
      </c>
      <c r="B36" s="46">
        <v>35</v>
      </c>
      <c r="C36" s="47" t="s">
        <v>1097</v>
      </c>
      <c r="D36" s="47" t="s">
        <v>601</v>
      </c>
      <c r="E36" s="47" t="s">
        <v>1073</v>
      </c>
      <c r="F36" s="47" t="s">
        <v>70</v>
      </c>
      <c r="G36" s="47">
        <v>2300</v>
      </c>
      <c r="H36" s="47">
        <v>8</v>
      </c>
      <c r="I36" s="47"/>
      <c r="J36" s="47"/>
      <c r="K36" s="47"/>
      <c r="L36" s="47"/>
      <c r="M36" s="47">
        <v>60</v>
      </c>
      <c r="N36" s="48">
        <v>35</v>
      </c>
      <c r="O36" s="47"/>
      <c r="P36" s="47"/>
      <c r="Q36" s="17">
        <v>44866</v>
      </c>
      <c r="R36" s="17">
        <v>45596</v>
      </c>
      <c r="S36" s="18">
        <f t="shared" si="1"/>
        <v>24</v>
      </c>
      <c r="T36" s="93">
        <f t="shared" si="0"/>
        <v>41000</v>
      </c>
      <c r="U36" s="47"/>
    </row>
    <row r="37" spans="1:21">
      <c r="A37" s="45" t="s">
        <v>947</v>
      </c>
      <c r="B37" s="46">
        <v>36</v>
      </c>
      <c r="C37" s="47" t="s">
        <v>1098</v>
      </c>
      <c r="D37" s="47" t="s">
        <v>590</v>
      </c>
      <c r="E37" s="47" t="s">
        <v>1099</v>
      </c>
      <c r="F37" s="47" t="s">
        <v>70</v>
      </c>
      <c r="G37" s="47">
        <v>700</v>
      </c>
      <c r="H37" s="47">
        <v>8</v>
      </c>
      <c r="I37" s="47"/>
      <c r="J37" s="47"/>
      <c r="K37" s="47"/>
      <c r="L37" s="47"/>
      <c r="M37" s="47"/>
      <c r="N37" s="47"/>
      <c r="O37" s="47"/>
      <c r="P37" s="47"/>
      <c r="Q37" s="17">
        <v>44866</v>
      </c>
      <c r="R37" s="17">
        <v>45596</v>
      </c>
      <c r="S37" s="18">
        <f t="shared" si="1"/>
        <v>24</v>
      </c>
      <c r="T37" s="93">
        <f t="shared" si="0"/>
        <v>11200</v>
      </c>
      <c r="U37" s="47"/>
    </row>
    <row r="38" spans="1:21">
      <c r="A38" s="45" t="s">
        <v>947</v>
      </c>
      <c r="B38" s="46">
        <v>37</v>
      </c>
      <c r="C38" s="47" t="s">
        <v>1063</v>
      </c>
      <c r="D38" s="47" t="s">
        <v>1100</v>
      </c>
      <c r="E38" s="47" t="s">
        <v>1101</v>
      </c>
      <c r="F38" s="47" t="s">
        <v>70</v>
      </c>
      <c r="G38" s="47">
        <v>800</v>
      </c>
      <c r="H38" s="47">
        <v>8</v>
      </c>
      <c r="I38" s="47"/>
      <c r="J38" s="47"/>
      <c r="K38" s="47"/>
      <c r="L38" s="47"/>
      <c r="M38" s="47"/>
      <c r="N38" s="47"/>
      <c r="O38" s="47"/>
      <c r="P38" s="47"/>
      <c r="Q38" s="17">
        <v>44866</v>
      </c>
      <c r="R38" s="17">
        <v>45596</v>
      </c>
      <c r="S38" s="18">
        <f t="shared" si="1"/>
        <v>24</v>
      </c>
      <c r="T38" s="93">
        <f t="shared" si="0"/>
        <v>12800</v>
      </c>
      <c r="U38" s="47"/>
    </row>
    <row r="39" spans="1:21">
      <c r="A39" s="45" t="s">
        <v>947</v>
      </c>
      <c r="B39" s="46">
        <v>38</v>
      </c>
      <c r="C39" s="47" t="s">
        <v>1102</v>
      </c>
      <c r="D39" s="47" t="s">
        <v>1051</v>
      </c>
      <c r="E39" s="47" t="s">
        <v>1103</v>
      </c>
      <c r="F39" s="47" t="s">
        <v>70</v>
      </c>
      <c r="G39" s="47">
        <v>5000</v>
      </c>
      <c r="H39" s="47">
        <v>8</v>
      </c>
      <c r="I39" s="47"/>
      <c r="J39" s="47"/>
      <c r="K39" s="47"/>
      <c r="L39" s="47"/>
      <c r="M39" s="47"/>
      <c r="N39" s="47"/>
      <c r="O39" s="47"/>
      <c r="P39" s="47"/>
      <c r="Q39" s="17">
        <v>44866</v>
      </c>
      <c r="R39" s="17">
        <v>45596</v>
      </c>
      <c r="S39" s="18">
        <f t="shared" si="1"/>
        <v>24</v>
      </c>
      <c r="T39" s="93">
        <f t="shared" si="0"/>
        <v>80000</v>
      </c>
      <c r="U39" s="47"/>
    </row>
    <row r="40" spans="1:21">
      <c r="A40" s="45" t="s">
        <v>947</v>
      </c>
      <c r="B40" s="46">
        <v>39</v>
      </c>
      <c r="C40" s="47" t="s">
        <v>1104</v>
      </c>
      <c r="D40" s="47" t="s">
        <v>974</v>
      </c>
      <c r="E40" s="47" t="s">
        <v>1014</v>
      </c>
      <c r="F40" s="47" t="s">
        <v>70</v>
      </c>
      <c r="G40" s="47"/>
      <c r="H40" s="47">
        <v>8</v>
      </c>
      <c r="I40" s="47">
        <v>2000</v>
      </c>
      <c r="J40" s="48">
        <v>378</v>
      </c>
      <c r="K40" s="47"/>
      <c r="L40" s="47"/>
      <c r="M40" s="47">
        <v>200</v>
      </c>
      <c r="N40" s="48">
        <v>35</v>
      </c>
      <c r="O40" s="47"/>
      <c r="P40" s="47"/>
      <c r="Q40" s="17">
        <v>44866</v>
      </c>
      <c r="R40" s="17">
        <v>45596</v>
      </c>
      <c r="S40" s="18">
        <f t="shared" si="1"/>
        <v>24</v>
      </c>
      <c r="T40" s="93">
        <f t="shared" si="0"/>
        <v>1526000</v>
      </c>
      <c r="U40" s="47"/>
    </row>
    <row r="41" ht="37.5" spans="1:21">
      <c r="A41" s="45" t="s">
        <v>947</v>
      </c>
      <c r="B41" s="46">
        <v>40</v>
      </c>
      <c r="C41" s="47" t="s">
        <v>569</v>
      </c>
      <c r="D41" s="47" t="s">
        <v>1105</v>
      </c>
      <c r="E41" s="47" t="s">
        <v>615</v>
      </c>
      <c r="F41" s="47" t="s">
        <v>70</v>
      </c>
      <c r="G41" s="47">
        <v>1600</v>
      </c>
      <c r="H41" s="47">
        <v>8</v>
      </c>
      <c r="I41" s="47"/>
      <c r="J41" s="47"/>
      <c r="K41" s="47"/>
      <c r="L41" s="47"/>
      <c r="M41" s="47"/>
      <c r="N41" s="47"/>
      <c r="O41" s="47"/>
      <c r="P41" s="47"/>
      <c r="Q41" s="17">
        <v>44866</v>
      </c>
      <c r="R41" s="17">
        <v>45596</v>
      </c>
      <c r="S41" s="18">
        <f t="shared" si="1"/>
        <v>24</v>
      </c>
      <c r="T41" s="93">
        <f t="shared" si="0"/>
        <v>25600</v>
      </c>
      <c r="U41" s="47"/>
    </row>
    <row r="42" spans="1:21">
      <c r="A42" s="45" t="s">
        <v>947</v>
      </c>
      <c r="B42" s="46">
        <v>41</v>
      </c>
      <c r="C42" s="47" t="s">
        <v>569</v>
      </c>
      <c r="D42" s="47" t="s">
        <v>981</v>
      </c>
      <c r="E42" s="47" t="s">
        <v>614</v>
      </c>
      <c r="F42" s="47" t="s">
        <v>70</v>
      </c>
      <c r="G42" s="47">
        <v>3000</v>
      </c>
      <c r="H42" s="47">
        <v>8</v>
      </c>
      <c r="I42" s="47"/>
      <c r="J42" s="47"/>
      <c r="K42" s="47"/>
      <c r="L42" s="47"/>
      <c r="M42" s="47"/>
      <c r="N42" s="47"/>
      <c r="O42" s="47"/>
      <c r="P42" s="47"/>
      <c r="Q42" s="17">
        <v>44866</v>
      </c>
      <c r="R42" s="17">
        <v>45596</v>
      </c>
      <c r="S42" s="18">
        <f t="shared" si="1"/>
        <v>24</v>
      </c>
      <c r="T42" s="93">
        <f t="shared" si="0"/>
        <v>48000</v>
      </c>
      <c r="U42" s="47"/>
    </row>
    <row r="43" spans="1:21">
      <c r="A43" s="45" t="s">
        <v>947</v>
      </c>
      <c r="B43" s="46">
        <v>42</v>
      </c>
      <c r="C43" s="47" t="s">
        <v>1106</v>
      </c>
      <c r="D43" s="47" t="s">
        <v>1107</v>
      </c>
      <c r="E43" s="47" t="s">
        <v>1108</v>
      </c>
      <c r="F43" s="47" t="s">
        <v>70</v>
      </c>
      <c r="G43" s="47">
        <v>1000</v>
      </c>
      <c r="H43" s="47">
        <v>8</v>
      </c>
      <c r="I43" s="47"/>
      <c r="J43" s="47"/>
      <c r="K43" s="47"/>
      <c r="L43" s="47"/>
      <c r="M43" s="47">
        <v>30</v>
      </c>
      <c r="N43" s="48">
        <v>35</v>
      </c>
      <c r="O43" s="47"/>
      <c r="P43" s="47"/>
      <c r="Q43" s="17">
        <v>44866</v>
      </c>
      <c r="R43" s="17">
        <v>45596</v>
      </c>
      <c r="S43" s="18">
        <f t="shared" si="1"/>
        <v>24</v>
      </c>
      <c r="T43" s="93">
        <f t="shared" si="0"/>
        <v>18100</v>
      </c>
      <c r="U43" s="47"/>
    </row>
    <row r="44" spans="1:21">
      <c r="A44" s="45" t="s">
        <v>947</v>
      </c>
      <c r="B44" s="46">
        <v>43</v>
      </c>
      <c r="C44" s="47" t="s">
        <v>1109</v>
      </c>
      <c r="D44" s="47" t="s">
        <v>981</v>
      </c>
      <c r="E44" s="47" t="s">
        <v>1031</v>
      </c>
      <c r="F44" s="47" t="s">
        <v>70</v>
      </c>
      <c r="G44" s="47">
        <v>6000</v>
      </c>
      <c r="H44" s="47">
        <v>8</v>
      </c>
      <c r="I44" s="47"/>
      <c r="J44" s="47"/>
      <c r="K44" s="47"/>
      <c r="L44" s="47"/>
      <c r="M44" s="47"/>
      <c r="N44" s="47"/>
      <c r="O44" s="47"/>
      <c r="P44" s="47"/>
      <c r="Q44" s="17">
        <v>44866</v>
      </c>
      <c r="R44" s="17">
        <v>45596</v>
      </c>
      <c r="S44" s="18">
        <f t="shared" si="1"/>
        <v>24</v>
      </c>
      <c r="T44" s="93">
        <f t="shared" si="0"/>
        <v>96000</v>
      </c>
      <c r="U44" s="47"/>
    </row>
    <row r="45" spans="1:21">
      <c r="A45" s="45" t="s">
        <v>947</v>
      </c>
      <c r="B45" s="46">
        <v>44</v>
      </c>
      <c r="C45" s="47" t="s">
        <v>569</v>
      </c>
      <c r="D45" s="49" t="s">
        <v>1110</v>
      </c>
      <c r="E45" s="50"/>
      <c r="F45" s="48" t="s">
        <v>74</v>
      </c>
      <c r="G45" s="48">
        <v>16200</v>
      </c>
      <c r="H45" s="48">
        <v>6</v>
      </c>
      <c r="I45" s="48"/>
      <c r="J45" s="48"/>
      <c r="K45" s="48"/>
      <c r="L45" s="48"/>
      <c r="M45" s="48">
        <v>96</v>
      </c>
      <c r="N45" s="48">
        <v>35</v>
      </c>
      <c r="O45" s="48"/>
      <c r="P45" s="48"/>
      <c r="Q45" s="17">
        <v>44866</v>
      </c>
      <c r="R45" s="17">
        <v>45596</v>
      </c>
      <c r="S45" s="18">
        <f t="shared" si="1"/>
        <v>24</v>
      </c>
      <c r="T45" s="93">
        <f t="shared" si="0"/>
        <v>201120</v>
      </c>
      <c r="U45" s="47"/>
    </row>
    <row r="46" ht="37.5" spans="1:21">
      <c r="A46" s="45" t="s">
        <v>947</v>
      </c>
      <c r="B46" s="46">
        <v>45</v>
      </c>
      <c r="C46" s="47" t="s">
        <v>1111</v>
      </c>
      <c r="D46" s="47"/>
      <c r="E46" s="47"/>
      <c r="F46" s="47" t="s">
        <v>70</v>
      </c>
      <c r="G46" s="47">
        <v>2748</v>
      </c>
      <c r="H46" s="47">
        <v>8</v>
      </c>
      <c r="I46" s="47"/>
      <c r="J46" s="47"/>
      <c r="K46" s="47"/>
      <c r="L46" s="47"/>
      <c r="M46" s="47"/>
      <c r="N46" s="47"/>
      <c r="O46" s="47"/>
      <c r="P46" s="47"/>
      <c r="Q46" s="17">
        <v>44866</v>
      </c>
      <c r="R46" s="17">
        <v>45596</v>
      </c>
      <c r="S46" s="18">
        <f t="shared" si="1"/>
        <v>24</v>
      </c>
      <c r="T46" s="93">
        <f t="shared" si="0"/>
        <v>43968</v>
      </c>
      <c r="U46" s="47"/>
    </row>
    <row r="47" spans="1:21">
      <c r="A47" s="45" t="s">
        <v>947</v>
      </c>
      <c r="B47" s="46">
        <v>46</v>
      </c>
      <c r="C47" s="47" t="s">
        <v>981</v>
      </c>
      <c r="D47" s="47" t="s">
        <v>966</v>
      </c>
      <c r="E47" s="47" t="s">
        <v>569</v>
      </c>
      <c r="F47" s="48" t="s">
        <v>1112</v>
      </c>
      <c r="G47" s="48">
        <v>7200</v>
      </c>
      <c r="H47" s="48">
        <v>6</v>
      </c>
      <c r="I47" s="48"/>
      <c r="J47" s="48"/>
      <c r="K47" s="48"/>
      <c r="L47" s="48"/>
      <c r="M47" s="48">
        <v>158</v>
      </c>
      <c r="N47" s="48">
        <v>35</v>
      </c>
      <c r="O47" s="48"/>
      <c r="P47" s="48"/>
      <c r="Q47" s="17">
        <v>44866</v>
      </c>
      <c r="R47" s="17">
        <v>45596</v>
      </c>
      <c r="S47" s="18">
        <f t="shared" si="1"/>
        <v>24</v>
      </c>
      <c r="T47" s="93">
        <f t="shared" si="0"/>
        <v>97460</v>
      </c>
      <c r="U47" s="47"/>
    </row>
    <row r="48" ht="56.25" spans="1:21">
      <c r="A48" s="45" t="s">
        <v>947</v>
      </c>
      <c r="B48" s="46">
        <v>47</v>
      </c>
      <c r="C48" s="48" t="s">
        <v>1113</v>
      </c>
      <c r="D48" s="87" t="s">
        <v>1114</v>
      </c>
      <c r="E48" s="88"/>
      <c r="F48" s="83" t="s">
        <v>70</v>
      </c>
      <c r="G48" s="48">
        <v>40401</v>
      </c>
      <c r="H48" s="48">
        <v>8</v>
      </c>
      <c r="I48" s="92"/>
      <c r="J48" s="92"/>
      <c r="K48" s="48"/>
      <c r="L48" s="48"/>
      <c r="M48" s="48"/>
      <c r="N48" s="48"/>
      <c r="O48" s="48"/>
      <c r="P48" s="48"/>
      <c r="Q48" s="17">
        <v>44866</v>
      </c>
      <c r="R48" s="17">
        <v>45596</v>
      </c>
      <c r="S48" s="18">
        <f t="shared" si="1"/>
        <v>24</v>
      </c>
      <c r="T48" s="93">
        <f t="shared" si="0"/>
        <v>646416</v>
      </c>
      <c r="U48" s="47"/>
    </row>
    <row r="49" s="82" customFormat="1" ht="131.25" spans="1:21">
      <c r="A49" s="45" t="s">
        <v>947</v>
      </c>
      <c r="B49" s="46">
        <v>48</v>
      </c>
      <c r="C49" s="8" t="s">
        <v>181</v>
      </c>
      <c r="D49" s="9"/>
      <c r="E49" s="10"/>
      <c r="F49" s="11" t="s">
        <v>70</v>
      </c>
      <c r="G49" s="12">
        <v>50000</v>
      </c>
      <c r="H49" s="12">
        <v>8</v>
      </c>
      <c r="I49" s="12"/>
      <c r="J49" s="12"/>
      <c r="K49" s="12"/>
      <c r="L49" s="12"/>
      <c r="M49" s="12"/>
      <c r="N49" s="12"/>
      <c r="O49" s="12"/>
      <c r="P49" s="12"/>
      <c r="Q49" s="75">
        <v>44866</v>
      </c>
      <c r="R49" s="75">
        <v>45596</v>
      </c>
      <c r="S49" s="22">
        <f t="shared" si="1"/>
        <v>24</v>
      </c>
      <c r="T49" s="93">
        <f t="shared" si="0"/>
        <v>800000</v>
      </c>
      <c r="U49" s="18" t="s">
        <v>182</v>
      </c>
    </row>
    <row r="50" s="83" customFormat="1" spans="1:21">
      <c r="A50" s="45"/>
      <c r="B50" s="89" t="s">
        <v>51</v>
      </c>
      <c r="C50" s="90"/>
      <c r="D50" s="90"/>
      <c r="E50" s="91"/>
      <c r="F50" s="46"/>
      <c r="G50" s="46">
        <f>SUM(G2:G49)</f>
        <v>491989.77</v>
      </c>
      <c r="H50" s="46"/>
      <c r="I50" s="46">
        <f t="shared" ref="G50:K50" si="2">SUM(I2:I48)</f>
        <v>2838.11</v>
      </c>
      <c r="J50" s="46"/>
      <c r="K50" s="46">
        <f t="shared" si="2"/>
        <v>0</v>
      </c>
      <c r="L50" s="46"/>
      <c r="M50" s="46">
        <f>SUM(M2:M48)</f>
        <v>4870</v>
      </c>
      <c r="N50" s="46"/>
      <c r="O50" s="46">
        <f>SUM(O2:O48)</f>
        <v>0</v>
      </c>
      <c r="P50" s="46"/>
      <c r="Q50" s="46"/>
      <c r="R50" s="46"/>
      <c r="S50" s="46"/>
      <c r="T50" s="46">
        <f>SUM(T2:T49)</f>
        <v>8096180.12</v>
      </c>
      <c r="U50" s="46"/>
    </row>
  </sheetData>
  <mergeCells count="13">
    <mergeCell ref="D7:E7"/>
    <mergeCell ref="D16:E16"/>
    <mergeCell ref="D17:E17"/>
    <mergeCell ref="D23:E23"/>
    <mergeCell ref="D24:E24"/>
    <mergeCell ref="D25:E25"/>
    <mergeCell ref="D26:E26"/>
    <mergeCell ref="D27:E27"/>
    <mergeCell ref="D28:E28"/>
    <mergeCell ref="D45:E45"/>
    <mergeCell ref="D48:E48"/>
    <mergeCell ref="D49:E49"/>
    <mergeCell ref="B50:E50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1"/>
  <sheetViews>
    <sheetView zoomScale="60" zoomScaleNormal="60" workbookViewId="0">
      <pane xSplit="2" ySplit="1" topLeftCell="D42" activePane="bottomRight" state="frozen"/>
      <selection/>
      <selection pane="topRight"/>
      <selection pane="bottomLeft"/>
      <selection pane="bottomRight" activeCell="U24" sqref="U24"/>
    </sheetView>
  </sheetViews>
  <sheetFormatPr defaultColWidth="16.3833333333333" defaultRowHeight="13.5"/>
  <cols>
    <col min="1" max="1" width="14.25" style="58" customWidth="1"/>
    <col min="2" max="2" width="5.13333333333333" style="58" customWidth="1"/>
    <col min="3" max="3" width="36.8833333333333" style="59" customWidth="1"/>
    <col min="4" max="4" width="22.75" style="59" customWidth="1"/>
    <col min="5" max="5" width="19.5" style="59" customWidth="1"/>
    <col min="6" max="6" width="11.3833333333333" style="59" customWidth="1"/>
    <col min="7" max="8" width="13.25" style="59" customWidth="1"/>
    <col min="9" max="12" width="13.6333333333333" style="59" customWidth="1"/>
    <col min="13" max="17" width="12.8833333333333" style="59" customWidth="1"/>
    <col min="18" max="18" width="14.8166666666667" style="59" customWidth="1"/>
    <col min="19" max="19" width="15.25" style="59" customWidth="1"/>
    <col min="20" max="20" width="18.8916666666667" style="59" customWidth="1"/>
    <col min="21" max="21" width="13.6333333333333" style="59" customWidth="1"/>
    <col min="22" max="16384" width="16.3833333333333" style="59"/>
  </cols>
  <sheetData>
    <row r="1" s="58" customFormat="1" ht="75" spans="1:21">
      <c r="A1" s="60" t="s">
        <v>3</v>
      </c>
      <c r="B1" s="60" t="s">
        <v>1</v>
      </c>
      <c r="C1" s="61" t="s">
        <v>53</v>
      </c>
      <c r="D1" s="61" t="s">
        <v>54</v>
      </c>
      <c r="E1" s="61" t="s">
        <v>55</v>
      </c>
      <c r="F1" s="61" t="s">
        <v>56</v>
      </c>
      <c r="G1" s="61" t="s">
        <v>4</v>
      </c>
      <c r="H1" s="61" t="s">
        <v>57</v>
      </c>
      <c r="I1" s="61" t="s">
        <v>6</v>
      </c>
      <c r="J1" s="61" t="s">
        <v>58</v>
      </c>
      <c r="K1" s="61" t="s">
        <v>7</v>
      </c>
      <c r="L1" s="61" t="s">
        <v>59</v>
      </c>
      <c r="M1" s="61" t="s">
        <v>8</v>
      </c>
      <c r="N1" s="61" t="s">
        <v>60</v>
      </c>
      <c r="O1" s="60" t="s">
        <v>9</v>
      </c>
      <c r="P1" s="61" t="s">
        <v>61</v>
      </c>
      <c r="Q1" s="60" t="s">
        <v>62</v>
      </c>
      <c r="R1" s="60" t="s">
        <v>63</v>
      </c>
      <c r="S1" s="60" t="s">
        <v>64</v>
      </c>
      <c r="T1" s="60" t="s">
        <v>65</v>
      </c>
      <c r="U1" s="60" t="s">
        <v>66</v>
      </c>
    </row>
    <row r="2" s="37" customFormat="1" ht="18.75" spans="1:21">
      <c r="A2" s="39" t="s">
        <v>44</v>
      </c>
      <c r="B2" s="39">
        <v>1</v>
      </c>
      <c r="C2" s="41" t="s">
        <v>1115</v>
      </c>
      <c r="D2" s="42" t="s">
        <v>1116</v>
      </c>
      <c r="E2" s="42" t="s">
        <v>1117</v>
      </c>
      <c r="F2" s="42" t="s">
        <v>70</v>
      </c>
      <c r="G2" s="42">
        <v>0</v>
      </c>
      <c r="H2" s="42">
        <v>8</v>
      </c>
      <c r="I2" s="42">
        <v>0</v>
      </c>
      <c r="J2" s="42"/>
      <c r="K2" s="42"/>
      <c r="L2" s="42"/>
      <c r="M2" s="42">
        <v>492</v>
      </c>
      <c r="N2" s="42">
        <v>35</v>
      </c>
      <c r="O2" s="42"/>
      <c r="P2" s="4"/>
      <c r="Q2" s="16">
        <v>45170</v>
      </c>
      <c r="R2" s="16">
        <v>45596</v>
      </c>
      <c r="S2" s="18">
        <f t="shared" ref="S2:S50" si="0">DATEDIF(Q2,R2,"m")+1</f>
        <v>14</v>
      </c>
      <c r="T2" s="53">
        <f t="shared" ref="T2:T50" si="1">(G2*H2+I2*J2+K2*L2+M2*N2+O2*P2)*S2/12</f>
        <v>20090</v>
      </c>
      <c r="U2" s="42"/>
    </row>
    <row r="3" s="37" customFormat="1" ht="18.75" spans="1:21">
      <c r="A3" s="39" t="s">
        <v>44</v>
      </c>
      <c r="B3" s="39">
        <v>2</v>
      </c>
      <c r="C3" s="41" t="s">
        <v>1118</v>
      </c>
      <c r="D3" s="42" t="s">
        <v>81</v>
      </c>
      <c r="E3" s="42" t="s">
        <v>103</v>
      </c>
      <c r="F3" s="42" t="s">
        <v>70</v>
      </c>
      <c r="G3" s="42">
        <v>6896</v>
      </c>
      <c r="H3" s="42">
        <v>8</v>
      </c>
      <c r="I3" s="42">
        <v>96</v>
      </c>
      <c r="J3" s="42">
        <v>378</v>
      </c>
      <c r="K3" s="42"/>
      <c r="L3" s="42"/>
      <c r="M3" s="48">
        <v>1320</v>
      </c>
      <c r="N3" s="48">
        <v>35</v>
      </c>
      <c r="O3" s="42"/>
      <c r="P3" s="42"/>
      <c r="Q3" s="74">
        <v>45170</v>
      </c>
      <c r="R3" s="16">
        <v>45596</v>
      </c>
      <c r="S3" s="18">
        <f t="shared" si="0"/>
        <v>14</v>
      </c>
      <c r="T3" s="53">
        <f t="shared" si="1"/>
        <v>160598.666666667</v>
      </c>
      <c r="U3" s="42"/>
    </row>
    <row r="4" s="37" customFormat="1" ht="37.5" spans="1:21">
      <c r="A4" s="39" t="s">
        <v>44</v>
      </c>
      <c r="B4" s="39">
        <v>3</v>
      </c>
      <c r="C4" s="41" t="s">
        <v>1119</v>
      </c>
      <c r="D4" s="42" t="s">
        <v>1120</v>
      </c>
      <c r="E4" s="42" t="s">
        <v>1121</v>
      </c>
      <c r="F4" s="42" t="s">
        <v>70</v>
      </c>
      <c r="G4" s="42">
        <v>16110</v>
      </c>
      <c r="H4" s="42">
        <v>8</v>
      </c>
      <c r="I4" s="42">
        <v>147</v>
      </c>
      <c r="J4" s="42">
        <v>378</v>
      </c>
      <c r="K4" s="42"/>
      <c r="L4" s="42"/>
      <c r="M4" s="42">
        <v>0</v>
      </c>
      <c r="N4" s="42"/>
      <c r="O4" s="42"/>
      <c r="P4" s="4"/>
      <c r="Q4" s="16">
        <v>45170</v>
      </c>
      <c r="R4" s="16">
        <v>45596</v>
      </c>
      <c r="S4" s="18">
        <f t="shared" si="0"/>
        <v>14</v>
      </c>
      <c r="T4" s="53">
        <f t="shared" si="1"/>
        <v>215187</v>
      </c>
      <c r="U4" s="41"/>
    </row>
    <row r="5" s="37" customFormat="1" ht="18.75" spans="1:21">
      <c r="A5" s="39" t="s">
        <v>44</v>
      </c>
      <c r="B5" s="39">
        <v>4</v>
      </c>
      <c r="C5" s="41" t="s">
        <v>1122</v>
      </c>
      <c r="D5" s="42" t="s">
        <v>1123</v>
      </c>
      <c r="E5" s="42" t="s">
        <v>606</v>
      </c>
      <c r="F5" s="42" t="s">
        <v>70</v>
      </c>
      <c r="G5" s="42">
        <v>4692</v>
      </c>
      <c r="H5" s="42">
        <v>8</v>
      </c>
      <c r="I5" s="42">
        <v>0</v>
      </c>
      <c r="J5" s="42"/>
      <c r="K5" s="42"/>
      <c r="L5" s="42"/>
      <c r="M5" s="42">
        <v>212</v>
      </c>
      <c r="N5" s="42">
        <v>35</v>
      </c>
      <c r="O5" s="42"/>
      <c r="P5" s="42"/>
      <c r="Q5" s="74">
        <v>45170</v>
      </c>
      <c r="R5" s="16">
        <v>45596</v>
      </c>
      <c r="S5" s="18">
        <f t="shared" si="0"/>
        <v>14</v>
      </c>
      <c r="T5" s="53">
        <f t="shared" si="1"/>
        <v>52448.6666666667</v>
      </c>
      <c r="U5" s="42"/>
    </row>
    <row r="6" s="37" customFormat="1" ht="18.75" spans="1:21">
      <c r="A6" s="39" t="s">
        <v>44</v>
      </c>
      <c r="B6" s="39">
        <v>5</v>
      </c>
      <c r="C6" s="41" t="s">
        <v>1124</v>
      </c>
      <c r="D6" s="42" t="s">
        <v>1116</v>
      </c>
      <c r="E6" s="42" t="s">
        <v>1121</v>
      </c>
      <c r="F6" s="42" t="s">
        <v>70</v>
      </c>
      <c r="G6" s="42">
        <v>0</v>
      </c>
      <c r="H6" s="42">
        <v>8</v>
      </c>
      <c r="I6" s="42">
        <v>0</v>
      </c>
      <c r="J6" s="42"/>
      <c r="K6" s="42"/>
      <c r="L6" s="42"/>
      <c r="M6" s="42">
        <v>357</v>
      </c>
      <c r="N6" s="42">
        <v>35</v>
      </c>
      <c r="O6" s="42"/>
      <c r="P6" s="4"/>
      <c r="Q6" s="16">
        <v>45170</v>
      </c>
      <c r="R6" s="16">
        <v>45596</v>
      </c>
      <c r="S6" s="18">
        <f t="shared" si="0"/>
        <v>14</v>
      </c>
      <c r="T6" s="53">
        <f t="shared" si="1"/>
        <v>14577.5</v>
      </c>
      <c r="U6" s="42"/>
    </row>
    <row r="7" s="37" customFormat="1" ht="18.75" spans="1:21">
      <c r="A7" s="39" t="s">
        <v>44</v>
      </c>
      <c r="B7" s="39">
        <v>6</v>
      </c>
      <c r="C7" s="41" t="s">
        <v>1125</v>
      </c>
      <c r="D7" s="42" t="s">
        <v>1126</v>
      </c>
      <c r="E7" s="42" t="s">
        <v>1049</v>
      </c>
      <c r="F7" s="42" t="s">
        <v>70</v>
      </c>
      <c r="G7" s="42">
        <v>8272</v>
      </c>
      <c r="H7" s="42">
        <v>8</v>
      </c>
      <c r="I7" s="42">
        <v>0</v>
      </c>
      <c r="J7" s="42"/>
      <c r="K7" s="42"/>
      <c r="L7" s="42"/>
      <c r="M7" s="42">
        <v>186</v>
      </c>
      <c r="N7" s="42">
        <v>35</v>
      </c>
      <c r="O7" s="42"/>
      <c r="P7" s="42"/>
      <c r="Q7" s="74">
        <v>45170</v>
      </c>
      <c r="R7" s="16">
        <v>45596</v>
      </c>
      <c r="S7" s="18">
        <f t="shared" si="0"/>
        <v>14</v>
      </c>
      <c r="T7" s="53">
        <f t="shared" si="1"/>
        <v>84800.3333333333</v>
      </c>
      <c r="U7" s="42"/>
    </row>
    <row r="8" s="37" customFormat="1" ht="46" customHeight="1" spans="1:21">
      <c r="A8" s="39" t="s">
        <v>44</v>
      </c>
      <c r="B8" s="39">
        <v>7</v>
      </c>
      <c r="C8" s="41" t="s">
        <v>1127</v>
      </c>
      <c r="D8" s="43" t="s">
        <v>1128</v>
      </c>
      <c r="E8" s="44"/>
      <c r="F8" s="42" t="s">
        <v>70</v>
      </c>
      <c r="G8" s="42">
        <v>1300</v>
      </c>
      <c r="H8" s="42">
        <v>8</v>
      </c>
      <c r="I8" s="42">
        <v>0</v>
      </c>
      <c r="J8" s="42"/>
      <c r="K8" s="42"/>
      <c r="L8" s="42"/>
      <c r="M8" s="42">
        <v>0</v>
      </c>
      <c r="N8" s="42"/>
      <c r="O8" s="42"/>
      <c r="P8" s="4"/>
      <c r="Q8" s="16">
        <v>45170</v>
      </c>
      <c r="R8" s="16">
        <v>45596</v>
      </c>
      <c r="S8" s="18">
        <f t="shared" si="0"/>
        <v>14</v>
      </c>
      <c r="T8" s="53">
        <f t="shared" si="1"/>
        <v>12133.3333333333</v>
      </c>
      <c r="U8" s="41"/>
    </row>
    <row r="9" s="37" customFormat="1" ht="18.75" spans="1:21">
      <c r="A9" s="39" t="s">
        <v>44</v>
      </c>
      <c r="B9" s="39">
        <v>8</v>
      </c>
      <c r="C9" s="41" t="s">
        <v>1129</v>
      </c>
      <c r="D9" s="42" t="s">
        <v>1130</v>
      </c>
      <c r="E9" s="42" t="s">
        <v>1131</v>
      </c>
      <c r="F9" s="42" t="s">
        <v>70</v>
      </c>
      <c r="G9" s="42">
        <v>9204.45</v>
      </c>
      <c r="H9" s="42">
        <v>8</v>
      </c>
      <c r="I9" s="42">
        <v>0</v>
      </c>
      <c r="J9" s="42"/>
      <c r="K9" s="42"/>
      <c r="L9" s="42"/>
      <c r="M9" s="42">
        <v>0</v>
      </c>
      <c r="N9" s="42"/>
      <c r="O9" s="42"/>
      <c r="P9" s="42"/>
      <c r="Q9" s="74">
        <v>45170</v>
      </c>
      <c r="R9" s="16">
        <v>45596</v>
      </c>
      <c r="S9" s="18">
        <f t="shared" si="0"/>
        <v>14</v>
      </c>
      <c r="T9" s="53">
        <f t="shared" si="1"/>
        <v>85908.2</v>
      </c>
      <c r="U9" s="41"/>
    </row>
    <row r="10" s="37" customFormat="1" ht="18.75" spans="1:21">
      <c r="A10" s="39" t="s">
        <v>44</v>
      </c>
      <c r="B10" s="39">
        <v>9</v>
      </c>
      <c r="C10" s="41" t="s">
        <v>1132</v>
      </c>
      <c r="D10" s="42" t="s">
        <v>1132</v>
      </c>
      <c r="E10" s="42"/>
      <c r="F10" s="42" t="s">
        <v>70</v>
      </c>
      <c r="G10" s="42">
        <v>585.5</v>
      </c>
      <c r="H10" s="42">
        <v>8</v>
      </c>
      <c r="I10" s="42">
        <v>0</v>
      </c>
      <c r="J10" s="42"/>
      <c r="K10" s="42"/>
      <c r="L10" s="42"/>
      <c r="M10" s="42">
        <v>0</v>
      </c>
      <c r="N10" s="42"/>
      <c r="O10" s="42"/>
      <c r="P10" s="4"/>
      <c r="Q10" s="16">
        <v>45170</v>
      </c>
      <c r="R10" s="16">
        <v>45596</v>
      </c>
      <c r="S10" s="18">
        <f t="shared" si="0"/>
        <v>14</v>
      </c>
      <c r="T10" s="53">
        <f t="shared" si="1"/>
        <v>5464.66666666667</v>
      </c>
      <c r="U10" s="41"/>
    </row>
    <row r="11" s="37" customFormat="1" ht="37.5" customHeight="1" spans="1:21">
      <c r="A11" s="39" t="s">
        <v>44</v>
      </c>
      <c r="B11" s="39">
        <v>10</v>
      </c>
      <c r="C11" s="41" t="s">
        <v>1133</v>
      </c>
      <c r="D11" s="42" t="s">
        <v>1134</v>
      </c>
      <c r="E11" s="42"/>
      <c r="F11" s="42" t="s">
        <v>70</v>
      </c>
      <c r="G11" s="42">
        <v>12419.37</v>
      </c>
      <c r="H11" s="42">
        <v>8</v>
      </c>
      <c r="I11" s="42">
        <v>0</v>
      </c>
      <c r="J11" s="42"/>
      <c r="K11" s="42"/>
      <c r="L11" s="42"/>
      <c r="M11" s="42">
        <v>0</v>
      </c>
      <c r="N11" s="42"/>
      <c r="O11" s="42"/>
      <c r="P11" s="42"/>
      <c r="Q11" s="74">
        <v>45170</v>
      </c>
      <c r="R11" s="16">
        <v>45596</v>
      </c>
      <c r="S11" s="18">
        <f t="shared" si="0"/>
        <v>14</v>
      </c>
      <c r="T11" s="53">
        <f t="shared" si="1"/>
        <v>115914.12</v>
      </c>
      <c r="U11" s="41"/>
    </row>
    <row r="12" s="37" customFormat="1" ht="18.75" spans="1:21">
      <c r="A12" s="39" t="s">
        <v>44</v>
      </c>
      <c r="B12" s="39">
        <v>11</v>
      </c>
      <c r="C12" s="41" t="s">
        <v>1135</v>
      </c>
      <c r="D12" s="42" t="s">
        <v>1136</v>
      </c>
      <c r="E12" s="42" t="s">
        <v>1124</v>
      </c>
      <c r="F12" s="42" t="s">
        <v>70</v>
      </c>
      <c r="G12" s="42">
        <v>830</v>
      </c>
      <c r="H12" s="42">
        <v>8</v>
      </c>
      <c r="I12" s="42">
        <v>0</v>
      </c>
      <c r="J12" s="42"/>
      <c r="K12" s="42"/>
      <c r="L12" s="42"/>
      <c r="M12" s="42">
        <v>0</v>
      </c>
      <c r="N12" s="42"/>
      <c r="O12" s="42"/>
      <c r="P12" s="4"/>
      <c r="Q12" s="16">
        <v>45170</v>
      </c>
      <c r="R12" s="16">
        <v>45596</v>
      </c>
      <c r="S12" s="18">
        <f t="shared" si="0"/>
        <v>14</v>
      </c>
      <c r="T12" s="53">
        <f t="shared" si="1"/>
        <v>7746.66666666667</v>
      </c>
      <c r="U12" s="42"/>
    </row>
    <row r="13" s="37" customFormat="1" ht="18.75" spans="1:21">
      <c r="A13" s="39" t="s">
        <v>44</v>
      </c>
      <c r="B13" s="39">
        <v>12</v>
      </c>
      <c r="C13" s="41" t="s">
        <v>577</v>
      </c>
      <c r="D13" s="42" t="s">
        <v>1136</v>
      </c>
      <c r="E13" s="42" t="s">
        <v>597</v>
      </c>
      <c r="F13" s="42" t="s">
        <v>70</v>
      </c>
      <c r="G13" s="42">
        <v>0</v>
      </c>
      <c r="H13" s="42">
        <v>8</v>
      </c>
      <c r="I13" s="42">
        <v>0</v>
      </c>
      <c r="J13" s="42"/>
      <c r="K13" s="42"/>
      <c r="L13" s="42"/>
      <c r="M13" s="42">
        <v>734</v>
      </c>
      <c r="N13" s="42">
        <v>35</v>
      </c>
      <c r="O13" s="42"/>
      <c r="P13" s="42"/>
      <c r="Q13" s="74">
        <v>45170</v>
      </c>
      <c r="R13" s="16">
        <v>45596</v>
      </c>
      <c r="S13" s="18">
        <f t="shared" si="0"/>
        <v>14</v>
      </c>
      <c r="T13" s="53">
        <f t="shared" si="1"/>
        <v>29971.6666666667</v>
      </c>
      <c r="U13" s="42"/>
    </row>
    <row r="14" s="37" customFormat="1" ht="18.75" spans="1:21">
      <c r="A14" s="39" t="s">
        <v>44</v>
      </c>
      <c r="B14" s="39">
        <v>13</v>
      </c>
      <c r="C14" s="41" t="s">
        <v>1049</v>
      </c>
      <c r="D14" s="42" t="s">
        <v>1137</v>
      </c>
      <c r="E14" s="42" t="s">
        <v>640</v>
      </c>
      <c r="F14" s="42" t="s">
        <v>70</v>
      </c>
      <c r="G14" s="42">
        <v>93387</v>
      </c>
      <c r="H14" s="42">
        <v>8</v>
      </c>
      <c r="I14" s="42">
        <v>698</v>
      </c>
      <c r="J14" s="42">
        <v>378</v>
      </c>
      <c r="K14" s="42"/>
      <c r="L14" s="42"/>
      <c r="M14" s="42">
        <v>0</v>
      </c>
      <c r="N14" s="42"/>
      <c r="O14" s="42"/>
      <c r="P14" s="4"/>
      <c r="Q14" s="16">
        <v>45170</v>
      </c>
      <c r="R14" s="16">
        <v>45596</v>
      </c>
      <c r="S14" s="18">
        <f t="shared" si="0"/>
        <v>14</v>
      </c>
      <c r="T14" s="53">
        <f t="shared" si="1"/>
        <v>1179430</v>
      </c>
      <c r="U14" s="41"/>
    </row>
    <row r="15" s="37" customFormat="1" ht="18.75" spans="1:21">
      <c r="A15" s="39" t="s">
        <v>44</v>
      </c>
      <c r="B15" s="39">
        <v>14</v>
      </c>
      <c r="C15" s="41" t="s">
        <v>1049</v>
      </c>
      <c r="D15" s="42" t="s">
        <v>1138</v>
      </c>
      <c r="E15" s="42" t="s">
        <v>640</v>
      </c>
      <c r="F15" s="42" t="s">
        <v>70</v>
      </c>
      <c r="G15" s="42">
        <v>6223</v>
      </c>
      <c r="H15" s="42">
        <v>8</v>
      </c>
      <c r="I15" s="42">
        <v>0</v>
      </c>
      <c r="J15" s="42"/>
      <c r="K15" s="42"/>
      <c r="L15" s="42"/>
      <c r="M15" s="42">
        <v>973</v>
      </c>
      <c r="N15" s="42">
        <v>35</v>
      </c>
      <c r="O15" s="42"/>
      <c r="P15" s="42"/>
      <c r="Q15" s="74">
        <v>45170</v>
      </c>
      <c r="R15" s="16">
        <v>45596</v>
      </c>
      <c r="S15" s="18">
        <f t="shared" si="0"/>
        <v>14</v>
      </c>
      <c r="T15" s="53">
        <f t="shared" si="1"/>
        <v>97812.1666666667</v>
      </c>
      <c r="U15" s="41"/>
    </row>
    <row r="16" s="38" customFormat="1" ht="18.75" spans="1:21">
      <c r="A16" s="46" t="s">
        <v>44</v>
      </c>
      <c r="B16" s="39">
        <v>15</v>
      </c>
      <c r="C16" s="47" t="s">
        <v>1139</v>
      </c>
      <c r="D16" s="48" t="s">
        <v>1140</v>
      </c>
      <c r="E16" s="48" t="s">
        <v>1141</v>
      </c>
      <c r="F16" s="48" t="s">
        <v>70</v>
      </c>
      <c r="G16" s="48">
        <v>5925</v>
      </c>
      <c r="H16" s="42">
        <v>8</v>
      </c>
      <c r="I16" s="48">
        <v>0</v>
      </c>
      <c r="J16" s="48"/>
      <c r="K16" s="48"/>
      <c r="L16" s="48"/>
      <c r="M16" s="48">
        <v>238</v>
      </c>
      <c r="N16" s="42">
        <v>35</v>
      </c>
      <c r="O16" s="48"/>
      <c r="P16" s="7"/>
      <c r="Q16" s="16">
        <v>45170</v>
      </c>
      <c r="R16" s="16">
        <v>45596</v>
      </c>
      <c r="S16" s="18">
        <f t="shared" si="0"/>
        <v>14</v>
      </c>
      <c r="T16" s="53">
        <f t="shared" si="1"/>
        <v>65018.3333333333</v>
      </c>
      <c r="U16" s="48"/>
    </row>
    <row r="17" s="37" customFormat="1" ht="18.75" spans="1:21">
      <c r="A17" s="39" t="s">
        <v>44</v>
      </c>
      <c r="B17" s="39">
        <v>16</v>
      </c>
      <c r="C17" s="41" t="s">
        <v>1142</v>
      </c>
      <c r="D17" s="42" t="s">
        <v>1143</v>
      </c>
      <c r="E17" s="42" t="s">
        <v>576</v>
      </c>
      <c r="F17" s="42" t="s">
        <v>70</v>
      </c>
      <c r="G17" s="42">
        <v>0</v>
      </c>
      <c r="H17" s="42">
        <v>8</v>
      </c>
      <c r="I17" s="42">
        <v>0</v>
      </c>
      <c r="J17" s="42"/>
      <c r="K17" s="42"/>
      <c r="L17" s="42"/>
      <c r="M17" s="42">
        <v>219</v>
      </c>
      <c r="N17" s="42">
        <v>35</v>
      </c>
      <c r="O17" s="42"/>
      <c r="P17" s="4"/>
      <c r="Q17" s="16">
        <v>45170</v>
      </c>
      <c r="R17" s="16">
        <v>45596</v>
      </c>
      <c r="S17" s="18">
        <f t="shared" si="0"/>
        <v>14</v>
      </c>
      <c r="T17" s="53">
        <f t="shared" si="1"/>
        <v>8942.5</v>
      </c>
      <c r="U17" s="42"/>
    </row>
    <row r="18" s="37" customFormat="1" ht="18.75" spans="1:21">
      <c r="A18" s="39" t="s">
        <v>44</v>
      </c>
      <c r="B18" s="39">
        <v>17</v>
      </c>
      <c r="C18" s="41" t="s">
        <v>1144</v>
      </c>
      <c r="D18" s="42" t="s">
        <v>1126</v>
      </c>
      <c r="E18" s="42" t="s">
        <v>1145</v>
      </c>
      <c r="F18" s="42" t="s">
        <v>70</v>
      </c>
      <c r="G18" s="42">
        <v>0</v>
      </c>
      <c r="H18" s="42">
        <v>8</v>
      </c>
      <c r="I18" s="42">
        <v>0</v>
      </c>
      <c r="J18" s="42"/>
      <c r="K18" s="42"/>
      <c r="L18" s="42"/>
      <c r="M18" s="42">
        <v>99</v>
      </c>
      <c r="N18" s="42">
        <v>35</v>
      </c>
      <c r="O18" s="42"/>
      <c r="P18" s="42"/>
      <c r="Q18" s="74">
        <v>45170</v>
      </c>
      <c r="R18" s="16">
        <v>45596</v>
      </c>
      <c r="S18" s="18">
        <f t="shared" si="0"/>
        <v>14</v>
      </c>
      <c r="T18" s="53">
        <f t="shared" si="1"/>
        <v>4042.5</v>
      </c>
      <c r="U18" s="42"/>
    </row>
    <row r="19" s="37" customFormat="1" ht="18.75" spans="1:21">
      <c r="A19" s="39" t="s">
        <v>44</v>
      </c>
      <c r="B19" s="39">
        <v>18</v>
      </c>
      <c r="C19" s="41" t="s">
        <v>1145</v>
      </c>
      <c r="D19" s="42" t="s">
        <v>1146</v>
      </c>
      <c r="E19" s="42" t="s">
        <v>640</v>
      </c>
      <c r="F19" s="42" t="s">
        <v>70</v>
      </c>
      <c r="G19" s="42">
        <v>7410</v>
      </c>
      <c r="H19" s="42">
        <v>8</v>
      </c>
      <c r="I19" s="42">
        <v>0</v>
      </c>
      <c r="J19" s="42"/>
      <c r="K19" s="42"/>
      <c r="L19" s="42"/>
      <c r="M19" s="42">
        <v>465</v>
      </c>
      <c r="N19" s="42">
        <v>35</v>
      </c>
      <c r="O19" s="42"/>
      <c r="P19" s="4"/>
      <c r="Q19" s="16">
        <v>45170</v>
      </c>
      <c r="R19" s="16">
        <v>45596</v>
      </c>
      <c r="S19" s="18">
        <f t="shared" si="0"/>
        <v>14</v>
      </c>
      <c r="T19" s="53">
        <f t="shared" si="1"/>
        <v>88147.5</v>
      </c>
      <c r="U19" s="42"/>
    </row>
    <row r="20" s="37" customFormat="1" ht="37.5" customHeight="1" spans="1:21">
      <c r="A20" s="39" t="s">
        <v>44</v>
      </c>
      <c r="B20" s="39">
        <v>19</v>
      </c>
      <c r="C20" s="41" t="s">
        <v>1147</v>
      </c>
      <c r="D20" s="42" t="s">
        <v>1148</v>
      </c>
      <c r="E20" s="42"/>
      <c r="F20" s="42" t="s">
        <v>70</v>
      </c>
      <c r="G20" s="42">
        <v>2000</v>
      </c>
      <c r="H20" s="42">
        <v>8</v>
      </c>
      <c r="I20" s="42">
        <v>0</v>
      </c>
      <c r="J20" s="42"/>
      <c r="K20" s="42"/>
      <c r="L20" s="42"/>
      <c r="M20" s="42">
        <v>0</v>
      </c>
      <c r="N20" s="42"/>
      <c r="O20" s="42"/>
      <c r="P20" s="42"/>
      <c r="Q20" s="74">
        <v>45170</v>
      </c>
      <c r="R20" s="16">
        <v>45596</v>
      </c>
      <c r="S20" s="18">
        <f t="shared" si="0"/>
        <v>14</v>
      </c>
      <c r="T20" s="53">
        <f t="shared" si="1"/>
        <v>18666.6666666667</v>
      </c>
      <c r="U20" s="41"/>
    </row>
    <row r="21" s="37" customFormat="1" ht="18.75" spans="1:21">
      <c r="A21" s="39" t="s">
        <v>44</v>
      </c>
      <c r="B21" s="39">
        <v>20</v>
      </c>
      <c r="C21" s="41" t="s">
        <v>1141</v>
      </c>
      <c r="D21" s="42" t="s">
        <v>1126</v>
      </c>
      <c r="E21" s="42" t="s">
        <v>1145</v>
      </c>
      <c r="F21" s="42" t="s">
        <v>70</v>
      </c>
      <c r="G21" s="42">
        <v>0</v>
      </c>
      <c r="H21" s="42">
        <v>8</v>
      </c>
      <c r="I21" s="42">
        <v>0</v>
      </c>
      <c r="J21" s="42"/>
      <c r="K21" s="42"/>
      <c r="L21" s="42"/>
      <c r="M21" s="42">
        <v>83</v>
      </c>
      <c r="N21" s="42">
        <v>35</v>
      </c>
      <c r="O21" s="42"/>
      <c r="P21" s="4"/>
      <c r="Q21" s="16">
        <v>45170</v>
      </c>
      <c r="R21" s="16">
        <v>45596</v>
      </c>
      <c r="S21" s="18">
        <f t="shared" si="0"/>
        <v>14</v>
      </c>
      <c r="T21" s="53">
        <f t="shared" si="1"/>
        <v>3389.16666666667</v>
      </c>
      <c r="U21" s="42"/>
    </row>
    <row r="22" s="37" customFormat="1" ht="37.5" spans="1:21">
      <c r="A22" s="39" t="s">
        <v>44</v>
      </c>
      <c r="B22" s="39">
        <v>21</v>
      </c>
      <c r="C22" s="41" t="s">
        <v>1149</v>
      </c>
      <c r="D22" s="42"/>
      <c r="E22" s="42"/>
      <c r="F22" s="42" t="s">
        <v>70</v>
      </c>
      <c r="G22" s="42">
        <v>17835</v>
      </c>
      <c r="H22" s="42">
        <v>8</v>
      </c>
      <c r="I22" s="42">
        <v>0</v>
      </c>
      <c r="J22" s="42"/>
      <c r="K22" s="42"/>
      <c r="L22" s="42"/>
      <c r="M22" s="42">
        <v>77</v>
      </c>
      <c r="N22" s="42">
        <v>35</v>
      </c>
      <c r="O22" s="42"/>
      <c r="P22" s="42"/>
      <c r="Q22" s="74">
        <v>45170</v>
      </c>
      <c r="R22" s="16">
        <v>45596</v>
      </c>
      <c r="S22" s="18">
        <f t="shared" si="0"/>
        <v>14</v>
      </c>
      <c r="T22" s="53">
        <f t="shared" si="1"/>
        <v>169604.166666667</v>
      </c>
      <c r="U22" s="41"/>
    </row>
    <row r="23" s="37" customFormat="1" ht="18.75" spans="1:21">
      <c r="A23" s="39" t="s">
        <v>44</v>
      </c>
      <c r="B23" s="39">
        <v>22</v>
      </c>
      <c r="C23" s="41" t="s">
        <v>1150</v>
      </c>
      <c r="D23" s="42"/>
      <c r="E23" s="42"/>
      <c r="F23" s="42" t="s">
        <v>70</v>
      </c>
      <c r="G23" s="42">
        <v>7633.38</v>
      </c>
      <c r="H23" s="42">
        <v>8</v>
      </c>
      <c r="I23" s="42">
        <v>0</v>
      </c>
      <c r="J23" s="42"/>
      <c r="K23" s="42"/>
      <c r="L23" s="42"/>
      <c r="M23" s="42">
        <v>52</v>
      </c>
      <c r="N23" s="42">
        <v>35</v>
      </c>
      <c r="O23" s="42"/>
      <c r="P23" s="4"/>
      <c r="Q23" s="16">
        <v>45170</v>
      </c>
      <c r="R23" s="16">
        <v>45596</v>
      </c>
      <c r="S23" s="18">
        <f t="shared" si="0"/>
        <v>14</v>
      </c>
      <c r="T23" s="53">
        <f t="shared" si="1"/>
        <v>73368.2133333333</v>
      </c>
      <c r="U23" s="41"/>
    </row>
    <row r="24" s="37" customFormat="1" ht="56.25" spans="1:21">
      <c r="A24" s="39" t="s">
        <v>44</v>
      </c>
      <c r="B24" s="39">
        <v>23</v>
      </c>
      <c r="C24" s="41" t="s">
        <v>1151</v>
      </c>
      <c r="D24" s="42"/>
      <c r="E24" s="42"/>
      <c r="F24" s="42" t="s">
        <v>70</v>
      </c>
      <c r="G24" s="42">
        <v>41270</v>
      </c>
      <c r="H24" s="42">
        <v>8</v>
      </c>
      <c r="I24" s="42">
        <v>100</v>
      </c>
      <c r="J24" s="42">
        <v>378</v>
      </c>
      <c r="K24" s="42"/>
      <c r="L24" s="42"/>
      <c r="M24" s="42">
        <v>313</v>
      </c>
      <c r="N24" s="42">
        <v>35</v>
      </c>
      <c r="O24" s="42"/>
      <c r="P24" s="42"/>
      <c r="Q24" s="74">
        <v>45170</v>
      </c>
      <c r="R24" s="16">
        <v>45596</v>
      </c>
      <c r="S24" s="18">
        <f t="shared" si="0"/>
        <v>14</v>
      </c>
      <c r="T24" s="53">
        <f t="shared" si="1"/>
        <v>442067.5</v>
      </c>
      <c r="U24" s="41" t="s">
        <v>533</v>
      </c>
    </row>
    <row r="25" s="37" customFormat="1" ht="18.75" spans="1:21">
      <c r="A25" s="40" t="s">
        <v>44</v>
      </c>
      <c r="B25" s="39">
        <v>24</v>
      </c>
      <c r="C25" s="41" t="s">
        <v>1152</v>
      </c>
      <c r="D25" s="42" t="s">
        <v>1153</v>
      </c>
      <c r="E25" s="42"/>
      <c r="F25" s="42" t="s">
        <v>70</v>
      </c>
      <c r="G25" s="42">
        <v>17426</v>
      </c>
      <c r="H25" s="42">
        <v>8</v>
      </c>
      <c r="I25" s="42">
        <v>0</v>
      </c>
      <c r="J25" s="42"/>
      <c r="K25" s="42"/>
      <c r="L25" s="42"/>
      <c r="M25" s="42">
        <v>0</v>
      </c>
      <c r="N25" s="42"/>
      <c r="O25" s="42"/>
      <c r="P25" s="4"/>
      <c r="Q25" s="16">
        <v>45170</v>
      </c>
      <c r="R25" s="16">
        <v>45596</v>
      </c>
      <c r="S25" s="18">
        <f t="shared" si="0"/>
        <v>14</v>
      </c>
      <c r="T25" s="53">
        <f t="shared" si="1"/>
        <v>162642.666666667</v>
      </c>
      <c r="U25" s="42"/>
    </row>
    <row r="26" s="37" customFormat="1" ht="39.75" customHeight="1" spans="1:21">
      <c r="A26" s="40" t="s">
        <v>44</v>
      </c>
      <c r="B26" s="39">
        <v>25</v>
      </c>
      <c r="C26" s="42" t="s">
        <v>1154</v>
      </c>
      <c r="D26" s="42" t="s">
        <v>1155</v>
      </c>
      <c r="E26" s="42" t="s">
        <v>597</v>
      </c>
      <c r="F26" s="42" t="s">
        <v>70</v>
      </c>
      <c r="G26" s="42">
        <v>76478</v>
      </c>
      <c r="H26" s="42">
        <v>8</v>
      </c>
      <c r="I26" s="42"/>
      <c r="J26" s="42"/>
      <c r="K26" s="42"/>
      <c r="L26" s="42"/>
      <c r="M26" s="42">
        <v>922</v>
      </c>
      <c r="N26" s="42">
        <v>35</v>
      </c>
      <c r="O26" s="42"/>
      <c r="P26" s="42"/>
      <c r="Q26" s="74">
        <v>45170</v>
      </c>
      <c r="R26" s="16">
        <v>45596</v>
      </c>
      <c r="S26" s="18">
        <f t="shared" si="0"/>
        <v>14</v>
      </c>
      <c r="T26" s="53">
        <f t="shared" si="1"/>
        <v>751443</v>
      </c>
      <c r="U26" s="42"/>
    </row>
    <row r="27" s="37" customFormat="1" ht="18.75" spans="1:21">
      <c r="A27" s="40" t="s">
        <v>44</v>
      </c>
      <c r="B27" s="39">
        <v>26</v>
      </c>
      <c r="C27" s="42" t="s">
        <v>642</v>
      </c>
      <c r="D27" s="42" t="s">
        <v>640</v>
      </c>
      <c r="E27" s="42" t="s">
        <v>577</v>
      </c>
      <c r="F27" s="42" t="s">
        <v>70</v>
      </c>
      <c r="G27" s="42">
        <v>16455</v>
      </c>
      <c r="H27" s="42">
        <v>8</v>
      </c>
      <c r="I27" s="42"/>
      <c r="J27" s="42"/>
      <c r="K27" s="42"/>
      <c r="L27" s="42"/>
      <c r="M27" s="42">
        <v>515</v>
      </c>
      <c r="N27" s="42">
        <v>35</v>
      </c>
      <c r="O27" s="39"/>
      <c r="P27" s="39"/>
      <c r="Q27" s="75">
        <v>45170</v>
      </c>
      <c r="R27" s="16">
        <v>45596</v>
      </c>
      <c r="S27" s="18">
        <f t="shared" si="0"/>
        <v>14</v>
      </c>
      <c r="T27" s="53">
        <f t="shared" si="1"/>
        <v>174609.166666667</v>
      </c>
      <c r="U27" s="41"/>
    </row>
    <row r="28" s="37" customFormat="1" ht="18.75" spans="1:21">
      <c r="A28" s="40" t="s">
        <v>44</v>
      </c>
      <c r="B28" s="39">
        <v>27</v>
      </c>
      <c r="C28" s="42" t="s">
        <v>1155</v>
      </c>
      <c r="D28" s="42" t="s">
        <v>576</v>
      </c>
      <c r="E28" s="42" t="s">
        <v>611</v>
      </c>
      <c r="F28" s="42" t="s">
        <v>70</v>
      </c>
      <c r="G28" s="42">
        <v>21988</v>
      </c>
      <c r="H28" s="42">
        <v>8</v>
      </c>
      <c r="I28" s="42">
        <v>669</v>
      </c>
      <c r="J28" s="42">
        <v>378</v>
      </c>
      <c r="K28" s="42"/>
      <c r="L28" s="42"/>
      <c r="M28" s="42">
        <v>1159</v>
      </c>
      <c r="N28" s="42">
        <v>35</v>
      </c>
      <c r="O28" s="39"/>
      <c r="P28" s="39"/>
      <c r="Q28" s="74">
        <v>45170</v>
      </c>
      <c r="R28" s="16">
        <v>45596</v>
      </c>
      <c r="S28" s="18">
        <f t="shared" si="0"/>
        <v>14</v>
      </c>
      <c r="T28" s="53">
        <f t="shared" si="1"/>
        <v>547576.166666667</v>
      </c>
      <c r="U28" s="41"/>
    </row>
    <row r="29" s="59" customFormat="1" ht="75" customHeight="1" spans="1:21">
      <c r="A29" s="61" t="s">
        <v>44</v>
      </c>
      <c r="B29" s="39">
        <v>28</v>
      </c>
      <c r="C29" s="62" t="s">
        <v>1156</v>
      </c>
      <c r="D29" s="63" t="s">
        <v>1157</v>
      </c>
      <c r="E29" s="63"/>
      <c r="F29" s="63" t="s">
        <v>70</v>
      </c>
      <c r="G29" s="63">
        <v>28862</v>
      </c>
      <c r="H29" s="42">
        <v>8</v>
      </c>
      <c r="I29" s="63"/>
      <c r="J29" s="63"/>
      <c r="K29" s="63"/>
      <c r="L29" s="63"/>
      <c r="M29" s="63"/>
      <c r="N29" s="63"/>
      <c r="O29" s="63"/>
      <c r="P29" s="63"/>
      <c r="Q29" s="76">
        <v>44866</v>
      </c>
      <c r="R29" s="16">
        <v>45596</v>
      </c>
      <c r="S29" s="18">
        <f t="shared" si="0"/>
        <v>24</v>
      </c>
      <c r="T29" s="53">
        <f t="shared" si="1"/>
        <v>461792</v>
      </c>
      <c r="U29" s="63"/>
    </row>
    <row r="30" s="59" customFormat="1" ht="56.25" customHeight="1" spans="1:21">
      <c r="A30" s="61" t="s">
        <v>44</v>
      </c>
      <c r="B30" s="39">
        <v>29</v>
      </c>
      <c r="C30" s="62" t="s">
        <v>1158</v>
      </c>
      <c r="D30" s="63" t="s">
        <v>1159</v>
      </c>
      <c r="E30" s="63"/>
      <c r="F30" s="63" t="s">
        <v>70</v>
      </c>
      <c r="G30" s="63">
        <v>5800</v>
      </c>
      <c r="H30" s="42">
        <v>8</v>
      </c>
      <c r="I30" s="63"/>
      <c r="J30" s="63"/>
      <c r="K30" s="63"/>
      <c r="L30" s="63"/>
      <c r="M30" s="63"/>
      <c r="N30" s="63"/>
      <c r="O30" s="63"/>
      <c r="P30" s="63"/>
      <c r="Q30" s="76">
        <v>44866</v>
      </c>
      <c r="R30" s="16">
        <v>45596</v>
      </c>
      <c r="S30" s="18">
        <f t="shared" si="0"/>
        <v>24</v>
      </c>
      <c r="T30" s="53">
        <f t="shared" si="1"/>
        <v>92800</v>
      </c>
      <c r="U30" s="63"/>
    </row>
    <row r="31" s="59" customFormat="1" ht="39.75" customHeight="1" spans="1:21">
      <c r="A31" s="61" t="s">
        <v>44</v>
      </c>
      <c r="B31" s="39">
        <v>30</v>
      </c>
      <c r="C31" s="63" t="s">
        <v>1160</v>
      </c>
      <c r="D31" s="63" t="s">
        <v>1161</v>
      </c>
      <c r="E31" s="63"/>
      <c r="F31" s="63" t="s">
        <v>70</v>
      </c>
      <c r="G31" s="63">
        <v>8624</v>
      </c>
      <c r="H31" s="42">
        <v>8</v>
      </c>
      <c r="I31" s="63"/>
      <c r="J31" s="63"/>
      <c r="K31" s="63"/>
      <c r="L31" s="63"/>
      <c r="M31" s="63"/>
      <c r="N31" s="63"/>
      <c r="O31" s="63"/>
      <c r="P31" s="63"/>
      <c r="Q31" s="76">
        <v>44866</v>
      </c>
      <c r="R31" s="16">
        <v>45596</v>
      </c>
      <c r="S31" s="18">
        <f t="shared" si="0"/>
        <v>24</v>
      </c>
      <c r="T31" s="53">
        <f t="shared" si="1"/>
        <v>137984</v>
      </c>
      <c r="U31" s="63"/>
    </row>
    <row r="32" s="59" customFormat="1" ht="39.75" customHeight="1" spans="1:21">
      <c r="A32" s="61" t="s">
        <v>44</v>
      </c>
      <c r="B32" s="39">
        <v>31</v>
      </c>
      <c r="C32" s="63" t="s">
        <v>1162</v>
      </c>
      <c r="D32" s="63" t="s">
        <v>1163</v>
      </c>
      <c r="E32" s="63"/>
      <c r="F32" s="63" t="s">
        <v>70</v>
      </c>
      <c r="G32" s="63">
        <v>400</v>
      </c>
      <c r="H32" s="42">
        <v>8</v>
      </c>
      <c r="I32" s="63"/>
      <c r="J32" s="63"/>
      <c r="K32" s="63"/>
      <c r="L32" s="63"/>
      <c r="M32" s="63"/>
      <c r="N32" s="63"/>
      <c r="O32" s="63"/>
      <c r="P32" s="63"/>
      <c r="Q32" s="76">
        <v>44866</v>
      </c>
      <c r="R32" s="16">
        <v>45596</v>
      </c>
      <c r="S32" s="18">
        <f t="shared" si="0"/>
        <v>24</v>
      </c>
      <c r="T32" s="53">
        <f t="shared" si="1"/>
        <v>6400</v>
      </c>
      <c r="U32" s="63"/>
    </row>
    <row r="33" s="59" customFormat="1" ht="39.75" customHeight="1" spans="1:21">
      <c r="A33" s="61" t="s">
        <v>44</v>
      </c>
      <c r="B33" s="39">
        <v>32</v>
      </c>
      <c r="C33" s="63" t="s">
        <v>1164</v>
      </c>
      <c r="D33" s="64"/>
      <c r="E33" s="64"/>
      <c r="F33" s="63" t="s">
        <v>586</v>
      </c>
      <c r="G33" s="63">
        <v>4800</v>
      </c>
      <c r="H33" s="63">
        <v>10</v>
      </c>
      <c r="I33" s="63"/>
      <c r="J33" s="63"/>
      <c r="K33" s="63"/>
      <c r="L33" s="63"/>
      <c r="M33" s="63"/>
      <c r="N33" s="63"/>
      <c r="O33" s="63"/>
      <c r="P33" s="63"/>
      <c r="Q33" s="76">
        <v>44866</v>
      </c>
      <c r="R33" s="16">
        <v>45596</v>
      </c>
      <c r="S33" s="18">
        <f t="shared" si="0"/>
        <v>24</v>
      </c>
      <c r="T33" s="53">
        <f t="shared" si="1"/>
        <v>96000</v>
      </c>
      <c r="U33" s="63"/>
    </row>
    <row r="34" s="59" customFormat="1" ht="39.75" customHeight="1" spans="1:21">
      <c r="A34" s="61" t="s">
        <v>44</v>
      </c>
      <c r="B34" s="39">
        <v>33</v>
      </c>
      <c r="C34" s="63" t="s">
        <v>1165</v>
      </c>
      <c r="D34" s="63" t="s">
        <v>1166</v>
      </c>
      <c r="E34" s="63" t="s">
        <v>981</v>
      </c>
      <c r="F34" s="63" t="s">
        <v>586</v>
      </c>
      <c r="G34" s="63"/>
      <c r="H34" s="63">
        <v>10</v>
      </c>
      <c r="I34" s="63"/>
      <c r="J34" s="63"/>
      <c r="K34" s="63"/>
      <c r="L34" s="63"/>
      <c r="M34" s="63">
        <v>117</v>
      </c>
      <c r="N34" s="42">
        <v>35</v>
      </c>
      <c r="O34" s="63"/>
      <c r="P34" s="63"/>
      <c r="Q34" s="76">
        <v>44866</v>
      </c>
      <c r="R34" s="16">
        <v>45596</v>
      </c>
      <c r="S34" s="18">
        <f t="shared" si="0"/>
        <v>24</v>
      </c>
      <c r="T34" s="53">
        <f t="shared" si="1"/>
        <v>8190</v>
      </c>
      <c r="U34" s="63"/>
    </row>
    <row r="35" s="59" customFormat="1" ht="39.75" customHeight="1" spans="1:21">
      <c r="A35" s="61" t="s">
        <v>44</v>
      </c>
      <c r="B35" s="39">
        <v>34</v>
      </c>
      <c r="C35" s="63" t="s">
        <v>1167</v>
      </c>
      <c r="D35" s="65"/>
      <c r="E35" s="65"/>
      <c r="F35" s="63" t="s">
        <v>586</v>
      </c>
      <c r="G35" s="63">
        <v>800</v>
      </c>
      <c r="H35" s="63">
        <v>10</v>
      </c>
      <c r="I35" s="63"/>
      <c r="J35" s="63"/>
      <c r="K35" s="63"/>
      <c r="L35" s="63"/>
      <c r="M35" s="63"/>
      <c r="N35" s="63"/>
      <c r="O35" s="63"/>
      <c r="P35" s="63"/>
      <c r="Q35" s="76">
        <v>44866</v>
      </c>
      <c r="R35" s="16">
        <v>45596</v>
      </c>
      <c r="S35" s="18">
        <f t="shared" si="0"/>
        <v>24</v>
      </c>
      <c r="T35" s="53">
        <f t="shared" si="1"/>
        <v>16000</v>
      </c>
      <c r="U35" s="63"/>
    </row>
    <row r="36" s="59" customFormat="1" ht="39.75" customHeight="1" spans="1:21">
      <c r="A36" s="61" t="s">
        <v>44</v>
      </c>
      <c r="B36" s="39">
        <v>35</v>
      </c>
      <c r="C36" s="63" t="s">
        <v>1168</v>
      </c>
      <c r="D36" s="63" t="s">
        <v>1169</v>
      </c>
      <c r="E36" s="63"/>
      <c r="F36" s="63" t="s">
        <v>70</v>
      </c>
      <c r="G36" s="63">
        <v>5200</v>
      </c>
      <c r="H36" s="63">
        <v>8</v>
      </c>
      <c r="I36" s="63"/>
      <c r="J36" s="63"/>
      <c r="K36" s="63"/>
      <c r="L36" s="63"/>
      <c r="M36" s="63"/>
      <c r="N36" s="63"/>
      <c r="O36" s="63"/>
      <c r="P36" s="63"/>
      <c r="Q36" s="76">
        <v>44866</v>
      </c>
      <c r="R36" s="16">
        <v>45596</v>
      </c>
      <c r="S36" s="18">
        <f t="shared" si="0"/>
        <v>24</v>
      </c>
      <c r="T36" s="53">
        <f t="shared" si="1"/>
        <v>83200</v>
      </c>
      <c r="U36" s="63"/>
    </row>
    <row r="37" s="59" customFormat="1" ht="39.75" customHeight="1" spans="1:21">
      <c r="A37" s="61" t="s">
        <v>44</v>
      </c>
      <c r="B37" s="39">
        <v>36</v>
      </c>
      <c r="C37" s="63" t="s">
        <v>1168</v>
      </c>
      <c r="D37" s="63" t="s">
        <v>1170</v>
      </c>
      <c r="E37" s="63"/>
      <c r="F37" s="63" t="s">
        <v>70</v>
      </c>
      <c r="G37" s="63">
        <v>10000</v>
      </c>
      <c r="H37" s="63">
        <v>8</v>
      </c>
      <c r="I37" s="63"/>
      <c r="J37" s="63"/>
      <c r="K37" s="63"/>
      <c r="L37" s="63"/>
      <c r="M37" s="63"/>
      <c r="N37" s="63"/>
      <c r="O37" s="63"/>
      <c r="P37" s="63"/>
      <c r="Q37" s="76">
        <v>44866</v>
      </c>
      <c r="R37" s="16">
        <v>45596</v>
      </c>
      <c r="S37" s="18">
        <f t="shared" si="0"/>
        <v>24</v>
      </c>
      <c r="T37" s="53">
        <f t="shared" si="1"/>
        <v>160000</v>
      </c>
      <c r="U37" s="63"/>
    </row>
    <row r="38" s="59" customFormat="1" ht="39.75" customHeight="1" spans="1:21">
      <c r="A38" s="61" t="s">
        <v>44</v>
      </c>
      <c r="B38" s="39">
        <v>37</v>
      </c>
      <c r="C38" s="63" t="s">
        <v>1171</v>
      </c>
      <c r="D38" s="63" t="s">
        <v>1172</v>
      </c>
      <c r="E38" s="63"/>
      <c r="F38" s="63" t="s">
        <v>70</v>
      </c>
      <c r="G38" s="63">
        <v>9800</v>
      </c>
      <c r="H38" s="63">
        <v>8</v>
      </c>
      <c r="I38" s="63"/>
      <c r="J38" s="63"/>
      <c r="K38" s="63"/>
      <c r="L38" s="63"/>
      <c r="M38" s="63"/>
      <c r="N38" s="63"/>
      <c r="O38" s="63"/>
      <c r="P38" s="63"/>
      <c r="Q38" s="76">
        <v>44866</v>
      </c>
      <c r="R38" s="16">
        <v>45596</v>
      </c>
      <c r="S38" s="18">
        <f t="shared" si="0"/>
        <v>24</v>
      </c>
      <c r="T38" s="53">
        <f t="shared" si="1"/>
        <v>156800</v>
      </c>
      <c r="U38" s="63"/>
    </row>
    <row r="39" s="59" customFormat="1" ht="39.75" customHeight="1" spans="1:21">
      <c r="A39" s="61" t="s">
        <v>44</v>
      </c>
      <c r="B39" s="39">
        <v>38</v>
      </c>
      <c r="C39" s="63" t="s">
        <v>1171</v>
      </c>
      <c r="D39" s="63" t="s">
        <v>1173</v>
      </c>
      <c r="E39" s="63"/>
      <c r="F39" s="63" t="s">
        <v>70</v>
      </c>
      <c r="G39" s="63">
        <v>1600</v>
      </c>
      <c r="H39" s="63">
        <v>8</v>
      </c>
      <c r="I39" s="63"/>
      <c r="J39" s="63"/>
      <c r="K39" s="63"/>
      <c r="L39" s="63"/>
      <c r="M39" s="63"/>
      <c r="N39" s="63"/>
      <c r="O39" s="63"/>
      <c r="P39" s="63"/>
      <c r="Q39" s="76">
        <v>44866</v>
      </c>
      <c r="R39" s="16">
        <v>45596</v>
      </c>
      <c r="S39" s="18">
        <f t="shared" si="0"/>
        <v>24</v>
      </c>
      <c r="T39" s="53">
        <f t="shared" si="1"/>
        <v>25600</v>
      </c>
      <c r="U39" s="63"/>
    </row>
    <row r="40" s="59" customFormat="1" ht="39.75" customHeight="1" spans="1:21">
      <c r="A40" s="61" t="s">
        <v>44</v>
      </c>
      <c r="B40" s="39">
        <v>39</v>
      </c>
      <c r="C40" s="63" t="s">
        <v>1174</v>
      </c>
      <c r="D40" s="63" t="s">
        <v>1086</v>
      </c>
      <c r="E40" s="63"/>
      <c r="F40" s="63" t="s">
        <v>70</v>
      </c>
      <c r="G40" s="63">
        <v>6700</v>
      </c>
      <c r="H40" s="63">
        <v>8</v>
      </c>
      <c r="I40" s="63"/>
      <c r="J40" s="63"/>
      <c r="K40" s="63"/>
      <c r="L40" s="63"/>
      <c r="M40" s="63"/>
      <c r="N40" s="63"/>
      <c r="O40" s="63"/>
      <c r="P40" s="63"/>
      <c r="Q40" s="76">
        <v>44866</v>
      </c>
      <c r="R40" s="16">
        <v>45596</v>
      </c>
      <c r="S40" s="18">
        <f t="shared" si="0"/>
        <v>24</v>
      </c>
      <c r="T40" s="53">
        <f t="shared" si="1"/>
        <v>107200</v>
      </c>
      <c r="U40" s="63"/>
    </row>
    <row r="41" s="59" customFormat="1" ht="39.75" customHeight="1" spans="1:21">
      <c r="A41" s="61" t="s">
        <v>44</v>
      </c>
      <c r="B41" s="39">
        <v>40</v>
      </c>
      <c r="C41" s="63" t="s">
        <v>1155</v>
      </c>
      <c r="D41" s="63" t="s">
        <v>576</v>
      </c>
      <c r="E41" s="63" t="s">
        <v>640</v>
      </c>
      <c r="F41" s="63" t="s">
        <v>70</v>
      </c>
      <c r="G41" s="63">
        <v>26000</v>
      </c>
      <c r="H41" s="63">
        <v>8</v>
      </c>
      <c r="I41" s="63"/>
      <c r="J41" s="63"/>
      <c r="K41" s="63"/>
      <c r="L41" s="63"/>
      <c r="M41" s="63"/>
      <c r="N41" s="63"/>
      <c r="O41" s="63"/>
      <c r="P41" s="63"/>
      <c r="Q41" s="76">
        <v>44866</v>
      </c>
      <c r="R41" s="16">
        <v>45596</v>
      </c>
      <c r="S41" s="18">
        <f t="shared" si="0"/>
        <v>24</v>
      </c>
      <c r="T41" s="53">
        <f t="shared" si="1"/>
        <v>416000</v>
      </c>
      <c r="U41" s="63"/>
    </row>
    <row r="42" s="59" customFormat="1" ht="39.75" customHeight="1" spans="1:21">
      <c r="A42" s="61" t="s">
        <v>44</v>
      </c>
      <c r="B42" s="39">
        <v>41</v>
      </c>
      <c r="C42" s="63" t="s">
        <v>1145</v>
      </c>
      <c r="D42" s="63" t="s">
        <v>1151</v>
      </c>
      <c r="E42" s="63" t="s">
        <v>640</v>
      </c>
      <c r="F42" s="63" t="s">
        <v>70</v>
      </c>
      <c r="G42" s="63">
        <v>7000</v>
      </c>
      <c r="H42" s="63">
        <v>8</v>
      </c>
      <c r="I42" s="63"/>
      <c r="J42" s="63"/>
      <c r="K42" s="63"/>
      <c r="L42" s="63"/>
      <c r="M42" s="63"/>
      <c r="N42" s="63"/>
      <c r="O42" s="63"/>
      <c r="P42" s="63"/>
      <c r="Q42" s="76">
        <v>44866</v>
      </c>
      <c r="R42" s="16">
        <v>45596</v>
      </c>
      <c r="S42" s="18">
        <f t="shared" si="0"/>
        <v>24</v>
      </c>
      <c r="T42" s="53">
        <f t="shared" si="1"/>
        <v>112000</v>
      </c>
      <c r="U42" s="63"/>
    </row>
    <row r="43" s="59" customFormat="1" ht="39.75" customHeight="1" spans="1:21">
      <c r="A43" s="61" t="s">
        <v>44</v>
      </c>
      <c r="B43" s="39">
        <v>42</v>
      </c>
      <c r="C43" s="63" t="s">
        <v>1175</v>
      </c>
      <c r="D43" s="63" t="s">
        <v>1142</v>
      </c>
      <c r="E43" s="63" t="s">
        <v>1176</v>
      </c>
      <c r="F43" s="63" t="s">
        <v>70</v>
      </c>
      <c r="G43" s="63">
        <v>16000</v>
      </c>
      <c r="H43" s="63">
        <v>8</v>
      </c>
      <c r="I43" s="63"/>
      <c r="J43" s="63"/>
      <c r="K43" s="63"/>
      <c r="L43" s="63"/>
      <c r="M43" s="63"/>
      <c r="N43" s="63"/>
      <c r="O43" s="63"/>
      <c r="P43" s="63"/>
      <c r="Q43" s="76">
        <v>44866</v>
      </c>
      <c r="R43" s="16">
        <v>45596</v>
      </c>
      <c r="S43" s="18">
        <f t="shared" si="0"/>
        <v>24</v>
      </c>
      <c r="T43" s="53">
        <f t="shared" si="1"/>
        <v>256000</v>
      </c>
      <c r="U43" s="63"/>
    </row>
    <row r="44" s="59" customFormat="1" ht="39.75" customHeight="1" spans="1:21">
      <c r="A44" s="61" t="s">
        <v>44</v>
      </c>
      <c r="B44" s="39">
        <v>43</v>
      </c>
      <c r="C44" s="63" t="s">
        <v>1177</v>
      </c>
      <c r="D44" s="63" t="s">
        <v>1142</v>
      </c>
      <c r="E44" s="63" t="s">
        <v>1176</v>
      </c>
      <c r="F44" s="63" t="s">
        <v>70</v>
      </c>
      <c r="G44" s="42">
        <v>415</v>
      </c>
      <c r="H44" s="63">
        <v>8</v>
      </c>
      <c r="I44" s="63"/>
      <c r="J44" s="63"/>
      <c r="K44" s="63"/>
      <c r="L44" s="63"/>
      <c r="M44" s="63"/>
      <c r="N44" s="63"/>
      <c r="O44" s="63"/>
      <c r="P44" s="63"/>
      <c r="Q44" s="76">
        <v>44866</v>
      </c>
      <c r="R44" s="16">
        <v>45596</v>
      </c>
      <c r="S44" s="18">
        <f t="shared" si="0"/>
        <v>24</v>
      </c>
      <c r="T44" s="53">
        <f t="shared" si="1"/>
        <v>6640</v>
      </c>
      <c r="U44" s="63"/>
    </row>
    <row r="45" s="59" customFormat="1" ht="39.75" customHeight="1" spans="1:21">
      <c r="A45" s="61" t="s">
        <v>44</v>
      </c>
      <c r="B45" s="39">
        <v>44</v>
      </c>
      <c r="C45" s="63" t="s">
        <v>1178</v>
      </c>
      <c r="D45" s="63"/>
      <c r="E45" s="63"/>
      <c r="F45" s="63" t="s">
        <v>70</v>
      </c>
      <c r="G45" s="63">
        <v>5000</v>
      </c>
      <c r="H45" s="63">
        <v>8</v>
      </c>
      <c r="I45" s="63"/>
      <c r="J45" s="63"/>
      <c r="K45" s="63"/>
      <c r="L45" s="63"/>
      <c r="M45" s="63"/>
      <c r="N45" s="63"/>
      <c r="O45" s="63"/>
      <c r="P45" s="63"/>
      <c r="Q45" s="76">
        <v>44866</v>
      </c>
      <c r="R45" s="16">
        <v>45596</v>
      </c>
      <c r="S45" s="18">
        <f t="shared" si="0"/>
        <v>24</v>
      </c>
      <c r="T45" s="53">
        <f t="shared" si="1"/>
        <v>80000</v>
      </c>
      <c r="U45" s="63"/>
    </row>
    <row r="46" s="59" customFormat="1" ht="39.75" customHeight="1" spans="1:21">
      <c r="A46" s="61" t="s">
        <v>44</v>
      </c>
      <c r="B46" s="39">
        <v>45</v>
      </c>
      <c r="C46" s="63" t="s">
        <v>577</v>
      </c>
      <c r="D46" s="63" t="s">
        <v>1155</v>
      </c>
      <c r="E46" s="63" t="s">
        <v>1145</v>
      </c>
      <c r="F46" s="63" t="s">
        <v>70</v>
      </c>
      <c r="G46" s="63">
        <v>8000</v>
      </c>
      <c r="H46" s="63">
        <v>8</v>
      </c>
      <c r="I46" s="63"/>
      <c r="J46" s="63"/>
      <c r="K46" s="63"/>
      <c r="L46" s="63"/>
      <c r="M46" s="63"/>
      <c r="N46" s="63"/>
      <c r="O46" s="63"/>
      <c r="P46" s="63"/>
      <c r="Q46" s="76">
        <v>44866</v>
      </c>
      <c r="R46" s="16">
        <v>45596</v>
      </c>
      <c r="S46" s="18">
        <f t="shared" si="0"/>
        <v>24</v>
      </c>
      <c r="T46" s="53">
        <f t="shared" si="1"/>
        <v>128000</v>
      </c>
      <c r="U46" s="63"/>
    </row>
    <row r="47" s="59" customFormat="1" ht="39.75" customHeight="1" spans="1:21">
      <c r="A47" s="61" t="s">
        <v>44</v>
      </c>
      <c r="B47" s="39">
        <v>46</v>
      </c>
      <c r="C47" s="63" t="s">
        <v>1144</v>
      </c>
      <c r="D47" s="63"/>
      <c r="E47" s="63"/>
      <c r="F47" s="63" t="s">
        <v>70</v>
      </c>
      <c r="G47" s="63">
        <v>6000</v>
      </c>
      <c r="H47" s="63">
        <v>8</v>
      </c>
      <c r="I47" s="63"/>
      <c r="J47" s="63"/>
      <c r="K47" s="63"/>
      <c r="L47" s="63"/>
      <c r="M47" s="63"/>
      <c r="N47" s="63"/>
      <c r="O47" s="63"/>
      <c r="P47" s="63"/>
      <c r="Q47" s="76">
        <v>44866</v>
      </c>
      <c r="R47" s="16">
        <v>45596</v>
      </c>
      <c r="S47" s="18">
        <f t="shared" si="0"/>
        <v>24</v>
      </c>
      <c r="T47" s="53">
        <f t="shared" si="1"/>
        <v>96000</v>
      </c>
      <c r="U47" s="63"/>
    </row>
    <row r="48" s="59" customFormat="1" ht="39.75" customHeight="1" spans="1:21">
      <c r="A48" s="61" t="s">
        <v>44</v>
      </c>
      <c r="B48" s="39">
        <v>47</v>
      </c>
      <c r="C48" s="63" t="s">
        <v>1141</v>
      </c>
      <c r="D48" s="63"/>
      <c r="E48" s="63"/>
      <c r="F48" s="63" t="s">
        <v>70</v>
      </c>
      <c r="G48" s="63">
        <v>7800</v>
      </c>
      <c r="H48" s="63">
        <v>8</v>
      </c>
      <c r="I48" s="63"/>
      <c r="J48" s="63"/>
      <c r="K48" s="63"/>
      <c r="L48" s="63"/>
      <c r="M48" s="63"/>
      <c r="N48" s="63"/>
      <c r="O48" s="63"/>
      <c r="P48" s="63"/>
      <c r="Q48" s="76">
        <v>44866</v>
      </c>
      <c r="R48" s="16">
        <v>45596</v>
      </c>
      <c r="S48" s="18">
        <f t="shared" si="0"/>
        <v>24</v>
      </c>
      <c r="T48" s="53">
        <f t="shared" si="1"/>
        <v>124800</v>
      </c>
      <c r="U48" s="63"/>
    </row>
    <row r="49" s="37" customFormat="1" ht="30" customHeight="1" spans="1:21">
      <c r="A49" s="40" t="s">
        <v>44</v>
      </c>
      <c r="B49" s="39">
        <v>48</v>
      </c>
      <c r="C49" s="41" t="s">
        <v>605</v>
      </c>
      <c r="D49" s="41" t="s">
        <v>606</v>
      </c>
      <c r="E49" s="41" t="s">
        <v>607</v>
      </c>
      <c r="F49" s="42" t="s">
        <v>586</v>
      </c>
      <c r="G49" s="42"/>
      <c r="H49" s="42">
        <v>10</v>
      </c>
      <c r="I49" s="42"/>
      <c r="J49" s="42"/>
      <c r="K49" s="42"/>
      <c r="L49" s="42"/>
      <c r="M49" s="42">
        <v>443</v>
      </c>
      <c r="N49" s="42">
        <v>35</v>
      </c>
      <c r="O49" s="42"/>
      <c r="P49" s="4"/>
      <c r="Q49" s="76">
        <v>44866</v>
      </c>
      <c r="R49" s="16">
        <v>45596</v>
      </c>
      <c r="S49" s="18">
        <f t="shared" si="0"/>
        <v>24</v>
      </c>
      <c r="T49" s="53">
        <f t="shared" si="1"/>
        <v>31010</v>
      </c>
      <c r="U49" s="41"/>
    </row>
    <row r="50" s="37" customFormat="1" ht="75" spans="1:21">
      <c r="A50" s="61" t="s">
        <v>44</v>
      </c>
      <c r="B50" s="39">
        <v>49</v>
      </c>
      <c r="C50" s="66" t="s">
        <v>181</v>
      </c>
      <c r="D50" s="67"/>
      <c r="E50" s="68"/>
      <c r="F50" s="69" t="s">
        <v>70</v>
      </c>
      <c r="G50" s="70">
        <v>50000</v>
      </c>
      <c r="H50" s="70">
        <v>8</v>
      </c>
      <c r="I50" s="70"/>
      <c r="J50" s="70"/>
      <c r="K50" s="70"/>
      <c r="L50" s="70"/>
      <c r="M50" s="70"/>
      <c r="N50" s="70"/>
      <c r="O50" s="70"/>
      <c r="P50" s="70"/>
      <c r="Q50" s="77">
        <v>44866</v>
      </c>
      <c r="R50" s="77">
        <v>45596</v>
      </c>
      <c r="S50" s="78">
        <f t="shared" si="0"/>
        <v>24</v>
      </c>
      <c r="T50" s="79">
        <f t="shared" si="1"/>
        <v>800000</v>
      </c>
      <c r="U50" s="80" t="s">
        <v>182</v>
      </c>
    </row>
    <row r="51" s="59" customFormat="1" ht="18.75" spans="1:21">
      <c r="A51" s="61"/>
      <c r="B51" s="71" t="s">
        <v>51</v>
      </c>
      <c r="C51" s="72"/>
      <c r="D51" s="72"/>
      <c r="E51" s="73"/>
      <c r="F51" s="60"/>
      <c r="G51" s="60">
        <f>SUM(G2:G50)</f>
        <v>583140.7</v>
      </c>
      <c r="H51" s="60"/>
      <c r="I51" s="60">
        <f t="shared" ref="G51:K51" si="2">SUM(I2:I49)</f>
        <v>1710</v>
      </c>
      <c r="J51" s="60"/>
      <c r="K51" s="60">
        <f t="shared" si="2"/>
        <v>0</v>
      </c>
      <c r="L51" s="60"/>
      <c r="M51" s="60">
        <f>SUM(M2:M49)</f>
        <v>8976</v>
      </c>
      <c r="N51" s="60"/>
      <c r="O51" s="60">
        <f>SUM(O2:O49)</f>
        <v>0</v>
      </c>
      <c r="P51" s="60"/>
      <c r="Q51" s="60"/>
      <c r="R51" s="60"/>
      <c r="S51" s="60"/>
      <c r="T51" s="81">
        <f>SUM(T2:T50)</f>
        <v>7994016.53333333</v>
      </c>
      <c r="U51" s="60"/>
    </row>
  </sheetData>
  <autoFilter ref="A1:U51">
    <extLst/>
  </autoFilter>
  <mergeCells count="16">
    <mergeCell ref="D8:E8"/>
    <mergeCell ref="D10:E10"/>
    <mergeCell ref="D11:E11"/>
    <mergeCell ref="D20:E20"/>
    <mergeCell ref="D25:E25"/>
    <mergeCell ref="D29:E29"/>
    <mergeCell ref="D30:E30"/>
    <mergeCell ref="D31:E31"/>
    <mergeCell ref="D32:E32"/>
    <mergeCell ref="D36:E36"/>
    <mergeCell ref="D37:E37"/>
    <mergeCell ref="D38:E38"/>
    <mergeCell ref="D39:E39"/>
    <mergeCell ref="D40:E40"/>
    <mergeCell ref="D50:E50"/>
    <mergeCell ref="B51:E5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8"/>
  <sheetViews>
    <sheetView zoomScale="70" zoomScaleNormal="70" workbookViewId="0">
      <pane xSplit="3" ySplit="1" topLeftCell="I27" activePane="bottomRight" state="frozen"/>
      <selection/>
      <selection pane="topRight"/>
      <selection pane="bottomLeft"/>
      <selection pane="bottomRight" activeCell="O18" sqref="O18"/>
    </sheetView>
  </sheetViews>
  <sheetFormatPr defaultColWidth="16.3833333333333" defaultRowHeight="13.5"/>
  <cols>
    <col min="1" max="1" width="14.25" style="36" customWidth="1"/>
    <col min="2" max="2" width="5.13333333333333" style="36" customWidth="1"/>
    <col min="3" max="3" width="36.8833333333333" style="37" customWidth="1"/>
    <col min="4" max="4" width="22.75" style="37" customWidth="1"/>
    <col min="5" max="5" width="19.5" style="37" customWidth="1"/>
    <col min="6" max="6" width="11.3833333333333" style="37" customWidth="1"/>
    <col min="7" max="8" width="13.25" style="37" customWidth="1"/>
    <col min="9" max="12" width="13.6333333333333" style="37" customWidth="1"/>
    <col min="13" max="16" width="12.8833333333333" style="37" customWidth="1"/>
    <col min="17" max="18" width="15.7" style="37" customWidth="1"/>
    <col min="19" max="19" width="14.6416666666667" style="37" customWidth="1"/>
    <col min="20" max="20" width="16.9666666666667" style="37" customWidth="1"/>
    <col min="21" max="21" width="13.25" style="37" customWidth="1"/>
    <col min="22" max="16384" width="16.3833333333333" style="37"/>
  </cols>
  <sheetData>
    <row r="1" s="36" customFormat="1" ht="75" spans="1:22">
      <c r="A1" s="46" t="s">
        <v>3</v>
      </c>
      <c r="B1" s="46" t="s">
        <v>1</v>
      </c>
      <c r="C1" s="46" t="s">
        <v>53</v>
      </c>
      <c r="D1" s="46" t="s">
        <v>54</v>
      </c>
      <c r="E1" s="46" t="s">
        <v>55</v>
      </c>
      <c r="F1" s="46" t="s">
        <v>56</v>
      </c>
      <c r="G1" s="46" t="s">
        <v>4</v>
      </c>
      <c r="H1" s="46" t="s">
        <v>57</v>
      </c>
      <c r="I1" s="46" t="s">
        <v>6</v>
      </c>
      <c r="J1" s="46" t="s">
        <v>58</v>
      </c>
      <c r="K1" s="46" t="s">
        <v>7</v>
      </c>
      <c r="L1" s="46" t="s">
        <v>59</v>
      </c>
      <c r="M1" s="46" t="s">
        <v>8</v>
      </c>
      <c r="N1" s="46" t="s">
        <v>60</v>
      </c>
      <c r="O1" s="46" t="s">
        <v>9</v>
      </c>
      <c r="P1" s="46" t="s">
        <v>61</v>
      </c>
      <c r="Q1" s="46" t="s">
        <v>62</v>
      </c>
      <c r="R1" s="46" t="s">
        <v>63</v>
      </c>
      <c r="S1" s="46" t="s">
        <v>64</v>
      </c>
      <c r="T1" s="46" t="s">
        <v>65</v>
      </c>
      <c r="U1" s="46" t="s">
        <v>66</v>
      </c>
      <c r="V1" s="246"/>
    </row>
    <row r="2" ht="18.75" spans="1:22">
      <c r="A2" s="46" t="s">
        <v>16</v>
      </c>
      <c r="B2" s="46">
        <v>1</v>
      </c>
      <c r="C2" s="48" t="s">
        <v>67</v>
      </c>
      <c r="D2" s="48" t="s">
        <v>68</v>
      </c>
      <c r="E2" s="48" t="s">
        <v>69</v>
      </c>
      <c r="F2" s="48" t="s">
        <v>70</v>
      </c>
      <c r="G2" s="48"/>
      <c r="H2" s="48"/>
      <c r="I2" s="48"/>
      <c r="J2" s="48"/>
      <c r="K2" s="48"/>
      <c r="L2" s="48"/>
      <c r="M2" s="48"/>
      <c r="N2" s="48"/>
      <c r="O2" s="48"/>
      <c r="P2" s="7"/>
      <c r="Q2" s="103">
        <v>45170</v>
      </c>
      <c r="R2" s="103">
        <v>45596</v>
      </c>
      <c r="S2" s="104">
        <f t="shared" ref="S2:S65" si="0">DATEDIF(Q2,R2,"m")+1</f>
        <v>14</v>
      </c>
      <c r="T2" s="23">
        <f t="shared" ref="T2:T65" si="1">(G2*H2+I2*J2+K2*L2+M2*N2+O2*P2)*S2/12</f>
        <v>0</v>
      </c>
      <c r="U2" s="48"/>
      <c r="V2" s="247"/>
    </row>
    <row r="3" ht="18.75" spans="1:22">
      <c r="A3" s="46" t="s">
        <v>16</v>
      </c>
      <c r="B3" s="46">
        <v>2</v>
      </c>
      <c r="C3" s="48" t="s">
        <v>71</v>
      </c>
      <c r="D3" s="48" t="s">
        <v>72</v>
      </c>
      <c r="E3" s="48" t="s">
        <v>73</v>
      </c>
      <c r="F3" s="48" t="s">
        <v>74</v>
      </c>
      <c r="G3" s="48">
        <v>0</v>
      </c>
      <c r="H3" s="48"/>
      <c r="I3" s="48">
        <v>0</v>
      </c>
      <c r="J3" s="48"/>
      <c r="K3" s="48"/>
      <c r="L3" s="48"/>
      <c r="M3" s="48">
        <v>137</v>
      </c>
      <c r="N3" s="48">
        <v>35</v>
      </c>
      <c r="O3" s="48"/>
      <c r="P3" s="7"/>
      <c r="Q3" s="103">
        <v>45170</v>
      </c>
      <c r="R3" s="103">
        <v>45596</v>
      </c>
      <c r="S3" s="104">
        <f t="shared" si="0"/>
        <v>14</v>
      </c>
      <c r="T3" s="23">
        <f t="shared" si="1"/>
        <v>5594.16666666667</v>
      </c>
      <c r="U3" s="48"/>
      <c r="V3" s="247"/>
    </row>
    <row r="4" ht="18.75" spans="1:22">
      <c r="A4" s="46" t="s">
        <v>16</v>
      </c>
      <c r="B4" s="46">
        <v>3</v>
      </c>
      <c r="C4" s="48" t="s">
        <v>75</v>
      </c>
      <c r="D4" s="48" t="s">
        <v>76</v>
      </c>
      <c r="E4" s="48" t="s">
        <v>71</v>
      </c>
      <c r="F4" s="48" t="s">
        <v>74</v>
      </c>
      <c r="G4" s="48">
        <v>0</v>
      </c>
      <c r="H4" s="48"/>
      <c r="I4" s="48">
        <v>0</v>
      </c>
      <c r="J4" s="48"/>
      <c r="K4" s="48"/>
      <c r="L4" s="48"/>
      <c r="M4" s="48">
        <v>52</v>
      </c>
      <c r="N4" s="48">
        <v>35</v>
      </c>
      <c r="O4" s="48"/>
      <c r="P4" s="7"/>
      <c r="Q4" s="103">
        <v>45170</v>
      </c>
      <c r="R4" s="103">
        <v>45596</v>
      </c>
      <c r="S4" s="104">
        <f t="shared" si="0"/>
        <v>14</v>
      </c>
      <c r="T4" s="23">
        <f t="shared" si="1"/>
        <v>2123.33333333333</v>
      </c>
      <c r="U4" s="48"/>
      <c r="V4" s="247"/>
    </row>
    <row r="5" ht="18.75" spans="1:22">
      <c r="A5" s="46" t="s">
        <v>16</v>
      </c>
      <c r="B5" s="46">
        <v>4</v>
      </c>
      <c r="C5" s="48" t="s">
        <v>77</v>
      </c>
      <c r="D5" s="48" t="s">
        <v>78</v>
      </c>
      <c r="E5" s="48" t="s">
        <v>79</v>
      </c>
      <c r="F5" s="48" t="s">
        <v>74</v>
      </c>
      <c r="G5" s="48">
        <v>0</v>
      </c>
      <c r="H5" s="48"/>
      <c r="I5" s="48">
        <v>0</v>
      </c>
      <c r="J5" s="48"/>
      <c r="K5" s="48"/>
      <c r="L5" s="48"/>
      <c r="M5" s="48">
        <v>116</v>
      </c>
      <c r="N5" s="48">
        <v>35</v>
      </c>
      <c r="O5" s="48"/>
      <c r="P5" s="7"/>
      <c r="Q5" s="103">
        <v>45170</v>
      </c>
      <c r="R5" s="103">
        <v>45596</v>
      </c>
      <c r="S5" s="104">
        <f t="shared" si="0"/>
        <v>14</v>
      </c>
      <c r="T5" s="23">
        <f t="shared" si="1"/>
        <v>4736.66666666667</v>
      </c>
      <c r="U5" s="48"/>
      <c r="V5" s="247"/>
    </row>
    <row r="6" ht="18.75" spans="1:22">
      <c r="A6" s="46" t="s">
        <v>16</v>
      </c>
      <c r="B6" s="46">
        <v>5</v>
      </c>
      <c r="C6" s="48" t="s">
        <v>80</v>
      </c>
      <c r="D6" s="48" t="s">
        <v>81</v>
      </c>
      <c r="E6" s="48" t="s">
        <v>82</v>
      </c>
      <c r="F6" s="48" t="s">
        <v>74</v>
      </c>
      <c r="G6" s="48">
        <v>0</v>
      </c>
      <c r="H6" s="48"/>
      <c r="I6" s="48">
        <v>0</v>
      </c>
      <c r="J6" s="48"/>
      <c r="K6" s="48"/>
      <c r="L6" s="48"/>
      <c r="M6" s="48">
        <v>104</v>
      </c>
      <c r="N6" s="48">
        <v>35</v>
      </c>
      <c r="O6" s="48"/>
      <c r="P6" s="7"/>
      <c r="Q6" s="103">
        <v>45170</v>
      </c>
      <c r="R6" s="103">
        <v>45596</v>
      </c>
      <c r="S6" s="104">
        <f t="shared" si="0"/>
        <v>14</v>
      </c>
      <c r="T6" s="23">
        <f t="shared" si="1"/>
        <v>4246.66666666667</v>
      </c>
      <c r="U6" s="48"/>
      <c r="V6" s="247"/>
    </row>
    <row r="7" ht="18.75" spans="1:22">
      <c r="A7" s="46" t="s">
        <v>16</v>
      </c>
      <c r="B7" s="46">
        <v>6</v>
      </c>
      <c r="C7" s="48" t="s">
        <v>83</v>
      </c>
      <c r="D7" s="48" t="s">
        <v>84</v>
      </c>
      <c r="E7" s="48" t="s">
        <v>78</v>
      </c>
      <c r="F7" s="48" t="s">
        <v>74</v>
      </c>
      <c r="G7" s="48">
        <v>0</v>
      </c>
      <c r="H7" s="48"/>
      <c r="I7" s="48">
        <v>0</v>
      </c>
      <c r="J7" s="48"/>
      <c r="K7" s="48"/>
      <c r="L7" s="48"/>
      <c r="M7" s="48">
        <v>77</v>
      </c>
      <c r="N7" s="48">
        <v>35</v>
      </c>
      <c r="O7" s="48"/>
      <c r="P7" s="7"/>
      <c r="Q7" s="103">
        <v>45170</v>
      </c>
      <c r="R7" s="103">
        <v>45596</v>
      </c>
      <c r="S7" s="104">
        <f t="shared" si="0"/>
        <v>14</v>
      </c>
      <c r="T7" s="23">
        <f t="shared" si="1"/>
        <v>3144.16666666667</v>
      </c>
      <c r="U7" s="48"/>
      <c r="V7" s="247"/>
    </row>
    <row r="8" ht="18.75" spans="1:22">
      <c r="A8" s="46" t="s">
        <v>16</v>
      </c>
      <c r="B8" s="46">
        <v>7</v>
      </c>
      <c r="C8" s="48" t="s">
        <v>85</v>
      </c>
      <c r="D8" s="48" t="s">
        <v>73</v>
      </c>
      <c r="E8" s="48" t="s">
        <v>86</v>
      </c>
      <c r="F8" s="48" t="s">
        <v>74</v>
      </c>
      <c r="G8" s="48">
        <v>0</v>
      </c>
      <c r="H8" s="48"/>
      <c r="I8" s="48">
        <v>0</v>
      </c>
      <c r="J8" s="48"/>
      <c r="K8" s="48"/>
      <c r="L8" s="48"/>
      <c r="M8" s="48">
        <v>166</v>
      </c>
      <c r="N8" s="48">
        <v>35</v>
      </c>
      <c r="O8" s="48"/>
      <c r="P8" s="7"/>
      <c r="Q8" s="103">
        <v>45170</v>
      </c>
      <c r="R8" s="103">
        <v>45596</v>
      </c>
      <c r="S8" s="104">
        <f t="shared" si="0"/>
        <v>14</v>
      </c>
      <c r="T8" s="23">
        <f t="shared" si="1"/>
        <v>6778.33333333333</v>
      </c>
      <c r="U8" s="48"/>
      <c r="V8" s="247"/>
    </row>
    <row r="9" ht="18.75" spans="1:22">
      <c r="A9" s="46" t="s">
        <v>16</v>
      </c>
      <c r="B9" s="46">
        <v>8</v>
      </c>
      <c r="C9" s="48" t="s">
        <v>87</v>
      </c>
      <c r="D9" s="48" t="s">
        <v>82</v>
      </c>
      <c r="E9" s="48" t="s">
        <v>68</v>
      </c>
      <c r="F9" s="48" t="s">
        <v>74</v>
      </c>
      <c r="G9" s="48">
        <v>0</v>
      </c>
      <c r="H9" s="48"/>
      <c r="I9" s="48">
        <v>0</v>
      </c>
      <c r="J9" s="48"/>
      <c r="K9" s="48"/>
      <c r="L9" s="48"/>
      <c r="M9" s="48">
        <v>15</v>
      </c>
      <c r="N9" s="48">
        <v>35</v>
      </c>
      <c r="O9" s="48"/>
      <c r="P9" s="7"/>
      <c r="Q9" s="103">
        <v>45170</v>
      </c>
      <c r="R9" s="103">
        <v>45596</v>
      </c>
      <c r="S9" s="104">
        <f t="shared" si="0"/>
        <v>14</v>
      </c>
      <c r="T9" s="23">
        <f t="shared" si="1"/>
        <v>612.5</v>
      </c>
      <c r="U9" s="48"/>
      <c r="V9" s="247"/>
    </row>
    <row r="10" ht="18.75" spans="1:22">
      <c r="A10" s="46" t="s">
        <v>16</v>
      </c>
      <c r="B10" s="46">
        <v>9</v>
      </c>
      <c r="C10" s="48" t="s">
        <v>88</v>
      </c>
      <c r="D10" s="48" t="s">
        <v>68</v>
      </c>
      <c r="E10" s="48" t="s">
        <v>69</v>
      </c>
      <c r="F10" s="48" t="s">
        <v>74</v>
      </c>
      <c r="G10" s="48">
        <v>0</v>
      </c>
      <c r="H10" s="48"/>
      <c r="I10" s="48">
        <v>0</v>
      </c>
      <c r="J10" s="48"/>
      <c r="K10" s="48"/>
      <c r="L10" s="48"/>
      <c r="M10" s="48">
        <v>65</v>
      </c>
      <c r="N10" s="48">
        <v>35</v>
      </c>
      <c r="O10" s="48"/>
      <c r="P10" s="7"/>
      <c r="Q10" s="103">
        <v>45170</v>
      </c>
      <c r="R10" s="103">
        <v>45596</v>
      </c>
      <c r="S10" s="104">
        <f t="shared" si="0"/>
        <v>14</v>
      </c>
      <c r="T10" s="23">
        <f t="shared" si="1"/>
        <v>2654.16666666667</v>
      </c>
      <c r="U10" s="48"/>
      <c r="V10" s="247"/>
    </row>
    <row r="11" ht="18.75" spans="1:22">
      <c r="A11" s="46" t="s">
        <v>16</v>
      </c>
      <c r="B11" s="46">
        <v>10</v>
      </c>
      <c r="C11" s="48" t="s">
        <v>89</v>
      </c>
      <c r="D11" s="48" t="s">
        <v>90</v>
      </c>
      <c r="E11" s="48" t="s">
        <v>91</v>
      </c>
      <c r="F11" s="48" t="s">
        <v>74</v>
      </c>
      <c r="G11" s="48">
        <v>700</v>
      </c>
      <c r="H11" s="48">
        <v>6</v>
      </c>
      <c r="I11" s="48">
        <v>0</v>
      </c>
      <c r="J11" s="48"/>
      <c r="K11" s="48"/>
      <c r="L11" s="48"/>
      <c r="M11" s="48">
        <v>54</v>
      </c>
      <c r="N11" s="48">
        <v>35</v>
      </c>
      <c r="O11" s="48"/>
      <c r="P11" s="7"/>
      <c r="Q11" s="103">
        <v>45170</v>
      </c>
      <c r="R11" s="103">
        <v>45596</v>
      </c>
      <c r="S11" s="104">
        <f t="shared" si="0"/>
        <v>14</v>
      </c>
      <c r="T11" s="23">
        <f t="shared" si="1"/>
        <v>7105</v>
      </c>
      <c r="U11" s="48"/>
      <c r="V11" s="247"/>
    </row>
    <row r="12" ht="18.75" spans="1:22">
      <c r="A12" s="46" t="s">
        <v>16</v>
      </c>
      <c r="B12" s="46">
        <v>11</v>
      </c>
      <c r="C12" s="48" t="s">
        <v>89</v>
      </c>
      <c r="D12" s="48" t="s">
        <v>68</v>
      </c>
      <c r="E12" s="48" t="s">
        <v>90</v>
      </c>
      <c r="F12" s="48" t="s">
        <v>74</v>
      </c>
      <c r="G12" s="48">
        <v>800</v>
      </c>
      <c r="H12" s="48">
        <v>6</v>
      </c>
      <c r="I12" s="48">
        <v>0</v>
      </c>
      <c r="J12" s="48"/>
      <c r="K12" s="48"/>
      <c r="L12" s="48"/>
      <c r="M12" s="48">
        <v>66</v>
      </c>
      <c r="N12" s="48">
        <v>35</v>
      </c>
      <c r="O12" s="48"/>
      <c r="P12" s="7"/>
      <c r="Q12" s="103">
        <v>45170</v>
      </c>
      <c r="R12" s="103">
        <v>45596</v>
      </c>
      <c r="S12" s="104">
        <f t="shared" si="0"/>
        <v>14</v>
      </c>
      <c r="T12" s="23">
        <f t="shared" si="1"/>
        <v>8295</v>
      </c>
      <c r="U12" s="48"/>
      <c r="V12" s="247"/>
    </row>
    <row r="13" ht="18.75" spans="1:22">
      <c r="A13" s="46" t="s">
        <v>16</v>
      </c>
      <c r="B13" s="46">
        <v>12</v>
      </c>
      <c r="C13" s="48" t="s">
        <v>92</v>
      </c>
      <c r="D13" s="48" t="s">
        <v>93</v>
      </c>
      <c r="E13" s="48" t="s">
        <v>73</v>
      </c>
      <c r="F13" s="48" t="s">
        <v>74</v>
      </c>
      <c r="G13" s="48">
        <v>0</v>
      </c>
      <c r="H13" s="48"/>
      <c r="I13" s="48">
        <v>0</v>
      </c>
      <c r="J13" s="48"/>
      <c r="K13" s="48"/>
      <c r="L13" s="48"/>
      <c r="M13" s="48">
        <v>113</v>
      </c>
      <c r="N13" s="48">
        <v>35</v>
      </c>
      <c r="O13" s="48"/>
      <c r="P13" s="7"/>
      <c r="Q13" s="103">
        <v>45170</v>
      </c>
      <c r="R13" s="103">
        <v>45596</v>
      </c>
      <c r="S13" s="104">
        <f t="shared" si="0"/>
        <v>14</v>
      </c>
      <c r="T13" s="23">
        <f t="shared" si="1"/>
        <v>4614.16666666667</v>
      </c>
      <c r="U13" s="48"/>
      <c r="V13" s="247"/>
    </row>
    <row r="14" ht="18.75" spans="1:22">
      <c r="A14" s="46" t="s">
        <v>16</v>
      </c>
      <c r="B14" s="46">
        <v>13</v>
      </c>
      <c r="C14" s="48" t="s">
        <v>94</v>
      </c>
      <c r="D14" s="48" t="s">
        <v>95</v>
      </c>
      <c r="E14" s="48" t="s">
        <v>79</v>
      </c>
      <c r="F14" s="48" t="s">
        <v>74</v>
      </c>
      <c r="G14" s="48">
        <v>0</v>
      </c>
      <c r="H14" s="48"/>
      <c r="I14" s="48">
        <v>0</v>
      </c>
      <c r="J14" s="48"/>
      <c r="K14" s="48"/>
      <c r="L14" s="48"/>
      <c r="M14" s="48">
        <v>86</v>
      </c>
      <c r="N14" s="48">
        <v>35</v>
      </c>
      <c r="O14" s="48"/>
      <c r="P14" s="7"/>
      <c r="Q14" s="103">
        <v>45170</v>
      </c>
      <c r="R14" s="103">
        <v>45596</v>
      </c>
      <c r="S14" s="104">
        <f t="shared" si="0"/>
        <v>14</v>
      </c>
      <c r="T14" s="23">
        <f t="shared" si="1"/>
        <v>3511.66666666667</v>
      </c>
      <c r="U14" s="48"/>
      <c r="V14" s="247"/>
    </row>
    <row r="15" ht="18.75" spans="1:22">
      <c r="A15" s="46" t="s">
        <v>16</v>
      </c>
      <c r="B15" s="46">
        <v>14</v>
      </c>
      <c r="C15" s="48" t="s">
        <v>96</v>
      </c>
      <c r="D15" s="48" t="s">
        <v>93</v>
      </c>
      <c r="E15" s="48" t="s">
        <v>73</v>
      </c>
      <c r="F15" s="48" t="s">
        <v>74</v>
      </c>
      <c r="G15" s="48">
        <v>0</v>
      </c>
      <c r="H15" s="48"/>
      <c r="I15" s="48">
        <v>0</v>
      </c>
      <c r="J15" s="48"/>
      <c r="K15" s="48"/>
      <c r="L15" s="48"/>
      <c r="M15" s="48">
        <v>111</v>
      </c>
      <c r="N15" s="48">
        <v>35</v>
      </c>
      <c r="O15" s="48"/>
      <c r="P15" s="7"/>
      <c r="Q15" s="103">
        <v>45170</v>
      </c>
      <c r="R15" s="103">
        <v>45596</v>
      </c>
      <c r="S15" s="104">
        <f t="shared" si="0"/>
        <v>14</v>
      </c>
      <c r="T15" s="23">
        <f t="shared" si="1"/>
        <v>4532.5</v>
      </c>
      <c r="U15" s="48"/>
      <c r="V15" s="247"/>
    </row>
    <row r="16" ht="18.75" spans="1:22">
      <c r="A16" s="46" t="s">
        <v>16</v>
      </c>
      <c r="B16" s="46">
        <v>15</v>
      </c>
      <c r="C16" s="48" t="s">
        <v>76</v>
      </c>
      <c r="D16" s="48" t="s">
        <v>72</v>
      </c>
      <c r="E16" s="48" t="s">
        <v>73</v>
      </c>
      <c r="F16" s="48" t="s">
        <v>74</v>
      </c>
      <c r="G16" s="48">
        <v>0</v>
      </c>
      <c r="H16" s="48"/>
      <c r="I16" s="48">
        <v>0</v>
      </c>
      <c r="J16" s="48"/>
      <c r="K16" s="48"/>
      <c r="L16" s="48"/>
      <c r="M16" s="48">
        <v>168</v>
      </c>
      <c r="N16" s="48">
        <v>35</v>
      </c>
      <c r="O16" s="48"/>
      <c r="P16" s="7"/>
      <c r="Q16" s="103">
        <v>45170</v>
      </c>
      <c r="R16" s="103">
        <v>45596</v>
      </c>
      <c r="S16" s="104">
        <f t="shared" si="0"/>
        <v>14</v>
      </c>
      <c r="T16" s="23">
        <f t="shared" si="1"/>
        <v>6860</v>
      </c>
      <c r="U16" s="48"/>
      <c r="V16" s="247"/>
    </row>
    <row r="17" ht="18.75" spans="1:22">
      <c r="A17" s="46" t="s">
        <v>16</v>
      </c>
      <c r="B17" s="46">
        <v>16</v>
      </c>
      <c r="C17" s="48" t="s">
        <v>97</v>
      </c>
      <c r="D17" s="48" t="s">
        <v>98</v>
      </c>
      <c r="E17" s="48" t="s">
        <v>91</v>
      </c>
      <c r="F17" s="48" t="s">
        <v>74</v>
      </c>
      <c r="G17" s="48">
        <v>1700</v>
      </c>
      <c r="H17" s="48">
        <v>6</v>
      </c>
      <c r="I17" s="48"/>
      <c r="J17" s="48"/>
      <c r="K17" s="48"/>
      <c r="L17" s="48"/>
      <c r="M17" s="48">
        <v>24</v>
      </c>
      <c r="N17" s="48">
        <v>35</v>
      </c>
      <c r="O17" s="48"/>
      <c r="P17" s="7"/>
      <c r="Q17" s="103">
        <v>45170</v>
      </c>
      <c r="R17" s="103">
        <v>45596</v>
      </c>
      <c r="S17" s="104">
        <f t="shared" si="0"/>
        <v>14</v>
      </c>
      <c r="T17" s="23">
        <f t="shared" si="1"/>
        <v>12880</v>
      </c>
      <c r="U17" s="48"/>
      <c r="V17" s="247"/>
    </row>
    <row r="18" ht="129" customHeight="1" spans="1:22">
      <c r="A18" s="46" t="s">
        <v>16</v>
      </c>
      <c r="B18" s="46">
        <v>17</v>
      </c>
      <c r="C18" s="48" t="s">
        <v>99</v>
      </c>
      <c r="D18" s="48" t="s">
        <v>100</v>
      </c>
      <c r="E18" s="48" t="s">
        <v>68</v>
      </c>
      <c r="F18" s="48" t="s">
        <v>74</v>
      </c>
      <c r="G18" s="48">
        <v>0</v>
      </c>
      <c r="H18" s="48"/>
      <c r="I18" s="48">
        <v>0</v>
      </c>
      <c r="J18" s="48"/>
      <c r="K18" s="48"/>
      <c r="L18" s="48"/>
      <c r="M18" s="48">
        <v>172</v>
      </c>
      <c r="N18" s="48">
        <v>35</v>
      </c>
      <c r="O18" s="48"/>
      <c r="P18" s="7"/>
      <c r="Q18" s="103">
        <v>45170</v>
      </c>
      <c r="R18" s="103">
        <v>45596</v>
      </c>
      <c r="S18" s="104">
        <f t="shared" si="0"/>
        <v>14</v>
      </c>
      <c r="T18" s="23">
        <f t="shared" si="1"/>
        <v>7023.33333333333</v>
      </c>
      <c r="U18" s="48"/>
      <c r="V18" s="247"/>
    </row>
    <row r="19" ht="18.75" spans="1:22">
      <c r="A19" s="46" t="s">
        <v>16</v>
      </c>
      <c r="B19" s="46">
        <v>18</v>
      </c>
      <c r="C19" s="48" t="s">
        <v>101</v>
      </c>
      <c r="D19" s="48" t="s">
        <v>68</v>
      </c>
      <c r="E19" s="48" t="s">
        <v>91</v>
      </c>
      <c r="F19" s="48" t="s">
        <v>74</v>
      </c>
      <c r="G19" s="48">
        <v>0</v>
      </c>
      <c r="H19" s="48"/>
      <c r="I19" s="48">
        <v>0</v>
      </c>
      <c r="J19" s="48"/>
      <c r="K19" s="48"/>
      <c r="L19" s="48"/>
      <c r="M19" s="48">
        <v>164</v>
      </c>
      <c r="N19" s="48">
        <v>35</v>
      </c>
      <c r="O19" s="48"/>
      <c r="P19" s="7"/>
      <c r="Q19" s="103">
        <v>45170</v>
      </c>
      <c r="R19" s="103">
        <v>45596</v>
      </c>
      <c r="S19" s="104">
        <f t="shared" si="0"/>
        <v>14</v>
      </c>
      <c r="T19" s="23">
        <f t="shared" si="1"/>
        <v>6696.66666666667</v>
      </c>
      <c r="U19" s="48"/>
      <c r="V19" s="247"/>
    </row>
    <row r="20" ht="18.75" spans="1:22">
      <c r="A20" s="46" t="s">
        <v>16</v>
      </c>
      <c r="B20" s="46">
        <v>19</v>
      </c>
      <c r="C20" s="48" t="s">
        <v>102</v>
      </c>
      <c r="D20" s="48" t="s">
        <v>103</v>
      </c>
      <c r="E20" s="48" t="s">
        <v>104</v>
      </c>
      <c r="F20" s="48" t="s">
        <v>74</v>
      </c>
      <c r="G20" s="48">
        <v>0</v>
      </c>
      <c r="H20" s="48"/>
      <c r="I20" s="48">
        <v>0</v>
      </c>
      <c r="J20" s="48"/>
      <c r="K20" s="48"/>
      <c r="L20" s="48"/>
      <c r="M20" s="48">
        <v>362</v>
      </c>
      <c r="N20" s="48">
        <v>35</v>
      </c>
      <c r="O20" s="48"/>
      <c r="P20" s="7"/>
      <c r="Q20" s="103">
        <v>45170</v>
      </c>
      <c r="R20" s="103">
        <v>45596</v>
      </c>
      <c r="S20" s="104">
        <f t="shared" si="0"/>
        <v>14</v>
      </c>
      <c r="T20" s="23">
        <f t="shared" si="1"/>
        <v>14781.6666666667</v>
      </c>
      <c r="U20" s="48"/>
      <c r="V20" s="247"/>
    </row>
    <row r="21" s="37" customFormat="1" ht="18.75" spans="1:22">
      <c r="A21" s="46" t="s">
        <v>16</v>
      </c>
      <c r="B21" s="46">
        <v>20</v>
      </c>
      <c r="C21" s="48" t="s">
        <v>85</v>
      </c>
      <c r="D21" s="48" t="s">
        <v>72</v>
      </c>
      <c r="E21" s="48" t="s">
        <v>73</v>
      </c>
      <c r="F21" s="48" t="s">
        <v>74</v>
      </c>
      <c r="G21" s="48"/>
      <c r="H21" s="48"/>
      <c r="I21" s="48"/>
      <c r="J21" s="48"/>
      <c r="K21" s="48"/>
      <c r="L21" s="48"/>
      <c r="M21" s="48">
        <v>148</v>
      </c>
      <c r="N21" s="48">
        <v>35</v>
      </c>
      <c r="O21" s="48"/>
      <c r="P21" s="7"/>
      <c r="Q21" s="103">
        <v>45170</v>
      </c>
      <c r="R21" s="103">
        <v>45596</v>
      </c>
      <c r="S21" s="104">
        <f t="shared" si="0"/>
        <v>14</v>
      </c>
      <c r="T21" s="23">
        <f t="shared" si="1"/>
        <v>6043.33333333333</v>
      </c>
      <c r="U21" s="48"/>
      <c r="V21" s="247"/>
    </row>
    <row r="22" s="37" customFormat="1" ht="18.75" spans="1:22">
      <c r="A22" s="46" t="s">
        <v>16</v>
      </c>
      <c r="B22" s="46">
        <v>21</v>
      </c>
      <c r="C22" s="48" t="s">
        <v>90</v>
      </c>
      <c r="D22" s="48" t="s">
        <v>105</v>
      </c>
      <c r="E22" s="48" t="s">
        <v>106</v>
      </c>
      <c r="F22" s="48" t="s">
        <v>74</v>
      </c>
      <c r="G22" s="48">
        <v>0</v>
      </c>
      <c r="H22" s="48"/>
      <c r="I22" s="48">
        <v>0</v>
      </c>
      <c r="J22" s="48"/>
      <c r="K22" s="48"/>
      <c r="L22" s="48"/>
      <c r="M22" s="48">
        <v>235</v>
      </c>
      <c r="N22" s="48">
        <v>35</v>
      </c>
      <c r="O22" s="48"/>
      <c r="P22" s="7"/>
      <c r="Q22" s="103">
        <v>45170</v>
      </c>
      <c r="R22" s="103">
        <v>45596</v>
      </c>
      <c r="S22" s="104">
        <f t="shared" si="0"/>
        <v>14</v>
      </c>
      <c r="T22" s="23">
        <f t="shared" si="1"/>
        <v>9595.83333333333</v>
      </c>
      <c r="U22" s="48"/>
      <c r="V22" s="247"/>
    </row>
    <row r="23" ht="18.75" spans="1:22">
      <c r="A23" s="46" t="s">
        <v>16</v>
      </c>
      <c r="B23" s="46">
        <v>22</v>
      </c>
      <c r="C23" s="48" t="s">
        <v>85</v>
      </c>
      <c r="D23" s="48" t="s">
        <v>107</v>
      </c>
      <c r="E23" s="48" t="s">
        <v>72</v>
      </c>
      <c r="F23" s="48" t="s">
        <v>74</v>
      </c>
      <c r="G23" s="48">
        <v>0</v>
      </c>
      <c r="H23" s="48">
        <v>6</v>
      </c>
      <c r="I23" s="48">
        <v>0</v>
      </c>
      <c r="J23" s="48"/>
      <c r="K23" s="48"/>
      <c r="L23" s="48"/>
      <c r="M23" s="48">
        <v>97</v>
      </c>
      <c r="N23" s="48">
        <v>35</v>
      </c>
      <c r="O23" s="48"/>
      <c r="P23" s="7"/>
      <c r="Q23" s="103">
        <v>45170</v>
      </c>
      <c r="R23" s="103">
        <v>45596</v>
      </c>
      <c r="S23" s="104">
        <f t="shared" si="0"/>
        <v>14</v>
      </c>
      <c r="T23" s="23">
        <f t="shared" si="1"/>
        <v>3960.83333333333</v>
      </c>
      <c r="U23" s="48"/>
      <c r="V23" s="247"/>
    </row>
    <row r="24" ht="18.75" spans="1:22">
      <c r="A24" s="46" t="s">
        <v>16</v>
      </c>
      <c r="B24" s="46">
        <v>23</v>
      </c>
      <c r="C24" s="48" t="s">
        <v>108</v>
      </c>
      <c r="D24" s="48"/>
      <c r="E24" s="48"/>
      <c r="F24" s="48" t="s">
        <v>70</v>
      </c>
      <c r="G24" s="48">
        <v>4000</v>
      </c>
      <c r="H24" s="48">
        <v>8</v>
      </c>
      <c r="I24" s="48">
        <v>0</v>
      </c>
      <c r="J24" s="48"/>
      <c r="K24" s="48"/>
      <c r="L24" s="48"/>
      <c r="M24" s="48">
        <v>0</v>
      </c>
      <c r="N24" s="48"/>
      <c r="O24" s="48"/>
      <c r="P24" s="7"/>
      <c r="Q24" s="103">
        <v>45170</v>
      </c>
      <c r="R24" s="103">
        <v>45596</v>
      </c>
      <c r="S24" s="104">
        <f t="shared" si="0"/>
        <v>14</v>
      </c>
      <c r="T24" s="23">
        <f t="shared" si="1"/>
        <v>37333.3333333333</v>
      </c>
      <c r="U24" s="48"/>
      <c r="V24" s="247"/>
    </row>
    <row r="25" ht="112.5" spans="1:22">
      <c r="A25" s="46" t="s">
        <v>16</v>
      </c>
      <c r="B25" s="46">
        <v>24</v>
      </c>
      <c r="C25" s="48" t="s">
        <v>109</v>
      </c>
      <c r="D25" s="48"/>
      <c r="E25" s="48"/>
      <c r="F25" s="48" t="s">
        <v>70</v>
      </c>
      <c r="G25" s="48">
        <v>39759</v>
      </c>
      <c r="H25" s="48">
        <v>8</v>
      </c>
      <c r="I25" s="48">
        <v>300</v>
      </c>
      <c r="J25" s="48">
        <v>378</v>
      </c>
      <c r="K25" s="48"/>
      <c r="L25" s="48"/>
      <c r="M25" s="48">
        <v>0</v>
      </c>
      <c r="N25" s="48"/>
      <c r="O25" s="48"/>
      <c r="P25" s="7"/>
      <c r="Q25" s="103">
        <v>45170</v>
      </c>
      <c r="R25" s="103">
        <v>45596</v>
      </c>
      <c r="S25" s="104">
        <f t="shared" si="0"/>
        <v>14</v>
      </c>
      <c r="T25" s="23">
        <f t="shared" si="1"/>
        <v>503384</v>
      </c>
      <c r="U25" s="48" t="s">
        <v>110</v>
      </c>
      <c r="V25" s="247"/>
    </row>
    <row r="26" ht="18.75" spans="1:22">
      <c r="A26" s="46" t="s">
        <v>16</v>
      </c>
      <c r="B26" s="46">
        <v>25</v>
      </c>
      <c r="C26" s="48" t="s">
        <v>111</v>
      </c>
      <c r="D26" s="48"/>
      <c r="E26" s="48"/>
      <c r="F26" s="48" t="s">
        <v>70</v>
      </c>
      <c r="G26" s="48">
        <v>21012</v>
      </c>
      <c r="H26" s="48">
        <v>8</v>
      </c>
      <c r="I26" s="48">
        <v>70</v>
      </c>
      <c r="J26" s="48">
        <v>378</v>
      </c>
      <c r="K26" s="48"/>
      <c r="L26" s="48"/>
      <c r="M26" s="48">
        <v>0</v>
      </c>
      <c r="N26" s="48"/>
      <c r="O26" s="48"/>
      <c r="P26" s="7"/>
      <c r="Q26" s="103">
        <v>45170</v>
      </c>
      <c r="R26" s="103">
        <v>45596</v>
      </c>
      <c r="S26" s="104">
        <f t="shared" si="0"/>
        <v>14</v>
      </c>
      <c r="T26" s="23">
        <f t="shared" si="1"/>
        <v>226982</v>
      </c>
      <c r="U26" s="48"/>
      <c r="V26" s="247"/>
    </row>
    <row r="27" ht="18.75" spans="1:22">
      <c r="A27" s="46" t="s">
        <v>16</v>
      </c>
      <c r="B27" s="46">
        <v>26</v>
      </c>
      <c r="C27" s="48" t="s">
        <v>112</v>
      </c>
      <c r="D27" s="48"/>
      <c r="E27" s="48"/>
      <c r="F27" s="48" t="s">
        <v>70</v>
      </c>
      <c r="G27" s="48">
        <v>9000</v>
      </c>
      <c r="H27" s="48">
        <v>8</v>
      </c>
      <c r="I27" s="48">
        <v>0</v>
      </c>
      <c r="J27" s="48"/>
      <c r="K27" s="48"/>
      <c r="L27" s="48"/>
      <c r="M27" s="48">
        <v>0</v>
      </c>
      <c r="N27" s="48"/>
      <c r="O27" s="48"/>
      <c r="P27" s="7"/>
      <c r="Q27" s="103">
        <v>45170</v>
      </c>
      <c r="R27" s="103">
        <v>45596</v>
      </c>
      <c r="S27" s="104">
        <f t="shared" si="0"/>
        <v>14</v>
      </c>
      <c r="T27" s="23">
        <f t="shared" si="1"/>
        <v>84000</v>
      </c>
      <c r="U27" s="48"/>
      <c r="V27" s="247"/>
    </row>
    <row r="28" ht="18.75" spans="1:22">
      <c r="A28" s="46" t="s">
        <v>16</v>
      </c>
      <c r="B28" s="46">
        <v>27</v>
      </c>
      <c r="C28" s="48" t="s">
        <v>113</v>
      </c>
      <c r="D28" s="85" t="s">
        <v>114</v>
      </c>
      <c r="E28" s="86"/>
      <c r="F28" s="48" t="s">
        <v>70</v>
      </c>
      <c r="G28" s="48">
        <v>8100</v>
      </c>
      <c r="H28" s="48">
        <v>8</v>
      </c>
      <c r="I28" s="48">
        <v>0</v>
      </c>
      <c r="J28" s="48"/>
      <c r="K28" s="48"/>
      <c r="L28" s="48"/>
      <c r="M28" s="48">
        <v>0</v>
      </c>
      <c r="N28" s="48"/>
      <c r="O28" s="48"/>
      <c r="P28" s="7"/>
      <c r="Q28" s="103">
        <v>45170</v>
      </c>
      <c r="R28" s="103">
        <v>45596</v>
      </c>
      <c r="S28" s="104">
        <f t="shared" si="0"/>
        <v>14</v>
      </c>
      <c r="T28" s="23">
        <f t="shared" si="1"/>
        <v>75600</v>
      </c>
      <c r="U28" s="48"/>
      <c r="V28" s="247"/>
    </row>
    <row r="29" ht="18.75" spans="1:22">
      <c r="A29" s="46" t="s">
        <v>16</v>
      </c>
      <c r="B29" s="46">
        <v>28</v>
      </c>
      <c r="C29" s="48" t="s">
        <v>115</v>
      </c>
      <c r="D29" s="85" t="s">
        <v>116</v>
      </c>
      <c r="E29" s="86"/>
      <c r="F29" s="48" t="s">
        <v>74</v>
      </c>
      <c r="G29" s="48">
        <v>6119</v>
      </c>
      <c r="H29" s="48">
        <v>6</v>
      </c>
      <c r="I29" s="48">
        <v>0</v>
      </c>
      <c r="J29" s="48"/>
      <c r="K29" s="48"/>
      <c r="L29" s="48"/>
      <c r="M29" s="48">
        <v>0</v>
      </c>
      <c r="N29" s="48"/>
      <c r="O29" s="48"/>
      <c r="P29" s="7"/>
      <c r="Q29" s="103">
        <v>45170</v>
      </c>
      <c r="R29" s="103">
        <v>45596</v>
      </c>
      <c r="S29" s="104">
        <f t="shared" si="0"/>
        <v>14</v>
      </c>
      <c r="T29" s="23">
        <f t="shared" si="1"/>
        <v>42833</v>
      </c>
      <c r="U29" s="48"/>
      <c r="V29" s="247"/>
    </row>
    <row r="30" ht="18.75" spans="1:22">
      <c r="A30" s="46" t="s">
        <v>16</v>
      </c>
      <c r="B30" s="46">
        <v>29</v>
      </c>
      <c r="C30" s="48" t="s">
        <v>117</v>
      </c>
      <c r="D30" s="85" t="s">
        <v>118</v>
      </c>
      <c r="E30" s="86"/>
      <c r="F30" s="48" t="s">
        <v>70</v>
      </c>
      <c r="G30" s="48">
        <v>7200</v>
      </c>
      <c r="H30" s="48">
        <v>8</v>
      </c>
      <c r="I30" s="48">
        <v>0</v>
      </c>
      <c r="J30" s="48"/>
      <c r="K30" s="48"/>
      <c r="L30" s="48"/>
      <c r="M30" s="48">
        <v>0</v>
      </c>
      <c r="N30" s="48"/>
      <c r="O30" s="48"/>
      <c r="P30" s="7"/>
      <c r="Q30" s="103">
        <v>45170</v>
      </c>
      <c r="R30" s="103">
        <v>45596</v>
      </c>
      <c r="S30" s="104">
        <f t="shared" si="0"/>
        <v>14</v>
      </c>
      <c r="T30" s="23">
        <f t="shared" si="1"/>
        <v>67200</v>
      </c>
      <c r="U30" s="48"/>
      <c r="V30" s="247"/>
    </row>
    <row r="31" ht="18.75" spans="1:22">
      <c r="A31" s="46" t="s">
        <v>16</v>
      </c>
      <c r="B31" s="46">
        <v>30</v>
      </c>
      <c r="C31" s="48" t="s">
        <v>119</v>
      </c>
      <c r="D31" s="85" t="s">
        <v>120</v>
      </c>
      <c r="E31" s="86"/>
      <c r="F31" s="48" t="s">
        <v>74</v>
      </c>
      <c r="G31" s="48">
        <v>2300</v>
      </c>
      <c r="H31" s="48">
        <v>6</v>
      </c>
      <c r="I31" s="48">
        <v>0</v>
      </c>
      <c r="J31" s="48"/>
      <c r="K31" s="48"/>
      <c r="L31" s="48"/>
      <c r="M31" s="48">
        <v>0</v>
      </c>
      <c r="N31" s="48"/>
      <c r="O31" s="48"/>
      <c r="P31" s="7"/>
      <c r="Q31" s="103">
        <v>45170</v>
      </c>
      <c r="R31" s="103">
        <v>45596</v>
      </c>
      <c r="S31" s="104">
        <f t="shared" si="0"/>
        <v>14</v>
      </c>
      <c r="T31" s="23">
        <f t="shared" si="1"/>
        <v>16100</v>
      </c>
      <c r="U31" s="48"/>
      <c r="V31" s="247"/>
    </row>
    <row r="32" ht="18.75" spans="1:22">
      <c r="A32" s="46" t="s">
        <v>16</v>
      </c>
      <c r="B32" s="46">
        <v>31</v>
      </c>
      <c r="C32" s="48" t="s">
        <v>121</v>
      </c>
      <c r="D32" s="85" t="s">
        <v>122</v>
      </c>
      <c r="E32" s="86"/>
      <c r="F32" s="48" t="s">
        <v>74</v>
      </c>
      <c r="G32" s="48">
        <v>450</v>
      </c>
      <c r="H32" s="48">
        <v>6</v>
      </c>
      <c r="I32" s="48"/>
      <c r="J32" s="48"/>
      <c r="K32" s="48"/>
      <c r="L32" s="48"/>
      <c r="M32" s="48"/>
      <c r="N32" s="48"/>
      <c r="O32" s="48"/>
      <c r="P32" s="7"/>
      <c r="Q32" s="103">
        <v>45170</v>
      </c>
      <c r="R32" s="103">
        <v>45596</v>
      </c>
      <c r="S32" s="104">
        <f t="shared" si="0"/>
        <v>14</v>
      </c>
      <c r="T32" s="23">
        <f t="shared" si="1"/>
        <v>3150</v>
      </c>
      <c r="U32" s="48"/>
      <c r="V32" s="247"/>
    </row>
    <row r="33" ht="18.75" spans="1:22">
      <c r="A33" s="46" t="s">
        <v>16</v>
      </c>
      <c r="B33" s="46">
        <v>32</v>
      </c>
      <c r="C33" s="48" t="s">
        <v>113</v>
      </c>
      <c r="D33" s="85" t="s">
        <v>123</v>
      </c>
      <c r="E33" s="86"/>
      <c r="F33" s="48" t="s">
        <v>74</v>
      </c>
      <c r="G33" s="48">
        <v>8100</v>
      </c>
      <c r="H33" s="48">
        <v>6</v>
      </c>
      <c r="I33" s="48"/>
      <c r="J33" s="48"/>
      <c r="K33" s="48"/>
      <c r="L33" s="48"/>
      <c r="M33" s="48"/>
      <c r="N33" s="48"/>
      <c r="O33" s="48"/>
      <c r="P33" s="7"/>
      <c r="Q33" s="103">
        <v>45170</v>
      </c>
      <c r="R33" s="103">
        <v>45596</v>
      </c>
      <c r="S33" s="104">
        <f t="shared" si="0"/>
        <v>14</v>
      </c>
      <c r="T33" s="23">
        <f t="shared" si="1"/>
        <v>56700</v>
      </c>
      <c r="U33" s="48"/>
      <c r="V33" s="247"/>
    </row>
    <row r="34" ht="37.5" spans="1:22">
      <c r="A34" s="46" t="s">
        <v>16</v>
      </c>
      <c r="B34" s="46">
        <v>33</v>
      </c>
      <c r="C34" s="48" t="s">
        <v>124</v>
      </c>
      <c r="D34" s="48"/>
      <c r="E34" s="48"/>
      <c r="F34" s="48" t="s">
        <v>74</v>
      </c>
      <c r="G34" s="48">
        <v>1800</v>
      </c>
      <c r="H34" s="48">
        <v>6</v>
      </c>
      <c r="I34" s="48">
        <v>0</v>
      </c>
      <c r="J34" s="48"/>
      <c r="K34" s="48"/>
      <c r="L34" s="48"/>
      <c r="M34" s="48">
        <v>0</v>
      </c>
      <c r="N34" s="48"/>
      <c r="O34" s="48"/>
      <c r="P34" s="7"/>
      <c r="Q34" s="103">
        <v>45170</v>
      </c>
      <c r="R34" s="103">
        <v>45596</v>
      </c>
      <c r="S34" s="104">
        <f t="shared" si="0"/>
        <v>14</v>
      </c>
      <c r="T34" s="23">
        <f t="shared" si="1"/>
        <v>12600</v>
      </c>
      <c r="U34" s="48"/>
      <c r="V34" s="247"/>
    </row>
    <row r="35" ht="18.75" spans="1:22">
      <c r="A35" s="46" t="s">
        <v>16</v>
      </c>
      <c r="B35" s="46">
        <v>34</v>
      </c>
      <c r="C35" s="48" t="s">
        <v>125</v>
      </c>
      <c r="D35" s="48"/>
      <c r="E35" s="48"/>
      <c r="F35" s="48" t="s">
        <v>74</v>
      </c>
      <c r="G35" s="48">
        <v>800</v>
      </c>
      <c r="H35" s="48">
        <v>6</v>
      </c>
      <c r="I35" s="48">
        <v>0</v>
      </c>
      <c r="J35" s="48"/>
      <c r="K35" s="48"/>
      <c r="L35" s="48"/>
      <c r="M35" s="48">
        <v>0</v>
      </c>
      <c r="N35" s="48"/>
      <c r="O35" s="48"/>
      <c r="P35" s="7"/>
      <c r="Q35" s="103">
        <v>45170</v>
      </c>
      <c r="R35" s="103">
        <v>45596</v>
      </c>
      <c r="S35" s="104">
        <f t="shared" si="0"/>
        <v>14</v>
      </c>
      <c r="T35" s="23">
        <f t="shared" si="1"/>
        <v>5600</v>
      </c>
      <c r="U35" s="48"/>
      <c r="V35" s="247"/>
    </row>
    <row r="36" ht="18.75" spans="1:22">
      <c r="A36" s="46" t="s">
        <v>16</v>
      </c>
      <c r="B36" s="46">
        <v>35</v>
      </c>
      <c r="C36" s="48" t="s">
        <v>126</v>
      </c>
      <c r="D36" s="48"/>
      <c r="E36" s="48"/>
      <c r="F36" s="48" t="s">
        <v>74</v>
      </c>
      <c r="G36" s="48">
        <v>82</v>
      </c>
      <c r="H36" s="48">
        <v>6</v>
      </c>
      <c r="I36" s="48">
        <v>0</v>
      </c>
      <c r="J36" s="48"/>
      <c r="K36" s="48"/>
      <c r="L36" s="48"/>
      <c r="M36" s="48">
        <v>159</v>
      </c>
      <c r="N36" s="48">
        <v>35</v>
      </c>
      <c r="O36" s="48"/>
      <c r="P36" s="7"/>
      <c r="Q36" s="103">
        <v>45170</v>
      </c>
      <c r="R36" s="103">
        <v>45596</v>
      </c>
      <c r="S36" s="104">
        <f t="shared" si="0"/>
        <v>14</v>
      </c>
      <c r="T36" s="23">
        <f t="shared" si="1"/>
        <v>7066.5</v>
      </c>
      <c r="U36" s="48"/>
      <c r="V36" s="247"/>
    </row>
    <row r="37" ht="18.75" spans="1:22">
      <c r="A37" s="46" t="s">
        <v>16</v>
      </c>
      <c r="B37" s="46">
        <v>36</v>
      </c>
      <c r="C37" s="48" t="s">
        <v>127</v>
      </c>
      <c r="D37" s="48"/>
      <c r="E37" s="48"/>
      <c r="F37" s="48" t="s">
        <v>70</v>
      </c>
      <c r="G37" s="48">
        <v>5600</v>
      </c>
      <c r="H37" s="48">
        <v>8</v>
      </c>
      <c r="I37" s="48"/>
      <c r="J37" s="48"/>
      <c r="K37" s="48"/>
      <c r="L37" s="48"/>
      <c r="M37" s="48"/>
      <c r="N37" s="48"/>
      <c r="O37" s="48"/>
      <c r="P37" s="7"/>
      <c r="Q37" s="103">
        <v>45170</v>
      </c>
      <c r="R37" s="103">
        <v>45596</v>
      </c>
      <c r="S37" s="104">
        <f t="shared" si="0"/>
        <v>14</v>
      </c>
      <c r="T37" s="23">
        <f t="shared" si="1"/>
        <v>52266.6666666667</v>
      </c>
      <c r="U37" s="48"/>
      <c r="V37" s="247"/>
    </row>
    <row r="38" ht="18.75" spans="1:22">
      <c r="A38" s="46" t="s">
        <v>16</v>
      </c>
      <c r="B38" s="125">
        <v>37</v>
      </c>
      <c r="C38" s="127" t="s">
        <v>128</v>
      </c>
      <c r="D38" s="127"/>
      <c r="E38" s="127"/>
      <c r="F38" s="127" t="s">
        <v>74</v>
      </c>
      <c r="G38" s="127">
        <v>570</v>
      </c>
      <c r="H38" s="127">
        <v>6</v>
      </c>
      <c r="I38" s="127"/>
      <c r="J38" s="127"/>
      <c r="K38" s="127"/>
      <c r="L38" s="127"/>
      <c r="M38" s="127"/>
      <c r="N38" s="127"/>
      <c r="O38" s="127"/>
      <c r="P38" s="245"/>
      <c r="Q38" s="103">
        <v>45170</v>
      </c>
      <c r="R38" s="103">
        <v>45596</v>
      </c>
      <c r="S38" s="104">
        <f t="shared" si="0"/>
        <v>14</v>
      </c>
      <c r="T38" s="23">
        <f t="shared" si="1"/>
        <v>3990</v>
      </c>
      <c r="U38" s="127"/>
      <c r="V38" s="247"/>
    </row>
    <row r="39" s="37" customFormat="1" ht="18.75" spans="1:22">
      <c r="A39" s="219" t="s">
        <v>16</v>
      </c>
      <c r="B39" s="116">
        <v>39</v>
      </c>
      <c r="C39" s="127" t="s">
        <v>88</v>
      </c>
      <c r="D39" s="127" t="s">
        <v>68</v>
      </c>
      <c r="E39" s="127" t="s">
        <v>69</v>
      </c>
      <c r="F39" s="127" t="s">
        <v>70</v>
      </c>
      <c r="G39" s="127">
        <v>400</v>
      </c>
      <c r="H39" s="127">
        <v>8</v>
      </c>
      <c r="I39" s="127"/>
      <c r="J39" s="127"/>
      <c r="K39" s="127"/>
      <c r="L39" s="127"/>
      <c r="M39" s="127"/>
      <c r="N39" s="127"/>
      <c r="O39" s="127"/>
      <c r="P39" s="245"/>
      <c r="Q39" s="103">
        <v>44866</v>
      </c>
      <c r="R39" s="103">
        <v>45596</v>
      </c>
      <c r="S39" s="104">
        <f t="shared" si="0"/>
        <v>24</v>
      </c>
      <c r="T39" s="23">
        <f t="shared" si="1"/>
        <v>6400</v>
      </c>
      <c r="U39" s="7"/>
      <c r="V39" s="247"/>
    </row>
    <row r="40" s="37" customFormat="1" ht="18.75" spans="1:22">
      <c r="A40" s="219" t="s">
        <v>16</v>
      </c>
      <c r="B40" s="116">
        <v>40</v>
      </c>
      <c r="C40" s="127" t="s">
        <v>104</v>
      </c>
      <c r="D40" s="127" t="s">
        <v>129</v>
      </c>
      <c r="E40" s="127" t="s">
        <v>130</v>
      </c>
      <c r="F40" s="127" t="s">
        <v>70</v>
      </c>
      <c r="G40" s="127">
        <v>35000</v>
      </c>
      <c r="H40" s="7">
        <v>8</v>
      </c>
      <c r="I40" s="127"/>
      <c r="J40" s="127"/>
      <c r="K40" s="127"/>
      <c r="L40" s="127"/>
      <c r="M40" s="127"/>
      <c r="N40" s="127"/>
      <c r="O40" s="127"/>
      <c r="P40" s="245"/>
      <c r="Q40" s="103">
        <v>44866</v>
      </c>
      <c r="R40" s="103">
        <v>45596</v>
      </c>
      <c r="S40" s="104">
        <f t="shared" si="0"/>
        <v>24</v>
      </c>
      <c r="T40" s="23">
        <f t="shared" si="1"/>
        <v>560000</v>
      </c>
      <c r="U40" s="7"/>
      <c r="V40" s="247"/>
    </row>
    <row r="41" s="37" customFormat="1" ht="18.75" spans="1:22">
      <c r="A41" s="219" t="s">
        <v>16</v>
      </c>
      <c r="B41" s="116">
        <v>41</v>
      </c>
      <c r="C41" s="127" t="s">
        <v>91</v>
      </c>
      <c r="D41" s="127" t="s">
        <v>131</v>
      </c>
      <c r="E41" s="127" t="s">
        <v>98</v>
      </c>
      <c r="F41" s="127" t="s">
        <v>70</v>
      </c>
      <c r="G41" s="127">
        <v>35100</v>
      </c>
      <c r="H41" s="127">
        <v>8</v>
      </c>
      <c r="I41" s="127"/>
      <c r="J41" s="127"/>
      <c r="K41" s="127"/>
      <c r="L41" s="127"/>
      <c r="M41" s="127"/>
      <c r="N41" s="127"/>
      <c r="O41" s="127"/>
      <c r="P41" s="245"/>
      <c r="Q41" s="103">
        <v>44866</v>
      </c>
      <c r="R41" s="103">
        <v>45596</v>
      </c>
      <c r="S41" s="104">
        <f t="shared" si="0"/>
        <v>24</v>
      </c>
      <c r="T41" s="23">
        <f t="shared" si="1"/>
        <v>561600</v>
      </c>
      <c r="U41" s="7"/>
      <c r="V41" s="247"/>
    </row>
    <row r="42" s="37" customFormat="1" ht="18.75" spans="1:22">
      <c r="A42" s="219" t="s">
        <v>16</v>
      </c>
      <c r="B42" s="116">
        <v>44</v>
      </c>
      <c r="C42" s="104" t="s">
        <v>132</v>
      </c>
      <c r="D42" s="104" t="s">
        <v>133</v>
      </c>
      <c r="E42" s="104"/>
      <c r="F42" s="127" t="s">
        <v>70</v>
      </c>
      <c r="G42" s="7">
        <v>18700</v>
      </c>
      <c r="H42" s="7">
        <v>8</v>
      </c>
      <c r="I42" s="116"/>
      <c r="J42" s="116"/>
      <c r="K42" s="116"/>
      <c r="L42" s="116"/>
      <c r="M42" s="116"/>
      <c r="N42" s="116"/>
      <c r="O42" s="116"/>
      <c r="P42" s="116"/>
      <c r="Q42" s="103">
        <v>44866</v>
      </c>
      <c r="R42" s="103">
        <v>45596</v>
      </c>
      <c r="S42" s="104">
        <f t="shared" si="0"/>
        <v>24</v>
      </c>
      <c r="T42" s="23">
        <f t="shared" si="1"/>
        <v>299200</v>
      </c>
      <c r="U42" s="7"/>
      <c r="V42" s="247"/>
    </row>
    <row r="43" s="37" customFormat="1" ht="18.75" spans="1:22">
      <c r="A43" s="219" t="s">
        <v>16</v>
      </c>
      <c r="B43" s="116">
        <v>45</v>
      </c>
      <c r="C43" s="104" t="s">
        <v>134</v>
      </c>
      <c r="D43" s="104" t="s">
        <v>135</v>
      </c>
      <c r="E43" s="104"/>
      <c r="F43" s="127" t="s">
        <v>70</v>
      </c>
      <c r="G43" s="7">
        <v>9800</v>
      </c>
      <c r="H43" s="127">
        <v>8</v>
      </c>
      <c r="I43" s="116"/>
      <c r="J43" s="116"/>
      <c r="K43" s="116"/>
      <c r="L43" s="116"/>
      <c r="M43" s="116"/>
      <c r="N43" s="116"/>
      <c r="O43" s="116"/>
      <c r="P43" s="116"/>
      <c r="Q43" s="103">
        <v>44866</v>
      </c>
      <c r="R43" s="103">
        <v>45596</v>
      </c>
      <c r="S43" s="104">
        <f t="shared" si="0"/>
        <v>24</v>
      </c>
      <c r="T43" s="23">
        <f t="shared" si="1"/>
        <v>156800</v>
      </c>
      <c r="U43" s="7"/>
      <c r="V43" s="247"/>
    </row>
    <row r="44" s="37" customFormat="1" ht="18.75" spans="1:22">
      <c r="A44" s="219" t="s">
        <v>16</v>
      </c>
      <c r="B44" s="116">
        <v>46</v>
      </c>
      <c r="C44" s="104" t="s">
        <v>136</v>
      </c>
      <c r="D44" s="104" t="s">
        <v>137</v>
      </c>
      <c r="E44" s="104" t="s">
        <v>138</v>
      </c>
      <c r="F44" s="127" t="s">
        <v>70</v>
      </c>
      <c r="G44" s="104">
        <v>83700</v>
      </c>
      <c r="H44" s="7">
        <v>8</v>
      </c>
      <c r="I44" s="116"/>
      <c r="J44" s="116"/>
      <c r="K44" s="116"/>
      <c r="L44" s="116"/>
      <c r="M44" s="116"/>
      <c r="N44" s="116"/>
      <c r="O44" s="116"/>
      <c r="P44" s="116"/>
      <c r="Q44" s="103">
        <v>44866</v>
      </c>
      <c r="R44" s="103">
        <v>45596</v>
      </c>
      <c r="S44" s="104">
        <f t="shared" si="0"/>
        <v>24</v>
      </c>
      <c r="T44" s="23">
        <f t="shared" si="1"/>
        <v>1339200</v>
      </c>
      <c r="U44" s="7"/>
      <c r="V44" s="247"/>
    </row>
    <row r="45" ht="37.5" spans="1:22">
      <c r="A45" s="219" t="s">
        <v>16</v>
      </c>
      <c r="B45" s="116">
        <v>47</v>
      </c>
      <c r="C45" s="104" t="s">
        <v>139</v>
      </c>
      <c r="D45" s="104" t="s">
        <v>140</v>
      </c>
      <c r="E45" s="104" t="s">
        <v>141</v>
      </c>
      <c r="F45" s="104" t="s">
        <v>70</v>
      </c>
      <c r="G45" s="104">
        <v>2400</v>
      </c>
      <c r="H45" s="127">
        <v>8</v>
      </c>
      <c r="I45" s="104"/>
      <c r="J45" s="104"/>
      <c r="K45" s="104"/>
      <c r="L45" s="104"/>
      <c r="M45" s="104"/>
      <c r="N45" s="104"/>
      <c r="O45" s="104"/>
      <c r="P45" s="104"/>
      <c r="Q45" s="103">
        <v>44915</v>
      </c>
      <c r="R45" s="103">
        <v>45596</v>
      </c>
      <c r="S45" s="104">
        <f t="shared" si="0"/>
        <v>23</v>
      </c>
      <c r="T45" s="23">
        <f t="shared" si="1"/>
        <v>36800</v>
      </c>
      <c r="U45" s="7"/>
      <c r="V45" s="247"/>
    </row>
    <row r="46" ht="18.75" spans="1:22">
      <c r="A46" s="46" t="s">
        <v>16</v>
      </c>
      <c r="B46" s="116">
        <v>48</v>
      </c>
      <c r="C46" s="104" t="s">
        <v>142</v>
      </c>
      <c r="D46" s="104" t="s">
        <v>143</v>
      </c>
      <c r="E46" s="104" t="s">
        <v>144</v>
      </c>
      <c r="F46" s="104" t="s">
        <v>70</v>
      </c>
      <c r="G46" s="104">
        <v>17000</v>
      </c>
      <c r="H46" s="7">
        <v>8</v>
      </c>
      <c r="I46" s="104"/>
      <c r="J46" s="104"/>
      <c r="K46" s="104"/>
      <c r="L46" s="104"/>
      <c r="M46" s="48">
        <v>950</v>
      </c>
      <c r="N46" s="200">
        <v>35</v>
      </c>
      <c r="O46" s="200"/>
      <c r="P46" s="200"/>
      <c r="Q46" s="103">
        <v>44919</v>
      </c>
      <c r="R46" s="103">
        <v>45596</v>
      </c>
      <c r="S46" s="104">
        <f t="shared" si="0"/>
        <v>23</v>
      </c>
      <c r="T46" s="23">
        <f t="shared" si="1"/>
        <v>324395.833333333</v>
      </c>
      <c r="U46" s="7"/>
      <c r="V46" s="247"/>
    </row>
    <row r="47" ht="18.75" spans="1:22">
      <c r="A47" s="46" t="s">
        <v>16</v>
      </c>
      <c r="B47" s="116">
        <v>49</v>
      </c>
      <c r="C47" s="104" t="s">
        <v>145</v>
      </c>
      <c r="D47" s="104" t="s">
        <v>146</v>
      </c>
      <c r="E47" s="104" t="s">
        <v>137</v>
      </c>
      <c r="F47" s="104" t="s">
        <v>74</v>
      </c>
      <c r="G47" s="104">
        <v>2157</v>
      </c>
      <c r="H47" s="104">
        <v>6</v>
      </c>
      <c r="I47" s="104"/>
      <c r="J47" s="104"/>
      <c r="K47" s="104"/>
      <c r="L47" s="104"/>
      <c r="M47" s="48">
        <v>153</v>
      </c>
      <c r="N47" s="104">
        <v>35</v>
      </c>
      <c r="O47" s="104"/>
      <c r="P47" s="104"/>
      <c r="Q47" s="103">
        <v>44938</v>
      </c>
      <c r="R47" s="103">
        <v>45596</v>
      </c>
      <c r="S47" s="104">
        <f t="shared" si="0"/>
        <v>22</v>
      </c>
      <c r="T47" s="23">
        <f t="shared" si="1"/>
        <v>33544.5</v>
      </c>
      <c r="U47" s="7"/>
      <c r="V47" s="247"/>
    </row>
    <row r="48" ht="37.5" spans="1:22">
      <c r="A48" s="46" t="s">
        <v>16</v>
      </c>
      <c r="B48" s="116">
        <v>50</v>
      </c>
      <c r="C48" s="104" t="s">
        <v>147</v>
      </c>
      <c r="D48" s="104" t="s">
        <v>148</v>
      </c>
      <c r="E48" s="104" t="s">
        <v>149</v>
      </c>
      <c r="F48" s="104" t="s">
        <v>74</v>
      </c>
      <c r="G48" s="104">
        <v>62</v>
      </c>
      <c r="H48" s="104">
        <v>6</v>
      </c>
      <c r="I48" s="104"/>
      <c r="J48" s="104"/>
      <c r="K48" s="104"/>
      <c r="L48" s="104"/>
      <c r="M48" s="48">
        <v>62</v>
      </c>
      <c r="N48" s="200">
        <v>35</v>
      </c>
      <c r="O48" s="104"/>
      <c r="P48" s="104"/>
      <c r="Q48" s="103">
        <v>44938</v>
      </c>
      <c r="R48" s="103">
        <v>45596</v>
      </c>
      <c r="S48" s="104">
        <f t="shared" si="0"/>
        <v>22</v>
      </c>
      <c r="T48" s="23">
        <f t="shared" si="1"/>
        <v>4660.33333333333</v>
      </c>
      <c r="U48" s="7"/>
      <c r="V48" s="247"/>
    </row>
    <row r="49" ht="18.75" spans="1:22">
      <c r="A49" s="46" t="s">
        <v>16</v>
      </c>
      <c r="B49" s="116">
        <v>51</v>
      </c>
      <c r="C49" s="104" t="s">
        <v>150</v>
      </c>
      <c r="D49" s="104" t="s">
        <v>151</v>
      </c>
      <c r="E49" s="104" t="s">
        <v>103</v>
      </c>
      <c r="F49" s="104" t="s">
        <v>74</v>
      </c>
      <c r="G49" s="104">
        <v>182</v>
      </c>
      <c r="H49" s="104">
        <v>6</v>
      </c>
      <c r="I49" s="104"/>
      <c r="J49" s="104"/>
      <c r="K49" s="104"/>
      <c r="L49" s="104"/>
      <c r="M49" s="48">
        <v>63</v>
      </c>
      <c r="N49" s="104">
        <v>35</v>
      </c>
      <c r="O49" s="104"/>
      <c r="P49" s="104"/>
      <c r="Q49" s="103">
        <v>44915</v>
      </c>
      <c r="R49" s="103">
        <v>45596</v>
      </c>
      <c r="S49" s="104">
        <f t="shared" si="0"/>
        <v>23</v>
      </c>
      <c r="T49" s="23">
        <f t="shared" si="1"/>
        <v>6319.25</v>
      </c>
      <c r="U49" s="7"/>
      <c r="V49" s="247"/>
    </row>
    <row r="50" ht="37.5" spans="1:22">
      <c r="A50" s="46" t="s">
        <v>16</v>
      </c>
      <c r="B50" s="116">
        <v>52</v>
      </c>
      <c r="C50" s="104" t="s">
        <v>152</v>
      </c>
      <c r="D50" s="104" t="s">
        <v>91</v>
      </c>
      <c r="E50" s="104" t="s">
        <v>146</v>
      </c>
      <c r="F50" s="104" t="s">
        <v>74</v>
      </c>
      <c r="G50" s="104">
        <v>1107</v>
      </c>
      <c r="H50" s="104">
        <v>6</v>
      </c>
      <c r="I50" s="104"/>
      <c r="J50" s="104"/>
      <c r="K50" s="104"/>
      <c r="L50" s="104"/>
      <c r="M50" s="48">
        <v>101</v>
      </c>
      <c r="N50" s="200">
        <v>35</v>
      </c>
      <c r="O50" s="104"/>
      <c r="P50" s="104"/>
      <c r="Q50" s="103">
        <v>44885</v>
      </c>
      <c r="R50" s="103">
        <v>45596</v>
      </c>
      <c r="S50" s="104">
        <f t="shared" si="0"/>
        <v>24</v>
      </c>
      <c r="T50" s="23">
        <f t="shared" si="1"/>
        <v>20354</v>
      </c>
      <c r="U50" s="7"/>
      <c r="V50" s="247"/>
    </row>
    <row r="51" ht="37.5" spans="1:22">
      <c r="A51" s="46" t="s">
        <v>16</v>
      </c>
      <c r="B51" s="116">
        <v>53</v>
      </c>
      <c r="C51" s="104" t="s">
        <v>153</v>
      </c>
      <c r="D51" s="104" t="s">
        <v>148</v>
      </c>
      <c r="E51" s="104" t="s">
        <v>149</v>
      </c>
      <c r="F51" s="104" t="s">
        <v>74</v>
      </c>
      <c r="G51" s="104">
        <v>201</v>
      </c>
      <c r="H51" s="104">
        <v>6</v>
      </c>
      <c r="I51" s="104"/>
      <c r="J51" s="104"/>
      <c r="K51" s="104"/>
      <c r="L51" s="104"/>
      <c r="M51" s="48">
        <v>89</v>
      </c>
      <c r="N51" s="104">
        <v>35</v>
      </c>
      <c r="O51" s="104"/>
      <c r="P51" s="104"/>
      <c r="Q51" s="103">
        <v>44885</v>
      </c>
      <c r="R51" s="103">
        <v>45596</v>
      </c>
      <c r="S51" s="104">
        <f t="shared" si="0"/>
        <v>24</v>
      </c>
      <c r="T51" s="23">
        <f t="shared" si="1"/>
        <v>8642</v>
      </c>
      <c r="U51" s="7"/>
      <c r="V51" s="247"/>
    </row>
    <row r="52" ht="37.5" spans="1:22">
      <c r="A52" s="46" t="s">
        <v>16</v>
      </c>
      <c r="B52" s="116">
        <v>54</v>
      </c>
      <c r="C52" s="104" t="s">
        <v>154</v>
      </c>
      <c r="D52" s="104" t="s">
        <v>155</v>
      </c>
      <c r="E52" s="104" t="s">
        <v>156</v>
      </c>
      <c r="F52" s="104" t="s">
        <v>74</v>
      </c>
      <c r="G52" s="104">
        <v>0</v>
      </c>
      <c r="H52" s="104">
        <v>6</v>
      </c>
      <c r="I52" s="104"/>
      <c r="J52" s="104"/>
      <c r="K52" s="104"/>
      <c r="L52" s="104"/>
      <c r="M52" s="48">
        <v>60</v>
      </c>
      <c r="N52" s="200">
        <v>35</v>
      </c>
      <c r="O52" s="104"/>
      <c r="P52" s="104"/>
      <c r="Q52" s="103">
        <v>44896</v>
      </c>
      <c r="R52" s="103">
        <v>45596</v>
      </c>
      <c r="S52" s="104">
        <f t="shared" si="0"/>
        <v>23</v>
      </c>
      <c r="T52" s="23">
        <f t="shared" si="1"/>
        <v>4025</v>
      </c>
      <c r="U52" s="7"/>
      <c r="V52" s="247"/>
    </row>
    <row r="53" ht="37.5" spans="1:22">
      <c r="A53" s="46" t="s">
        <v>16</v>
      </c>
      <c r="B53" s="116">
        <v>55</v>
      </c>
      <c r="C53" s="104" t="s">
        <v>157</v>
      </c>
      <c r="D53" s="104" t="s">
        <v>78</v>
      </c>
      <c r="E53" s="104" t="s">
        <v>72</v>
      </c>
      <c r="F53" s="104" t="s">
        <v>74</v>
      </c>
      <c r="G53" s="104">
        <v>1269</v>
      </c>
      <c r="H53" s="104">
        <v>6</v>
      </c>
      <c r="I53" s="104"/>
      <c r="J53" s="104"/>
      <c r="K53" s="104"/>
      <c r="L53" s="104"/>
      <c r="M53" s="48">
        <v>317</v>
      </c>
      <c r="N53" s="104">
        <v>35</v>
      </c>
      <c r="O53" s="104"/>
      <c r="P53" s="104"/>
      <c r="Q53" s="103">
        <v>45305</v>
      </c>
      <c r="R53" s="103">
        <v>45596</v>
      </c>
      <c r="S53" s="104">
        <f t="shared" si="0"/>
        <v>10</v>
      </c>
      <c r="T53" s="23">
        <f t="shared" si="1"/>
        <v>15590.8333333333</v>
      </c>
      <c r="U53" s="7"/>
      <c r="V53" s="247"/>
    </row>
    <row r="54" ht="37.5" spans="1:22">
      <c r="A54" s="46" t="s">
        <v>16</v>
      </c>
      <c r="B54" s="116">
        <v>56</v>
      </c>
      <c r="C54" s="104" t="s">
        <v>158</v>
      </c>
      <c r="D54" s="104" t="s">
        <v>159</v>
      </c>
      <c r="E54" s="104" t="s">
        <v>159</v>
      </c>
      <c r="F54" s="104" t="s">
        <v>74</v>
      </c>
      <c r="G54" s="104">
        <v>1153</v>
      </c>
      <c r="H54" s="104">
        <v>6</v>
      </c>
      <c r="I54" s="104"/>
      <c r="J54" s="104"/>
      <c r="K54" s="104"/>
      <c r="L54" s="104"/>
      <c r="M54" s="48">
        <v>93</v>
      </c>
      <c r="N54" s="200">
        <v>35</v>
      </c>
      <c r="O54" s="104"/>
      <c r="P54" s="104"/>
      <c r="Q54" s="103">
        <v>44896</v>
      </c>
      <c r="R54" s="103">
        <v>45596</v>
      </c>
      <c r="S54" s="104">
        <f t="shared" si="0"/>
        <v>23</v>
      </c>
      <c r="T54" s="23">
        <f t="shared" si="1"/>
        <v>19498.25</v>
      </c>
      <c r="U54" s="7"/>
      <c r="V54" s="247"/>
    </row>
    <row r="55" s="37" customFormat="1" ht="18.75" spans="1:22">
      <c r="A55" s="46" t="s">
        <v>16</v>
      </c>
      <c r="B55" s="116">
        <v>57</v>
      </c>
      <c r="C55" s="104" t="s">
        <v>160</v>
      </c>
      <c r="D55" s="104" t="s">
        <v>161</v>
      </c>
      <c r="E55" s="104" t="s">
        <v>162</v>
      </c>
      <c r="F55" s="127" t="s">
        <v>70</v>
      </c>
      <c r="G55" s="104">
        <v>11600</v>
      </c>
      <c r="H55" s="104">
        <v>8</v>
      </c>
      <c r="I55" s="104"/>
      <c r="J55" s="104"/>
      <c r="K55" s="104"/>
      <c r="L55" s="104"/>
      <c r="M55" s="48"/>
      <c r="N55" s="104">
        <v>35</v>
      </c>
      <c r="O55" s="104"/>
      <c r="P55" s="104"/>
      <c r="Q55" s="103">
        <v>44866</v>
      </c>
      <c r="R55" s="103">
        <v>45596</v>
      </c>
      <c r="S55" s="104">
        <f t="shared" si="0"/>
        <v>24</v>
      </c>
      <c r="T55" s="23">
        <f t="shared" si="1"/>
        <v>185600</v>
      </c>
      <c r="U55" s="7"/>
      <c r="V55" s="247"/>
    </row>
    <row r="56" s="37" customFormat="1" ht="18.75" spans="1:22">
      <c r="A56" s="46" t="s">
        <v>16</v>
      </c>
      <c r="B56" s="116">
        <v>58</v>
      </c>
      <c r="C56" s="104" t="s">
        <v>163</v>
      </c>
      <c r="D56" s="104" t="s">
        <v>164</v>
      </c>
      <c r="E56" s="104" t="s">
        <v>91</v>
      </c>
      <c r="F56" s="104" t="s">
        <v>74</v>
      </c>
      <c r="G56" s="48"/>
      <c r="H56" s="48"/>
      <c r="I56" s="46"/>
      <c r="J56" s="116"/>
      <c r="K56" s="116"/>
      <c r="L56" s="116"/>
      <c r="M56" s="48">
        <v>43</v>
      </c>
      <c r="N56" s="200">
        <v>35</v>
      </c>
      <c r="O56" s="111"/>
      <c r="P56" s="111"/>
      <c r="Q56" s="103">
        <v>44866</v>
      </c>
      <c r="R56" s="103">
        <v>45596</v>
      </c>
      <c r="S56" s="104">
        <f t="shared" si="0"/>
        <v>24</v>
      </c>
      <c r="T56" s="23">
        <f t="shared" si="1"/>
        <v>3010</v>
      </c>
      <c r="U56" s="7"/>
      <c r="V56" s="247"/>
    </row>
    <row r="57" s="37" customFormat="1" ht="18.75" spans="1:22">
      <c r="A57" s="46" t="s">
        <v>16</v>
      </c>
      <c r="B57" s="116">
        <v>59</v>
      </c>
      <c r="C57" s="104" t="s">
        <v>165</v>
      </c>
      <c r="D57" s="104" t="s">
        <v>73</v>
      </c>
      <c r="E57" s="104" t="s">
        <v>93</v>
      </c>
      <c r="F57" s="104" t="s">
        <v>74</v>
      </c>
      <c r="G57" s="48"/>
      <c r="H57" s="48"/>
      <c r="I57" s="46"/>
      <c r="J57" s="116"/>
      <c r="K57" s="116"/>
      <c r="L57" s="116"/>
      <c r="M57" s="48">
        <v>113</v>
      </c>
      <c r="N57" s="104">
        <v>35</v>
      </c>
      <c r="O57" s="111"/>
      <c r="P57" s="111"/>
      <c r="Q57" s="103">
        <v>44866</v>
      </c>
      <c r="R57" s="103">
        <v>45596</v>
      </c>
      <c r="S57" s="104">
        <f t="shared" si="0"/>
        <v>24</v>
      </c>
      <c r="T57" s="23">
        <f t="shared" si="1"/>
        <v>7910</v>
      </c>
      <c r="U57" s="7"/>
      <c r="V57" s="247"/>
    </row>
    <row r="58" s="37" customFormat="1" ht="18.75" spans="1:22">
      <c r="A58" s="46" t="s">
        <v>16</v>
      </c>
      <c r="B58" s="116">
        <v>60</v>
      </c>
      <c r="C58" s="104" t="s">
        <v>166</v>
      </c>
      <c r="D58" s="104" t="s">
        <v>86</v>
      </c>
      <c r="E58" s="104" t="s">
        <v>77</v>
      </c>
      <c r="F58" s="104" t="s">
        <v>74</v>
      </c>
      <c r="G58" s="48"/>
      <c r="H58" s="48"/>
      <c r="I58" s="46"/>
      <c r="J58" s="116"/>
      <c r="K58" s="116"/>
      <c r="L58" s="116"/>
      <c r="M58" s="48">
        <v>15</v>
      </c>
      <c r="N58" s="200">
        <v>35</v>
      </c>
      <c r="O58" s="111"/>
      <c r="P58" s="111"/>
      <c r="Q58" s="103">
        <v>44866</v>
      </c>
      <c r="R58" s="103">
        <v>45596</v>
      </c>
      <c r="S58" s="104">
        <f t="shared" si="0"/>
        <v>24</v>
      </c>
      <c r="T58" s="23">
        <f t="shared" si="1"/>
        <v>1050</v>
      </c>
      <c r="U58" s="7"/>
      <c r="V58" s="247"/>
    </row>
    <row r="59" s="37" customFormat="1" ht="18.75" spans="1:22">
      <c r="A59" s="46" t="s">
        <v>16</v>
      </c>
      <c r="B59" s="116">
        <v>61</v>
      </c>
      <c r="C59" s="104" t="s">
        <v>167</v>
      </c>
      <c r="D59" s="104" t="s">
        <v>168</v>
      </c>
      <c r="E59" s="104" t="s">
        <v>169</v>
      </c>
      <c r="F59" s="104" t="s">
        <v>74</v>
      </c>
      <c r="G59" s="48"/>
      <c r="H59" s="48"/>
      <c r="I59" s="46"/>
      <c r="J59" s="116"/>
      <c r="K59" s="116"/>
      <c r="L59" s="116"/>
      <c r="M59" s="48">
        <v>15</v>
      </c>
      <c r="N59" s="104">
        <v>35</v>
      </c>
      <c r="O59" s="111"/>
      <c r="P59" s="111"/>
      <c r="Q59" s="103">
        <v>44866</v>
      </c>
      <c r="R59" s="103">
        <v>45596</v>
      </c>
      <c r="S59" s="104">
        <f t="shared" si="0"/>
        <v>24</v>
      </c>
      <c r="T59" s="23">
        <f t="shared" si="1"/>
        <v>1050</v>
      </c>
      <c r="U59" s="7"/>
      <c r="V59" s="247"/>
    </row>
    <row r="60" s="37" customFormat="1" ht="18.75" spans="1:22">
      <c r="A60" s="46" t="s">
        <v>16</v>
      </c>
      <c r="B60" s="116">
        <v>62</v>
      </c>
      <c r="C60" s="104" t="s">
        <v>170</v>
      </c>
      <c r="D60" s="104" t="s">
        <v>171</v>
      </c>
      <c r="E60" s="104" t="s">
        <v>172</v>
      </c>
      <c r="F60" s="104" t="s">
        <v>74</v>
      </c>
      <c r="G60" s="48"/>
      <c r="H60" s="48"/>
      <c r="I60" s="46"/>
      <c r="J60" s="116"/>
      <c r="K60" s="116"/>
      <c r="L60" s="116"/>
      <c r="M60" s="48">
        <v>22</v>
      </c>
      <c r="N60" s="200">
        <v>35</v>
      </c>
      <c r="O60" s="111"/>
      <c r="P60" s="111"/>
      <c r="Q60" s="103">
        <v>44866</v>
      </c>
      <c r="R60" s="103">
        <v>45596</v>
      </c>
      <c r="S60" s="104">
        <f t="shared" si="0"/>
        <v>24</v>
      </c>
      <c r="T60" s="23">
        <f t="shared" si="1"/>
        <v>1540</v>
      </c>
      <c r="U60" s="7"/>
      <c r="V60" s="247"/>
    </row>
    <row r="61" s="37" customFormat="1" ht="18.75" spans="1:22">
      <c r="A61" s="46" t="s">
        <v>16</v>
      </c>
      <c r="B61" s="116">
        <v>63</v>
      </c>
      <c r="C61" s="104" t="s">
        <v>173</v>
      </c>
      <c r="D61" s="104" t="s">
        <v>174</v>
      </c>
      <c r="E61" s="104" t="s">
        <v>172</v>
      </c>
      <c r="F61" s="104" t="s">
        <v>74</v>
      </c>
      <c r="G61" s="48"/>
      <c r="H61" s="48"/>
      <c r="I61" s="46"/>
      <c r="J61" s="116"/>
      <c r="K61" s="116"/>
      <c r="L61" s="116"/>
      <c r="M61" s="48">
        <v>9</v>
      </c>
      <c r="N61" s="104">
        <v>35</v>
      </c>
      <c r="O61" s="111"/>
      <c r="P61" s="111"/>
      <c r="Q61" s="103">
        <v>44866</v>
      </c>
      <c r="R61" s="103">
        <v>45596</v>
      </c>
      <c r="S61" s="104">
        <f t="shared" si="0"/>
        <v>24</v>
      </c>
      <c r="T61" s="23">
        <f t="shared" si="1"/>
        <v>630</v>
      </c>
      <c r="U61" s="7"/>
      <c r="V61" s="247"/>
    </row>
    <row r="62" s="37" customFormat="1" ht="18.75" spans="1:22">
      <c r="A62" s="46" t="s">
        <v>16</v>
      </c>
      <c r="B62" s="116">
        <v>64</v>
      </c>
      <c r="C62" s="104" t="s">
        <v>164</v>
      </c>
      <c r="D62" s="104" t="s">
        <v>136</v>
      </c>
      <c r="E62" s="104" t="s">
        <v>175</v>
      </c>
      <c r="F62" s="104" t="s">
        <v>74</v>
      </c>
      <c r="G62" s="48"/>
      <c r="H62" s="48"/>
      <c r="I62" s="46"/>
      <c r="J62" s="116"/>
      <c r="K62" s="116"/>
      <c r="L62" s="116"/>
      <c r="M62" s="48">
        <v>49</v>
      </c>
      <c r="N62" s="200">
        <v>35</v>
      </c>
      <c r="O62" s="111"/>
      <c r="P62" s="111"/>
      <c r="Q62" s="103">
        <v>44866</v>
      </c>
      <c r="R62" s="103">
        <v>45596</v>
      </c>
      <c r="S62" s="104">
        <f t="shared" si="0"/>
        <v>24</v>
      </c>
      <c r="T62" s="23">
        <f t="shared" si="1"/>
        <v>3430</v>
      </c>
      <c r="U62" s="7"/>
      <c r="V62" s="247"/>
    </row>
    <row r="63" s="37" customFormat="1" ht="18.75" spans="1:22">
      <c r="A63" s="46" t="s">
        <v>16</v>
      </c>
      <c r="B63" s="116">
        <v>65</v>
      </c>
      <c r="C63" s="104" t="s">
        <v>176</v>
      </c>
      <c r="D63" s="104" t="s">
        <v>177</v>
      </c>
      <c r="E63" s="104" t="s">
        <v>136</v>
      </c>
      <c r="F63" s="104" t="s">
        <v>74</v>
      </c>
      <c r="G63" s="48"/>
      <c r="H63" s="48"/>
      <c r="I63" s="46"/>
      <c r="J63" s="116"/>
      <c r="K63" s="116"/>
      <c r="L63" s="116"/>
      <c r="M63" s="48">
        <v>4</v>
      </c>
      <c r="N63" s="104">
        <v>35</v>
      </c>
      <c r="O63" s="111"/>
      <c r="P63" s="111"/>
      <c r="Q63" s="103">
        <v>44866</v>
      </c>
      <c r="R63" s="103">
        <v>45596</v>
      </c>
      <c r="S63" s="104">
        <f t="shared" si="0"/>
        <v>24</v>
      </c>
      <c r="T63" s="23">
        <f t="shared" si="1"/>
        <v>280</v>
      </c>
      <c r="U63" s="7"/>
      <c r="V63" s="247"/>
    </row>
    <row r="64" s="37" customFormat="1" ht="18.75" spans="1:22">
      <c r="A64" s="46" t="s">
        <v>16</v>
      </c>
      <c r="B64" s="116">
        <v>66</v>
      </c>
      <c r="C64" s="104" t="s">
        <v>178</v>
      </c>
      <c r="D64" s="104" t="s">
        <v>103</v>
      </c>
      <c r="E64" s="104" t="s">
        <v>151</v>
      </c>
      <c r="F64" s="104" t="s">
        <v>74</v>
      </c>
      <c r="G64" s="48"/>
      <c r="H64" s="48"/>
      <c r="I64" s="46"/>
      <c r="J64" s="116"/>
      <c r="K64" s="116"/>
      <c r="L64" s="116"/>
      <c r="M64" s="48">
        <v>44</v>
      </c>
      <c r="N64" s="200">
        <v>35</v>
      </c>
      <c r="O64" s="111"/>
      <c r="P64" s="111"/>
      <c r="Q64" s="103">
        <v>44866</v>
      </c>
      <c r="R64" s="103">
        <v>45596</v>
      </c>
      <c r="S64" s="104">
        <f t="shared" si="0"/>
        <v>24</v>
      </c>
      <c r="T64" s="23">
        <f t="shared" si="1"/>
        <v>3080</v>
      </c>
      <c r="U64" s="7"/>
      <c r="V64" s="247"/>
    </row>
    <row r="65" s="37" customFormat="1" ht="48" customHeight="1" spans="1:22">
      <c r="A65" s="46" t="s">
        <v>16</v>
      </c>
      <c r="B65" s="116">
        <v>67</v>
      </c>
      <c r="C65" s="248" t="s">
        <v>179</v>
      </c>
      <c r="D65" s="248" t="s">
        <v>180</v>
      </c>
      <c r="E65" s="249"/>
      <c r="F65" s="127" t="s">
        <v>70</v>
      </c>
      <c r="G65" s="48">
        <v>10100</v>
      </c>
      <c r="H65" s="48">
        <v>8</v>
      </c>
      <c r="I65" s="46"/>
      <c r="J65" s="116"/>
      <c r="K65" s="116"/>
      <c r="L65" s="116"/>
      <c r="M65" s="48">
        <v>36</v>
      </c>
      <c r="N65" s="104">
        <v>35</v>
      </c>
      <c r="O65" s="111"/>
      <c r="P65" s="111"/>
      <c r="Q65" s="103">
        <v>44866</v>
      </c>
      <c r="R65" s="103">
        <v>45596</v>
      </c>
      <c r="S65" s="104">
        <f t="shared" si="0"/>
        <v>24</v>
      </c>
      <c r="T65" s="23">
        <f t="shared" si="1"/>
        <v>164120</v>
      </c>
      <c r="U65" s="7"/>
      <c r="V65" s="247"/>
    </row>
    <row r="66" s="37" customFormat="1" ht="75" spans="1:22">
      <c r="A66" s="46" t="s">
        <v>16</v>
      </c>
      <c r="B66" s="116">
        <v>68</v>
      </c>
      <c r="C66" s="11" t="s">
        <v>181</v>
      </c>
      <c r="D66" s="217"/>
      <c r="E66" s="218"/>
      <c r="F66" s="11" t="s">
        <v>70</v>
      </c>
      <c r="G66" s="162">
        <v>25000</v>
      </c>
      <c r="H66" s="162">
        <v>8</v>
      </c>
      <c r="I66" s="162"/>
      <c r="J66" s="162"/>
      <c r="K66" s="162"/>
      <c r="L66" s="162"/>
      <c r="M66" s="162"/>
      <c r="N66" s="162"/>
      <c r="O66" s="162"/>
      <c r="P66" s="162"/>
      <c r="Q66" s="75">
        <v>44866</v>
      </c>
      <c r="R66" s="75">
        <v>45596</v>
      </c>
      <c r="S66" s="22">
        <f>DATEDIF(Q66,R66,"m")+1</f>
        <v>24</v>
      </c>
      <c r="T66" s="105">
        <f>(G66*H66+I66*J66+K66*L66+M66*N66+O66*P66)*S66/12</f>
        <v>400000</v>
      </c>
      <c r="U66" s="104" t="s">
        <v>182</v>
      </c>
      <c r="V66" s="247"/>
    </row>
    <row r="67" ht="18.75" spans="1:22">
      <c r="A67" s="125"/>
      <c r="B67" s="250" t="s">
        <v>51</v>
      </c>
      <c r="C67" s="251"/>
      <c r="D67" s="251"/>
      <c r="E67" s="252"/>
      <c r="F67" s="125"/>
      <c r="G67" s="125">
        <f>SUM(G2:G66)</f>
        <v>373023</v>
      </c>
      <c r="H67" s="125"/>
      <c r="I67" s="125">
        <f>SUM(I2:I65)</f>
        <v>370</v>
      </c>
      <c r="J67" s="125"/>
      <c r="K67" s="125">
        <f>SUM(K2:K65)</f>
        <v>0</v>
      </c>
      <c r="L67" s="125"/>
      <c r="M67" s="125">
        <f>SUM(M2:M65)</f>
        <v>4929</v>
      </c>
      <c r="N67" s="125"/>
      <c r="O67" s="125">
        <f>SUM(O2:O65)</f>
        <v>0</v>
      </c>
      <c r="P67" s="125"/>
      <c r="Q67" s="125"/>
      <c r="R67" s="125"/>
      <c r="S67" s="125"/>
      <c r="T67" s="125">
        <f>SUM(T2:T66)</f>
        <v>5489325.5</v>
      </c>
      <c r="U67" s="125"/>
      <c r="V67" s="247"/>
    </row>
    <row r="68" ht="18.75" spans="1:21">
      <c r="A68" s="253" t="s">
        <v>183</v>
      </c>
      <c r="B68" s="253"/>
      <c r="C68" s="253"/>
      <c r="D68" s="253"/>
      <c r="E68" s="253"/>
      <c r="F68" s="253"/>
      <c r="G68" s="253"/>
      <c r="H68" s="253"/>
      <c r="I68" s="253"/>
      <c r="J68" s="253"/>
      <c r="K68" s="253"/>
      <c r="L68" s="253"/>
      <c r="M68" s="253"/>
      <c r="N68" s="253"/>
      <c r="O68" s="253"/>
      <c r="P68" s="253"/>
      <c r="Q68" s="253"/>
      <c r="R68" s="253"/>
      <c r="S68" s="253"/>
      <c r="T68" s="253"/>
      <c r="U68" s="253"/>
    </row>
  </sheetData>
  <autoFilter ref="A1:U68">
    <extLst/>
  </autoFilter>
  <mergeCells count="12">
    <mergeCell ref="D28:E28"/>
    <mergeCell ref="D29:E29"/>
    <mergeCell ref="D30:E30"/>
    <mergeCell ref="D31:E31"/>
    <mergeCell ref="D32:E32"/>
    <mergeCell ref="D33:E33"/>
    <mergeCell ref="D42:E42"/>
    <mergeCell ref="D43:E43"/>
    <mergeCell ref="D65:E65"/>
    <mergeCell ref="D66:E66"/>
    <mergeCell ref="B67:E67"/>
    <mergeCell ref="A68:U68"/>
  </mergeCells>
  <pageMargins left="0.7" right="0.7" top="0.75" bottom="0.75" header="0.3" footer="0.3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6"/>
  <sheetViews>
    <sheetView zoomScale="55" zoomScaleNormal="55" workbookViewId="0">
      <pane xSplit="2" ySplit="1" topLeftCell="C14" activePane="bottomRight" state="frozen"/>
      <selection/>
      <selection pane="topRight"/>
      <selection pane="bottomLeft"/>
      <selection pane="bottomRight" activeCell="S32" sqref="S32"/>
    </sheetView>
  </sheetViews>
  <sheetFormatPr defaultColWidth="16.3833333333333" defaultRowHeight="13.5"/>
  <cols>
    <col min="1" max="1" width="14.25" style="36" customWidth="1"/>
    <col min="2" max="2" width="5.13333333333333" style="36" customWidth="1"/>
    <col min="3" max="3" width="36.8833333333333" style="37" customWidth="1"/>
    <col min="4" max="4" width="22.75" style="37" customWidth="1"/>
    <col min="5" max="5" width="19.5" style="37" customWidth="1"/>
    <col min="6" max="6" width="11.3833333333333" style="37" customWidth="1"/>
    <col min="7" max="8" width="13.25" style="37" customWidth="1"/>
    <col min="9" max="12" width="13.6333333333333" style="37" customWidth="1"/>
    <col min="13" max="16" width="12.8833333333333" style="37" customWidth="1"/>
    <col min="17" max="18" width="14.9916666666667" style="37" customWidth="1"/>
    <col min="19" max="20" width="15.25" style="37" customWidth="1"/>
    <col min="21" max="21" width="13.1333333333333" style="37" customWidth="1"/>
    <col min="22" max="16384" width="16.3833333333333" style="37"/>
  </cols>
  <sheetData>
    <row r="1" s="36" customFormat="1" ht="75" spans="1:21">
      <c r="A1" s="39" t="s">
        <v>3</v>
      </c>
      <c r="B1" s="39" t="s">
        <v>1</v>
      </c>
      <c r="C1" s="40" t="s">
        <v>53</v>
      </c>
      <c r="D1" s="40" t="s">
        <v>54</v>
      </c>
      <c r="E1" s="40" t="s">
        <v>55</v>
      </c>
      <c r="F1" s="40" t="s">
        <v>56</v>
      </c>
      <c r="G1" s="40" t="s">
        <v>4</v>
      </c>
      <c r="H1" s="40" t="s">
        <v>57</v>
      </c>
      <c r="I1" s="40" t="s">
        <v>6</v>
      </c>
      <c r="J1" s="40" t="s">
        <v>58</v>
      </c>
      <c r="K1" s="40" t="s">
        <v>7</v>
      </c>
      <c r="L1" s="40" t="s">
        <v>59</v>
      </c>
      <c r="M1" s="40" t="s">
        <v>8</v>
      </c>
      <c r="N1" s="40" t="s">
        <v>60</v>
      </c>
      <c r="O1" s="39" t="s">
        <v>9</v>
      </c>
      <c r="P1" s="40" t="s">
        <v>61</v>
      </c>
      <c r="Q1" s="39" t="s">
        <v>62</v>
      </c>
      <c r="R1" s="39" t="s">
        <v>63</v>
      </c>
      <c r="S1" s="39" t="s">
        <v>64</v>
      </c>
      <c r="T1" s="39" t="s">
        <v>65</v>
      </c>
      <c r="U1" s="39" t="s">
        <v>66</v>
      </c>
    </row>
    <row r="2" s="37" customFormat="1" ht="18.75" spans="1:21">
      <c r="A2" s="39" t="s">
        <v>46</v>
      </c>
      <c r="B2" s="39">
        <v>1</v>
      </c>
      <c r="C2" s="41" t="s">
        <v>1179</v>
      </c>
      <c r="D2" s="42" t="s">
        <v>1180</v>
      </c>
      <c r="E2" s="42"/>
      <c r="F2" s="42" t="s">
        <v>74</v>
      </c>
      <c r="G2" s="42">
        <v>680</v>
      </c>
      <c r="H2" s="42">
        <v>6</v>
      </c>
      <c r="I2" s="42"/>
      <c r="J2" s="42"/>
      <c r="K2" s="42"/>
      <c r="L2" s="42"/>
      <c r="M2" s="42"/>
      <c r="N2" s="42"/>
      <c r="O2" s="42"/>
      <c r="P2" s="4"/>
      <c r="Q2" s="16">
        <v>45170</v>
      </c>
      <c r="R2" s="16">
        <v>45596</v>
      </c>
      <c r="S2" s="18">
        <f t="shared" ref="S2:S65" si="0">DATEDIF(Q2,R2,"m")+1</f>
        <v>14</v>
      </c>
      <c r="T2" s="53">
        <f>(G2*H2+I2*J2+K2*L2+M2*N2+O2*P2)*S2/12</f>
        <v>4760</v>
      </c>
      <c r="U2" s="41"/>
    </row>
    <row r="3" s="37" customFormat="1" ht="18.75" spans="1:21">
      <c r="A3" s="39" t="s">
        <v>46</v>
      </c>
      <c r="B3" s="39">
        <v>2</v>
      </c>
      <c r="C3" s="41" t="s">
        <v>826</v>
      </c>
      <c r="D3" s="42" t="s">
        <v>1181</v>
      </c>
      <c r="E3" s="42" t="s">
        <v>1182</v>
      </c>
      <c r="F3" s="42" t="s">
        <v>70</v>
      </c>
      <c r="G3" s="42"/>
      <c r="H3" s="42"/>
      <c r="I3" s="42"/>
      <c r="J3" s="42"/>
      <c r="K3" s="42"/>
      <c r="L3" s="42"/>
      <c r="M3" s="42">
        <v>109</v>
      </c>
      <c r="N3" s="42">
        <v>35</v>
      </c>
      <c r="O3" s="42"/>
      <c r="P3" s="4"/>
      <c r="Q3" s="16">
        <v>45170</v>
      </c>
      <c r="R3" s="16">
        <v>45596</v>
      </c>
      <c r="S3" s="18">
        <f t="shared" si="0"/>
        <v>14</v>
      </c>
      <c r="T3" s="53">
        <f t="shared" ref="T2:T65" si="1">(G3*H3+I3*J3+K3*L3+M3*N3+O3*P3)*S3/12</f>
        <v>4450.83333333333</v>
      </c>
      <c r="U3" s="42"/>
    </row>
    <row r="4" s="37" customFormat="1" ht="37.5" spans="1:21">
      <c r="A4" s="39" t="s">
        <v>46</v>
      </c>
      <c r="B4" s="39">
        <v>3</v>
      </c>
      <c r="C4" s="41" t="s">
        <v>1183</v>
      </c>
      <c r="D4" s="42" t="s">
        <v>1181</v>
      </c>
      <c r="E4" s="42" t="s">
        <v>1184</v>
      </c>
      <c r="F4" s="42" t="s">
        <v>70</v>
      </c>
      <c r="G4" s="42"/>
      <c r="H4" s="42"/>
      <c r="I4" s="42"/>
      <c r="J4" s="42"/>
      <c r="K4" s="42"/>
      <c r="L4" s="42"/>
      <c r="M4" s="42">
        <v>109</v>
      </c>
      <c r="N4" s="42">
        <v>35</v>
      </c>
      <c r="O4" s="42"/>
      <c r="P4" s="4"/>
      <c r="Q4" s="16">
        <v>45170</v>
      </c>
      <c r="R4" s="16">
        <v>45596</v>
      </c>
      <c r="S4" s="18">
        <f t="shared" si="0"/>
        <v>14</v>
      </c>
      <c r="T4" s="53">
        <f t="shared" si="1"/>
        <v>4450.83333333333</v>
      </c>
      <c r="U4" s="42"/>
    </row>
    <row r="5" s="37" customFormat="1" ht="18.75" spans="1:21">
      <c r="A5" s="39" t="s">
        <v>46</v>
      </c>
      <c r="B5" s="39">
        <v>4</v>
      </c>
      <c r="C5" s="41" t="s">
        <v>1185</v>
      </c>
      <c r="D5" s="42" t="s">
        <v>1186</v>
      </c>
      <c r="E5" s="42" t="s">
        <v>1187</v>
      </c>
      <c r="F5" s="42" t="s">
        <v>70</v>
      </c>
      <c r="G5" s="42"/>
      <c r="H5" s="42"/>
      <c r="I5" s="42"/>
      <c r="J5" s="42"/>
      <c r="K5" s="42"/>
      <c r="L5" s="42"/>
      <c r="M5" s="42">
        <v>112</v>
      </c>
      <c r="N5" s="42">
        <v>35</v>
      </c>
      <c r="O5" s="42"/>
      <c r="P5" s="4"/>
      <c r="Q5" s="16">
        <v>45170</v>
      </c>
      <c r="R5" s="16">
        <v>45596</v>
      </c>
      <c r="S5" s="18">
        <f t="shared" si="0"/>
        <v>14</v>
      </c>
      <c r="T5" s="53">
        <f t="shared" si="1"/>
        <v>4573.33333333333</v>
      </c>
      <c r="U5" s="42"/>
    </row>
    <row r="6" s="37" customFormat="1" ht="18.75" spans="1:21">
      <c r="A6" s="39" t="s">
        <v>46</v>
      </c>
      <c r="B6" s="39">
        <v>5</v>
      </c>
      <c r="C6" s="41" t="s">
        <v>1187</v>
      </c>
      <c r="D6" s="42" t="s">
        <v>1188</v>
      </c>
      <c r="E6" s="42" t="s">
        <v>956</v>
      </c>
      <c r="F6" s="42" t="s">
        <v>70</v>
      </c>
      <c r="G6" s="42"/>
      <c r="H6" s="42"/>
      <c r="I6" s="42"/>
      <c r="J6" s="42"/>
      <c r="K6" s="42"/>
      <c r="L6" s="42"/>
      <c r="M6" s="42">
        <v>136</v>
      </c>
      <c r="N6" s="42">
        <v>35</v>
      </c>
      <c r="O6" s="42"/>
      <c r="P6" s="4"/>
      <c r="Q6" s="16">
        <v>45170</v>
      </c>
      <c r="R6" s="16">
        <v>45596</v>
      </c>
      <c r="S6" s="18">
        <f t="shared" si="0"/>
        <v>14</v>
      </c>
      <c r="T6" s="53">
        <f t="shared" si="1"/>
        <v>5553.33333333333</v>
      </c>
      <c r="U6" s="42"/>
    </row>
    <row r="7" s="37" customFormat="1" ht="18.75" spans="1:21">
      <c r="A7" s="40" t="s">
        <v>46</v>
      </c>
      <c r="B7" s="39">
        <v>6</v>
      </c>
      <c r="C7" s="41" t="s">
        <v>1189</v>
      </c>
      <c r="D7" s="43" t="s">
        <v>1190</v>
      </c>
      <c r="E7" s="44"/>
      <c r="F7" s="42" t="s">
        <v>70</v>
      </c>
      <c r="G7" s="42">
        <v>2600</v>
      </c>
      <c r="H7" s="42">
        <v>8</v>
      </c>
      <c r="I7" s="42">
        <v>36</v>
      </c>
      <c r="J7" s="42">
        <v>378</v>
      </c>
      <c r="K7" s="42"/>
      <c r="L7" s="42"/>
      <c r="M7" s="42">
        <v>5</v>
      </c>
      <c r="N7" s="42">
        <v>35</v>
      </c>
      <c r="O7" s="42"/>
      <c r="P7" s="4"/>
      <c r="Q7" s="16">
        <v>45170</v>
      </c>
      <c r="R7" s="16">
        <v>45596</v>
      </c>
      <c r="S7" s="18">
        <f t="shared" si="0"/>
        <v>14</v>
      </c>
      <c r="T7" s="53">
        <f t="shared" si="1"/>
        <v>40346.8333333333</v>
      </c>
      <c r="U7" s="41"/>
    </row>
    <row r="8" s="37" customFormat="1" ht="18.75" spans="1:21">
      <c r="A8" s="40" t="s">
        <v>46</v>
      </c>
      <c r="B8" s="39">
        <v>7</v>
      </c>
      <c r="C8" s="41" t="s">
        <v>1191</v>
      </c>
      <c r="D8" s="42" t="s">
        <v>1192</v>
      </c>
      <c r="E8" s="42"/>
      <c r="F8" s="42" t="s">
        <v>70</v>
      </c>
      <c r="G8" s="42">
        <v>12461</v>
      </c>
      <c r="H8" s="42">
        <v>8</v>
      </c>
      <c r="I8" s="42"/>
      <c r="J8" s="42"/>
      <c r="K8" s="42"/>
      <c r="L8" s="42"/>
      <c r="M8" s="42"/>
      <c r="N8" s="42"/>
      <c r="O8" s="42"/>
      <c r="P8" s="4"/>
      <c r="Q8" s="16">
        <v>45170</v>
      </c>
      <c r="R8" s="16">
        <v>45596</v>
      </c>
      <c r="S8" s="18">
        <f t="shared" si="0"/>
        <v>14</v>
      </c>
      <c r="T8" s="53">
        <f t="shared" si="1"/>
        <v>116302.666666667</v>
      </c>
      <c r="U8" s="41"/>
    </row>
    <row r="9" s="37" customFormat="1" ht="18.75" spans="1:21">
      <c r="A9" s="40" t="s">
        <v>46</v>
      </c>
      <c r="B9" s="39">
        <v>8</v>
      </c>
      <c r="C9" s="41" t="s">
        <v>1193</v>
      </c>
      <c r="D9" s="42" t="s">
        <v>1194</v>
      </c>
      <c r="E9" s="42"/>
      <c r="F9" s="42" t="s">
        <v>70</v>
      </c>
      <c r="G9" s="42">
        <v>7822</v>
      </c>
      <c r="H9" s="42">
        <v>8</v>
      </c>
      <c r="I9" s="42"/>
      <c r="J9" s="42"/>
      <c r="K9" s="42"/>
      <c r="L9" s="42"/>
      <c r="M9" s="42"/>
      <c r="N9" s="42"/>
      <c r="O9" s="42"/>
      <c r="P9" s="4"/>
      <c r="Q9" s="16">
        <v>45170</v>
      </c>
      <c r="R9" s="16">
        <v>45596</v>
      </c>
      <c r="S9" s="18">
        <f t="shared" si="0"/>
        <v>14</v>
      </c>
      <c r="T9" s="53">
        <f t="shared" si="1"/>
        <v>73005.3333333333</v>
      </c>
      <c r="U9" s="54"/>
    </row>
    <row r="10" s="37" customFormat="1" ht="18.75" spans="1:21">
      <c r="A10" s="40" t="s">
        <v>46</v>
      </c>
      <c r="B10" s="39">
        <v>9</v>
      </c>
      <c r="C10" s="41" t="s">
        <v>873</v>
      </c>
      <c r="D10" s="41" t="s">
        <v>822</v>
      </c>
      <c r="E10" s="41" t="s">
        <v>825</v>
      </c>
      <c r="F10" s="42" t="s">
        <v>70</v>
      </c>
      <c r="G10" s="42">
        <v>2500</v>
      </c>
      <c r="H10" s="42">
        <v>8</v>
      </c>
      <c r="I10" s="42"/>
      <c r="J10" s="42"/>
      <c r="K10" s="42"/>
      <c r="L10" s="42"/>
      <c r="M10" s="42">
        <v>163</v>
      </c>
      <c r="N10" s="42">
        <v>35</v>
      </c>
      <c r="O10" s="42"/>
      <c r="P10" s="4"/>
      <c r="Q10" s="16">
        <v>44866</v>
      </c>
      <c r="R10" s="16">
        <v>45596</v>
      </c>
      <c r="S10" s="18">
        <f t="shared" si="0"/>
        <v>24</v>
      </c>
      <c r="T10" s="53">
        <f t="shared" si="1"/>
        <v>51410</v>
      </c>
      <c r="U10" s="3"/>
    </row>
    <row r="11" s="37" customFormat="1" ht="18.75" spans="1:21">
      <c r="A11" s="45" t="s">
        <v>46</v>
      </c>
      <c r="B11" s="46">
        <v>11</v>
      </c>
      <c r="C11" s="47" t="s">
        <v>827</v>
      </c>
      <c r="D11" s="47" t="s">
        <v>825</v>
      </c>
      <c r="E11" s="47" t="s">
        <v>818</v>
      </c>
      <c r="F11" s="48" t="s">
        <v>70</v>
      </c>
      <c r="G11" s="48">
        <v>30300</v>
      </c>
      <c r="H11" s="42">
        <v>8</v>
      </c>
      <c r="I11" s="48"/>
      <c r="J11" s="48"/>
      <c r="K11" s="48"/>
      <c r="L11" s="48"/>
      <c r="M11" s="48">
        <v>1123</v>
      </c>
      <c r="N11" s="42">
        <v>35</v>
      </c>
      <c r="O11" s="48"/>
      <c r="P11" s="7"/>
      <c r="Q11" s="16">
        <v>44866</v>
      </c>
      <c r="R11" s="16">
        <v>45596</v>
      </c>
      <c r="S11" s="18">
        <f t="shared" si="0"/>
        <v>24</v>
      </c>
      <c r="T11" s="53">
        <f t="shared" si="1"/>
        <v>563410</v>
      </c>
      <c r="U11" s="3"/>
    </row>
    <row r="12" s="37" customFormat="1" ht="18.75" spans="1:21">
      <c r="A12" s="45" t="s">
        <v>46</v>
      </c>
      <c r="B12" s="46">
        <v>11.4</v>
      </c>
      <c r="C12" s="47" t="s">
        <v>885</v>
      </c>
      <c r="D12" s="47" t="s">
        <v>1195</v>
      </c>
      <c r="E12" s="47" t="s">
        <v>1196</v>
      </c>
      <c r="F12" s="48" t="s">
        <v>74</v>
      </c>
      <c r="G12" s="48">
        <v>500</v>
      </c>
      <c r="H12" s="48">
        <v>6</v>
      </c>
      <c r="I12" s="48"/>
      <c r="J12" s="48"/>
      <c r="K12" s="48"/>
      <c r="L12" s="48"/>
      <c r="M12" s="48">
        <v>152</v>
      </c>
      <c r="N12" s="42">
        <v>35</v>
      </c>
      <c r="O12" s="48"/>
      <c r="P12" s="7"/>
      <c r="Q12" s="16">
        <v>44866</v>
      </c>
      <c r="R12" s="16">
        <v>45596</v>
      </c>
      <c r="S12" s="18">
        <f t="shared" si="0"/>
        <v>24</v>
      </c>
      <c r="T12" s="53">
        <f t="shared" si="1"/>
        <v>16640</v>
      </c>
      <c r="U12" s="55"/>
    </row>
    <row r="13" s="37" customFormat="1" ht="18.75" spans="1:21">
      <c r="A13" s="45" t="s">
        <v>46</v>
      </c>
      <c r="B13" s="46">
        <v>12.4545454545455</v>
      </c>
      <c r="C13" s="47" t="s">
        <v>849</v>
      </c>
      <c r="D13" s="47" t="s">
        <v>827</v>
      </c>
      <c r="E13" s="47" t="s">
        <v>640</v>
      </c>
      <c r="F13" s="48" t="s">
        <v>70</v>
      </c>
      <c r="G13" s="48">
        <v>400</v>
      </c>
      <c r="H13" s="48">
        <v>8</v>
      </c>
      <c r="I13" s="48"/>
      <c r="J13" s="48"/>
      <c r="K13" s="48"/>
      <c r="L13" s="48"/>
      <c r="M13" s="48">
        <v>600</v>
      </c>
      <c r="N13" s="42">
        <v>35</v>
      </c>
      <c r="O13" s="48"/>
      <c r="P13" s="7"/>
      <c r="Q13" s="16">
        <v>44866</v>
      </c>
      <c r="R13" s="16">
        <v>45596</v>
      </c>
      <c r="S13" s="18">
        <f t="shared" si="0"/>
        <v>24</v>
      </c>
      <c r="T13" s="53">
        <f t="shared" si="1"/>
        <v>48400</v>
      </c>
      <c r="U13" s="55"/>
    </row>
    <row r="14" s="37" customFormat="1" ht="18.75" spans="1:21">
      <c r="A14" s="45" t="s">
        <v>46</v>
      </c>
      <c r="B14" s="46">
        <v>13.5090909090909</v>
      </c>
      <c r="C14" s="47" t="s">
        <v>856</v>
      </c>
      <c r="D14" s="47" t="s">
        <v>843</v>
      </c>
      <c r="E14" s="47" t="s">
        <v>825</v>
      </c>
      <c r="F14" s="48" t="s">
        <v>74</v>
      </c>
      <c r="G14" s="48">
        <v>17978</v>
      </c>
      <c r="H14" s="48">
        <v>6</v>
      </c>
      <c r="I14" s="48"/>
      <c r="J14" s="48"/>
      <c r="K14" s="48"/>
      <c r="L14" s="48"/>
      <c r="M14" s="48">
        <v>471</v>
      </c>
      <c r="N14" s="42">
        <v>35</v>
      </c>
      <c r="O14" s="48"/>
      <c r="P14" s="7"/>
      <c r="Q14" s="16">
        <v>44866</v>
      </c>
      <c r="R14" s="16">
        <v>45596</v>
      </c>
      <c r="S14" s="18">
        <f t="shared" si="0"/>
        <v>24</v>
      </c>
      <c r="T14" s="53">
        <f t="shared" si="1"/>
        <v>248706</v>
      </c>
      <c r="U14" s="55"/>
    </row>
    <row r="15" s="37" customFormat="1" ht="131.25" spans="1:21">
      <c r="A15" s="45" t="s">
        <v>46</v>
      </c>
      <c r="B15" s="46">
        <v>14.5636363636364</v>
      </c>
      <c r="C15" s="47" t="s">
        <v>1197</v>
      </c>
      <c r="D15" s="49" t="s">
        <v>1198</v>
      </c>
      <c r="E15" s="50"/>
      <c r="F15" s="48" t="s">
        <v>70</v>
      </c>
      <c r="G15" s="48">
        <v>24500</v>
      </c>
      <c r="H15" s="48">
        <v>8</v>
      </c>
      <c r="I15" s="48">
        <v>240</v>
      </c>
      <c r="J15" s="42">
        <v>378</v>
      </c>
      <c r="K15" s="48"/>
      <c r="L15" s="48"/>
      <c r="M15" s="48"/>
      <c r="N15" s="48"/>
      <c r="O15" s="48">
        <v>1</v>
      </c>
      <c r="P15" s="7">
        <v>60000</v>
      </c>
      <c r="Q15" s="16">
        <v>44866</v>
      </c>
      <c r="R15" s="16">
        <v>45596</v>
      </c>
      <c r="S15" s="18">
        <f t="shared" si="0"/>
        <v>24</v>
      </c>
      <c r="T15" s="53">
        <f t="shared" si="1"/>
        <v>693440</v>
      </c>
      <c r="U15" s="6" t="s">
        <v>595</v>
      </c>
    </row>
    <row r="16" s="37" customFormat="1" ht="18.75" spans="1:21">
      <c r="A16" s="40" t="s">
        <v>46</v>
      </c>
      <c r="B16" s="39">
        <v>15.6181818181818</v>
      </c>
      <c r="C16" s="41" t="s">
        <v>1199</v>
      </c>
      <c r="D16" s="41" t="s">
        <v>855</v>
      </c>
      <c r="E16" s="41" t="s">
        <v>846</v>
      </c>
      <c r="F16" s="41" t="s">
        <v>70</v>
      </c>
      <c r="G16" s="41">
        <v>14241.8</v>
      </c>
      <c r="H16" s="41">
        <v>8</v>
      </c>
      <c r="I16" s="41">
        <v>264.96</v>
      </c>
      <c r="J16" s="42">
        <v>378</v>
      </c>
      <c r="K16" s="41"/>
      <c r="L16" s="41"/>
      <c r="M16" s="41">
        <v>168</v>
      </c>
      <c r="N16" s="42">
        <v>35</v>
      </c>
      <c r="O16" s="41"/>
      <c r="P16" s="3"/>
      <c r="Q16" s="16">
        <v>44866</v>
      </c>
      <c r="R16" s="16">
        <v>45596</v>
      </c>
      <c r="S16" s="18">
        <f t="shared" si="0"/>
        <v>24</v>
      </c>
      <c r="T16" s="53">
        <f t="shared" si="1"/>
        <v>439938.56</v>
      </c>
      <c r="U16" s="56"/>
    </row>
    <row r="17" s="37" customFormat="1" ht="18.75" spans="1:21">
      <c r="A17" s="40" t="s">
        <v>46</v>
      </c>
      <c r="B17" s="39">
        <v>16.6727272727273</v>
      </c>
      <c r="C17" s="41" t="s">
        <v>1200</v>
      </c>
      <c r="D17" s="41" t="s">
        <v>825</v>
      </c>
      <c r="E17" s="41" t="s">
        <v>846</v>
      </c>
      <c r="F17" s="41" t="s">
        <v>70</v>
      </c>
      <c r="G17" s="41">
        <v>402.1</v>
      </c>
      <c r="H17" s="48">
        <v>8</v>
      </c>
      <c r="I17" s="41">
        <v>0</v>
      </c>
      <c r="J17" s="41"/>
      <c r="K17" s="41"/>
      <c r="L17" s="41"/>
      <c r="M17" s="41">
        <v>274</v>
      </c>
      <c r="N17" s="42">
        <v>35</v>
      </c>
      <c r="O17" s="41"/>
      <c r="P17" s="3"/>
      <c r="Q17" s="16">
        <v>44866</v>
      </c>
      <c r="R17" s="16">
        <v>45596</v>
      </c>
      <c r="S17" s="18">
        <f t="shared" si="0"/>
        <v>24</v>
      </c>
      <c r="T17" s="53">
        <f t="shared" si="1"/>
        <v>25613.6</v>
      </c>
      <c r="U17" s="41"/>
    </row>
    <row r="18" s="37" customFormat="1" ht="18.75" spans="1:21">
      <c r="A18" s="40" t="s">
        <v>46</v>
      </c>
      <c r="B18" s="39">
        <v>17.7272727272727</v>
      </c>
      <c r="C18" s="41" t="s">
        <v>1201</v>
      </c>
      <c r="D18" s="41" t="s">
        <v>825</v>
      </c>
      <c r="E18" s="41" t="s">
        <v>855</v>
      </c>
      <c r="F18" s="41" t="s">
        <v>70</v>
      </c>
      <c r="G18" s="41">
        <v>1094.35</v>
      </c>
      <c r="H18" s="41">
        <v>8</v>
      </c>
      <c r="I18" s="41">
        <v>0</v>
      </c>
      <c r="J18" s="41"/>
      <c r="K18" s="41"/>
      <c r="L18" s="41"/>
      <c r="M18" s="41">
        <v>56</v>
      </c>
      <c r="N18" s="42">
        <v>35</v>
      </c>
      <c r="O18" s="41"/>
      <c r="P18" s="3"/>
      <c r="Q18" s="16">
        <v>44866</v>
      </c>
      <c r="R18" s="16">
        <v>45596</v>
      </c>
      <c r="S18" s="18">
        <f t="shared" si="0"/>
        <v>24</v>
      </c>
      <c r="T18" s="53">
        <f t="shared" si="1"/>
        <v>21429.6</v>
      </c>
      <c r="U18" s="41"/>
    </row>
    <row r="19" s="37" customFormat="1" ht="18.75" spans="1:21">
      <c r="A19" s="40" t="s">
        <v>46</v>
      </c>
      <c r="B19" s="39">
        <v>18.7818181818182</v>
      </c>
      <c r="C19" s="41" t="s">
        <v>1202</v>
      </c>
      <c r="D19" s="41" t="s">
        <v>824</v>
      </c>
      <c r="E19" s="41" t="s">
        <v>1203</v>
      </c>
      <c r="F19" s="41" t="s">
        <v>70</v>
      </c>
      <c r="G19" s="41">
        <v>1780.7</v>
      </c>
      <c r="H19" s="48">
        <v>8</v>
      </c>
      <c r="I19" s="41">
        <v>0</v>
      </c>
      <c r="J19" s="41"/>
      <c r="K19" s="41"/>
      <c r="L19" s="41"/>
      <c r="M19" s="41">
        <v>299</v>
      </c>
      <c r="N19" s="42">
        <v>35</v>
      </c>
      <c r="O19" s="41"/>
      <c r="P19" s="3"/>
      <c r="Q19" s="16">
        <v>44866</v>
      </c>
      <c r="R19" s="16">
        <v>45596</v>
      </c>
      <c r="S19" s="18">
        <f t="shared" si="0"/>
        <v>24</v>
      </c>
      <c r="T19" s="53">
        <f t="shared" si="1"/>
        <v>49421.2</v>
      </c>
      <c r="U19" s="41"/>
    </row>
    <row r="20" s="37" customFormat="1" ht="18.75" spans="1:21">
      <c r="A20" s="40" t="s">
        <v>46</v>
      </c>
      <c r="B20" s="39">
        <v>19.8363636363636</v>
      </c>
      <c r="C20" s="41" t="s">
        <v>1204</v>
      </c>
      <c r="D20" s="41" t="s">
        <v>1203</v>
      </c>
      <c r="E20" s="41" t="s">
        <v>824</v>
      </c>
      <c r="F20" s="41" t="s">
        <v>70</v>
      </c>
      <c r="G20" s="41">
        <v>5049.6</v>
      </c>
      <c r="H20" s="41">
        <v>8</v>
      </c>
      <c r="I20" s="41">
        <v>0</v>
      </c>
      <c r="J20" s="41"/>
      <c r="K20" s="41"/>
      <c r="L20" s="41"/>
      <c r="M20" s="41">
        <v>0</v>
      </c>
      <c r="N20" s="42">
        <v>35</v>
      </c>
      <c r="O20" s="41"/>
      <c r="P20" s="3"/>
      <c r="Q20" s="16">
        <v>44866</v>
      </c>
      <c r="R20" s="16">
        <v>45596</v>
      </c>
      <c r="S20" s="18">
        <f t="shared" si="0"/>
        <v>24</v>
      </c>
      <c r="T20" s="53">
        <f t="shared" si="1"/>
        <v>80793.6</v>
      </c>
      <c r="U20" s="41"/>
    </row>
    <row r="21" s="37" customFormat="1" ht="18.75" spans="1:21">
      <c r="A21" s="40" t="s">
        <v>46</v>
      </c>
      <c r="B21" s="39">
        <v>20.8909090909091</v>
      </c>
      <c r="C21" s="41" t="s">
        <v>1203</v>
      </c>
      <c r="D21" s="41" t="s">
        <v>825</v>
      </c>
      <c r="E21" s="41" t="s">
        <v>1205</v>
      </c>
      <c r="F21" s="41" t="s">
        <v>70</v>
      </c>
      <c r="G21" s="41">
        <v>18804.27</v>
      </c>
      <c r="H21" s="48">
        <v>8</v>
      </c>
      <c r="I21" s="41">
        <v>0</v>
      </c>
      <c r="J21" s="41"/>
      <c r="K21" s="41"/>
      <c r="L21" s="41"/>
      <c r="M21" s="41">
        <v>503</v>
      </c>
      <c r="N21" s="42">
        <v>35</v>
      </c>
      <c r="O21" s="41"/>
      <c r="P21" s="3"/>
      <c r="Q21" s="16">
        <v>44866</v>
      </c>
      <c r="R21" s="16">
        <v>45596</v>
      </c>
      <c r="S21" s="18">
        <f t="shared" si="0"/>
        <v>24</v>
      </c>
      <c r="T21" s="53">
        <f t="shared" si="1"/>
        <v>336078.32</v>
      </c>
      <c r="U21" s="41"/>
    </row>
    <row r="22" s="37" customFormat="1" ht="18.75" spans="1:21">
      <c r="A22" s="40" t="s">
        <v>46</v>
      </c>
      <c r="B22" s="39">
        <v>21.9454545454545</v>
      </c>
      <c r="C22" s="41" t="s">
        <v>1206</v>
      </c>
      <c r="D22" s="41"/>
      <c r="E22" s="41"/>
      <c r="F22" s="41" t="s">
        <v>70</v>
      </c>
      <c r="G22" s="41">
        <v>6201.79</v>
      </c>
      <c r="H22" s="41">
        <v>8</v>
      </c>
      <c r="I22" s="41">
        <v>0</v>
      </c>
      <c r="J22" s="41"/>
      <c r="K22" s="41"/>
      <c r="L22" s="41"/>
      <c r="M22" s="41"/>
      <c r="N22" s="42">
        <v>35</v>
      </c>
      <c r="O22" s="41"/>
      <c r="P22" s="3"/>
      <c r="Q22" s="16">
        <v>44866</v>
      </c>
      <c r="R22" s="16">
        <v>45596</v>
      </c>
      <c r="S22" s="18">
        <f t="shared" si="0"/>
        <v>24</v>
      </c>
      <c r="T22" s="53">
        <f t="shared" si="1"/>
        <v>99228.64</v>
      </c>
      <c r="U22" s="41"/>
    </row>
    <row r="23" s="37" customFormat="1" ht="18.75" spans="1:21">
      <c r="A23" s="40" t="s">
        <v>46</v>
      </c>
      <c r="B23" s="39">
        <v>23</v>
      </c>
      <c r="C23" s="41" t="s">
        <v>1207</v>
      </c>
      <c r="D23" s="41" t="s">
        <v>1208</v>
      </c>
      <c r="E23" s="41" t="s">
        <v>855</v>
      </c>
      <c r="F23" s="41" t="s">
        <v>70</v>
      </c>
      <c r="G23" s="41">
        <v>8986.15</v>
      </c>
      <c r="H23" s="48">
        <v>8</v>
      </c>
      <c r="I23" s="41">
        <v>0</v>
      </c>
      <c r="J23" s="41"/>
      <c r="K23" s="41"/>
      <c r="L23" s="41"/>
      <c r="M23" s="41">
        <v>235</v>
      </c>
      <c r="N23" s="42">
        <v>35</v>
      </c>
      <c r="O23" s="41"/>
      <c r="P23" s="3"/>
      <c r="Q23" s="16">
        <v>44866</v>
      </c>
      <c r="R23" s="16">
        <v>45596</v>
      </c>
      <c r="S23" s="18">
        <f t="shared" si="0"/>
        <v>24</v>
      </c>
      <c r="T23" s="53">
        <f t="shared" si="1"/>
        <v>160228.4</v>
      </c>
      <c r="U23" s="41"/>
    </row>
    <row r="24" s="37" customFormat="1" ht="18.75" spans="1:21">
      <c r="A24" s="40" t="s">
        <v>46</v>
      </c>
      <c r="B24" s="39">
        <v>24.0545454545455</v>
      </c>
      <c r="C24" s="41" t="s">
        <v>1209</v>
      </c>
      <c r="D24" s="41" t="s">
        <v>1203</v>
      </c>
      <c r="E24" s="41" t="s">
        <v>966</v>
      </c>
      <c r="F24" s="41" t="s">
        <v>70</v>
      </c>
      <c r="G24" s="41">
        <v>6622.66</v>
      </c>
      <c r="H24" s="41">
        <v>8</v>
      </c>
      <c r="I24" s="41">
        <v>0</v>
      </c>
      <c r="J24" s="41"/>
      <c r="K24" s="41"/>
      <c r="L24" s="41"/>
      <c r="M24" s="41">
        <v>107</v>
      </c>
      <c r="N24" s="42">
        <v>35</v>
      </c>
      <c r="O24" s="41"/>
      <c r="P24" s="3"/>
      <c r="Q24" s="16">
        <v>44866</v>
      </c>
      <c r="R24" s="16">
        <v>45596</v>
      </c>
      <c r="S24" s="18">
        <f t="shared" si="0"/>
        <v>24</v>
      </c>
      <c r="T24" s="53">
        <f t="shared" si="1"/>
        <v>113452.56</v>
      </c>
      <c r="U24" s="41"/>
    </row>
    <row r="25" s="37" customFormat="1" ht="18.75" spans="1:21">
      <c r="A25" s="40" t="s">
        <v>46</v>
      </c>
      <c r="B25" s="39">
        <v>25.1090909090909</v>
      </c>
      <c r="C25" s="41" t="s">
        <v>1210</v>
      </c>
      <c r="D25" s="41" t="s">
        <v>1211</v>
      </c>
      <c r="E25" s="41"/>
      <c r="F25" s="41" t="s">
        <v>70</v>
      </c>
      <c r="G25" s="41">
        <v>6531.05</v>
      </c>
      <c r="H25" s="48">
        <v>8</v>
      </c>
      <c r="I25" s="41">
        <v>0</v>
      </c>
      <c r="J25" s="41"/>
      <c r="K25" s="41"/>
      <c r="L25" s="41"/>
      <c r="M25" s="41">
        <v>106</v>
      </c>
      <c r="N25" s="42">
        <v>35</v>
      </c>
      <c r="O25" s="41"/>
      <c r="P25" s="3"/>
      <c r="Q25" s="16">
        <v>44866</v>
      </c>
      <c r="R25" s="16">
        <v>45596</v>
      </c>
      <c r="S25" s="18">
        <f t="shared" si="0"/>
        <v>24</v>
      </c>
      <c r="T25" s="53">
        <f t="shared" si="1"/>
        <v>111916.8</v>
      </c>
      <c r="U25" s="41"/>
    </row>
    <row r="26" s="37" customFormat="1" ht="18.75" spans="1:21">
      <c r="A26" s="45" t="s">
        <v>46</v>
      </c>
      <c r="B26" s="46">
        <v>26.1636363636364</v>
      </c>
      <c r="C26" s="47" t="s">
        <v>1212</v>
      </c>
      <c r="D26" s="47" t="s">
        <v>846</v>
      </c>
      <c r="E26" s="47" t="s">
        <v>825</v>
      </c>
      <c r="F26" s="47" t="s">
        <v>70</v>
      </c>
      <c r="G26" s="47">
        <v>19839.22</v>
      </c>
      <c r="H26" s="41">
        <v>8</v>
      </c>
      <c r="I26" s="47">
        <v>75.79</v>
      </c>
      <c r="J26" s="42">
        <v>378</v>
      </c>
      <c r="K26" s="47"/>
      <c r="L26" s="47"/>
      <c r="M26" s="47">
        <v>370</v>
      </c>
      <c r="N26" s="42">
        <v>35</v>
      </c>
      <c r="O26" s="47"/>
      <c r="P26" s="6"/>
      <c r="Q26" s="16">
        <v>44866</v>
      </c>
      <c r="R26" s="16">
        <v>45596</v>
      </c>
      <c r="S26" s="18">
        <f t="shared" si="0"/>
        <v>24</v>
      </c>
      <c r="T26" s="53">
        <f t="shared" si="1"/>
        <v>400624.76</v>
      </c>
      <c r="U26" s="47"/>
    </row>
    <row r="27" s="37" customFormat="1" ht="18.75" spans="1:21">
      <c r="A27" s="40" t="s">
        <v>46</v>
      </c>
      <c r="B27" s="39">
        <v>27.2181818181818</v>
      </c>
      <c r="C27" s="41" t="s">
        <v>1213</v>
      </c>
      <c r="D27" s="41" t="s">
        <v>820</v>
      </c>
      <c r="E27" s="41" t="s">
        <v>843</v>
      </c>
      <c r="F27" s="41" t="s">
        <v>70</v>
      </c>
      <c r="G27" s="41">
        <v>0</v>
      </c>
      <c r="H27" s="41">
        <v>8</v>
      </c>
      <c r="I27" s="41">
        <v>0</v>
      </c>
      <c r="J27" s="41"/>
      <c r="K27" s="41"/>
      <c r="L27" s="41"/>
      <c r="M27" s="41">
        <v>131</v>
      </c>
      <c r="N27" s="42">
        <v>35</v>
      </c>
      <c r="O27" s="41"/>
      <c r="P27" s="3"/>
      <c r="Q27" s="16">
        <v>44866</v>
      </c>
      <c r="R27" s="16">
        <v>45596</v>
      </c>
      <c r="S27" s="18">
        <f t="shared" si="0"/>
        <v>24</v>
      </c>
      <c r="T27" s="53">
        <f t="shared" si="1"/>
        <v>9170</v>
      </c>
      <c r="U27" s="41"/>
    </row>
    <row r="28" s="37" customFormat="1" ht="18.75" spans="1:21">
      <c r="A28" s="40" t="s">
        <v>46</v>
      </c>
      <c r="B28" s="39">
        <v>28.2727272727273</v>
      </c>
      <c r="C28" s="41" t="s">
        <v>1214</v>
      </c>
      <c r="D28" s="41" t="s">
        <v>1215</v>
      </c>
      <c r="E28" s="41" t="s">
        <v>1216</v>
      </c>
      <c r="F28" s="41" t="s">
        <v>70</v>
      </c>
      <c r="G28" s="41">
        <v>3328.7</v>
      </c>
      <c r="H28" s="41">
        <v>8</v>
      </c>
      <c r="I28" s="41">
        <v>0</v>
      </c>
      <c r="J28" s="41"/>
      <c r="K28" s="41"/>
      <c r="L28" s="41"/>
      <c r="M28" s="41">
        <v>0</v>
      </c>
      <c r="N28" s="41"/>
      <c r="O28" s="41"/>
      <c r="P28" s="3"/>
      <c r="Q28" s="16">
        <v>44866</v>
      </c>
      <c r="R28" s="16">
        <v>45596</v>
      </c>
      <c r="S28" s="18">
        <f t="shared" si="0"/>
        <v>24</v>
      </c>
      <c r="T28" s="53">
        <f t="shared" si="1"/>
        <v>53259.2</v>
      </c>
      <c r="U28" s="41"/>
    </row>
    <row r="29" s="37" customFormat="1" ht="37.5" spans="1:21">
      <c r="A29" s="40" t="s">
        <v>46</v>
      </c>
      <c r="B29" s="39">
        <v>29.3272727272727</v>
      </c>
      <c r="C29" s="41" t="s">
        <v>1217</v>
      </c>
      <c r="D29" s="41" t="s">
        <v>1218</v>
      </c>
      <c r="E29" s="41"/>
      <c r="F29" s="41" t="s">
        <v>70</v>
      </c>
      <c r="G29" s="41">
        <v>7544.58</v>
      </c>
      <c r="H29" s="41">
        <v>8</v>
      </c>
      <c r="I29" s="41">
        <v>13.31</v>
      </c>
      <c r="J29" s="42">
        <v>378</v>
      </c>
      <c r="K29" s="41"/>
      <c r="L29" s="41"/>
      <c r="M29" s="41">
        <v>0</v>
      </c>
      <c r="N29" s="41"/>
      <c r="O29" s="41"/>
      <c r="P29" s="3"/>
      <c r="Q29" s="16">
        <v>44866</v>
      </c>
      <c r="R29" s="16">
        <v>45596</v>
      </c>
      <c r="S29" s="18">
        <f t="shared" si="0"/>
        <v>24</v>
      </c>
      <c r="T29" s="53">
        <f t="shared" si="1"/>
        <v>130775.64</v>
      </c>
      <c r="U29" s="41"/>
    </row>
    <row r="30" s="37" customFormat="1" ht="37.5" spans="1:21">
      <c r="A30" s="40" t="s">
        <v>46</v>
      </c>
      <c r="B30" s="39">
        <v>30.3818181818182</v>
      </c>
      <c r="C30" s="41" t="s">
        <v>1219</v>
      </c>
      <c r="D30" s="41" t="s">
        <v>1220</v>
      </c>
      <c r="E30" s="41"/>
      <c r="F30" s="41" t="s">
        <v>70</v>
      </c>
      <c r="G30" s="41">
        <v>1776.77</v>
      </c>
      <c r="H30" s="41">
        <v>8</v>
      </c>
      <c r="I30" s="41">
        <v>0</v>
      </c>
      <c r="J30" s="41"/>
      <c r="K30" s="41"/>
      <c r="L30" s="41"/>
      <c r="M30" s="41">
        <v>0</v>
      </c>
      <c r="N30" s="41"/>
      <c r="O30" s="41"/>
      <c r="P30" s="3"/>
      <c r="Q30" s="16">
        <v>44866</v>
      </c>
      <c r="R30" s="16">
        <v>45596</v>
      </c>
      <c r="S30" s="18">
        <f t="shared" si="0"/>
        <v>24</v>
      </c>
      <c r="T30" s="53">
        <f t="shared" si="1"/>
        <v>28428.32</v>
      </c>
      <c r="U30" s="41"/>
    </row>
    <row r="31" s="37" customFormat="1" ht="18.75" spans="1:21">
      <c r="A31" s="40" t="s">
        <v>46</v>
      </c>
      <c r="B31" s="39">
        <v>31.4363636363636</v>
      </c>
      <c r="C31" s="41" t="s">
        <v>1221</v>
      </c>
      <c r="D31" s="41" t="s">
        <v>573</v>
      </c>
      <c r="E31" s="41" t="s">
        <v>1222</v>
      </c>
      <c r="F31" s="41" t="s">
        <v>70</v>
      </c>
      <c r="G31" s="41">
        <v>7402.49</v>
      </c>
      <c r="H31" s="41">
        <v>8</v>
      </c>
      <c r="I31" s="41">
        <v>0</v>
      </c>
      <c r="J31" s="41"/>
      <c r="K31" s="41"/>
      <c r="L31" s="41"/>
      <c r="M31" s="41">
        <v>0</v>
      </c>
      <c r="N31" s="41"/>
      <c r="O31" s="41"/>
      <c r="P31" s="3"/>
      <c r="Q31" s="16">
        <v>44866</v>
      </c>
      <c r="R31" s="16">
        <v>45596</v>
      </c>
      <c r="S31" s="18">
        <f t="shared" si="0"/>
        <v>24</v>
      </c>
      <c r="T31" s="53">
        <f t="shared" si="1"/>
        <v>118439.84</v>
      </c>
      <c r="U31" s="41"/>
    </row>
    <row r="32" s="37" customFormat="1" ht="18.75" spans="1:21">
      <c r="A32" s="40" t="s">
        <v>46</v>
      </c>
      <c r="B32" s="39">
        <v>32.4909090909091</v>
      </c>
      <c r="C32" s="41" t="s">
        <v>1223</v>
      </c>
      <c r="D32" s="41" t="s">
        <v>1224</v>
      </c>
      <c r="E32" s="41" t="s">
        <v>573</v>
      </c>
      <c r="F32" s="41" t="s">
        <v>70</v>
      </c>
      <c r="G32" s="41">
        <v>2266.83</v>
      </c>
      <c r="H32" s="41">
        <v>8</v>
      </c>
      <c r="I32" s="41">
        <v>0</v>
      </c>
      <c r="J32" s="41"/>
      <c r="K32" s="41"/>
      <c r="L32" s="41"/>
      <c r="M32" s="41">
        <v>0</v>
      </c>
      <c r="N32" s="41"/>
      <c r="O32" s="41"/>
      <c r="P32" s="3"/>
      <c r="Q32" s="16">
        <v>44866</v>
      </c>
      <c r="R32" s="16">
        <v>45596</v>
      </c>
      <c r="S32" s="18">
        <f t="shared" si="0"/>
        <v>24</v>
      </c>
      <c r="T32" s="53">
        <f t="shared" si="1"/>
        <v>36269.28</v>
      </c>
      <c r="U32" s="41"/>
    </row>
    <row r="33" s="37" customFormat="1" ht="18.75" spans="1:21">
      <c r="A33" s="40" t="s">
        <v>46</v>
      </c>
      <c r="B33" s="39">
        <v>33.5454545454545</v>
      </c>
      <c r="C33" s="41" t="s">
        <v>855</v>
      </c>
      <c r="D33" s="41" t="s">
        <v>573</v>
      </c>
      <c r="E33" s="41" t="s">
        <v>843</v>
      </c>
      <c r="F33" s="41" t="s">
        <v>70</v>
      </c>
      <c r="G33" s="41">
        <v>22614.63</v>
      </c>
      <c r="H33" s="41">
        <v>8</v>
      </c>
      <c r="I33" s="41">
        <v>0</v>
      </c>
      <c r="J33" s="41"/>
      <c r="K33" s="41"/>
      <c r="L33" s="41"/>
      <c r="M33" s="41">
        <v>997</v>
      </c>
      <c r="N33" s="42">
        <v>35</v>
      </c>
      <c r="O33" s="41"/>
      <c r="P33" s="3"/>
      <c r="Q33" s="16">
        <v>44866</v>
      </c>
      <c r="R33" s="16">
        <v>45596</v>
      </c>
      <c r="S33" s="18">
        <f t="shared" si="0"/>
        <v>24</v>
      </c>
      <c r="T33" s="53">
        <f t="shared" si="1"/>
        <v>431624.08</v>
      </c>
      <c r="U33" s="41"/>
    </row>
    <row r="34" s="37" customFormat="1" ht="18.75" spans="1:21">
      <c r="A34" s="40" t="s">
        <v>46</v>
      </c>
      <c r="B34" s="39">
        <v>34.6</v>
      </c>
      <c r="C34" s="41" t="s">
        <v>1225</v>
      </c>
      <c r="D34" s="41" t="s">
        <v>1226</v>
      </c>
      <c r="E34" s="41"/>
      <c r="F34" s="41" t="s">
        <v>70</v>
      </c>
      <c r="G34" s="41">
        <v>1922.03</v>
      </c>
      <c r="H34" s="41">
        <v>8</v>
      </c>
      <c r="I34" s="41">
        <v>0</v>
      </c>
      <c r="J34" s="41"/>
      <c r="K34" s="41"/>
      <c r="L34" s="41"/>
      <c r="M34" s="41">
        <v>0</v>
      </c>
      <c r="N34" s="41"/>
      <c r="O34" s="41"/>
      <c r="P34" s="3"/>
      <c r="Q34" s="16">
        <v>44866</v>
      </c>
      <c r="R34" s="16">
        <v>45596</v>
      </c>
      <c r="S34" s="18">
        <f t="shared" si="0"/>
        <v>24</v>
      </c>
      <c r="T34" s="53">
        <f t="shared" si="1"/>
        <v>30752.48</v>
      </c>
      <c r="U34" s="41"/>
    </row>
    <row r="35" s="37" customFormat="1" ht="18.75" spans="1:21">
      <c r="A35" s="40" t="s">
        <v>46</v>
      </c>
      <c r="B35" s="39">
        <v>35.6545454545454</v>
      </c>
      <c r="C35" s="41" t="s">
        <v>1227</v>
      </c>
      <c r="D35" s="41" t="s">
        <v>1215</v>
      </c>
      <c r="E35" s="41" t="s">
        <v>845</v>
      </c>
      <c r="F35" s="41" t="s">
        <v>70</v>
      </c>
      <c r="G35" s="41">
        <v>33704.7</v>
      </c>
      <c r="H35" s="41">
        <v>8</v>
      </c>
      <c r="I35" s="41">
        <v>120.75</v>
      </c>
      <c r="J35" s="42">
        <v>378</v>
      </c>
      <c r="K35" s="41"/>
      <c r="L35" s="41"/>
      <c r="M35" s="41">
        <v>0</v>
      </c>
      <c r="N35" s="41"/>
      <c r="O35" s="41"/>
      <c r="P35" s="3"/>
      <c r="Q35" s="16">
        <v>44866</v>
      </c>
      <c r="R35" s="16">
        <v>45596</v>
      </c>
      <c r="S35" s="18">
        <f t="shared" si="0"/>
        <v>24</v>
      </c>
      <c r="T35" s="53">
        <f t="shared" si="1"/>
        <v>630562.2</v>
      </c>
      <c r="U35" s="41"/>
    </row>
    <row r="36" s="37" customFormat="1" ht="18.75" spans="1:21">
      <c r="A36" s="40" t="s">
        <v>46</v>
      </c>
      <c r="B36" s="39">
        <v>36.7090909090909</v>
      </c>
      <c r="C36" s="41" t="s">
        <v>1228</v>
      </c>
      <c r="D36" s="41" t="s">
        <v>1205</v>
      </c>
      <c r="E36" s="41" t="s">
        <v>824</v>
      </c>
      <c r="F36" s="41" t="s">
        <v>70</v>
      </c>
      <c r="G36" s="41">
        <v>40013.23</v>
      </c>
      <c r="H36" s="41">
        <v>8</v>
      </c>
      <c r="I36" s="41">
        <v>0</v>
      </c>
      <c r="J36" s="41"/>
      <c r="K36" s="41"/>
      <c r="L36" s="41"/>
      <c r="M36" s="41">
        <v>0</v>
      </c>
      <c r="N36" s="41"/>
      <c r="O36" s="41"/>
      <c r="P36" s="3"/>
      <c r="Q36" s="16">
        <v>44866</v>
      </c>
      <c r="R36" s="16">
        <v>45596</v>
      </c>
      <c r="S36" s="18">
        <f t="shared" si="0"/>
        <v>24</v>
      </c>
      <c r="T36" s="53">
        <f t="shared" si="1"/>
        <v>640211.68</v>
      </c>
      <c r="U36" s="41"/>
    </row>
    <row r="37" s="37" customFormat="1" ht="37.5" spans="1:21">
      <c r="A37" s="40" t="s">
        <v>46</v>
      </c>
      <c r="B37" s="39">
        <v>37.7636363636364</v>
      </c>
      <c r="C37" s="41" t="s">
        <v>846</v>
      </c>
      <c r="D37" s="41" t="s">
        <v>1229</v>
      </c>
      <c r="E37" s="41"/>
      <c r="F37" s="41" t="s">
        <v>70</v>
      </c>
      <c r="G37" s="41">
        <v>34320.6</v>
      </c>
      <c r="H37" s="41">
        <v>8</v>
      </c>
      <c r="I37" s="41">
        <v>184.06</v>
      </c>
      <c r="J37" s="42">
        <v>378</v>
      </c>
      <c r="K37" s="41"/>
      <c r="L37" s="41"/>
      <c r="M37" s="41">
        <v>196</v>
      </c>
      <c r="N37" s="42">
        <v>35</v>
      </c>
      <c r="O37" s="41"/>
      <c r="P37" s="3"/>
      <c r="Q37" s="16">
        <v>44866</v>
      </c>
      <c r="R37" s="16">
        <v>45596</v>
      </c>
      <c r="S37" s="18">
        <f t="shared" si="0"/>
        <v>24</v>
      </c>
      <c r="T37" s="53">
        <f t="shared" si="1"/>
        <v>701998.96</v>
      </c>
      <c r="U37" s="41"/>
    </row>
    <row r="38" s="37" customFormat="1" ht="18.75" spans="1:21">
      <c r="A38" s="40" t="s">
        <v>46</v>
      </c>
      <c r="B38" s="39">
        <v>38.8181818181818</v>
      </c>
      <c r="C38" s="41" t="s">
        <v>418</v>
      </c>
      <c r="D38" s="41" t="s">
        <v>573</v>
      </c>
      <c r="E38" s="41" t="s">
        <v>1230</v>
      </c>
      <c r="F38" s="41" t="s">
        <v>70</v>
      </c>
      <c r="G38" s="41">
        <v>14692.23</v>
      </c>
      <c r="H38" s="41">
        <v>8</v>
      </c>
      <c r="I38" s="41">
        <v>388.03</v>
      </c>
      <c r="J38" s="42">
        <v>378</v>
      </c>
      <c r="K38" s="41"/>
      <c r="L38" s="41"/>
      <c r="M38" s="41">
        <v>127</v>
      </c>
      <c r="N38" s="42">
        <v>35</v>
      </c>
      <c r="O38" s="41"/>
      <c r="P38" s="3"/>
      <c r="Q38" s="16">
        <v>44866</v>
      </c>
      <c r="R38" s="16">
        <v>45596</v>
      </c>
      <c r="S38" s="18">
        <f t="shared" si="0"/>
        <v>24</v>
      </c>
      <c r="T38" s="53">
        <f t="shared" si="1"/>
        <v>537316.36</v>
      </c>
      <c r="U38" s="41"/>
    </row>
    <row r="39" s="37" customFormat="1" ht="18.75" spans="1:21">
      <c r="A39" s="40" t="s">
        <v>46</v>
      </c>
      <c r="B39" s="39">
        <v>39.8727272727273</v>
      </c>
      <c r="C39" s="41" t="s">
        <v>1231</v>
      </c>
      <c r="D39" s="41" t="s">
        <v>966</v>
      </c>
      <c r="E39" s="41" t="s">
        <v>818</v>
      </c>
      <c r="F39" s="41" t="s">
        <v>70</v>
      </c>
      <c r="G39" s="41">
        <v>1062.85</v>
      </c>
      <c r="H39" s="41">
        <v>8</v>
      </c>
      <c r="I39" s="41">
        <v>0</v>
      </c>
      <c r="J39" s="41"/>
      <c r="K39" s="41"/>
      <c r="L39" s="41"/>
      <c r="M39" s="41">
        <v>0</v>
      </c>
      <c r="N39" s="41"/>
      <c r="O39" s="41"/>
      <c r="P39" s="3"/>
      <c r="Q39" s="16">
        <v>44866</v>
      </c>
      <c r="R39" s="16">
        <v>45596</v>
      </c>
      <c r="S39" s="18">
        <f t="shared" si="0"/>
        <v>24</v>
      </c>
      <c r="T39" s="53">
        <f t="shared" si="1"/>
        <v>17005.6</v>
      </c>
      <c r="U39" s="41"/>
    </row>
    <row r="40" s="37" customFormat="1" ht="37.5" spans="1:21">
      <c r="A40" s="40" t="s">
        <v>46</v>
      </c>
      <c r="B40" s="39">
        <v>40.9272727272727</v>
      </c>
      <c r="C40" s="41" t="s">
        <v>1232</v>
      </c>
      <c r="D40" s="41" t="s">
        <v>1233</v>
      </c>
      <c r="E40" s="41"/>
      <c r="F40" s="41" t="s">
        <v>70</v>
      </c>
      <c r="G40" s="41">
        <v>2758.02</v>
      </c>
      <c r="H40" s="41">
        <v>8</v>
      </c>
      <c r="I40" s="41">
        <v>0</v>
      </c>
      <c r="J40" s="41"/>
      <c r="K40" s="41"/>
      <c r="L40" s="41"/>
      <c r="M40" s="41">
        <v>0</v>
      </c>
      <c r="N40" s="41"/>
      <c r="O40" s="41"/>
      <c r="P40" s="3"/>
      <c r="Q40" s="16">
        <v>44866</v>
      </c>
      <c r="R40" s="16">
        <v>45596</v>
      </c>
      <c r="S40" s="18">
        <f t="shared" si="0"/>
        <v>24</v>
      </c>
      <c r="T40" s="53">
        <f t="shared" si="1"/>
        <v>44128.32</v>
      </c>
      <c r="U40" s="41"/>
    </row>
    <row r="41" s="37" customFormat="1" ht="37.5" spans="1:21">
      <c r="A41" s="40" t="s">
        <v>46</v>
      </c>
      <c r="B41" s="39">
        <v>41.9818181818182</v>
      </c>
      <c r="C41" s="41" t="s">
        <v>1234</v>
      </c>
      <c r="D41" s="41" t="s">
        <v>1235</v>
      </c>
      <c r="E41" s="41"/>
      <c r="F41" s="41" t="s">
        <v>70</v>
      </c>
      <c r="G41" s="41">
        <v>10234.82</v>
      </c>
      <c r="H41" s="41">
        <v>8</v>
      </c>
      <c r="I41" s="41">
        <v>27.62</v>
      </c>
      <c r="J41" s="42">
        <v>378</v>
      </c>
      <c r="K41" s="41"/>
      <c r="L41" s="41"/>
      <c r="M41" s="41">
        <v>0</v>
      </c>
      <c r="N41" s="41"/>
      <c r="O41" s="41"/>
      <c r="P41" s="3"/>
      <c r="Q41" s="16">
        <v>44866</v>
      </c>
      <c r="R41" s="16">
        <v>45596</v>
      </c>
      <c r="S41" s="18">
        <f t="shared" si="0"/>
        <v>24</v>
      </c>
      <c r="T41" s="53">
        <f t="shared" si="1"/>
        <v>184637.84</v>
      </c>
      <c r="U41" s="41"/>
    </row>
    <row r="42" s="37" customFormat="1" ht="18.75" spans="1:21">
      <c r="A42" s="40" t="s">
        <v>46</v>
      </c>
      <c r="B42" s="39">
        <v>43.0363636363636</v>
      </c>
      <c r="C42" s="41" t="s">
        <v>1236</v>
      </c>
      <c r="D42" s="41"/>
      <c r="E42" s="41"/>
      <c r="F42" s="41" t="s">
        <v>70</v>
      </c>
      <c r="G42" s="41">
        <v>9611.95</v>
      </c>
      <c r="H42" s="41">
        <v>8</v>
      </c>
      <c r="I42" s="41">
        <v>0</v>
      </c>
      <c r="J42" s="41"/>
      <c r="K42" s="41"/>
      <c r="L42" s="41"/>
      <c r="M42" s="41">
        <v>0</v>
      </c>
      <c r="N42" s="41"/>
      <c r="O42" s="41"/>
      <c r="P42" s="3"/>
      <c r="Q42" s="16">
        <v>44866</v>
      </c>
      <c r="R42" s="16">
        <v>45596</v>
      </c>
      <c r="S42" s="18">
        <f t="shared" si="0"/>
        <v>24</v>
      </c>
      <c r="T42" s="53">
        <f t="shared" si="1"/>
        <v>153791.2</v>
      </c>
      <c r="U42" s="41"/>
    </row>
    <row r="43" s="37" customFormat="1" ht="18.75" spans="1:21">
      <c r="A43" s="40" t="s">
        <v>46</v>
      </c>
      <c r="B43" s="39">
        <v>44.0909090909091</v>
      </c>
      <c r="C43" s="41" t="s">
        <v>1237</v>
      </c>
      <c r="D43" s="41"/>
      <c r="E43" s="41"/>
      <c r="F43" s="41" t="s">
        <v>70</v>
      </c>
      <c r="G43" s="41">
        <v>858.01</v>
      </c>
      <c r="H43" s="41">
        <v>8</v>
      </c>
      <c r="I43" s="41">
        <v>0</v>
      </c>
      <c r="J43" s="41"/>
      <c r="K43" s="41"/>
      <c r="L43" s="41"/>
      <c r="M43" s="41">
        <v>0</v>
      </c>
      <c r="N43" s="41"/>
      <c r="O43" s="41"/>
      <c r="P43" s="3"/>
      <c r="Q43" s="16">
        <v>44866</v>
      </c>
      <c r="R43" s="16">
        <v>45596</v>
      </c>
      <c r="S43" s="18">
        <f t="shared" si="0"/>
        <v>24</v>
      </c>
      <c r="T43" s="53">
        <f t="shared" si="1"/>
        <v>13728.16</v>
      </c>
      <c r="U43" s="41"/>
    </row>
    <row r="44" s="37" customFormat="1" ht="18.75" spans="1:21">
      <c r="A44" s="40" t="s">
        <v>46</v>
      </c>
      <c r="B44" s="39">
        <v>45.1454545454545</v>
      </c>
      <c r="C44" s="41" t="s">
        <v>1238</v>
      </c>
      <c r="D44" s="41" t="s">
        <v>1208</v>
      </c>
      <c r="E44" s="41" t="s">
        <v>846</v>
      </c>
      <c r="F44" s="41" t="s">
        <v>70</v>
      </c>
      <c r="G44" s="41">
        <v>1246.98</v>
      </c>
      <c r="H44" s="41">
        <v>8</v>
      </c>
      <c r="I44" s="41">
        <v>0</v>
      </c>
      <c r="J44" s="41"/>
      <c r="K44" s="41"/>
      <c r="L44" s="41"/>
      <c r="M44" s="41">
        <v>54</v>
      </c>
      <c r="N44" s="42">
        <v>35</v>
      </c>
      <c r="O44" s="41"/>
      <c r="P44" s="3"/>
      <c r="Q44" s="16">
        <v>44866</v>
      </c>
      <c r="R44" s="16">
        <v>45596</v>
      </c>
      <c r="S44" s="18">
        <f t="shared" si="0"/>
        <v>24</v>
      </c>
      <c r="T44" s="53">
        <f t="shared" si="1"/>
        <v>23731.68</v>
      </c>
      <c r="U44" s="41"/>
    </row>
    <row r="45" s="37" customFormat="1" ht="18.75" spans="1:21">
      <c r="A45" s="40" t="s">
        <v>46</v>
      </c>
      <c r="B45" s="39">
        <v>46.2</v>
      </c>
      <c r="C45" s="41" t="s">
        <v>1239</v>
      </c>
      <c r="D45" s="41" t="s">
        <v>624</v>
      </c>
      <c r="E45" s="41" t="s">
        <v>1230</v>
      </c>
      <c r="F45" s="41" t="s">
        <v>70</v>
      </c>
      <c r="G45" s="41">
        <v>2120.12</v>
      </c>
      <c r="H45" s="41">
        <v>8</v>
      </c>
      <c r="I45" s="41">
        <v>0</v>
      </c>
      <c r="J45" s="41"/>
      <c r="K45" s="41"/>
      <c r="L45" s="41"/>
      <c r="M45" s="41">
        <v>0</v>
      </c>
      <c r="N45" s="41"/>
      <c r="O45" s="41"/>
      <c r="P45" s="3"/>
      <c r="Q45" s="16">
        <v>44866</v>
      </c>
      <c r="R45" s="16">
        <v>45596</v>
      </c>
      <c r="S45" s="18">
        <f t="shared" si="0"/>
        <v>24</v>
      </c>
      <c r="T45" s="53">
        <f t="shared" si="1"/>
        <v>33921.92</v>
      </c>
      <c r="U45" s="41"/>
    </row>
    <row r="46" s="37" customFormat="1" ht="18.75" spans="1:21">
      <c r="A46" s="40" t="s">
        <v>46</v>
      </c>
      <c r="B46" s="39">
        <v>47.2545454545455</v>
      </c>
      <c r="C46" s="41" t="s">
        <v>1240</v>
      </c>
      <c r="D46" s="41" t="s">
        <v>1241</v>
      </c>
      <c r="E46" s="41"/>
      <c r="F46" s="41" t="s">
        <v>70</v>
      </c>
      <c r="G46" s="41">
        <v>0</v>
      </c>
      <c r="H46" s="41">
        <v>8</v>
      </c>
      <c r="I46" s="41">
        <v>0</v>
      </c>
      <c r="J46" s="41"/>
      <c r="K46" s="41"/>
      <c r="L46" s="41"/>
      <c r="M46" s="41">
        <v>54</v>
      </c>
      <c r="N46" s="42">
        <v>35</v>
      </c>
      <c r="O46" s="41"/>
      <c r="P46" s="3"/>
      <c r="Q46" s="16">
        <v>44866</v>
      </c>
      <c r="R46" s="16">
        <v>45596</v>
      </c>
      <c r="S46" s="18">
        <f t="shared" si="0"/>
        <v>24</v>
      </c>
      <c r="T46" s="53">
        <f t="shared" si="1"/>
        <v>3780</v>
      </c>
      <c r="U46" s="41"/>
    </row>
    <row r="47" s="37" customFormat="1" ht="18.75" spans="1:21">
      <c r="A47" s="40" t="s">
        <v>46</v>
      </c>
      <c r="B47" s="39">
        <v>48.3090909090909</v>
      </c>
      <c r="C47" s="41" t="s">
        <v>1242</v>
      </c>
      <c r="D47" s="41" t="s">
        <v>966</v>
      </c>
      <c r="E47" s="41" t="s">
        <v>818</v>
      </c>
      <c r="F47" s="41" t="s">
        <v>70</v>
      </c>
      <c r="G47" s="41">
        <v>0</v>
      </c>
      <c r="H47" s="41">
        <v>8</v>
      </c>
      <c r="I47" s="41">
        <v>0</v>
      </c>
      <c r="J47" s="41"/>
      <c r="K47" s="41"/>
      <c r="L47" s="41"/>
      <c r="M47" s="41">
        <v>155</v>
      </c>
      <c r="N47" s="42">
        <v>35</v>
      </c>
      <c r="O47" s="41"/>
      <c r="P47" s="3"/>
      <c r="Q47" s="16">
        <v>44866</v>
      </c>
      <c r="R47" s="16">
        <v>45596</v>
      </c>
      <c r="S47" s="18">
        <f t="shared" si="0"/>
        <v>24</v>
      </c>
      <c r="T47" s="53">
        <f t="shared" si="1"/>
        <v>10850</v>
      </c>
      <c r="U47" s="41"/>
    </row>
    <row r="48" s="37" customFormat="1" ht="18.75" spans="1:21">
      <c r="A48" s="40" t="s">
        <v>46</v>
      </c>
      <c r="B48" s="39">
        <v>49.3636363636364</v>
      </c>
      <c r="C48" s="41" t="s">
        <v>1243</v>
      </c>
      <c r="D48" s="41" t="s">
        <v>966</v>
      </c>
      <c r="E48" s="41" t="s">
        <v>824</v>
      </c>
      <c r="F48" s="41" t="s">
        <v>70</v>
      </c>
      <c r="G48" s="41">
        <v>11390.41</v>
      </c>
      <c r="H48" s="41">
        <v>8</v>
      </c>
      <c r="I48" s="41">
        <v>0</v>
      </c>
      <c r="J48" s="41"/>
      <c r="K48" s="41"/>
      <c r="L48" s="41"/>
      <c r="M48" s="41">
        <v>0</v>
      </c>
      <c r="N48" s="41"/>
      <c r="O48" s="41"/>
      <c r="P48" s="3"/>
      <c r="Q48" s="16">
        <v>44866</v>
      </c>
      <c r="R48" s="16">
        <v>45596</v>
      </c>
      <c r="S48" s="18">
        <f t="shared" si="0"/>
        <v>24</v>
      </c>
      <c r="T48" s="53">
        <f t="shared" si="1"/>
        <v>182246.56</v>
      </c>
      <c r="U48" s="41"/>
    </row>
    <row r="49" s="37" customFormat="1" ht="18.75" spans="1:21">
      <c r="A49" s="40" t="s">
        <v>46</v>
      </c>
      <c r="B49" s="39">
        <v>50.4181818181818</v>
      </c>
      <c r="C49" s="41" t="s">
        <v>1244</v>
      </c>
      <c r="D49" s="41" t="s">
        <v>1208</v>
      </c>
      <c r="E49" s="41" t="s">
        <v>846</v>
      </c>
      <c r="F49" s="41" t="s">
        <v>70</v>
      </c>
      <c r="G49" s="41">
        <v>0</v>
      </c>
      <c r="H49" s="41"/>
      <c r="I49" s="41">
        <v>0</v>
      </c>
      <c r="J49" s="41"/>
      <c r="K49" s="41"/>
      <c r="L49" s="41"/>
      <c r="M49" s="41">
        <v>54</v>
      </c>
      <c r="N49" s="42">
        <v>35</v>
      </c>
      <c r="O49" s="41"/>
      <c r="P49" s="3"/>
      <c r="Q49" s="16">
        <v>44866</v>
      </c>
      <c r="R49" s="16">
        <v>45596</v>
      </c>
      <c r="S49" s="18">
        <f t="shared" si="0"/>
        <v>24</v>
      </c>
      <c r="T49" s="53">
        <f t="shared" si="1"/>
        <v>3780</v>
      </c>
      <c r="U49" s="41"/>
    </row>
    <row r="50" s="37" customFormat="1" ht="18.75" spans="1:21">
      <c r="A50" s="40" t="s">
        <v>46</v>
      </c>
      <c r="B50" s="39">
        <v>51.4727272727273</v>
      </c>
      <c r="C50" s="41" t="s">
        <v>1245</v>
      </c>
      <c r="D50" s="41" t="s">
        <v>846</v>
      </c>
      <c r="E50" s="41" t="s">
        <v>818</v>
      </c>
      <c r="F50" s="41" t="s">
        <v>70</v>
      </c>
      <c r="G50" s="41">
        <v>0</v>
      </c>
      <c r="H50" s="41"/>
      <c r="I50" s="41">
        <v>0</v>
      </c>
      <c r="J50" s="41"/>
      <c r="K50" s="41"/>
      <c r="L50" s="41"/>
      <c r="M50" s="41">
        <v>79</v>
      </c>
      <c r="N50" s="42">
        <v>35</v>
      </c>
      <c r="O50" s="41"/>
      <c r="P50" s="3"/>
      <c r="Q50" s="16">
        <v>44866</v>
      </c>
      <c r="R50" s="16">
        <v>45596</v>
      </c>
      <c r="S50" s="18">
        <f t="shared" si="0"/>
        <v>24</v>
      </c>
      <c r="T50" s="53">
        <f t="shared" si="1"/>
        <v>5530</v>
      </c>
      <c r="U50" s="41"/>
    </row>
    <row r="51" s="37" customFormat="1" ht="18.75" spans="1:21">
      <c r="A51" s="40" t="s">
        <v>46</v>
      </c>
      <c r="B51" s="39">
        <v>52.5272727272727</v>
      </c>
      <c r="C51" s="41" t="s">
        <v>1246</v>
      </c>
      <c r="D51" s="41" t="s">
        <v>573</v>
      </c>
      <c r="E51" s="41" t="s">
        <v>1230</v>
      </c>
      <c r="F51" s="41" t="s">
        <v>70</v>
      </c>
      <c r="G51" s="41">
        <v>0</v>
      </c>
      <c r="H51" s="41"/>
      <c r="I51" s="41">
        <v>0</v>
      </c>
      <c r="J51" s="41"/>
      <c r="K51" s="41"/>
      <c r="L51" s="41"/>
      <c r="M51" s="41">
        <v>171</v>
      </c>
      <c r="N51" s="42">
        <v>35</v>
      </c>
      <c r="O51" s="41"/>
      <c r="P51" s="3"/>
      <c r="Q51" s="16">
        <v>44866</v>
      </c>
      <c r="R51" s="16">
        <v>45596</v>
      </c>
      <c r="S51" s="18">
        <f t="shared" si="0"/>
        <v>24</v>
      </c>
      <c r="T51" s="53">
        <f t="shared" si="1"/>
        <v>11970</v>
      </c>
      <c r="U51" s="41"/>
    </row>
    <row r="52" s="37" customFormat="1" ht="18.75" spans="1:21">
      <c r="A52" s="40" t="s">
        <v>46</v>
      </c>
      <c r="B52" s="39">
        <v>53.5818181818182</v>
      </c>
      <c r="C52" s="41" t="s">
        <v>1247</v>
      </c>
      <c r="D52" s="41" t="s">
        <v>846</v>
      </c>
      <c r="E52" s="41" t="s">
        <v>1248</v>
      </c>
      <c r="F52" s="41" t="s">
        <v>70</v>
      </c>
      <c r="G52" s="41">
        <v>0</v>
      </c>
      <c r="H52" s="41"/>
      <c r="I52" s="41">
        <v>0</v>
      </c>
      <c r="J52" s="41"/>
      <c r="K52" s="41"/>
      <c r="L52" s="41"/>
      <c r="M52" s="41">
        <v>36</v>
      </c>
      <c r="N52" s="42">
        <v>35</v>
      </c>
      <c r="O52" s="41"/>
      <c r="P52" s="3"/>
      <c r="Q52" s="16">
        <v>44866</v>
      </c>
      <c r="R52" s="16">
        <v>45596</v>
      </c>
      <c r="S52" s="18">
        <f t="shared" si="0"/>
        <v>24</v>
      </c>
      <c r="T52" s="53">
        <f t="shared" si="1"/>
        <v>2520</v>
      </c>
      <c r="U52" s="41"/>
    </row>
    <row r="53" s="37" customFormat="1" ht="18.75" spans="1:21">
      <c r="A53" s="40" t="s">
        <v>46</v>
      </c>
      <c r="B53" s="39">
        <v>54.6363636363636</v>
      </c>
      <c r="C53" s="41" t="s">
        <v>1249</v>
      </c>
      <c r="D53" s="41" t="s">
        <v>1215</v>
      </c>
      <c r="E53" s="41" t="s">
        <v>573</v>
      </c>
      <c r="F53" s="41" t="s">
        <v>70</v>
      </c>
      <c r="G53" s="41">
        <v>0</v>
      </c>
      <c r="H53" s="41"/>
      <c r="I53" s="41">
        <v>0</v>
      </c>
      <c r="J53" s="41"/>
      <c r="K53" s="41"/>
      <c r="L53" s="41"/>
      <c r="M53" s="41">
        <v>29</v>
      </c>
      <c r="N53" s="42">
        <v>35</v>
      </c>
      <c r="O53" s="41"/>
      <c r="P53" s="3"/>
      <c r="Q53" s="16">
        <v>44866</v>
      </c>
      <c r="R53" s="16">
        <v>45596</v>
      </c>
      <c r="S53" s="18">
        <f t="shared" si="0"/>
        <v>24</v>
      </c>
      <c r="T53" s="53">
        <f t="shared" si="1"/>
        <v>2030</v>
      </c>
      <c r="U53" s="41"/>
    </row>
    <row r="54" s="37" customFormat="1" ht="18.75" spans="1:21">
      <c r="A54" s="40" t="s">
        <v>46</v>
      </c>
      <c r="B54" s="39">
        <v>55.6909090909091</v>
      </c>
      <c r="C54" s="41" t="s">
        <v>1250</v>
      </c>
      <c r="D54" s="41" t="s">
        <v>1251</v>
      </c>
      <c r="E54" s="41"/>
      <c r="F54" s="41" t="s">
        <v>70</v>
      </c>
      <c r="G54" s="41">
        <v>2400</v>
      </c>
      <c r="H54" s="41">
        <v>8</v>
      </c>
      <c r="I54" s="41">
        <v>0</v>
      </c>
      <c r="J54" s="41"/>
      <c r="K54" s="41"/>
      <c r="L54" s="41"/>
      <c r="M54" s="41">
        <v>0</v>
      </c>
      <c r="N54" s="41"/>
      <c r="O54" s="41"/>
      <c r="P54" s="3"/>
      <c r="Q54" s="16">
        <v>44866</v>
      </c>
      <c r="R54" s="16">
        <v>45596</v>
      </c>
      <c r="S54" s="18">
        <f t="shared" si="0"/>
        <v>24</v>
      </c>
      <c r="T54" s="53">
        <f t="shared" si="1"/>
        <v>38400</v>
      </c>
      <c r="U54" s="41"/>
    </row>
    <row r="55" s="37" customFormat="1" ht="18.75" spans="1:21">
      <c r="A55" s="40" t="s">
        <v>46</v>
      </c>
      <c r="B55" s="39">
        <v>56.7454545454545</v>
      </c>
      <c r="C55" s="41" t="s">
        <v>1252</v>
      </c>
      <c r="D55" s="41"/>
      <c r="E55" s="41"/>
      <c r="F55" s="41" t="s">
        <v>70</v>
      </c>
      <c r="G55" s="41">
        <v>6751.98</v>
      </c>
      <c r="H55" s="41">
        <v>8</v>
      </c>
      <c r="I55" s="41">
        <v>0</v>
      </c>
      <c r="J55" s="41"/>
      <c r="K55" s="41"/>
      <c r="L55" s="41"/>
      <c r="M55" s="41">
        <v>0</v>
      </c>
      <c r="N55" s="41"/>
      <c r="O55" s="41"/>
      <c r="P55" s="3"/>
      <c r="Q55" s="16">
        <v>44866</v>
      </c>
      <c r="R55" s="16">
        <v>45596</v>
      </c>
      <c r="S55" s="18">
        <f t="shared" si="0"/>
        <v>24</v>
      </c>
      <c r="T55" s="53">
        <f t="shared" si="1"/>
        <v>108031.68</v>
      </c>
      <c r="U55" s="41"/>
    </row>
    <row r="56" s="37" customFormat="1" ht="18.75" spans="1:21">
      <c r="A56" s="40" t="s">
        <v>46</v>
      </c>
      <c r="B56" s="39">
        <v>57.8</v>
      </c>
      <c r="C56" s="41" t="s">
        <v>1253</v>
      </c>
      <c r="D56" s="41"/>
      <c r="E56" s="41"/>
      <c r="F56" s="41" t="s">
        <v>70</v>
      </c>
      <c r="G56" s="41">
        <v>2691.12</v>
      </c>
      <c r="H56" s="41">
        <v>8</v>
      </c>
      <c r="I56" s="41">
        <v>0</v>
      </c>
      <c r="J56" s="41"/>
      <c r="K56" s="41"/>
      <c r="L56" s="41"/>
      <c r="M56" s="41">
        <v>0</v>
      </c>
      <c r="N56" s="41"/>
      <c r="O56" s="41"/>
      <c r="P56" s="3"/>
      <c r="Q56" s="16">
        <v>44866</v>
      </c>
      <c r="R56" s="16">
        <v>45596</v>
      </c>
      <c r="S56" s="18">
        <f t="shared" si="0"/>
        <v>24</v>
      </c>
      <c r="T56" s="53">
        <f t="shared" si="1"/>
        <v>43057.92</v>
      </c>
      <c r="U56" s="41"/>
    </row>
    <row r="57" s="37" customFormat="1" ht="18.75" spans="1:21">
      <c r="A57" s="40" t="s">
        <v>46</v>
      </c>
      <c r="B57" s="39">
        <v>58.8545454545454</v>
      </c>
      <c r="C57" s="41" t="s">
        <v>1254</v>
      </c>
      <c r="D57" s="41"/>
      <c r="E57" s="41"/>
      <c r="F57" s="41" t="s">
        <v>70</v>
      </c>
      <c r="G57" s="41">
        <v>6590.94</v>
      </c>
      <c r="H57" s="41">
        <v>8</v>
      </c>
      <c r="I57" s="41">
        <v>0</v>
      </c>
      <c r="J57" s="41"/>
      <c r="K57" s="41"/>
      <c r="L57" s="41"/>
      <c r="M57" s="41">
        <v>0</v>
      </c>
      <c r="N57" s="41"/>
      <c r="O57" s="41"/>
      <c r="P57" s="3"/>
      <c r="Q57" s="16">
        <v>44866</v>
      </c>
      <c r="R57" s="16">
        <v>45596</v>
      </c>
      <c r="S57" s="18">
        <f t="shared" si="0"/>
        <v>24</v>
      </c>
      <c r="T57" s="53">
        <f t="shared" si="1"/>
        <v>105455.04</v>
      </c>
      <c r="U57" s="41"/>
    </row>
    <row r="58" s="37" customFormat="1" ht="18.75" spans="1:21">
      <c r="A58" s="40" t="s">
        <v>46</v>
      </c>
      <c r="B58" s="39">
        <v>59.9090909090909</v>
      </c>
      <c r="C58" s="41" t="s">
        <v>1255</v>
      </c>
      <c r="D58" s="41"/>
      <c r="E58" s="41"/>
      <c r="F58" s="41" t="s">
        <v>70</v>
      </c>
      <c r="G58" s="41">
        <v>6512</v>
      </c>
      <c r="H58" s="41">
        <v>8</v>
      </c>
      <c r="I58" s="41">
        <v>0</v>
      </c>
      <c r="J58" s="41"/>
      <c r="K58" s="41"/>
      <c r="L58" s="41"/>
      <c r="M58" s="41">
        <v>0</v>
      </c>
      <c r="N58" s="41"/>
      <c r="O58" s="41"/>
      <c r="P58" s="3"/>
      <c r="Q58" s="16">
        <v>44866</v>
      </c>
      <c r="R58" s="16">
        <v>45596</v>
      </c>
      <c r="S58" s="18">
        <f t="shared" si="0"/>
        <v>24</v>
      </c>
      <c r="T58" s="53">
        <f t="shared" si="1"/>
        <v>104192</v>
      </c>
      <c r="U58" s="41"/>
    </row>
    <row r="59" s="37" customFormat="1" ht="18.75" spans="1:21">
      <c r="A59" s="40" t="s">
        <v>46</v>
      </c>
      <c r="B59" s="39">
        <v>60.9636363636364</v>
      </c>
      <c r="C59" s="41" t="s">
        <v>1256</v>
      </c>
      <c r="D59" s="41"/>
      <c r="E59" s="41"/>
      <c r="F59" s="41" t="s">
        <v>70</v>
      </c>
      <c r="G59" s="41">
        <v>11000</v>
      </c>
      <c r="H59" s="41">
        <v>8</v>
      </c>
      <c r="I59" s="41">
        <v>0</v>
      </c>
      <c r="J59" s="41"/>
      <c r="K59" s="41"/>
      <c r="L59" s="41"/>
      <c r="M59" s="41">
        <v>0</v>
      </c>
      <c r="N59" s="41"/>
      <c r="O59" s="41"/>
      <c r="P59" s="3"/>
      <c r="Q59" s="16">
        <v>44866</v>
      </c>
      <c r="R59" s="16">
        <v>45596</v>
      </c>
      <c r="S59" s="18">
        <f t="shared" si="0"/>
        <v>24</v>
      </c>
      <c r="T59" s="53">
        <f t="shared" si="1"/>
        <v>176000</v>
      </c>
      <c r="U59" s="41"/>
    </row>
    <row r="60" s="38" customFormat="1" ht="18.75" spans="1:21">
      <c r="A60" s="46" t="s">
        <v>46</v>
      </c>
      <c r="B60" s="46">
        <v>62.0181818181818</v>
      </c>
      <c r="C60" s="47" t="s">
        <v>1257</v>
      </c>
      <c r="D60" s="48"/>
      <c r="E60" s="48"/>
      <c r="F60" s="48" t="s">
        <v>70</v>
      </c>
      <c r="G60" s="48">
        <v>15944</v>
      </c>
      <c r="H60" s="47">
        <v>8</v>
      </c>
      <c r="I60" s="48"/>
      <c r="J60" s="48"/>
      <c r="K60" s="48"/>
      <c r="L60" s="48"/>
      <c r="M60" s="48">
        <v>41</v>
      </c>
      <c r="N60" s="48">
        <v>35</v>
      </c>
      <c r="O60" s="48"/>
      <c r="P60" s="7"/>
      <c r="Q60" s="16">
        <v>44866</v>
      </c>
      <c r="R60" s="16">
        <v>45596</v>
      </c>
      <c r="S60" s="18">
        <f t="shared" si="0"/>
        <v>24</v>
      </c>
      <c r="T60" s="53">
        <f t="shared" si="1"/>
        <v>257974</v>
      </c>
      <c r="U60" s="47"/>
    </row>
    <row r="61" s="38" customFormat="1" ht="18.75" spans="1:21">
      <c r="A61" s="46" t="s">
        <v>46</v>
      </c>
      <c r="B61" s="46">
        <v>63.0727272727273</v>
      </c>
      <c r="C61" s="47" t="s">
        <v>1258</v>
      </c>
      <c r="D61" s="48"/>
      <c r="E61" s="48"/>
      <c r="F61" s="48" t="s">
        <v>70</v>
      </c>
      <c r="G61" s="48">
        <v>15455</v>
      </c>
      <c r="H61" s="47">
        <v>8</v>
      </c>
      <c r="I61" s="48"/>
      <c r="J61" s="48"/>
      <c r="K61" s="48"/>
      <c r="L61" s="48"/>
      <c r="M61" s="48">
        <v>391</v>
      </c>
      <c r="N61" s="48">
        <v>35</v>
      </c>
      <c r="O61" s="48"/>
      <c r="P61" s="7"/>
      <c r="Q61" s="16">
        <v>45170</v>
      </c>
      <c r="R61" s="16">
        <v>45596</v>
      </c>
      <c r="S61" s="18">
        <f t="shared" si="0"/>
        <v>14</v>
      </c>
      <c r="T61" s="53">
        <f t="shared" si="1"/>
        <v>160212.5</v>
      </c>
      <c r="U61" s="47"/>
    </row>
    <row r="62" s="38" customFormat="1" ht="18.75" spans="1:21">
      <c r="A62" s="46" t="s">
        <v>46</v>
      </c>
      <c r="B62" s="46">
        <v>64.1272727272727</v>
      </c>
      <c r="C62" s="47" t="s">
        <v>1259</v>
      </c>
      <c r="D62" s="48"/>
      <c r="E62" s="48"/>
      <c r="F62" s="48" t="s">
        <v>70</v>
      </c>
      <c r="G62" s="48"/>
      <c r="H62" s="47">
        <v>8</v>
      </c>
      <c r="I62" s="48"/>
      <c r="J62" s="48"/>
      <c r="K62" s="48"/>
      <c r="L62" s="48"/>
      <c r="M62" s="48">
        <v>391</v>
      </c>
      <c r="N62" s="48">
        <v>35</v>
      </c>
      <c r="O62" s="48"/>
      <c r="P62" s="7"/>
      <c r="Q62" s="16">
        <v>45170</v>
      </c>
      <c r="R62" s="16">
        <v>45596</v>
      </c>
      <c r="S62" s="18">
        <f t="shared" si="0"/>
        <v>14</v>
      </c>
      <c r="T62" s="53">
        <f t="shared" si="1"/>
        <v>15965.8333333333</v>
      </c>
      <c r="U62" s="47"/>
    </row>
    <row r="63" s="38" customFormat="1" ht="18.75" spans="1:21">
      <c r="A63" s="46" t="s">
        <v>46</v>
      </c>
      <c r="B63" s="46">
        <v>65</v>
      </c>
      <c r="C63" s="47" t="s">
        <v>1260</v>
      </c>
      <c r="D63" s="47" t="s">
        <v>855</v>
      </c>
      <c r="E63" s="47" t="s">
        <v>846</v>
      </c>
      <c r="F63" s="47" t="s">
        <v>70</v>
      </c>
      <c r="G63" s="47">
        <v>13680.5</v>
      </c>
      <c r="H63" s="47">
        <v>8</v>
      </c>
      <c r="I63" s="47">
        <v>10</v>
      </c>
      <c r="J63" s="48">
        <v>378</v>
      </c>
      <c r="K63" s="47"/>
      <c r="L63" s="47"/>
      <c r="M63" s="47"/>
      <c r="N63" s="47"/>
      <c r="O63" s="47"/>
      <c r="P63" s="6"/>
      <c r="Q63" s="16">
        <v>45170</v>
      </c>
      <c r="R63" s="16">
        <v>45596</v>
      </c>
      <c r="S63" s="18">
        <f t="shared" si="0"/>
        <v>14</v>
      </c>
      <c r="T63" s="53">
        <f t="shared" si="1"/>
        <v>132094.666666667</v>
      </c>
      <c r="U63" s="47"/>
    </row>
    <row r="64" s="38" customFormat="1" ht="37.5" spans="1:21">
      <c r="A64" s="46" t="s">
        <v>46</v>
      </c>
      <c r="B64" s="46">
        <v>66</v>
      </c>
      <c r="C64" s="47" t="s">
        <v>1261</v>
      </c>
      <c r="D64" s="51"/>
      <c r="E64" s="52"/>
      <c r="F64" s="47" t="s">
        <v>70</v>
      </c>
      <c r="G64" s="47">
        <v>7974</v>
      </c>
      <c r="H64" s="47">
        <v>8</v>
      </c>
      <c r="I64" s="47"/>
      <c r="J64" s="47"/>
      <c r="K64" s="47"/>
      <c r="L64" s="47"/>
      <c r="M64" s="47"/>
      <c r="N64" s="47"/>
      <c r="O64" s="47"/>
      <c r="P64" s="6"/>
      <c r="Q64" s="16">
        <v>45170</v>
      </c>
      <c r="R64" s="16">
        <v>45596</v>
      </c>
      <c r="S64" s="18">
        <f t="shared" si="0"/>
        <v>14</v>
      </c>
      <c r="T64" s="53">
        <f t="shared" si="1"/>
        <v>74424</v>
      </c>
      <c r="U64" s="47"/>
    </row>
    <row r="65" s="38" customFormat="1" ht="75" spans="1:21">
      <c r="A65" s="46" t="s">
        <v>46</v>
      </c>
      <c r="B65" s="46">
        <v>67</v>
      </c>
      <c r="C65" s="8" t="s">
        <v>181</v>
      </c>
      <c r="D65" s="9"/>
      <c r="E65" s="10"/>
      <c r="F65" s="11" t="s">
        <v>70</v>
      </c>
      <c r="G65" s="12">
        <v>50000</v>
      </c>
      <c r="H65" s="12">
        <v>8</v>
      </c>
      <c r="I65" s="12"/>
      <c r="J65" s="12"/>
      <c r="K65" s="12"/>
      <c r="L65" s="12"/>
      <c r="M65" s="12"/>
      <c r="N65" s="12"/>
      <c r="O65" s="12"/>
      <c r="P65" s="12"/>
      <c r="Q65" s="17">
        <v>44866</v>
      </c>
      <c r="R65" s="17">
        <v>45596</v>
      </c>
      <c r="S65" s="22">
        <f t="shared" si="0"/>
        <v>24</v>
      </c>
      <c r="T65" s="23">
        <f t="shared" si="1"/>
        <v>800000</v>
      </c>
      <c r="U65" s="18" t="s">
        <v>182</v>
      </c>
    </row>
    <row r="66" s="37" customFormat="1" ht="18.75" spans="1:21">
      <c r="A66" s="40"/>
      <c r="B66" s="40" t="s">
        <v>946</v>
      </c>
      <c r="C66" s="57"/>
      <c r="D66" s="39"/>
      <c r="E66" s="39"/>
      <c r="F66" s="39"/>
      <c r="G66" s="39">
        <f>SUM(G2:G65)</f>
        <v>537164.18</v>
      </c>
      <c r="H66" s="39"/>
      <c r="I66" s="39">
        <f t="shared" ref="G66:K66" si="2">SUM(I2:I64)</f>
        <v>1360.52</v>
      </c>
      <c r="J66" s="39"/>
      <c r="K66" s="39">
        <f t="shared" si="2"/>
        <v>0</v>
      </c>
      <c r="L66" s="39"/>
      <c r="M66" s="39">
        <f>SUM(M2:M64)</f>
        <v>8004</v>
      </c>
      <c r="N66" s="39"/>
      <c r="O66" s="39">
        <f>SUM(O2:O64)</f>
        <v>1</v>
      </c>
      <c r="P66" s="39"/>
      <c r="Q66" s="39"/>
      <c r="R66" s="39"/>
      <c r="S66" s="39"/>
      <c r="T66" s="39">
        <f>SUM(T2:T65)</f>
        <v>9772442.16666667</v>
      </c>
      <c r="U66" s="40"/>
    </row>
  </sheetData>
  <autoFilter ref="A1:U66">
    <extLst/>
  </autoFilter>
  <mergeCells count="7">
    <mergeCell ref="D2:E2"/>
    <mergeCell ref="D7:E7"/>
    <mergeCell ref="D8:E8"/>
    <mergeCell ref="D9:E9"/>
    <mergeCell ref="D15:E15"/>
    <mergeCell ref="D65:E65"/>
    <mergeCell ref="B66:C66"/>
  </mergeCells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zoomScale="70" zoomScaleNormal="70" workbookViewId="0">
      <pane ySplit="1" topLeftCell="A6" activePane="bottomLeft" state="frozen"/>
      <selection/>
      <selection pane="bottomLeft" activeCell="C13" sqref="C13"/>
    </sheetView>
  </sheetViews>
  <sheetFormatPr defaultColWidth="9" defaultRowHeight="13.5"/>
  <cols>
    <col min="7" max="7" width="14.1083333333333"/>
    <col min="17" max="18" width="17.2" customWidth="1"/>
    <col min="20" max="20" width="16.6" customWidth="1"/>
    <col min="21" max="21" width="17.05" customWidth="1"/>
  </cols>
  <sheetData>
    <row r="1" ht="93.75" spans="1:21">
      <c r="A1" s="1" t="s">
        <v>3</v>
      </c>
      <c r="B1" s="1" t="s">
        <v>1</v>
      </c>
      <c r="C1" s="2" t="s">
        <v>53</v>
      </c>
      <c r="D1" s="2" t="s">
        <v>54</v>
      </c>
      <c r="E1" s="2" t="s">
        <v>55</v>
      </c>
      <c r="F1" s="2" t="s">
        <v>56</v>
      </c>
      <c r="G1" s="2" t="s">
        <v>4</v>
      </c>
      <c r="H1" s="2" t="s">
        <v>57</v>
      </c>
      <c r="I1" s="2" t="s">
        <v>6</v>
      </c>
      <c r="J1" s="2" t="s">
        <v>58</v>
      </c>
      <c r="K1" s="2" t="s">
        <v>7</v>
      </c>
      <c r="L1" s="2" t="s">
        <v>59</v>
      </c>
      <c r="M1" s="2" t="s">
        <v>8</v>
      </c>
      <c r="N1" s="2" t="s">
        <v>60</v>
      </c>
      <c r="O1" s="1" t="s">
        <v>9</v>
      </c>
      <c r="P1" s="2" t="s">
        <v>61</v>
      </c>
      <c r="Q1" s="1" t="s">
        <v>62</v>
      </c>
      <c r="R1" s="1" t="s">
        <v>63</v>
      </c>
      <c r="S1" s="1" t="s">
        <v>64</v>
      </c>
      <c r="T1" s="1" t="s">
        <v>65</v>
      </c>
      <c r="U1" s="1" t="s">
        <v>66</v>
      </c>
    </row>
    <row r="2" ht="56.25" spans="1:21">
      <c r="A2" s="1" t="s">
        <v>1262</v>
      </c>
      <c r="B2" s="1">
        <v>1</v>
      </c>
      <c r="C2" s="3" t="s">
        <v>1263</v>
      </c>
      <c r="D2" s="4" t="s">
        <v>1264</v>
      </c>
      <c r="E2" s="4"/>
      <c r="F2" s="4" t="s">
        <v>70</v>
      </c>
      <c r="G2" s="4">
        <v>36820</v>
      </c>
      <c r="H2" s="4">
        <v>8</v>
      </c>
      <c r="I2" s="4"/>
      <c r="J2" s="4"/>
      <c r="K2" s="4"/>
      <c r="L2" s="4"/>
      <c r="M2" s="4"/>
      <c r="N2" s="4"/>
      <c r="O2" s="4"/>
      <c r="P2" s="4"/>
      <c r="Q2" s="16">
        <v>45170</v>
      </c>
      <c r="R2" s="17">
        <v>45596</v>
      </c>
      <c r="S2" s="18">
        <f t="shared" ref="S2:S19" si="0">DATEDIF(Q2,R2,"m")+1</f>
        <v>14</v>
      </c>
      <c r="T2" s="33">
        <f t="shared" ref="T2:T19" si="1">(G2*H2+I2*J2+K2*L2+M2*N2+O2*P2)*S2/12</f>
        <v>343653.333333333</v>
      </c>
      <c r="U2" s="3"/>
    </row>
    <row r="3" ht="131.25" spans="1:21">
      <c r="A3" s="1" t="s">
        <v>1262</v>
      </c>
      <c r="B3" s="1">
        <v>2</v>
      </c>
      <c r="C3" s="3" t="s">
        <v>1265</v>
      </c>
      <c r="D3" s="4" t="s">
        <v>1266</v>
      </c>
      <c r="E3" s="4"/>
      <c r="F3" s="4" t="s">
        <v>70</v>
      </c>
      <c r="G3" s="4">
        <v>10513</v>
      </c>
      <c r="H3" s="4">
        <v>8</v>
      </c>
      <c r="I3" s="4"/>
      <c r="J3" s="4"/>
      <c r="K3" s="4"/>
      <c r="L3" s="4"/>
      <c r="M3" s="4">
        <v>139</v>
      </c>
      <c r="N3" s="4">
        <v>35</v>
      </c>
      <c r="O3" s="4"/>
      <c r="P3" s="4"/>
      <c r="Q3" s="16">
        <v>45170</v>
      </c>
      <c r="R3" s="17">
        <v>45596</v>
      </c>
      <c r="S3" s="18">
        <f t="shared" si="0"/>
        <v>14</v>
      </c>
      <c r="T3" s="33">
        <f t="shared" si="1"/>
        <v>103797.166666667</v>
      </c>
      <c r="U3" s="3"/>
    </row>
    <row r="4" ht="37.5" spans="1:21">
      <c r="A4" s="1" t="s">
        <v>1262</v>
      </c>
      <c r="B4" s="1">
        <v>3</v>
      </c>
      <c r="C4" s="3" t="s">
        <v>1267</v>
      </c>
      <c r="D4" s="4" t="s">
        <v>606</v>
      </c>
      <c r="E4" s="4" t="s">
        <v>880</v>
      </c>
      <c r="F4" s="4" t="s">
        <v>70</v>
      </c>
      <c r="G4" s="4">
        <v>33971</v>
      </c>
      <c r="H4" s="4">
        <v>8</v>
      </c>
      <c r="I4" s="4">
        <v>224</v>
      </c>
      <c r="J4" s="4">
        <v>378</v>
      </c>
      <c r="K4" s="4"/>
      <c r="L4" s="4"/>
      <c r="M4" s="4"/>
      <c r="N4" s="4"/>
      <c r="O4" s="4"/>
      <c r="P4" s="4"/>
      <c r="Q4" s="16">
        <v>45170</v>
      </c>
      <c r="R4" s="17">
        <v>45596</v>
      </c>
      <c r="S4" s="18">
        <f t="shared" si="0"/>
        <v>14</v>
      </c>
      <c r="T4" s="33">
        <f t="shared" si="1"/>
        <v>415846.666666667</v>
      </c>
      <c r="U4" s="3"/>
    </row>
    <row r="5" ht="37.5" spans="1:21">
      <c r="A5" s="1" t="s">
        <v>1262</v>
      </c>
      <c r="B5" s="1">
        <v>4</v>
      </c>
      <c r="C5" s="3" t="s">
        <v>1268</v>
      </c>
      <c r="D5" s="4" t="s">
        <v>1269</v>
      </c>
      <c r="E5" s="4"/>
      <c r="F5" s="4" t="s">
        <v>70</v>
      </c>
      <c r="G5" s="4">
        <v>4092</v>
      </c>
      <c r="H5" s="4">
        <v>8</v>
      </c>
      <c r="I5" s="4"/>
      <c r="J5" s="4"/>
      <c r="K5" s="4"/>
      <c r="L5" s="4"/>
      <c r="M5" s="4">
        <v>225</v>
      </c>
      <c r="N5" s="4">
        <v>35</v>
      </c>
      <c r="O5" s="4"/>
      <c r="P5" s="4"/>
      <c r="Q5" s="16">
        <v>45170</v>
      </c>
      <c r="R5" s="17">
        <v>45596</v>
      </c>
      <c r="S5" s="18">
        <f t="shared" si="0"/>
        <v>14</v>
      </c>
      <c r="T5" s="33">
        <f t="shared" si="1"/>
        <v>47379.5</v>
      </c>
      <c r="U5" s="3"/>
    </row>
    <row r="6" ht="56.25" spans="1:21">
      <c r="A6" s="1" t="s">
        <v>1262</v>
      </c>
      <c r="B6" s="1">
        <v>5</v>
      </c>
      <c r="C6" s="3" t="s">
        <v>877</v>
      </c>
      <c r="D6" s="4" t="s">
        <v>609</v>
      </c>
      <c r="E6" s="4" t="s">
        <v>1270</v>
      </c>
      <c r="F6" s="4" t="s">
        <v>70</v>
      </c>
      <c r="G6" s="4"/>
      <c r="H6" s="4"/>
      <c r="I6" s="4"/>
      <c r="J6" s="4"/>
      <c r="K6" s="4"/>
      <c r="L6" s="4"/>
      <c r="M6" s="4">
        <v>281</v>
      </c>
      <c r="N6" s="4">
        <v>35</v>
      </c>
      <c r="O6" s="4"/>
      <c r="P6" s="4"/>
      <c r="Q6" s="16">
        <v>45170</v>
      </c>
      <c r="R6" s="17">
        <v>45596</v>
      </c>
      <c r="S6" s="18">
        <f t="shared" si="0"/>
        <v>14</v>
      </c>
      <c r="T6" s="33">
        <f t="shared" si="1"/>
        <v>11474.1666666667</v>
      </c>
      <c r="U6" s="4"/>
    </row>
    <row r="7" ht="37.5" spans="1:21">
      <c r="A7" s="1" t="s">
        <v>1262</v>
      </c>
      <c r="B7" s="1">
        <v>9</v>
      </c>
      <c r="C7" s="3" t="s">
        <v>1271</v>
      </c>
      <c r="D7" s="4" t="s">
        <v>1272</v>
      </c>
      <c r="E7" s="4" t="s">
        <v>1273</v>
      </c>
      <c r="F7" s="4" t="s">
        <v>70</v>
      </c>
      <c r="G7" s="4">
        <v>3125</v>
      </c>
      <c r="H7" s="4">
        <v>8</v>
      </c>
      <c r="I7" s="4"/>
      <c r="J7" s="4"/>
      <c r="K7" s="4"/>
      <c r="L7" s="4"/>
      <c r="M7" s="4">
        <v>87</v>
      </c>
      <c r="N7" s="4">
        <v>35</v>
      </c>
      <c r="O7" s="4"/>
      <c r="P7" s="4"/>
      <c r="Q7" s="16">
        <v>45170</v>
      </c>
      <c r="R7" s="17">
        <v>45596</v>
      </c>
      <c r="S7" s="18">
        <f t="shared" si="0"/>
        <v>14</v>
      </c>
      <c r="T7" s="33">
        <f t="shared" si="1"/>
        <v>32719.1666666667</v>
      </c>
      <c r="U7" s="4"/>
    </row>
    <row r="8" ht="37.5" spans="1:21">
      <c r="A8" s="1" t="s">
        <v>1262</v>
      </c>
      <c r="B8" s="1">
        <v>12</v>
      </c>
      <c r="C8" s="3" t="s">
        <v>1274</v>
      </c>
      <c r="D8" s="4" t="s">
        <v>606</v>
      </c>
      <c r="E8" s="4" t="s">
        <v>1275</v>
      </c>
      <c r="F8" s="4" t="s">
        <v>70</v>
      </c>
      <c r="G8" s="4">
        <v>22875</v>
      </c>
      <c r="H8" s="4">
        <v>8</v>
      </c>
      <c r="I8" s="4"/>
      <c r="J8" s="4"/>
      <c r="K8" s="4"/>
      <c r="L8" s="4"/>
      <c r="M8" s="4">
        <v>722</v>
      </c>
      <c r="N8" s="4">
        <v>35</v>
      </c>
      <c r="O8" s="4"/>
      <c r="P8" s="4"/>
      <c r="Q8" s="16">
        <v>45170</v>
      </c>
      <c r="R8" s="17">
        <v>45596</v>
      </c>
      <c r="S8" s="18">
        <f t="shared" si="0"/>
        <v>14</v>
      </c>
      <c r="T8" s="33">
        <f t="shared" si="1"/>
        <v>242981.666666667</v>
      </c>
      <c r="U8" s="4"/>
    </row>
    <row r="9" ht="56.25" spans="1:21">
      <c r="A9" s="1" t="s">
        <v>1262</v>
      </c>
      <c r="B9" s="1">
        <v>13</v>
      </c>
      <c r="C9" s="3" t="s">
        <v>1276</v>
      </c>
      <c r="D9" s="4" t="s">
        <v>1277</v>
      </c>
      <c r="E9" s="4" t="s">
        <v>1278</v>
      </c>
      <c r="F9" s="4" t="s">
        <v>70</v>
      </c>
      <c r="G9" s="4">
        <v>77240</v>
      </c>
      <c r="H9" s="4">
        <v>8</v>
      </c>
      <c r="I9" s="4"/>
      <c r="J9" s="4"/>
      <c r="K9" s="4"/>
      <c r="L9" s="4"/>
      <c r="M9" s="4"/>
      <c r="N9" s="4"/>
      <c r="O9" s="4"/>
      <c r="P9" s="4"/>
      <c r="Q9" s="16">
        <v>45170</v>
      </c>
      <c r="R9" s="17">
        <v>45596</v>
      </c>
      <c r="S9" s="18">
        <f t="shared" si="0"/>
        <v>14</v>
      </c>
      <c r="T9" s="33">
        <f t="shared" si="1"/>
        <v>720906.666666667</v>
      </c>
      <c r="U9" s="4"/>
    </row>
    <row r="10" ht="112.5" spans="1:21">
      <c r="A10" s="1" t="s">
        <v>1262</v>
      </c>
      <c r="B10" s="1">
        <v>15</v>
      </c>
      <c r="C10" s="3" t="s">
        <v>1279</v>
      </c>
      <c r="D10" s="4" t="s">
        <v>1280</v>
      </c>
      <c r="E10" s="4" t="s">
        <v>1281</v>
      </c>
      <c r="F10" s="4" t="s">
        <v>70</v>
      </c>
      <c r="G10" s="4">
        <v>7800</v>
      </c>
      <c r="H10" s="4">
        <v>8</v>
      </c>
      <c r="I10" s="4"/>
      <c r="J10" s="4"/>
      <c r="K10" s="4"/>
      <c r="L10" s="4"/>
      <c r="M10" s="4"/>
      <c r="N10" s="4"/>
      <c r="O10" s="4"/>
      <c r="P10" s="4"/>
      <c r="Q10" s="16">
        <v>45170</v>
      </c>
      <c r="R10" s="17">
        <v>45596</v>
      </c>
      <c r="S10" s="18">
        <f t="shared" si="0"/>
        <v>14</v>
      </c>
      <c r="T10" s="33">
        <f t="shared" si="1"/>
        <v>72800</v>
      </c>
      <c r="U10" s="3"/>
    </row>
    <row r="11" ht="37.5" spans="1:21">
      <c r="A11" s="2" t="s">
        <v>1262</v>
      </c>
      <c r="B11" s="1">
        <v>16</v>
      </c>
      <c r="C11" s="3" t="s">
        <v>1282</v>
      </c>
      <c r="D11" s="4" t="s">
        <v>1283</v>
      </c>
      <c r="E11" s="4"/>
      <c r="F11" s="27" t="s">
        <v>74</v>
      </c>
      <c r="G11" s="4">
        <v>744</v>
      </c>
      <c r="H11" s="4">
        <v>6</v>
      </c>
      <c r="I11" s="4"/>
      <c r="J11" s="4"/>
      <c r="K11" s="4"/>
      <c r="L11" s="4"/>
      <c r="M11" s="4"/>
      <c r="N11" s="4"/>
      <c r="O11" s="4"/>
      <c r="P11" s="4"/>
      <c r="Q11" s="16">
        <v>45170</v>
      </c>
      <c r="R11" s="17">
        <v>45596</v>
      </c>
      <c r="S11" s="18">
        <f t="shared" si="0"/>
        <v>14</v>
      </c>
      <c r="T11" s="33">
        <f t="shared" si="1"/>
        <v>5208</v>
      </c>
      <c r="U11" s="34"/>
    </row>
    <row r="12" ht="37.5" spans="1:21">
      <c r="A12" s="2" t="s">
        <v>1262</v>
      </c>
      <c r="B12" s="1">
        <v>17</v>
      </c>
      <c r="C12" s="4" t="s">
        <v>1284</v>
      </c>
      <c r="D12" s="4" t="s">
        <v>1278</v>
      </c>
      <c r="E12" s="4" t="s">
        <v>1285</v>
      </c>
      <c r="F12" s="4" t="s">
        <v>70</v>
      </c>
      <c r="G12" s="4">
        <v>138800</v>
      </c>
      <c r="H12" s="4">
        <v>8</v>
      </c>
      <c r="I12" s="4"/>
      <c r="J12" s="4"/>
      <c r="K12" s="4"/>
      <c r="L12" s="4"/>
      <c r="M12" s="4">
        <v>168</v>
      </c>
      <c r="N12" s="4">
        <v>35</v>
      </c>
      <c r="O12" s="4"/>
      <c r="P12" s="4"/>
      <c r="Q12" s="16">
        <v>45170</v>
      </c>
      <c r="R12" s="17">
        <v>45596</v>
      </c>
      <c r="S12" s="18">
        <f t="shared" si="0"/>
        <v>14</v>
      </c>
      <c r="T12" s="33">
        <f t="shared" si="1"/>
        <v>1302326.66666667</v>
      </c>
      <c r="U12" s="34"/>
    </row>
    <row r="13" ht="131.25" spans="1:21">
      <c r="A13" s="2" t="s">
        <v>1262</v>
      </c>
      <c r="B13" s="1">
        <v>18</v>
      </c>
      <c r="C13" s="4" t="s">
        <v>1286</v>
      </c>
      <c r="D13" s="28" t="s">
        <v>1287</v>
      </c>
      <c r="E13" s="28"/>
      <c r="F13" s="4" t="s">
        <v>70</v>
      </c>
      <c r="G13" s="4">
        <f>5.27*10000</f>
        <v>52700</v>
      </c>
      <c r="H13" s="4">
        <v>8</v>
      </c>
      <c r="I13" s="4">
        <v>117</v>
      </c>
      <c r="J13" s="4">
        <v>378</v>
      </c>
      <c r="K13" s="4"/>
      <c r="L13" s="4"/>
      <c r="M13" s="4"/>
      <c r="N13" s="4"/>
      <c r="O13" s="4">
        <v>2</v>
      </c>
      <c r="P13" s="4">
        <v>60000</v>
      </c>
      <c r="Q13" s="16">
        <v>44866</v>
      </c>
      <c r="R13" s="17">
        <v>45596</v>
      </c>
      <c r="S13" s="18">
        <f t="shared" si="0"/>
        <v>24</v>
      </c>
      <c r="T13" s="33">
        <f t="shared" si="1"/>
        <v>1171652</v>
      </c>
      <c r="U13" s="34" t="s">
        <v>1288</v>
      </c>
    </row>
    <row r="14" ht="37.5" spans="1:21">
      <c r="A14" s="5" t="s">
        <v>1262</v>
      </c>
      <c r="B14" s="1">
        <v>22</v>
      </c>
      <c r="C14" s="6" t="s">
        <v>1289</v>
      </c>
      <c r="D14" s="6" t="s">
        <v>880</v>
      </c>
      <c r="E14" s="6" t="s">
        <v>1275</v>
      </c>
      <c r="F14" s="4" t="s">
        <v>70</v>
      </c>
      <c r="G14" s="7"/>
      <c r="H14" s="7"/>
      <c r="I14" s="7"/>
      <c r="J14" s="7"/>
      <c r="K14" s="7"/>
      <c r="L14" s="7"/>
      <c r="M14" s="7">
        <v>364</v>
      </c>
      <c r="N14" s="4">
        <v>35</v>
      </c>
      <c r="O14" s="7"/>
      <c r="P14" s="7"/>
      <c r="Q14" s="16">
        <v>45170</v>
      </c>
      <c r="R14" s="17">
        <v>45596</v>
      </c>
      <c r="S14" s="18">
        <f t="shared" si="0"/>
        <v>14</v>
      </c>
      <c r="T14" s="33">
        <f t="shared" si="1"/>
        <v>14863.3333333333</v>
      </c>
      <c r="U14" s="21"/>
    </row>
    <row r="15" ht="75" spans="1:21">
      <c r="A15" s="5" t="s">
        <v>1262</v>
      </c>
      <c r="B15" s="1">
        <v>23</v>
      </c>
      <c r="C15" s="6" t="s">
        <v>1290</v>
      </c>
      <c r="D15" s="6" t="s">
        <v>1284</v>
      </c>
      <c r="E15" s="6" t="s">
        <v>606</v>
      </c>
      <c r="F15" s="4" t="s">
        <v>70</v>
      </c>
      <c r="G15" s="7">
        <v>37311</v>
      </c>
      <c r="H15" s="7">
        <v>8</v>
      </c>
      <c r="I15" s="7">
        <v>57</v>
      </c>
      <c r="J15" s="4">
        <v>378</v>
      </c>
      <c r="K15" s="7"/>
      <c r="L15" s="7"/>
      <c r="M15" s="7">
        <v>590</v>
      </c>
      <c r="N15" s="4">
        <v>35</v>
      </c>
      <c r="O15" s="7"/>
      <c r="P15" s="7"/>
      <c r="Q15" s="16">
        <v>45170</v>
      </c>
      <c r="R15" s="17">
        <v>45596</v>
      </c>
      <c r="S15" s="18">
        <f t="shared" si="0"/>
        <v>14</v>
      </c>
      <c r="T15" s="33">
        <f t="shared" si="1"/>
        <v>397464.666666667</v>
      </c>
      <c r="U15" s="20"/>
    </row>
    <row r="16" ht="206.25" spans="1:21">
      <c r="A16" s="5" t="s">
        <v>1262</v>
      </c>
      <c r="B16" s="1">
        <v>25</v>
      </c>
      <c r="C16" s="7" t="s">
        <v>1291</v>
      </c>
      <c r="D16" s="7" t="s">
        <v>1292</v>
      </c>
      <c r="E16" s="7"/>
      <c r="F16" s="4" t="s">
        <v>70</v>
      </c>
      <c r="G16" s="7">
        <v>6200</v>
      </c>
      <c r="H16" s="7">
        <v>8</v>
      </c>
      <c r="I16" s="7"/>
      <c r="J16" s="7"/>
      <c r="K16" s="7"/>
      <c r="L16" s="7"/>
      <c r="M16" s="7"/>
      <c r="N16" s="7"/>
      <c r="O16" s="7"/>
      <c r="P16" s="7"/>
      <c r="Q16" s="16">
        <v>45170</v>
      </c>
      <c r="R16" s="17">
        <v>45596</v>
      </c>
      <c r="S16" s="18">
        <f t="shared" si="0"/>
        <v>14</v>
      </c>
      <c r="T16" s="33">
        <f t="shared" si="1"/>
        <v>57866.6666666667</v>
      </c>
      <c r="U16" s="20"/>
    </row>
    <row r="17" ht="56.25" spans="1:21">
      <c r="A17" s="5" t="s">
        <v>1262</v>
      </c>
      <c r="B17" s="1">
        <v>26</v>
      </c>
      <c r="C17" s="6" t="s">
        <v>1293</v>
      </c>
      <c r="D17" s="6" t="s">
        <v>1294</v>
      </c>
      <c r="E17" s="6"/>
      <c r="F17" s="6" t="s">
        <v>70</v>
      </c>
      <c r="G17" s="6">
        <v>5309.87</v>
      </c>
      <c r="H17" s="6">
        <v>8</v>
      </c>
      <c r="I17" s="6"/>
      <c r="J17" s="6"/>
      <c r="K17" s="6"/>
      <c r="L17" s="6"/>
      <c r="M17" s="6"/>
      <c r="N17" s="6"/>
      <c r="O17" s="6"/>
      <c r="P17" s="6"/>
      <c r="Q17" s="16">
        <v>45170</v>
      </c>
      <c r="R17" s="17">
        <v>45596</v>
      </c>
      <c r="S17" s="18">
        <f t="shared" si="0"/>
        <v>14</v>
      </c>
      <c r="T17" s="33">
        <f t="shared" si="1"/>
        <v>49558.7866666667</v>
      </c>
      <c r="U17" s="6"/>
    </row>
    <row r="18" ht="56.25" spans="1:21">
      <c r="A18" s="5" t="s">
        <v>1262</v>
      </c>
      <c r="B18" s="1">
        <v>27</v>
      </c>
      <c r="C18" s="6" t="s">
        <v>1295</v>
      </c>
      <c r="D18" s="6" t="s">
        <v>1296</v>
      </c>
      <c r="E18" s="6"/>
      <c r="F18" s="6" t="s">
        <v>70</v>
      </c>
      <c r="G18" s="6">
        <v>8009.16</v>
      </c>
      <c r="H18" s="6">
        <v>8</v>
      </c>
      <c r="I18" s="6"/>
      <c r="J18" s="6"/>
      <c r="K18" s="6"/>
      <c r="L18" s="6"/>
      <c r="M18" s="6"/>
      <c r="N18" s="6"/>
      <c r="O18" s="6"/>
      <c r="P18" s="6"/>
      <c r="Q18" s="16">
        <v>45170</v>
      </c>
      <c r="R18" s="17">
        <v>45596</v>
      </c>
      <c r="S18" s="18">
        <f t="shared" si="0"/>
        <v>14</v>
      </c>
      <c r="T18" s="33">
        <f t="shared" si="1"/>
        <v>74752.16</v>
      </c>
      <c r="U18" s="6"/>
    </row>
    <row r="19" ht="75" spans="1:21">
      <c r="A19" s="5" t="s">
        <v>1262</v>
      </c>
      <c r="B19" s="29">
        <v>28</v>
      </c>
      <c r="C19" s="8" t="s">
        <v>181</v>
      </c>
      <c r="D19" s="9"/>
      <c r="E19" s="10"/>
      <c r="F19" s="11" t="s">
        <v>70</v>
      </c>
      <c r="G19" s="12">
        <v>50000</v>
      </c>
      <c r="H19" s="12">
        <v>8</v>
      </c>
      <c r="I19" s="12"/>
      <c r="J19" s="12"/>
      <c r="K19" s="12"/>
      <c r="L19" s="12"/>
      <c r="M19" s="12"/>
      <c r="N19" s="12"/>
      <c r="O19" s="12"/>
      <c r="P19" s="12"/>
      <c r="Q19" s="17">
        <v>44866</v>
      </c>
      <c r="R19" s="17">
        <v>45596</v>
      </c>
      <c r="S19" s="22">
        <f t="shared" si="0"/>
        <v>24</v>
      </c>
      <c r="T19" s="23">
        <f t="shared" si="1"/>
        <v>800000</v>
      </c>
      <c r="U19" s="22" t="s">
        <v>182</v>
      </c>
    </row>
    <row r="20" ht="18.75" spans="1:21">
      <c r="A20" s="30" t="s">
        <v>51</v>
      </c>
      <c r="B20" s="31"/>
      <c r="C20" s="31"/>
      <c r="D20" s="31"/>
      <c r="E20" s="31"/>
      <c r="F20" s="32"/>
      <c r="G20" s="4">
        <f>SUM(G2:G19)</f>
        <v>495510.03</v>
      </c>
      <c r="H20" s="4"/>
      <c r="I20" s="4">
        <f t="shared" ref="G20:K20" si="2">SUM(I2:I18)</f>
        <v>398</v>
      </c>
      <c r="J20" s="4"/>
      <c r="K20" s="4">
        <f t="shared" si="2"/>
        <v>0</v>
      </c>
      <c r="L20" s="4"/>
      <c r="M20" s="4">
        <f>SUM(M2:M18)</f>
        <v>2576</v>
      </c>
      <c r="N20" s="4"/>
      <c r="O20" s="4">
        <f>SUM(O2:O18)</f>
        <v>2</v>
      </c>
      <c r="P20" s="4"/>
      <c r="Q20" s="16"/>
      <c r="R20" s="16"/>
      <c r="S20" s="18"/>
      <c r="T20" s="35">
        <f>SUM(T2:T19)</f>
        <v>5865250.61333333</v>
      </c>
      <c r="U20" s="20"/>
    </row>
  </sheetData>
  <mergeCells count="10">
    <mergeCell ref="D2:E2"/>
    <mergeCell ref="D3:E3"/>
    <mergeCell ref="D5:E5"/>
    <mergeCell ref="D11:E11"/>
    <mergeCell ref="D13:E13"/>
    <mergeCell ref="D16:E16"/>
    <mergeCell ref="D17:E17"/>
    <mergeCell ref="D18:E18"/>
    <mergeCell ref="D19:E19"/>
    <mergeCell ref="A20:E20"/>
  </mergeCells>
  <pageMargins left="0.75" right="0.75" top="1" bottom="1" header="0.5" footer="0.5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zoomScale="70" zoomScaleNormal="70" topLeftCell="A2" workbookViewId="0">
      <selection activeCell="T36" sqref="T36"/>
    </sheetView>
  </sheetViews>
  <sheetFormatPr defaultColWidth="9" defaultRowHeight="13.5"/>
  <cols>
    <col min="7" max="7" width="9.88333333333333"/>
    <col min="17" max="17" width="14.1083333333333"/>
    <col min="18" max="18" width="15.6666666666667"/>
    <col min="20" max="20" width="17.1333333333333" customWidth="1"/>
  </cols>
  <sheetData>
    <row r="1" ht="93.75" spans="1:21">
      <c r="A1" s="1" t="s">
        <v>3</v>
      </c>
      <c r="B1" s="1" t="s">
        <v>1</v>
      </c>
      <c r="C1" s="2" t="s">
        <v>53</v>
      </c>
      <c r="D1" s="2" t="s">
        <v>54</v>
      </c>
      <c r="E1" s="2" t="s">
        <v>55</v>
      </c>
      <c r="F1" s="2" t="s">
        <v>56</v>
      </c>
      <c r="G1" s="2" t="s">
        <v>4</v>
      </c>
      <c r="H1" s="2" t="s">
        <v>57</v>
      </c>
      <c r="I1" s="2" t="s">
        <v>6</v>
      </c>
      <c r="J1" s="2" t="s">
        <v>58</v>
      </c>
      <c r="K1" s="2" t="s">
        <v>7</v>
      </c>
      <c r="L1" s="2" t="s">
        <v>59</v>
      </c>
      <c r="M1" s="2" t="s">
        <v>8</v>
      </c>
      <c r="N1" s="2" t="s">
        <v>60</v>
      </c>
      <c r="O1" s="1" t="s">
        <v>9</v>
      </c>
      <c r="P1" s="2" t="s">
        <v>61</v>
      </c>
      <c r="Q1" s="1" t="s">
        <v>62</v>
      </c>
      <c r="R1" s="1" t="s">
        <v>63</v>
      </c>
      <c r="S1" s="1" t="s">
        <v>64</v>
      </c>
      <c r="T1" s="1" t="s">
        <v>65</v>
      </c>
      <c r="U1" s="1" t="s">
        <v>66</v>
      </c>
    </row>
    <row r="2" ht="37.5" spans="1:21">
      <c r="A2" s="1" t="s">
        <v>1262</v>
      </c>
      <c r="B2" s="1">
        <v>6</v>
      </c>
      <c r="C2" s="3" t="s">
        <v>1297</v>
      </c>
      <c r="D2" s="4" t="s">
        <v>1274</v>
      </c>
      <c r="E2" s="4" t="s">
        <v>1285</v>
      </c>
      <c r="F2" s="4" t="s">
        <v>70</v>
      </c>
      <c r="G2" s="4">
        <v>6065</v>
      </c>
      <c r="H2" s="4">
        <v>8</v>
      </c>
      <c r="I2" s="4"/>
      <c r="J2" s="4"/>
      <c r="K2" s="4"/>
      <c r="L2" s="4"/>
      <c r="M2" s="4">
        <v>671</v>
      </c>
      <c r="N2" s="4">
        <v>35</v>
      </c>
      <c r="O2" s="4"/>
      <c r="P2" s="4"/>
      <c r="Q2" s="16">
        <v>45170</v>
      </c>
      <c r="R2" s="17">
        <v>45596</v>
      </c>
      <c r="S2" s="18">
        <f t="shared" ref="S2:S12" si="0">DATEDIF(Q2,R2,"m")+1</f>
        <v>14</v>
      </c>
      <c r="T2" s="19">
        <f t="shared" ref="T2:T12" si="1">(G2*H2+I2*J2+K2*L2+M2*N2+O2*P2)*S2/12</f>
        <v>84005.8333333333</v>
      </c>
      <c r="U2" s="4"/>
    </row>
    <row r="3" ht="37.5" spans="1:21">
      <c r="A3" s="1" t="s">
        <v>1262</v>
      </c>
      <c r="B3" s="1">
        <v>7</v>
      </c>
      <c r="C3" s="3" t="s">
        <v>880</v>
      </c>
      <c r="D3" s="4" t="s">
        <v>1274</v>
      </c>
      <c r="E3" s="4" t="s">
        <v>1285</v>
      </c>
      <c r="F3" s="4" t="s">
        <v>70</v>
      </c>
      <c r="G3" s="4">
        <v>7200</v>
      </c>
      <c r="H3" s="4">
        <v>8</v>
      </c>
      <c r="I3" s="4"/>
      <c r="J3" s="4"/>
      <c r="K3" s="4"/>
      <c r="L3" s="4"/>
      <c r="M3" s="4">
        <v>975</v>
      </c>
      <c r="N3" s="4">
        <v>35</v>
      </c>
      <c r="O3" s="4"/>
      <c r="P3" s="4"/>
      <c r="Q3" s="16">
        <v>45170</v>
      </c>
      <c r="R3" s="17">
        <v>45596</v>
      </c>
      <c r="S3" s="18">
        <f t="shared" si="0"/>
        <v>14</v>
      </c>
      <c r="T3" s="19">
        <f t="shared" si="1"/>
        <v>107012.5</v>
      </c>
      <c r="U3" s="4"/>
    </row>
    <row r="4" ht="37.5" spans="1:21">
      <c r="A4" s="1" t="s">
        <v>1262</v>
      </c>
      <c r="B4" s="1">
        <v>8</v>
      </c>
      <c r="C4" s="3" t="s">
        <v>1298</v>
      </c>
      <c r="D4" s="4" t="s">
        <v>606</v>
      </c>
      <c r="E4" s="4" t="s">
        <v>880</v>
      </c>
      <c r="F4" s="4" t="s">
        <v>70</v>
      </c>
      <c r="G4" s="4"/>
      <c r="H4" s="4"/>
      <c r="I4" s="4"/>
      <c r="J4" s="4"/>
      <c r="K4" s="4"/>
      <c r="L4" s="4"/>
      <c r="M4" s="4">
        <v>256</v>
      </c>
      <c r="N4" s="4">
        <v>35</v>
      </c>
      <c r="O4" s="4"/>
      <c r="P4" s="4"/>
      <c r="Q4" s="16">
        <v>45170</v>
      </c>
      <c r="R4" s="17">
        <v>45596</v>
      </c>
      <c r="S4" s="18">
        <f t="shared" si="0"/>
        <v>14</v>
      </c>
      <c r="T4" s="19">
        <f t="shared" si="1"/>
        <v>10453.3333333333</v>
      </c>
      <c r="U4" s="4"/>
    </row>
    <row r="5" ht="37.5" spans="1:21">
      <c r="A5" s="1" t="s">
        <v>1262</v>
      </c>
      <c r="B5" s="1">
        <v>10</v>
      </c>
      <c r="C5" s="3" t="s">
        <v>1299</v>
      </c>
      <c r="D5" s="4" t="s">
        <v>1278</v>
      </c>
      <c r="E5" s="4" t="s">
        <v>1300</v>
      </c>
      <c r="F5" s="4" t="s">
        <v>70</v>
      </c>
      <c r="G5" s="4"/>
      <c r="H5" s="4"/>
      <c r="I5" s="4"/>
      <c r="J5" s="4"/>
      <c r="K5" s="4"/>
      <c r="L5" s="4"/>
      <c r="M5" s="4">
        <v>484</v>
      </c>
      <c r="N5" s="4">
        <v>35</v>
      </c>
      <c r="O5" s="4"/>
      <c r="P5" s="4"/>
      <c r="Q5" s="16">
        <v>45170</v>
      </c>
      <c r="R5" s="17">
        <v>45596</v>
      </c>
      <c r="S5" s="18">
        <f t="shared" si="0"/>
        <v>14</v>
      </c>
      <c r="T5" s="19">
        <f t="shared" si="1"/>
        <v>19763.3333333333</v>
      </c>
      <c r="U5" s="4"/>
    </row>
    <row r="6" ht="37.5" spans="1:21">
      <c r="A6" s="1" t="s">
        <v>1262</v>
      </c>
      <c r="B6" s="1">
        <v>11</v>
      </c>
      <c r="C6" s="3" t="s">
        <v>1301</v>
      </c>
      <c r="D6" s="4" t="s">
        <v>1302</v>
      </c>
      <c r="E6" s="4"/>
      <c r="F6" s="4" t="s">
        <v>70</v>
      </c>
      <c r="G6" s="4"/>
      <c r="H6" s="4"/>
      <c r="I6" s="4"/>
      <c r="J6" s="4"/>
      <c r="K6" s="4"/>
      <c r="L6" s="4"/>
      <c r="M6" s="4">
        <v>129</v>
      </c>
      <c r="N6" s="4">
        <v>35</v>
      </c>
      <c r="O6" s="4"/>
      <c r="P6" s="4"/>
      <c r="Q6" s="16">
        <v>45170</v>
      </c>
      <c r="R6" s="17">
        <v>45596</v>
      </c>
      <c r="S6" s="18">
        <f t="shared" si="0"/>
        <v>14</v>
      </c>
      <c r="T6" s="19">
        <f t="shared" si="1"/>
        <v>5267.5</v>
      </c>
      <c r="U6" s="4"/>
    </row>
    <row r="7" ht="37.5" spans="1:21">
      <c r="A7" s="1" t="s">
        <v>1262</v>
      </c>
      <c r="B7" s="1">
        <v>14</v>
      </c>
      <c r="C7" s="3" t="s">
        <v>1303</v>
      </c>
      <c r="D7" s="4" t="s">
        <v>1304</v>
      </c>
      <c r="E7" s="4" t="s">
        <v>1305</v>
      </c>
      <c r="F7" s="4" t="s">
        <v>70</v>
      </c>
      <c r="G7" s="4">
        <v>760</v>
      </c>
      <c r="H7" s="4">
        <v>8</v>
      </c>
      <c r="I7" s="4"/>
      <c r="J7" s="4"/>
      <c r="K7" s="4"/>
      <c r="L7" s="4"/>
      <c r="M7" s="4">
        <v>146</v>
      </c>
      <c r="N7" s="4">
        <v>35</v>
      </c>
      <c r="O7" s="4"/>
      <c r="P7" s="4"/>
      <c r="Q7" s="16">
        <v>45170</v>
      </c>
      <c r="R7" s="17">
        <v>45596</v>
      </c>
      <c r="S7" s="18">
        <f t="shared" si="0"/>
        <v>14</v>
      </c>
      <c r="T7" s="19">
        <f t="shared" si="1"/>
        <v>13055</v>
      </c>
      <c r="U7" s="4"/>
    </row>
    <row r="8" ht="75" spans="1:21">
      <c r="A8" s="2" t="s">
        <v>1262</v>
      </c>
      <c r="B8" s="1">
        <v>19</v>
      </c>
      <c r="C8" s="4" t="s">
        <v>1306</v>
      </c>
      <c r="D8" s="4" t="s">
        <v>1307</v>
      </c>
      <c r="E8" s="4" t="s">
        <v>1308</v>
      </c>
      <c r="F8" s="4" t="s">
        <v>70</v>
      </c>
      <c r="G8" s="4">
        <f>31.94*10000</f>
        <v>319400</v>
      </c>
      <c r="H8" s="4">
        <v>8</v>
      </c>
      <c r="I8" s="4"/>
      <c r="J8" s="4"/>
      <c r="K8" s="4"/>
      <c r="L8" s="4"/>
      <c r="M8" s="4"/>
      <c r="N8" s="4"/>
      <c r="O8" s="4"/>
      <c r="P8" s="4"/>
      <c r="Q8" s="16">
        <v>44896</v>
      </c>
      <c r="R8" s="17">
        <v>45596</v>
      </c>
      <c r="S8" s="18">
        <f t="shared" si="0"/>
        <v>23</v>
      </c>
      <c r="T8" s="19">
        <f t="shared" si="1"/>
        <v>4897466.66666667</v>
      </c>
      <c r="U8" s="20"/>
    </row>
    <row r="9" ht="37.5" spans="1:21">
      <c r="A9" s="2" t="s">
        <v>1262</v>
      </c>
      <c r="B9" s="1">
        <v>20</v>
      </c>
      <c r="C9" s="4" t="s">
        <v>1309</v>
      </c>
      <c r="D9" s="4" t="s">
        <v>1310</v>
      </c>
      <c r="E9" s="4"/>
      <c r="F9" s="4" t="s">
        <v>70</v>
      </c>
      <c r="G9" s="4">
        <v>78800</v>
      </c>
      <c r="H9" s="4">
        <v>8</v>
      </c>
      <c r="I9" s="4">
        <v>633</v>
      </c>
      <c r="J9" s="4">
        <v>378</v>
      </c>
      <c r="K9" s="4"/>
      <c r="L9" s="4"/>
      <c r="M9" s="4">
        <v>1644</v>
      </c>
      <c r="N9" s="4">
        <v>35</v>
      </c>
      <c r="O9" s="4"/>
      <c r="P9" s="1"/>
      <c r="Q9" s="16">
        <v>45170</v>
      </c>
      <c r="R9" s="17">
        <v>45596</v>
      </c>
      <c r="S9" s="18">
        <f t="shared" si="0"/>
        <v>14</v>
      </c>
      <c r="T9" s="19">
        <f t="shared" si="1"/>
        <v>1081749.66666667</v>
      </c>
      <c r="U9" s="20"/>
    </row>
    <row r="10" ht="37.5" spans="1:21">
      <c r="A10" s="5" t="s">
        <v>1262</v>
      </c>
      <c r="B10" s="1">
        <v>21</v>
      </c>
      <c r="C10" s="6" t="s">
        <v>1311</v>
      </c>
      <c r="D10" s="6" t="s">
        <v>1285</v>
      </c>
      <c r="E10" s="6" t="s">
        <v>640</v>
      </c>
      <c r="F10" s="4" t="s">
        <v>70</v>
      </c>
      <c r="G10" s="7">
        <v>10000</v>
      </c>
      <c r="H10" s="7">
        <v>8</v>
      </c>
      <c r="I10" s="7"/>
      <c r="J10" s="7"/>
      <c r="K10" s="7"/>
      <c r="L10" s="7"/>
      <c r="M10" s="7">
        <v>426</v>
      </c>
      <c r="N10" s="4">
        <v>35</v>
      </c>
      <c r="O10" s="7"/>
      <c r="P10" s="7"/>
      <c r="Q10" s="16">
        <v>45170</v>
      </c>
      <c r="R10" s="17">
        <v>45596</v>
      </c>
      <c r="S10" s="18">
        <f t="shared" si="0"/>
        <v>14</v>
      </c>
      <c r="T10" s="19">
        <f t="shared" si="1"/>
        <v>110728.333333333</v>
      </c>
      <c r="U10" s="21"/>
    </row>
    <row r="11" ht="37.5" spans="1:21">
      <c r="A11" s="5" t="s">
        <v>1262</v>
      </c>
      <c r="B11" s="1">
        <v>24</v>
      </c>
      <c r="C11" s="6" t="s">
        <v>1305</v>
      </c>
      <c r="D11" s="6" t="s">
        <v>1312</v>
      </c>
      <c r="E11" s="6" t="s">
        <v>1297</v>
      </c>
      <c r="F11" s="4" t="s">
        <v>74</v>
      </c>
      <c r="G11" s="6">
        <v>200</v>
      </c>
      <c r="H11" s="6">
        <v>6</v>
      </c>
      <c r="I11" s="6"/>
      <c r="J11" s="6"/>
      <c r="K11" s="6"/>
      <c r="L11" s="6"/>
      <c r="M11" s="6"/>
      <c r="N11" s="6"/>
      <c r="O11" s="6"/>
      <c r="P11" s="6"/>
      <c r="Q11" s="16">
        <v>44866</v>
      </c>
      <c r="R11" s="17">
        <v>45596</v>
      </c>
      <c r="S11" s="18">
        <f t="shared" si="0"/>
        <v>24</v>
      </c>
      <c r="T11" s="19">
        <f t="shared" si="1"/>
        <v>2400</v>
      </c>
      <c r="U11" s="21"/>
    </row>
    <row r="12" ht="131.25" spans="1:21">
      <c r="A12" s="5" t="s">
        <v>1262</v>
      </c>
      <c r="B12" s="1">
        <v>25</v>
      </c>
      <c r="C12" s="8" t="s">
        <v>181</v>
      </c>
      <c r="D12" s="9"/>
      <c r="E12" s="10"/>
      <c r="F12" s="11" t="s">
        <v>70</v>
      </c>
      <c r="G12" s="12">
        <v>50000</v>
      </c>
      <c r="H12" s="12">
        <v>8</v>
      </c>
      <c r="I12" s="12"/>
      <c r="J12" s="12"/>
      <c r="K12" s="12"/>
      <c r="L12" s="12"/>
      <c r="M12" s="12"/>
      <c r="N12" s="12"/>
      <c r="O12" s="12"/>
      <c r="P12" s="12"/>
      <c r="Q12" s="17">
        <v>44866</v>
      </c>
      <c r="R12" s="17">
        <v>45596</v>
      </c>
      <c r="S12" s="22">
        <f t="shared" si="0"/>
        <v>24</v>
      </c>
      <c r="T12" s="23">
        <f t="shared" si="1"/>
        <v>800000</v>
      </c>
      <c r="U12" s="21" t="s">
        <v>182</v>
      </c>
    </row>
    <row r="13" ht="18.75" spans="1:21">
      <c r="A13" s="13" t="s">
        <v>51</v>
      </c>
      <c r="B13" s="14"/>
      <c r="C13" s="14"/>
      <c r="D13" s="14"/>
      <c r="E13" s="15"/>
      <c r="F13" s="5"/>
      <c r="G13" s="5">
        <f>SUM(G2:G12)</f>
        <v>472425</v>
      </c>
      <c r="H13" s="5"/>
      <c r="I13" s="5">
        <f t="shared" ref="G13:K13" si="2">SUM(I2:I11)</f>
        <v>633</v>
      </c>
      <c r="J13" s="5"/>
      <c r="K13" s="5">
        <f t="shared" si="2"/>
        <v>0</v>
      </c>
      <c r="L13" s="5"/>
      <c r="M13" s="5">
        <f>SUM(M2:M11)</f>
        <v>4731</v>
      </c>
      <c r="N13" s="5"/>
      <c r="O13" s="5">
        <f>SUM(O2:O11)</f>
        <v>0</v>
      </c>
      <c r="P13" s="5"/>
      <c r="Q13" s="24"/>
      <c r="R13" s="24"/>
      <c r="S13" s="25"/>
      <c r="T13" s="26">
        <f>SUM(T2:T12)</f>
        <v>7131902.16666667</v>
      </c>
      <c r="U13" s="6"/>
    </row>
  </sheetData>
  <mergeCells count="4">
    <mergeCell ref="D6:E6"/>
    <mergeCell ref="D9:E9"/>
    <mergeCell ref="D12:E12"/>
    <mergeCell ref="A13:E1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0"/>
  <sheetViews>
    <sheetView zoomScale="70" zoomScaleNormal="70" workbookViewId="0">
      <pane xSplit="3" ySplit="1" topLeftCell="J22" activePane="bottomRight" state="frozen"/>
      <selection/>
      <selection pane="topRight"/>
      <selection pane="bottomLeft"/>
      <selection pane="bottomRight" activeCell="U39" sqref="U39"/>
    </sheetView>
  </sheetViews>
  <sheetFormatPr defaultColWidth="16.3833333333333" defaultRowHeight="18.75"/>
  <cols>
    <col min="1" max="1" width="14.25" style="118" customWidth="1"/>
    <col min="2" max="2" width="5.13333333333333" style="118" customWidth="1"/>
    <col min="3" max="3" width="36.8833333333333" style="120" customWidth="1"/>
    <col min="4" max="4" width="22.75" style="120" customWidth="1"/>
    <col min="5" max="5" width="19.5" style="120" customWidth="1"/>
    <col min="6" max="6" width="11.3833333333333" style="120" customWidth="1"/>
    <col min="7" max="8" width="13.25" style="120" customWidth="1"/>
    <col min="9" max="12" width="13.6333333333333" style="120" customWidth="1"/>
    <col min="13" max="16" width="12.8833333333333" style="120" customWidth="1"/>
    <col min="17" max="18" width="15.8833333333333" style="120" customWidth="1"/>
    <col min="19" max="20" width="15.25" style="120" customWidth="1"/>
    <col min="21" max="21" width="13.25" style="120" customWidth="1"/>
    <col min="22" max="22" width="36.0666666666667" style="120" customWidth="1"/>
    <col min="23" max="16384" width="16.3833333333333" style="120"/>
  </cols>
  <sheetData>
    <row r="1" s="118" customFormat="1" ht="75" spans="1:21">
      <c r="A1" s="39" t="s">
        <v>3</v>
      </c>
      <c r="B1" s="39" t="s">
        <v>1</v>
      </c>
      <c r="C1" s="40" t="s">
        <v>53</v>
      </c>
      <c r="D1" s="40" t="s">
        <v>54</v>
      </c>
      <c r="E1" s="40" t="s">
        <v>55</v>
      </c>
      <c r="F1" s="40" t="s">
        <v>56</v>
      </c>
      <c r="G1" s="40" t="s">
        <v>4</v>
      </c>
      <c r="H1" s="40" t="s">
        <v>57</v>
      </c>
      <c r="I1" s="40" t="s">
        <v>6</v>
      </c>
      <c r="J1" s="40" t="s">
        <v>58</v>
      </c>
      <c r="K1" s="40" t="s">
        <v>7</v>
      </c>
      <c r="L1" s="40" t="s">
        <v>59</v>
      </c>
      <c r="M1" s="40" t="s">
        <v>8</v>
      </c>
      <c r="N1" s="40" t="s">
        <v>60</v>
      </c>
      <c r="O1" s="39" t="s">
        <v>9</v>
      </c>
      <c r="P1" s="40" t="s">
        <v>61</v>
      </c>
      <c r="Q1" s="39" t="s">
        <v>62</v>
      </c>
      <c r="R1" s="39" t="s">
        <v>63</v>
      </c>
      <c r="S1" s="39" t="s">
        <v>64</v>
      </c>
      <c r="T1" s="39" t="s">
        <v>65</v>
      </c>
      <c r="U1" s="39" t="s">
        <v>66</v>
      </c>
    </row>
    <row r="2" spans="1:21">
      <c r="A2" s="39" t="s">
        <v>17</v>
      </c>
      <c r="B2" s="39">
        <v>1</v>
      </c>
      <c r="C2" s="42" t="s">
        <v>184</v>
      </c>
      <c r="D2" s="123" t="s">
        <v>185</v>
      </c>
      <c r="E2" s="124"/>
      <c r="F2" s="42" t="s">
        <v>70</v>
      </c>
      <c r="G2" s="42"/>
      <c r="H2" s="42"/>
      <c r="I2" s="42"/>
      <c r="J2" s="42"/>
      <c r="K2" s="42"/>
      <c r="L2" s="42"/>
      <c r="M2" s="42"/>
      <c r="N2" s="42"/>
      <c r="O2" s="42"/>
      <c r="P2" s="4"/>
      <c r="Q2" s="16">
        <v>45170</v>
      </c>
      <c r="R2" s="16">
        <v>45596</v>
      </c>
      <c r="S2" s="18">
        <f t="shared" ref="S2:S39" si="0">DATEDIF(Q2,R2,"m")+1</f>
        <v>14</v>
      </c>
      <c r="T2" s="53">
        <f t="shared" ref="T2:T39" si="1">(G2*H2+I2*J2+K2*L2+M2*N2+O2*P2)*S2/12</f>
        <v>0</v>
      </c>
      <c r="U2" s="42"/>
    </row>
    <row r="3" spans="1:21">
      <c r="A3" s="39" t="s">
        <v>17</v>
      </c>
      <c r="B3" s="39">
        <v>2</v>
      </c>
      <c r="C3" s="42" t="s">
        <v>184</v>
      </c>
      <c r="D3" s="41" t="s">
        <v>186</v>
      </c>
      <c r="E3" s="42" t="s">
        <v>187</v>
      </c>
      <c r="F3" s="42" t="s">
        <v>70</v>
      </c>
      <c r="G3" s="42"/>
      <c r="H3" s="42"/>
      <c r="I3" s="42"/>
      <c r="J3" s="42"/>
      <c r="K3" s="42"/>
      <c r="L3" s="42"/>
      <c r="M3" s="42"/>
      <c r="N3" s="42"/>
      <c r="O3" s="42"/>
      <c r="P3" s="4"/>
      <c r="Q3" s="16">
        <v>45170</v>
      </c>
      <c r="R3" s="16">
        <v>45596</v>
      </c>
      <c r="S3" s="18">
        <f t="shared" si="0"/>
        <v>14</v>
      </c>
      <c r="T3" s="53">
        <f t="shared" si="1"/>
        <v>0</v>
      </c>
      <c r="U3" s="42"/>
    </row>
    <row r="4" spans="1:21">
      <c r="A4" s="39" t="s">
        <v>17</v>
      </c>
      <c r="B4" s="39">
        <v>3</v>
      </c>
      <c r="C4" s="42" t="s">
        <v>184</v>
      </c>
      <c r="D4" s="123" t="s">
        <v>188</v>
      </c>
      <c r="E4" s="124"/>
      <c r="F4" s="42" t="s">
        <v>70</v>
      </c>
      <c r="G4" s="42"/>
      <c r="H4" s="42"/>
      <c r="I4" s="42"/>
      <c r="J4" s="42"/>
      <c r="K4" s="42"/>
      <c r="L4" s="42"/>
      <c r="M4" s="42">
        <v>288</v>
      </c>
      <c r="N4" s="42">
        <v>35</v>
      </c>
      <c r="O4" s="42"/>
      <c r="P4" s="4"/>
      <c r="Q4" s="16">
        <v>45170</v>
      </c>
      <c r="R4" s="16">
        <v>45596</v>
      </c>
      <c r="S4" s="18">
        <f t="shared" si="0"/>
        <v>14</v>
      </c>
      <c r="T4" s="53">
        <f t="shared" si="1"/>
        <v>11760</v>
      </c>
      <c r="U4" s="42"/>
    </row>
    <row r="5" spans="1:21">
      <c r="A5" s="39" t="s">
        <v>17</v>
      </c>
      <c r="B5" s="39">
        <v>4</v>
      </c>
      <c r="C5" s="41" t="s">
        <v>189</v>
      </c>
      <c r="D5" s="42" t="s">
        <v>143</v>
      </c>
      <c r="E5" s="42" t="s">
        <v>190</v>
      </c>
      <c r="F5" s="42" t="s">
        <v>74</v>
      </c>
      <c r="G5" s="42">
        <v>1500</v>
      </c>
      <c r="H5" s="42">
        <v>6</v>
      </c>
      <c r="I5" s="42">
        <v>0</v>
      </c>
      <c r="J5" s="42"/>
      <c r="K5" s="42"/>
      <c r="L5" s="42"/>
      <c r="M5" s="42">
        <v>135</v>
      </c>
      <c r="N5" s="42">
        <v>35</v>
      </c>
      <c r="O5" s="42"/>
      <c r="P5" s="4"/>
      <c r="Q5" s="16">
        <v>45170</v>
      </c>
      <c r="R5" s="16">
        <v>45596</v>
      </c>
      <c r="S5" s="18">
        <f t="shared" si="0"/>
        <v>14</v>
      </c>
      <c r="T5" s="53">
        <f t="shared" si="1"/>
        <v>16012.5</v>
      </c>
      <c r="U5" s="42"/>
    </row>
    <row r="6" spans="1:21">
      <c r="A6" s="39" t="s">
        <v>17</v>
      </c>
      <c r="B6" s="39">
        <v>5</v>
      </c>
      <c r="C6" s="41" t="s">
        <v>191</v>
      </c>
      <c r="D6" s="42"/>
      <c r="E6" s="42"/>
      <c r="F6" s="42" t="s">
        <v>74</v>
      </c>
      <c r="G6" s="42">
        <v>0</v>
      </c>
      <c r="H6" s="42"/>
      <c r="I6" s="42">
        <v>0</v>
      </c>
      <c r="J6" s="42"/>
      <c r="K6" s="42"/>
      <c r="L6" s="42"/>
      <c r="M6" s="42">
        <v>15</v>
      </c>
      <c r="N6" s="42">
        <v>35</v>
      </c>
      <c r="O6" s="42"/>
      <c r="P6" s="4"/>
      <c r="Q6" s="16">
        <v>45170</v>
      </c>
      <c r="R6" s="16">
        <v>45596</v>
      </c>
      <c r="S6" s="18">
        <f t="shared" si="0"/>
        <v>14</v>
      </c>
      <c r="T6" s="53">
        <f t="shared" si="1"/>
        <v>612.5</v>
      </c>
      <c r="U6" s="42"/>
    </row>
    <row r="7" spans="1:21">
      <c r="A7" s="39" t="s">
        <v>17</v>
      </c>
      <c r="B7" s="39">
        <v>6</v>
      </c>
      <c r="C7" s="41" t="s">
        <v>192</v>
      </c>
      <c r="D7" s="42" t="s">
        <v>81</v>
      </c>
      <c r="E7" s="42" t="s">
        <v>136</v>
      </c>
      <c r="F7" s="42" t="s">
        <v>74</v>
      </c>
      <c r="G7" s="42">
        <v>0</v>
      </c>
      <c r="H7" s="42"/>
      <c r="I7" s="42">
        <v>0</v>
      </c>
      <c r="J7" s="42"/>
      <c r="K7" s="42"/>
      <c r="L7" s="42"/>
      <c r="M7" s="42">
        <v>133</v>
      </c>
      <c r="N7" s="42">
        <v>35</v>
      </c>
      <c r="O7" s="42"/>
      <c r="P7" s="4"/>
      <c r="Q7" s="16">
        <v>45170</v>
      </c>
      <c r="R7" s="16">
        <v>45596</v>
      </c>
      <c r="S7" s="18">
        <f t="shared" si="0"/>
        <v>14</v>
      </c>
      <c r="T7" s="53">
        <f t="shared" si="1"/>
        <v>5430.83333333333</v>
      </c>
      <c r="U7" s="42"/>
    </row>
    <row r="8" spans="1:21">
      <c r="A8" s="39" t="s">
        <v>17</v>
      </c>
      <c r="B8" s="39">
        <v>7</v>
      </c>
      <c r="C8" s="41" t="s">
        <v>193</v>
      </c>
      <c r="D8" s="42" t="s">
        <v>194</v>
      </c>
      <c r="E8" s="42" t="s">
        <v>190</v>
      </c>
      <c r="F8" s="42" t="s">
        <v>74</v>
      </c>
      <c r="G8" s="42">
        <v>0</v>
      </c>
      <c r="H8" s="42"/>
      <c r="I8" s="42">
        <v>0</v>
      </c>
      <c r="J8" s="42"/>
      <c r="K8" s="42"/>
      <c r="L8" s="42"/>
      <c r="M8" s="42">
        <v>50</v>
      </c>
      <c r="N8" s="42">
        <v>35</v>
      </c>
      <c r="O8" s="42"/>
      <c r="P8" s="4"/>
      <c r="Q8" s="16">
        <v>45170</v>
      </c>
      <c r="R8" s="16">
        <v>45596</v>
      </c>
      <c r="S8" s="18">
        <f t="shared" si="0"/>
        <v>14</v>
      </c>
      <c r="T8" s="53">
        <f t="shared" si="1"/>
        <v>2041.66666666667</v>
      </c>
      <c r="U8" s="42"/>
    </row>
    <row r="9" spans="1:21">
      <c r="A9" s="39" t="s">
        <v>17</v>
      </c>
      <c r="B9" s="39">
        <v>8</v>
      </c>
      <c r="C9" s="41" t="s">
        <v>195</v>
      </c>
      <c r="D9" s="42" t="s">
        <v>78</v>
      </c>
      <c r="E9" s="41" t="s">
        <v>136</v>
      </c>
      <c r="F9" s="42" t="s">
        <v>74</v>
      </c>
      <c r="G9" s="42">
        <v>0</v>
      </c>
      <c r="H9" s="42"/>
      <c r="I9" s="42">
        <v>0</v>
      </c>
      <c r="J9" s="42"/>
      <c r="K9" s="42"/>
      <c r="L9" s="42"/>
      <c r="M9" s="42">
        <v>247</v>
      </c>
      <c r="N9" s="42">
        <v>35</v>
      </c>
      <c r="O9" s="42"/>
      <c r="P9" s="4"/>
      <c r="Q9" s="16">
        <v>45170</v>
      </c>
      <c r="R9" s="16">
        <v>45596</v>
      </c>
      <c r="S9" s="18">
        <f t="shared" si="0"/>
        <v>14</v>
      </c>
      <c r="T9" s="53">
        <f t="shared" si="1"/>
        <v>10085.8333333333</v>
      </c>
      <c r="U9" s="42"/>
    </row>
    <row r="10" ht="37.5" spans="1:21">
      <c r="A10" s="39" t="s">
        <v>17</v>
      </c>
      <c r="B10" s="39">
        <v>9</v>
      </c>
      <c r="C10" s="41" t="s">
        <v>196</v>
      </c>
      <c r="D10" s="43" t="s">
        <v>197</v>
      </c>
      <c r="E10" s="44"/>
      <c r="F10" s="42" t="s">
        <v>74</v>
      </c>
      <c r="G10" s="42">
        <v>900</v>
      </c>
      <c r="H10" s="42">
        <v>6</v>
      </c>
      <c r="I10" s="42">
        <v>0</v>
      </c>
      <c r="J10" s="42"/>
      <c r="K10" s="42"/>
      <c r="L10" s="42"/>
      <c r="M10" s="42">
        <v>24</v>
      </c>
      <c r="N10" s="42">
        <v>35</v>
      </c>
      <c r="O10" s="42"/>
      <c r="P10" s="4"/>
      <c r="Q10" s="16">
        <v>45170</v>
      </c>
      <c r="R10" s="16">
        <v>45596</v>
      </c>
      <c r="S10" s="18">
        <f t="shared" si="0"/>
        <v>14</v>
      </c>
      <c r="T10" s="53">
        <f t="shared" si="1"/>
        <v>7280</v>
      </c>
      <c r="U10" s="42"/>
    </row>
    <row r="11" spans="1:21">
      <c r="A11" s="39" t="s">
        <v>17</v>
      </c>
      <c r="B11" s="39">
        <v>10</v>
      </c>
      <c r="C11" s="41" t="s">
        <v>198</v>
      </c>
      <c r="D11" s="42" t="s">
        <v>199</v>
      </c>
      <c r="E11" s="42" t="s">
        <v>200</v>
      </c>
      <c r="F11" s="42" t="s">
        <v>74</v>
      </c>
      <c r="G11" s="42"/>
      <c r="H11" s="42"/>
      <c r="I11" s="42"/>
      <c r="J11" s="42"/>
      <c r="K11" s="42"/>
      <c r="L11" s="42"/>
      <c r="M11" s="42">
        <v>951</v>
      </c>
      <c r="N11" s="42">
        <v>35</v>
      </c>
      <c r="O11" s="42"/>
      <c r="P11" s="4"/>
      <c r="Q11" s="16">
        <v>45170</v>
      </c>
      <c r="R11" s="16">
        <v>45596</v>
      </c>
      <c r="S11" s="18">
        <f t="shared" si="0"/>
        <v>14</v>
      </c>
      <c r="T11" s="53">
        <f t="shared" si="1"/>
        <v>38832.5</v>
      </c>
      <c r="U11" s="42"/>
    </row>
    <row r="12" spans="1:21">
      <c r="A12" s="39" t="s">
        <v>17</v>
      </c>
      <c r="B12" s="39">
        <v>11</v>
      </c>
      <c r="C12" s="41" t="s">
        <v>201</v>
      </c>
      <c r="D12" s="42" t="s">
        <v>202</v>
      </c>
      <c r="E12" s="42" t="s">
        <v>200</v>
      </c>
      <c r="F12" s="42" t="s">
        <v>74</v>
      </c>
      <c r="G12" s="42"/>
      <c r="H12" s="42"/>
      <c r="I12" s="42"/>
      <c r="J12" s="42"/>
      <c r="K12" s="42"/>
      <c r="L12" s="42"/>
      <c r="M12" s="42"/>
      <c r="N12" s="42"/>
      <c r="O12" s="42"/>
      <c r="P12" s="4"/>
      <c r="Q12" s="16">
        <v>45170</v>
      </c>
      <c r="R12" s="16">
        <v>45596</v>
      </c>
      <c r="S12" s="18">
        <f t="shared" si="0"/>
        <v>14</v>
      </c>
      <c r="T12" s="53">
        <f t="shared" si="1"/>
        <v>0</v>
      </c>
      <c r="U12" s="42"/>
    </row>
    <row r="13" spans="1:21">
      <c r="A13" s="39" t="s">
        <v>17</v>
      </c>
      <c r="B13" s="39">
        <v>12</v>
      </c>
      <c r="C13" s="42" t="s">
        <v>203</v>
      </c>
      <c r="D13" s="42" t="s">
        <v>78</v>
      </c>
      <c r="E13" s="42" t="s">
        <v>202</v>
      </c>
      <c r="F13" s="42" t="s">
        <v>74</v>
      </c>
      <c r="G13" s="42"/>
      <c r="H13" s="42"/>
      <c r="I13" s="42"/>
      <c r="J13" s="42"/>
      <c r="K13" s="42"/>
      <c r="L13" s="42"/>
      <c r="M13" s="42"/>
      <c r="N13" s="42"/>
      <c r="O13" s="42"/>
      <c r="P13" s="4"/>
      <c r="Q13" s="16">
        <v>45170</v>
      </c>
      <c r="R13" s="16">
        <v>45596</v>
      </c>
      <c r="S13" s="18">
        <f t="shared" si="0"/>
        <v>14</v>
      </c>
      <c r="T13" s="53">
        <f t="shared" si="1"/>
        <v>0</v>
      </c>
      <c r="U13" s="42"/>
    </row>
    <row r="14" spans="1:21">
      <c r="A14" s="39" t="s">
        <v>17</v>
      </c>
      <c r="B14" s="39">
        <v>13</v>
      </c>
      <c r="C14" s="41" t="s">
        <v>204</v>
      </c>
      <c r="D14" s="42" t="s">
        <v>78</v>
      </c>
      <c r="E14" s="42" t="s">
        <v>202</v>
      </c>
      <c r="F14" s="42" t="s">
        <v>74</v>
      </c>
      <c r="G14" s="42"/>
      <c r="H14" s="42"/>
      <c r="I14" s="42"/>
      <c r="J14" s="42"/>
      <c r="K14" s="42"/>
      <c r="L14" s="42"/>
      <c r="M14" s="42"/>
      <c r="N14" s="42"/>
      <c r="O14" s="42"/>
      <c r="P14" s="4"/>
      <c r="Q14" s="16">
        <v>45170</v>
      </c>
      <c r="R14" s="16">
        <v>45596</v>
      </c>
      <c r="S14" s="18">
        <f t="shared" si="0"/>
        <v>14</v>
      </c>
      <c r="T14" s="53">
        <f t="shared" si="1"/>
        <v>0</v>
      </c>
      <c r="U14" s="42"/>
    </row>
    <row r="15" spans="1:21">
      <c r="A15" s="39" t="s">
        <v>17</v>
      </c>
      <c r="B15" s="39">
        <v>15</v>
      </c>
      <c r="C15" s="41" t="s">
        <v>205</v>
      </c>
      <c r="D15" s="42"/>
      <c r="E15" s="42"/>
      <c r="F15" s="42" t="s">
        <v>70</v>
      </c>
      <c r="G15" s="42">
        <v>31000</v>
      </c>
      <c r="H15" s="42">
        <v>8</v>
      </c>
      <c r="I15" s="42">
        <v>0</v>
      </c>
      <c r="J15" s="42"/>
      <c r="K15" s="42"/>
      <c r="L15" s="42"/>
      <c r="M15" s="42">
        <v>0</v>
      </c>
      <c r="N15" s="42"/>
      <c r="O15" s="42"/>
      <c r="P15" s="4"/>
      <c r="Q15" s="16">
        <v>45170</v>
      </c>
      <c r="R15" s="16">
        <v>45596</v>
      </c>
      <c r="S15" s="18">
        <f t="shared" si="0"/>
        <v>14</v>
      </c>
      <c r="T15" s="53">
        <f t="shared" si="1"/>
        <v>289333.333333333</v>
      </c>
      <c r="U15" s="42"/>
    </row>
    <row r="16" spans="1:21">
      <c r="A16" s="39" t="s">
        <v>17</v>
      </c>
      <c r="B16" s="39">
        <v>16</v>
      </c>
      <c r="C16" s="41" t="s">
        <v>206</v>
      </c>
      <c r="D16" s="42"/>
      <c r="E16" s="42"/>
      <c r="F16" s="42" t="s">
        <v>70</v>
      </c>
      <c r="G16" s="42">
        <v>16000</v>
      </c>
      <c r="H16" s="42">
        <v>8</v>
      </c>
      <c r="I16" s="42">
        <v>0</v>
      </c>
      <c r="J16" s="42"/>
      <c r="K16" s="42"/>
      <c r="L16" s="42"/>
      <c r="M16" s="42">
        <v>0</v>
      </c>
      <c r="N16" s="42"/>
      <c r="O16" s="42"/>
      <c r="P16" s="4"/>
      <c r="Q16" s="16">
        <v>45170</v>
      </c>
      <c r="R16" s="16">
        <v>45596</v>
      </c>
      <c r="S16" s="18">
        <f t="shared" si="0"/>
        <v>14</v>
      </c>
      <c r="T16" s="53">
        <f t="shared" si="1"/>
        <v>149333.333333333</v>
      </c>
      <c r="U16" s="42"/>
    </row>
    <row r="17" spans="1:21">
      <c r="A17" s="39" t="s">
        <v>17</v>
      </c>
      <c r="B17" s="39">
        <v>17</v>
      </c>
      <c r="C17" s="41" t="s">
        <v>207</v>
      </c>
      <c r="D17" s="42" t="s">
        <v>208</v>
      </c>
      <c r="E17" s="42"/>
      <c r="F17" s="42" t="s">
        <v>74</v>
      </c>
      <c r="G17" s="42">
        <v>10921</v>
      </c>
      <c r="H17" s="42">
        <v>6</v>
      </c>
      <c r="I17" s="42">
        <v>0</v>
      </c>
      <c r="J17" s="42"/>
      <c r="K17" s="42"/>
      <c r="L17" s="42"/>
      <c r="M17" s="42">
        <v>0</v>
      </c>
      <c r="N17" s="42"/>
      <c r="O17" s="42"/>
      <c r="P17" s="4"/>
      <c r="Q17" s="16">
        <v>45170</v>
      </c>
      <c r="R17" s="16">
        <v>45596</v>
      </c>
      <c r="S17" s="18">
        <f t="shared" si="0"/>
        <v>14</v>
      </c>
      <c r="T17" s="53">
        <f t="shared" si="1"/>
        <v>76447</v>
      </c>
      <c r="U17" s="42"/>
    </row>
    <row r="18" spans="1:21">
      <c r="A18" s="40" t="s">
        <v>17</v>
      </c>
      <c r="B18" s="39">
        <v>18</v>
      </c>
      <c r="C18" s="41" t="s">
        <v>209</v>
      </c>
      <c r="D18" s="41" t="s">
        <v>190</v>
      </c>
      <c r="E18" s="42"/>
      <c r="F18" s="41" t="s">
        <v>74</v>
      </c>
      <c r="G18" s="42">
        <v>5374</v>
      </c>
      <c r="H18" s="42">
        <v>6</v>
      </c>
      <c r="I18" s="42">
        <v>0</v>
      </c>
      <c r="J18" s="42"/>
      <c r="K18" s="42"/>
      <c r="L18" s="42"/>
      <c r="M18" s="42">
        <v>0</v>
      </c>
      <c r="N18" s="42"/>
      <c r="O18" s="42"/>
      <c r="P18" s="4"/>
      <c r="Q18" s="16">
        <v>45170</v>
      </c>
      <c r="R18" s="16">
        <v>45596</v>
      </c>
      <c r="S18" s="18">
        <f t="shared" si="0"/>
        <v>14</v>
      </c>
      <c r="T18" s="53">
        <f t="shared" si="1"/>
        <v>37618</v>
      </c>
      <c r="U18" s="42"/>
    </row>
    <row r="19" spans="1:21">
      <c r="A19" s="40" t="s">
        <v>17</v>
      </c>
      <c r="B19" s="39">
        <v>19</v>
      </c>
      <c r="C19" s="41" t="s">
        <v>210</v>
      </c>
      <c r="D19" s="41" t="s">
        <v>190</v>
      </c>
      <c r="E19" s="42"/>
      <c r="F19" s="41" t="s">
        <v>74</v>
      </c>
      <c r="G19" s="42">
        <v>2207</v>
      </c>
      <c r="H19" s="42">
        <v>6</v>
      </c>
      <c r="I19" s="42">
        <v>0</v>
      </c>
      <c r="J19" s="42"/>
      <c r="K19" s="42"/>
      <c r="L19" s="42"/>
      <c r="M19" s="42">
        <v>0</v>
      </c>
      <c r="N19" s="42"/>
      <c r="O19" s="42"/>
      <c r="P19" s="4"/>
      <c r="Q19" s="16">
        <v>45170</v>
      </c>
      <c r="R19" s="16">
        <v>45596</v>
      </c>
      <c r="S19" s="18">
        <f t="shared" si="0"/>
        <v>14</v>
      </c>
      <c r="T19" s="53">
        <f t="shared" si="1"/>
        <v>15449</v>
      </c>
      <c r="U19" s="42"/>
    </row>
    <row r="20" spans="1:21">
      <c r="A20" s="39" t="s">
        <v>17</v>
      </c>
      <c r="B20" s="39">
        <v>20</v>
      </c>
      <c r="C20" s="41" t="s">
        <v>211</v>
      </c>
      <c r="D20" s="42" t="s">
        <v>190</v>
      </c>
      <c r="E20" s="42"/>
      <c r="F20" s="42" t="s">
        <v>74</v>
      </c>
      <c r="G20" s="42">
        <v>14426</v>
      </c>
      <c r="H20" s="42">
        <v>6</v>
      </c>
      <c r="I20" s="42"/>
      <c r="J20" s="42"/>
      <c r="K20" s="42"/>
      <c r="L20" s="42"/>
      <c r="M20" s="42"/>
      <c r="N20" s="42"/>
      <c r="O20" s="42"/>
      <c r="P20" s="4"/>
      <c r="Q20" s="16">
        <v>45170</v>
      </c>
      <c r="R20" s="16">
        <v>45596</v>
      </c>
      <c r="S20" s="18">
        <f t="shared" si="0"/>
        <v>14</v>
      </c>
      <c r="T20" s="53">
        <f t="shared" si="1"/>
        <v>100982</v>
      </c>
      <c r="U20" s="42"/>
    </row>
    <row r="21" spans="1:21">
      <c r="A21" s="39" t="s">
        <v>17</v>
      </c>
      <c r="B21" s="39">
        <v>21</v>
      </c>
      <c r="C21" s="41" t="s">
        <v>212</v>
      </c>
      <c r="D21" s="42" t="s">
        <v>190</v>
      </c>
      <c r="E21" s="42"/>
      <c r="F21" s="42" t="s">
        <v>74</v>
      </c>
      <c r="G21" s="42">
        <v>3803</v>
      </c>
      <c r="H21" s="42">
        <v>6</v>
      </c>
      <c r="I21" s="42"/>
      <c r="J21" s="42"/>
      <c r="K21" s="42"/>
      <c r="L21" s="42"/>
      <c r="M21" s="42"/>
      <c r="N21" s="42"/>
      <c r="O21" s="42"/>
      <c r="P21" s="4"/>
      <c r="Q21" s="16">
        <v>45170</v>
      </c>
      <c r="R21" s="16">
        <v>45596</v>
      </c>
      <c r="S21" s="18">
        <f t="shared" si="0"/>
        <v>14</v>
      </c>
      <c r="T21" s="53">
        <f t="shared" si="1"/>
        <v>26621</v>
      </c>
      <c r="U21" s="42"/>
    </row>
    <row r="22" spans="1:21">
      <c r="A22" s="39" t="s">
        <v>17</v>
      </c>
      <c r="B22" s="39">
        <v>22</v>
      </c>
      <c r="C22" s="41" t="s">
        <v>213</v>
      </c>
      <c r="D22" s="42" t="s">
        <v>190</v>
      </c>
      <c r="E22" s="42"/>
      <c r="F22" s="42" t="s">
        <v>74</v>
      </c>
      <c r="G22" s="42">
        <v>8491</v>
      </c>
      <c r="H22" s="42">
        <v>6</v>
      </c>
      <c r="I22" s="42"/>
      <c r="J22" s="42"/>
      <c r="K22" s="42"/>
      <c r="L22" s="42"/>
      <c r="M22" s="42"/>
      <c r="N22" s="42"/>
      <c r="O22" s="42"/>
      <c r="P22" s="4"/>
      <c r="Q22" s="16">
        <v>45170</v>
      </c>
      <c r="R22" s="16">
        <v>45596</v>
      </c>
      <c r="S22" s="18">
        <f t="shared" si="0"/>
        <v>14</v>
      </c>
      <c r="T22" s="53">
        <f t="shared" si="1"/>
        <v>59437</v>
      </c>
      <c r="U22" s="42"/>
    </row>
    <row r="23" spans="1:21">
      <c r="A23" s="40" t="s">
        <v>17</v>
      </c>
      <c r="B23" s="39">
        <v>23</v>
      </c>
      <c r="C23" s="41" t="s">
        <v>214</v>
      </c>
      <c r="D23" s="42" t="s">
        <v>215</v>
      </c>
      <c r="E23" s="42"/>
      <c r="F23" s="42" t="s">
        <v>74</v>
      </c>
      <c r="G23" s="42">
        <v>535</v>
      </c>
      <c r="H23" s="42">
        <v>6</v>
      </c>
      <c r="I23" s="42"/>
      <c r="J23" s="42"/>
      <c r="K23" s="42"/>
      <c r="L23" s="42"/>
      <c r="M23" s="42"/>
      <c r="N23" s="42"/>
      <c r="O23" s="42"/>
      <c r="P23" s="4"/>
      <c r="Q23" s="16">
        <v>45170</v>
      </c>
      <c r="R23" s="16">
        <v>45596</v>
      </c>
      <c r="S23" s="18">
        <f t="shared" si="0"/>
        <v>14</v>
      </c>
      <c r="T23" s="53">
        <f t="shared" si="1"/>
        <v>3745</v>
      </c>
      <c r="U23" s="42"/>
    </row>
    <row r="24" spans="1:21">
      <c r="A24" s="40" t="s">
        <v>17</v>
      </c>
      <c r="B24" s="39">
        <v>24</v>
      </c>
      <c r="C24" s="41" t="s">
        <v>216</v>
      </c>
      <c r="D24" s="42"/>
      <c r="E24" s="42"/>
      <c r="F24" s="42" t="s">
        <v>70</v>
      </c>
      <c r="G24" s="42">
        <v>6165.9</v>
      </c>
      <c r="H24" s="42">
        <v>8</v>
      </c>
      <c r="I24" s="42"/>
      <c r="J24" s="42"/>
      <c r="K24" s="42"/>
      <c r="L24" s="42"/>
      <c r="M24" s="42">
        <v>19</v>
      </c>
      <c r="N24" s="42">
        <v>35</v>
      </c>
      <c r="O24" s="42"/>
      <c r="P24" s="4"/>
      <c r="Q24" s="16">
        <v>45170</v>
      </c>
      <c r="R24" s="16">
        <v>45596</v>
      </c>
      <c r="S24" s="18">
        <f t="shared" si="0"/>
        <v>14</v>
      </c>
      <c r="T24" s="53">
        <f t="shared" si="1"/>
        <v>58324.2333333333</v>
      </c>
      <c r="U24" s="42"/>
    </row>
    <row r="25" s="120" customFormat="1" spans="1:21">
      <c r="A25" s="40" t="s">
        <v>17</v>
      </c>
      <c r="B25" s="39">
        <v>25</v>
      </c>
      <c r="C25" s="42" t="s">
        <v>181</v>
      </c>
      <c r="D25" s="42"/>
      <c r="E25" s="42"/>
      <c r="F25" s="42" t="s">
        <v>70</v>
      </c>
      <c r="G25" s="42">
        <v>50000</v>
      </c>
      <c r="H25" s="42">
        <v>8</v>
      </c>
      <c r="I25" s="39"/>
      <c r="J25" s="39"/>
      <c r="K25" s="39"/>
      <c r="L25" s="39"/>
      <c r="M25" s="39">
        <v>1000</v>
      </c>
      <c r="N25" s="39">
        <v>35</v>
      </c>
      <c r="O25" s="39"/>
      <c r="P25" s="1"/>
      <c r="Q25" s="16">
        <v>44866</v>
      </c>
      <c r="R25" s="16">
        <v>45596</v>
      </c>
      <c r="S25" s="18">
        <f t="shared" si="0"/>
        <v>24</v>
      </c>
      <c r="T25" s="53">
        <f t="shared" si="1"/>
        <v>870000</v>
      </c>
      <c r="U25" s="39"/>
    </row>
    <row r="26" s="120" customFormat="1" spans="1:21">
      <c r="A26" s="40" t="s">
        <v>17</v>
      </c>
      <c r="B26" s="39">
        <v>26</v>
      </c>
      <c r="C26" s="42" t="s">
        <v>72</v>
      </c>
      <c r="D26" s="42" t="s">
        <v>138</v>
      </c>
      <c r="E26" s="42" t="s">
        <v>143</v>
      </c>
      <c r="F26" s="42" t="s">
        <v>70</v>
      </c>
      <c r="G26" s="42">
        <v>2100</v>
      </c>
      <c r="H26" s="42">
        <v>8</v>
      </c>
      <c r="I26" s="39"/>
      <c r="J26" s="39"/>
      <c r="K26" s="39"/>
      <c r="L26" s="39"/>
      <c r="M26" s="39"/>
      <c r="N26" s="39"/>
      <c r="O26" s="39"/>
      <c r="P26" s="1"/>
      <c r="Q26" s="16">
        <v>44866</v>
      </c>
      <c r="R26" s="16">
        <v>45596</v>
      </c>
      <c r="S26" s="18">
        <f t="shared" si="0"/>
        <v>24</v>
      </c>
      <c r="T26" s="53">
        <f t="shared" si="1"/>
        <v>33600</v>
      </c>
      <c r="U26" s="41"/>
    </row>
    <row r="27" s="120" customFormat="1" ht="37.5" spans="1:21">
      <c r="A27" s="40" t="s">
        <v>17</v>
      </c>
      <c r="B27" s="39">
        <v>27</v>
      </c>
      <c r="C27" s="42" t="s">
        <v>69</v>
      </c>
      <c r="D27" s="42" t="s">
        <v>217</v>
      </c>
      <c r="E27" s="42" t="s">
        <v>218</v>
      </c>
      <c r="F27" s="42" t="s">
        <v>70</v>
      </c>
      <c r="G27" s="42">
        <v>18100</v>
      </c>
      <c r="H27" s="42">
        <v>8</v>
      </c>
      <c r="I27" s="39"/>
      <c r="J27" s="39"/>
      <c r="K27" s="39"/>
      <c r="L27" s="39"/>
      <c r="M27" s="39"/>
      <c r="N27" s="39"/>
      <c r="O27" s="39"/>
      <c r="P27" s="1"/>
      <c r="Q27" s="16">
        <v>44866</v>
      </c>
      <c r="R27" s="16">
        <v>45596</v>
      </c>
      <c r="S27" s="18">
        <f t="shared" si="0"/>
        <v>24</v>
      </c>
      <c r="T27" s="53">
        <f t="shared" si="1"/>
        <v>289600</v>
      </c>
      <c r="U27" s="41"/>
    </row>
    <row r="28" s="120" customFormat="1" spans="1:21">
      <c r="A28" s="40" t="s">
        <v>17</v>
      </c>
      <c r="B28" s="39">
        <v>28</v>
      </c>
      <c r="C28" s="42" t="s">
        <v>73</v>
      </c>
      <c r="D28" s="42" t="s">
        <v>219</v>
      </c>
      <c r="E28" s="42" t="s">
        <v>220</v>
      </c>
      <c r="F28" s="42" t="s">
        <v>70</v>
      </c>
      <c r="G28" s="42">
        <v>36500</v>
      </c>
      <c r="H28" s="42">
        <v>8</v>
      </c>
      <c r="I28" s="39"/>
      <c r="J28" s="39"/>
      <c r="K28" s="39"/>
      <c r="L28" s="39"/>
      <c r="M28" s="39"/>
      <c r="N28" s="39"/>
      <c r="O28" s="39"/>
      <c r="P28" s="1"/>
      <c r="Q28" s="16">
        <v>44866</v>
      </c>
      <c r="R28" s="16">
        <v>45596</v>
      </c>
      <c r="S28" s="18">
        <f t="shared" si="0"/>
        <v>24</v>
      </c>
      <c r="T28" s="53">
        <f t="shared" si="1"/>
        <v>584000</v>
      </c>
      <c r="U28" s="41"/>
    </row>
    <row r="29" s="120" customFormat="1" spans="1:21">
      <c r="A29" s="40" t="s">
        <v>17</v>
      </c>
      <c r="B29" s="39">
        <v>29</v>
      </c>
      <c r="C29" s="42" t="s">
        <v>86</v>
      </c>
      <c r="D29" s="42" t="s">
        <v>221</v>
      </c>
      <c r="E29" s="42" t="s">
        <v>222</v>
      </c>
      <c r="F29" s="42" t="s">
        <v>70</v>
      </c>
      <c r="G29" s="42">
        <v>22800</v>
      </c>
      <c r="H29" s="42">
        <v>8</v>
      </c>
      <c r="I29" s="39"/>
      <c r="J29" s="39"/>
      <c r="K29" s="39"/>
      <c r="L29" s="39"/>
      <c r="M29" s="39"/>
      <c r="N29" s="39"/>
      <c r="O29" s="39"/>
      <c r="P29" s="1"/>
      <c r="Q29" s="16">
        <v>44866</v>
      </c>
      <c r="R29" s="16">
        <v>45596</v>
      </c>
      <c r="S29" s="18">
        <f t="shared" si="0"/>
        <v>24</v>
      </c>
      <c r="T29" s="53">
        <f t="shared" si="1"/>
        <v>364800</v>
      </c>
      <c r="U29" s="41"/>
    </row>
    <row r="30" s="120" customFormat="1" spans="1:21">
      <c r="A30" s="40" t="s">
        <v>17</v>
      </c>
      <c r="B30" s="39">
        <v>30</v>
      </c>
      <c r="C30" s="42" t="s">
        <v>190</v>
      </c>
      <c r="D30" s="42" t="s">
        <v>72</v>
      </c>
      <c r="E30" s="42" t="s">
        <v>223</v>
      </c>
      <c r="F30" s="42" t="s">
        <v>70</v>
      </c>
      <c r="G30" s="42">
        <v>200</v>
      </c>
      <c r="H30" s="42">
        <v>8</v>
      </c>
      <c r="I30" s="39"/>
      <c r="J30" s="39"/>
      <c r="K30" s="39"/>
      <c r="L30" s="39"/>
      <c r="M30" s="39"/>
      <c r="N30" s="39"/>
      <c r="O30" s="39"/>
      <c r="P30" s="1"/>
      <c r="Q30" s="16">
        <v>44866</v>
      </c>
      <c r="R30" s="16">
        <v>45596</v>
      </c>
      <c r="S30" s="18">
        <f t="shared" si="0"/>
        <v>24</v>
      </c>
      <c r="T30" s="53">
        <f t="shared" si="1"/>
        <v>3200</v>
      </c>
      <c r="U30" s="41"/>
    </row>
    <row r="31" s="120" customFormat="1" spans="1:21">
      <c r="A31" s="40" t="s">
        <v>17</v>
      </c>
      <c r="B31" s="39">
        <v>31</v>
      </c>
      <c r="C31" s="42" t="s">
        <v>224</v>
      </c>
      <c r="D31" s="43" t="s">
        <v>225</v>
      </c>
      <c r="E31" s="44"/>
      <c r="F31" s="42" t="s">
        <v>70</v>
      </c>
      <c r="G31" s="42">
        <v>60200</v>
      </c>
      <c r="H31" s="42">
        <v>8</v>
      </c>
      <c r="I31" s="39"/>
      <c r="J31" s="39"/>
      <c r="K31" s="39"/>
      <c r="L31" s="39"/>
      <c r="M31" s="39"/>
      <c r="N31" s="39"/>
      <c r="O31" s="39"/>
      <c r="P31" s="1"/>
      <c r="Q31" s="16">
        <v>44866</v>
      </c>
      <c r="R31" s="16">
        <v>45596</v>
      </c>
      <c r="S31" s="18">
        <f t="shared" si="0"/>
        <v>24</v>
      </c>
      <c r="T31" s="53">
        <f t="shared" si="1"/>
        <v>963200</v>
      </c>
      <c r="U31" s="41"/>
    </row>
    <row r="32" s="120" customFormat="1" spans="1:21">
      <c r="A32" s="40" t="s">
        <v>17</v>
      </c>
      <c r="B32" s="39">
        <v>32</v>
      </c>
      <c r="C32" s="28" t="s">
        <v>226</v>
      </c>
      <c r="D32" s="28" t="s">
        <v>227</v>
      </c>
      <c r="E32" s="28"/>
      <c r="F32" s="42" t="s">
        <v>70</v>
      </c>
      <c r="G32" s="42">
        <v>92600</v>
      </c>
      <c r="H32" s="42">
        <v>8</v>
      </c>
      <c r="I32" s="39"/>
      <c r="J32" s="39"/>
      <c r="K32" s="39"/>
      <c r="L32" s="39"/>
      <c r="M32" s="39"/>
      <c r="N32" s="39"/>
      <c r="O32" s="39"/>
      <c r="P32" s="1"/>
      <c r="Q32" s="16">
        <v>44866</v>
      </c>
      <c r="R32" s="16">
        <v>45596</v>
      </c>
      <c r="S32" s="18">
        <f t="shared" si="0"/>
        <v>24</v>
      </c>
      <c r="T32" s="53">
        <f t="shared" si="1"/>
        <v>1481600</v>
      </c>
      <c r="U32" s="41"/>
    </row>
    <row r="33" s="120" customFormat="1" spans="1:21">
      <c r="A33" s="40" t="s">
        <v>17</v>
      </c>
      <c r="B33" s="39">
        <v>33</v>
      </c>
      <c r="C33" s="42" t="s">
        <v>86</v>
      </c>
      <c r="D33" s="42" t="s">
        <v>81</v>
      </c>
      <c r="E33" s="42" t="s">
        <v>78</v>
      </c>
      <c r="F33" s="42" t="s">
        <v>70</v>
      </c>
      <c r="G33" s="42">
        <v>100</v>
      </c>
      <c r="H33" s="42">
        <v>8</v>
      </c>
      <c r="I33" s="39"/>
      <c r="J33" s="39"/>
      <c r="K33" s="39"/>
      <c r="L33" s="39"/>
      <c r="M33" s="39"/>
      <c r="N33" s="39"/>
      <c r="O33" s="39"/>
      <c r="P33" s="1"/>
      <c r="Q33" s="16">
        <v>44866</v>
      </c>
      <c r="R33" s="16">
        <v>45596</v>
      </c>
      <c r="S33" s="18">
        <f t="shared" si="0"/>
        <v>24</v>
      </c>
      <c r="T33" s="53">
        <f t="shared" si="1"/>
        <v>1600</v>
      </c>
      <c r="U33" s="41"/>
    </row>
    <row r="34" ht="37.5" spans="1:21">
      <c r="A34" s="40" t="s">
        <v>17</v>
      </c>
      <c r="B34" s="39">
        <v>34</v>
      </c>
      <c r="C34" s="42" t="s">
        <v>228</v>
      </c>
      <c r="D34" s="241" t="s">
        <v>222</v>
      </c>
      <c r="E34" s="242" t="s">
        <v>229</v>
      </c>
      <c r="F34" s="242" t="s">
        <v>74</v>
      </c>
      <c r="G34" s="243">
        <v>10000</v>
      </c>
      <c r="H34" s="243">
        <v>6</v>
      </c>
      <c r="I34" s="39"/>
      <c r="J34" s="39"/>
      <c r="K34" s="39"/>
      <c r="L34" s="39"/>
      <c r="M34" s="39"/>
      <c r="N34" s="39"/>
      <c r="O34" s="39"/>
      <c r="P34" s="1"/>
      <c r="Q34" s="16">
        <v>44896</v>
      </c>
      <c r="R34" s="16">
        <v>45596</v>
      </c>
      <c r="S34" s="18">
        <f t="shared" si="0"/>
        <v>23</v>
      </c>
      <c r="T34" s="53">
        <f t="shared" si="1"/>
        <v>115000</v>
      </c>
      <c r="U34" s="41"/>
    </row>
    <row r="35" spans="1:21">
      <c r="A35" s="40" t="s">
        <v>17</v>
      </c>
      <c r="B35" s="39">
        <v>35</v>
      </c>
      <c r="C35" s="42" t="s">
        <v>230</v>
      </c>
      <c r="D35" s="42"/>
      <c r="E35" s="42"/>
      <c r="F35" s="42" t="s">
        <v>70</v>
      </c>
      <c r="G35" s="42">
        <v>3842</v>
      </c>
      <c r="H35" s="42">
        <v>8</v>
      </c>
      <c r="I35" s="42"/>
      <c r="J35" s="42"/>
      <c r="K35" s="42"/>
      <c r="L35" s="42"/>
      <c r="M35" s="42"/>
      <c r="N35" s="42"/>
      <c r="O35" s="42"/>
      <c r="P35" s="4"/>
      <c r="Q35" s="16">
        <v>44896</v>
      </c>
      <c r="R35" s="16">
        <v>45596</v>
      </c>
      <c r="S35" s="18">
        <f t="shared" si="0"/>
        <v>23</v>
      </c>
      <c r="T35" s="53">
        <f t="shared" si="1"/>
        <v>58910.6666666667</v>
      </c>
      <c r="U35" s="41"/>
    </row>
    <row r="36" s="120" customFormat="1" spans="1:21">
      <c r="A36" s="40" t="s">
        <v>17</v>
      </c>
      <c r="B36" s="39">
        <v>36</v>
      </c>
      <c r="C36" s="42" t="s">
        <v>231</v>
      </c>
      <c r="D36" s="42" t="s">
        <v>190</v>
      </c>
      <c r="E36" s="42" t="s">
        <v>136</v>
      </c>
      <c r="F36" s="242" t="s">
        <v>74</v>
      </c>
      <c r="G36" s="42">
        <v>1725</v>
      </c>
      <c r="H36" s="42">
        <v>6</v>
      </c>
      <c r="I36" s="42"/>
      <c r="J36" s="42"/>
      <c r="K36" s="42"/>
      <c r="L36" s="42"/>
      <c r="M36" s="42"/>
      <c r="N36" s="42"/>
      <c r="O36" s="42"/>
      <c r="P36" s="4"/>
      <c r="Q36" s="16">
        <v>44866</v>
      </c>
      <c r="R36" s="16">
        <v>45596</v>
      </c>
      <c r="S36" s="18">
        <f t="shared" si="0"/>
        <v>24</v>
      </c>
      <c r="T36" s="53">
        <f t="shared" si="1"/>
        <v>20700</v>
      </c>
      <c r="U36" s="41"/>
    </row>
    <row r="37" s="120" customFormat="1" spans="1:21">
      <c r="A37" s="40" t="s">
        <v>17</v>
      </c>
      <c r="B37" s="39">
        <v>37</v>
      </c>
      <c r="C37" s="42" t="s">
        <v>232</v>
      </c>
      <c r="D37" s="179" t="s">
        <v>231</v>
      </c>
      <c r="E37" s="179" t="s">
        <v>73</v>
      </c>
      <c r="F37" s="242" t="s">
        <v>74</v>
      </c>
      <c r="G37" s="42">
        <v>1600</v>
      </c>
      <c r="H37" s="42">
        <v>6</v>
      </c>
      <c r="I37" s="42"/>
      <c r="J37" s="42"/>
      <c r="K37" s="42"/>
      <c r="L37" s="42"/>
      <c r="M37" s="42"/>
      <c r="N37" s="42"/>
      <c r="O37" s="42"/>
      <c r="P37" s="4"/>
      <c r="Q37" s="16">
        <v>44866</v>
      </c>
      <c r="R37" s="16">
        <v>45596</v>
      </c>
      <c r="S37" s="18">
        <f t="shared" si="0"/>
        <v>24</v>
      </c>
      <c r="T37" s="53">
        <f t="shared" si="1"/>
        <v>19200</v>
      </c>
      <c r="U37" s="41"/>
    </row>
    <row r="38" s="120" customFormat="1" ht="62" customHeight="1" spans="1:21">
      <c r="A38" s="40" t="s">
        <v>17</v>
      </c>
      <c r="B38" s="39">
        <v>38</v>
      </c>
      <c r="C38" s="244" t="s">
        <v>233</v>
      </c>
      <c r="D38" s="2"/>
      <c r="E38" s="2"/>
      <c r="F38" s="44" t="s">
        <v>70</v>
      </c>
      <c r="G38" s="42">
        <v>11390</v>
      </c>
      <c r="H38" s="42">
        <v>8</v>
      </c>
      <c r="I38" s="39"/>
      <c r="J38" s="39"/>
      <c r="K38" s="39"/>
      <c r="L38" s="39"/>
      <c r="M38" s="39"/>
      <c r="N38" s="39"/>
      <c r="O38" s="39"/>
      <c r="P38" s="1"/>
      <c r="Q38" s="16">
        <v>44866</v>
      </c>
      <c r="R38" s="16">
        <v>45596</v>
      </c>
      <c r="S38" s="18">
        <f t="shared" si="0"/>
        <v>24</v>
      </c>
      <c r="T38" s="53">
        <f t="shared" si="1"/>
        <v>182240</v>
      </c>
      <c r="U38" s="39"/>
    </row>
    <row r="39" s="120" customFormat="1" ht="75" spans="1:21">
      <c r="A39" s="40" t="s">
        <v>17</v>
      </c>
      <c r="B39" s="39">
        <v>39</v>
      </c>
      <c r="C39" s="208" t="s">
        <v>181</v>
      </c>
      <c r="D39" s="238"/>
      <c r="E39" s="239"/>
      <c r="F39" s="11" t="s">
        <v>70</v>
      </c>
      <c r="G39" s="162">
        <v>25000</v>
      </c>
      <c r="H39" s="210">
        <v>8</v>
      </c>
      <c r="I39" s="39"/>
      <c r="J39" s="39"/>
      <c r="K39" s="39"/>
      <c r="L39" s="39"/>
      <c r="M39" s="42">
        <v>1000</v>
      </c>
      <c r="N39" s="42">
        <v>35</v>
      </c>
      <c r="O39" s="39"/>
      <c r="P39" s="1"/>
      <c r="Q39" s="16">
        <v>44866</v>
      </c>
      <c r="R39" s="16">
        <v>45596</v>
      </c>
      <c r="S39" s="18">
        <f t="shared" si="0"/>
        <v>24</v>
      </c>
      <c r="T39" s="53">
        <f t="shared" si="1"/>
        <v>470000</v>
      </c>
      <c r="U39" s="104" t="s">
        <v>182</v>
      </c>
    </row>
    <row r="40" spans="1:21">
      <c r="A40" s="40"/>
      <c r="B40" s="225" t="s">
        <v>51</v>
      </c>
      <c r="C40" s="226"/>
      <c r="D40" s="226"/>
      <c r="E40" s="227"/>
      <c r="F40" s="39"/>
      <c r="G40" s="39">
        <f>SUM(G2:G39)</f>
        <v>437479.9</v>
      </c>
      <c r="H40" s="39"/>
      <c r="I40" s="39"/>
      <c r="J40" s="39"/>
      <c r="K40" s="39"/>
      <c r="L40" s="39"/>
      <c r="M40" s="39">
        <f>SUM(M2:M39)</f>
        <v>3862</v>
      </c>
      <c r="N40" s="39"/>
      <c r="O40" s="39"/>
      <c r="P40" s="39"/>
      <c r="Q40" s="39"/>
      <c r="R40" s="39"/>
      <c r="S40" s="39"/>
      <c r="T40" s="39">
        <f>SUM(T2:T39)</f>
        <v>6366996.4</v>
      </c>
      <c r="U40" s="39"/>
    </row>
  </sheetData>
  <autoFilter ref="A1:U40">
    <extLst/>
  </autoFilter>
  <mergeCells count="6">
    <mergeCell ref="D2:E2"/>
    <mergeCell ref="D4:E4"/>
    <mergeCell ref="D10:E10"/>
    <mergeCell ref="D31:E31"/>
    <mergeCell ref="D32:E32"/>
    <mergeCell ref="B40:E40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9"/>
  <sheetViews>
    <sheetView zoomScale="70" zoomScaleNormal="70" workbookViewId="0">
      <pane xSplit="3" ySplit="1" topLeftCell="H43" activePane="bottomRight" state="frozen"/>
      <selection/>
      <selection pane="topRight"/>
      <selection pane="bottomLeft"/>
      <selection pane="bottomRight" activeCell="Q1" sqref="Q1"/>
    </sheetView>
  </sheetViews>
  <sheetFormatPr defaultColWidth="16.3833333333333" defaultRowHeight="13.5"/>
  <cols>
    <col min="1" max="1" width="14.25" style="36" customWidth="1"/>
    <col min="2" max="2" width="5.13333333333333" style="36" customWidth="1"/>
    <col min="3" max="3" width="36.8833333333333" style="37" customWidth="1"/>
    <col min="4" max="4" width="22.75" style="37" customWidth="1"/>
    <col min="5" max="5" width="19.5" style="37" customWidth="1"/>
    <col min="6" max="6" width="11.3833333333333" style="37" customWidth="1"/>
    <col min="7" max="8" width="13.25" style="37" customWidth="1"/>
    <col min="9" max="12" width="13.6333333333333" style="37" customWidth="1"/>
    <col min="13" max="14" width="12.8833333333333" style="37" customWidth="1"/>
    <col min="15" max="19" width="15.25" style="37" customWidth="1"/>
    <col min="20" max="20" width="17.6416666666667" style="37" customWidth="1"/>
    <col min="21" max="21" width="13.25" style="37" customWidth="1"/>
    <col min="22" max="16384" width="16.3833333333333" style="37"/>
  </cols>
  <sheetData>
    <row r="1" s="36" customFormat="1" ht="75" spans="1:21">
      <c r="A1" s="39" t="s">
        <v>3</v>
      </c>
      <c r="B1" s="39" t="s">
        <v>1</v>
      </c>
      <c r="C1" s="40" t="s">
        <v>53</v>
      </c>
      <c r="D1" s="40" t="s">
        <v>54</v>
      </c>
      <c r="E1" s="40" t="s">
        <v>55</v>
      </c>
      <c r="F1" s="40" t="s">
        <v>56</v>
      </c>
      <c r="G1" s="45" t="s">
        <v>4</v>
      </c>
      <c r="H1" s="45" t="s">
        <v>57</v>
      </c>
      <c r="I1" s="45" t="s">
        <v>6</v>
      </c>
      <c r="J1" s="45" t="s">
        <v>58</v>
      </c>
      <c r="K1" s="45" t="s">
        <v>7</v>
      </c>
      <c r="L1" s="45" t="s">
        <v>59</v>
      </c>
      <c r="M1" s="211" t="s">
        <v>8</v>
      </c>
      <c r="N1" s="211" t="s">
        <v>60</v>
      </c>
      <c r="O1" s="125" t="s">
        <v>9</v>
      </c>
      <c r="P1" s="45" t="s">
        <v>61</v>
      </c>
      <c r="Q1" s="46" t="s">
        <v>62</v>
      </c>
      <c r="R1" s="46" t="s">
        <v>63</v>
      </c>
      <c r="S1" s="46" t="s">
        <v>64</v>
      </c>
      <c r="T1" s="46" t="s">
        <v>65</v>
      </c>
      <c r="U1" s="39" t="s">
        <v>66</v>
      </c>
    </row>
    <row r="2" ht="18.75" spans="1:21">
      <c r="A2" s="39" t="s">
        <v>19</v>
      </c>
      <c r="B2" s="39">
        <v>1</v>
      </c>
      <c r="C2" s="41" t="s">
        <v>234</v>
      </c>
      <c r="D2" s="42" t="s">
        <v>81</v>
      </c>
      <c r="E2" s="42" t="s">
        <v>235</v>
      </c>
      <c r="F2" s="42" t="s">
        <v>74</v>
      </c>
      <c r="G2" s="42"/>
      <c r="H2" s="42"/>
      <c r="I2" s="42"/>
      <c r="J2" s="42"/>
      <c r="K2" s="42"/>
      <c r="L2" s="42"/>
      <c r="M2" s="42">
        <v>3</v>
      </c>
      <c r="N2" s="42">
        <v>35</v>
      </c>
      <c r="O2" s="42"/>
      <c r="P2" s="4"/>
      <c r="Q2" s="16">
        <v>45170</v>
      </c>
      <c r="R2" s="16">
        <v>45596</v>
      </c>
      <c r="S2" s="18">
        <f t="shared" ref="S2:S48" si="0">DATEDIF(Q2,R2,"m")+1</f>
        <v>14</v>
      </c>
      <c r="T2" s="19">
        <f>(G2*H2+M2*N2)*S2/12</f>
        <v>122.5</v>
      </c>
      <c r="U2" s="42"/>
    </row>
    <row r="3" ht="18.75" spans="1:21">
      <c r="A3" s="39" t="s">
        <v>19</v>
      </c>
      <c r="B3" s="39">
        <v>2</v>
      </c>
      <c r="C3" s="41" t="s">
        <v>236</v>
      </c>
      <c r="D3" s="42" t="s">
        <v>237</v>
      </c>
      <c r="E3" s="42" t="s">
        <v>129</v>
      </c>
      <c r="F3" s="42" t="s">
        <v>74</v>
      </c>
      <c r="G3" s="42"/>
      <c r="H3" s="42"/>
      <c r="I3" s="42"/>
      <c r="J3" s="42"/>
      <c r="K3" s="42"/>
      <c r="L3" s="42"/>
      <c r="M3" s="42">
        <v>23</v>
      </c>
      <c r="N3" s="42">
        <v>35</v>
      </c>
      <c r="O3" s="42"/>
      <c r="P3" s="4"/>
      <c r="Q3" s="16">
        <v>45170</v>
      </c>
      <c r="R3" s="16">
        <v>45596</v>
      </c>
      <c r="S3" s="18">
        <f t="shared" si="0"/>
        <v>14</v>
      </c>
      <c r="T3" s="19">
        <f t="shared" ref="T2:T48" si="1">(G3*H3+M3*N3)*S3/12</f>
        <v>939.166666666667</v>
      </c>
      <c r="U3" s="42"/>
    </row>
    <row r="4" ht="18.75" spans="1:21">
      <c r="A4" s="39" t="s">
        <v>19</v>
      </c>
      <c r="B4" s="39">
        <v>3</v>
      </c>
      <c r="C4" s="42" t="s">
        <v>236</v>
      </c>
      <c r="D4" s="42" t="s">
        <v>238</v>
      </c>
      <c r="E4" s="42" t="s">
        <v>239</v>
      </c>
      <c r="F4" s="42" t="s">
        <v>74</v>
      </c>
      <c r="G4" s="42"/>
      <c r="H4" s="42"/>
      <c r="I4" s="42"/>
      <c r="J4" s="42"/>
      <c r="K4" s="42"/>
      <c r="L4" s="42"/>
      <c r="M4" s="42">
        <v>23</v>
      </c>
      <c r="N4" s="42">
        <v>35</v>
      </c>
      <c r="O4" s="42"/>
      <c r="P4" s="4"/>
      <c r="Q4" s="16">
        <v>45170</v>
      </c>
      <c r="R4" s="16">
        <v>45596</v>
      </c>
      <c r="S4" s="18">
        <f t="shared" si="0"/>
        <v>14</v>
      </c>
      <c r="T4" s="19">
        <f t="shared" si="1"/>
        <v>939.166666666667</v>
      </c>
      <c r="U4" s="42"/>
    </row>
    <row r="5" ht="18.75" spans="1:21">
      <c r="A5" s="39" t="s">
        <v>19</v>
      </c>
      <c r="B5" s="39">
        <v>4</v>
      </c>
      <c r="C5" s="41" t="s">
        <v>240</v>
      </c>
      <c r="D5" s="42" t="s">
        <v>81</v>
      </c>
      <c r="E5" s="42" t="s">
        <v>241</v>
      </c>
      <c r="F5" s="42" t="s">
        <v>74</v>
      </c>
      <c r="G5" s="42"/>
      <c r="H5" s="42"/>
      <c r="I5" s="42"/>
      <c r="J5" s="42"/>
      <c r="K5" s="42"/>
      <c r="L5" s="42"/>
      <c r="M5" s="42">
        <v>31</v>
      </c>
      <c r="N5" s="42">
        <v>35</v>
      </c>
      <c r="O5" s="42"/>
      <c r="P5" s="4"/>
      <c r="Q5" s="16">
        <v>45170</v>
      </c>
      <c r="R5" s="16">
        <v>45596</v>
      </c>
      <c r="S5" s="18">
        <f t="shared" si="0"/>
        <v>14</v>
      </c>
      <c r="T5" s="19">
        <f t="shared" si="1"/>
        <v>1265.83333333333</v>
      </c>
      <c r="U5" s="42"/>
    </row>
    <row r="6" ht="18.75" spans="1:21">
      <c r="A6" s="39" t="s">
        <v>19</v>
      </c>
      <c r="B6" s="39">
        <v>5</v>
      </c>
      <c r="C6" s="41" t="s">
        <v>242</v>
      </c>
      <c r="D6" s="42" t="s">
        <v>238</v>
      </c>
      <c r="E6" s="42" t="s">
        <v>243</v>
      </c>
      <c r="F6" s="42" t="s">
        <v>74</v>
      </c>
      <c r="G6" s="42"/>
      <c r="H6" s="42"/>
      <c r="I6" s="42"/>
      <c r="J6" s="42"/>
      <c r="K6" s="42"/>
      <c r="L6" s="42"/>
      <c r="M6" s="42">
        <v>20</v>
      </c>
      <c r="N6" s="42">
        <v>35</v>
      </c>
      <c r="O6" s="42"/>
      <c r="P6" s="4"/>
      <c r="Q6" s="16">
        <v>45170</v>
      </c>
      <c r="R6" s="16">
        <v>45596</v>
      </c>
      <c r="S6" s="18">
        <f t="shared" si="0"/>
        <v>14</v>
      </c>
      <c r="T6" s="19">
        <f t="shared" si="1"/>
        <v>816.666666666667</v>
      </c>
      <c r="U6" s="42"/>
    </row>
    <row r="7" ht="18.75" spans="1:21">
      <c r="A7" s="39" t="s">
        <v>19</v>
      </c>
      <c r="B7" s="39">
        <v>6</v>
      </c>
      <c r="C7" s="41" t="s">
        <v>244</v>
      </c>
      <c r="D7" s="42" t="s">
        <v>242</v>
      </c>
      <c r="E7" s="42" t="s">
        <v>245</v>
      </c>
      <c r="F7" s="42" t="s">
        <v>74</v>
      </c>
      <c r="G7" s="42"/>
      <c r="H7" s="42"/>
      <c r="I7" s="42"/>
      <c r="J7" s="42"/>
      <c r="K7" s="42"/>
      <c r="L7" s="42"/>
      <c r="M7" s="42">
        <v>196</v>
      </c>
      <c r="N7" s="42">
        <v>35</v>
      </c>
      <c r="O7" s="42"/>
      <c r="P7" s="4"/>
      <c r="Q7" s="16">
        <v>45170</v>
      </c>
      <c r="R7" s="16">
        <v>45596</v>
      </c>
      <c r="S7" s="18">
        <f t="shared" si="0"/>
        <v>14</v>
      </c>
      <c r="T7" s="19">
        <f t="shared" si="1"/>
        <v>8003.33333333333</v>
      </c>
      <c r="U7" s="42"/>
    </row>
    <row r="8" ht="18.75" spans="1:21">
      <c r="A8" s="39" t="s">
        <v>19</v>
      </c>
      <c r="B8" s="39">
        <v>7</v>
      </c>
      <c r="C8" s="41" t="s">
        <v>246</v>
      </c>
      <c r="D8" s="42" t="s">
        <v>81</v>
      </c>
      <c r="E8" s="42" t="s">
        <v>235</v>
      </c>
      <c r="F8" s="42" t="s">
        <v>74</v>
      </c>
      <c r="G8" s="42"/>
      <c r="H8" s="42"/>
      <c r="I8" s="42"/>
      <c r="J8" s="42"/>
      <c r="K8" s="42"/>
      <c r="L8" s="42"/>
      <c r="M8" s="42">
        <v>40</v>
      </c>
      <c r="N8" s="42">
        <v>35</v>
      </c>
      <c r="O8" s="42"/>
      <c r="P8" s="4"/>
      <c r="Q8" s="16">
        <v>45170</v>
      </c>
      <c r="R8" s="16">
        <v>45596</v>
      </c>
      <c r="S8" s="18">
        <f t="shared" si="0"/>
        <v>14</v>
      </c>
      <c r="T8" s="19">
        <f t="shared" si="1"/>
        <v>1633.33333333333</v>
      </c>
      <c r="U8" s="42"/>
    </row>
    <row r="9" ht="18.75" spans="1:21">
      <c r="A9" s="39" t="s">
        <v>19</v>
      </c>
      <c r="B9" s="39">
        <v>8</v>
      </c>
      <c r="C9" s="41" t="s">
        <v>247</v>
      </c>
      <c r="D9" s="42" t="s">
        <v>248</v>
      </c>
      <c r="E9" s="42" t="s">
        <v>129</v>
      </c>
      <c r="F9" s="42" t="s">
        <v>74</v>
      </c>
      <c r="G9" s="42"/>
      <c r="H9" s="42"/>
      <c r="I9" s="42"/>
      <c r="J9" s="42"/>
      <c r="K9" s="42"/>
      <c r="L9" s="42"/>
      <c r="M9" s="42">
        <v>42</v>
      </c>
      <c r="N9" s="42">
        <v>35</v>
      </c>
      <c r="O9" s="42"/>
      <c r="P9" s="4"/>
      <c r="Q9" s="16">
        <v>45170</v>
      </c>
      <c r="R9" s="16">
        <v>45596</v>
      </c>
      <c r="S9" s="18">
        <f t="shared" si="0"/>
        <v>14</v>
      </c>
      <c r="T9" s="19">
        <f t="shared" si="1"/>
        <v>1715</v>
      </c>
      <c r="U9" s="42"/>
    </row>
    <row r="10" ht="18.75" spans="1:21">
      <c r="A10" s="39" t="s">
        <v>19</v>
      </c>
      <c r="B10" s="39">
        <v>9</v>
      </c>
      <c r="C10" s="42" t="s">
        <v>248</v>
      </c>
      <c r="D10" s="42" t="s">
        <v>249</v>
      </c>
      <c r="E10" s="42" t="s">
        <v>81</v>
      </c>
      <c r="F10" s="42" t="s">
        <v>74</v>
      </c>
      <c r="G10" s="42"/>
      <c r="H10" s="42"/>
      <c r="I10" s="42"/>
      <c r="J10" s="42"/>
      <c r="K10" s="42"/>
      <c r="L10" s="42"/>
      <c r="M10" s="42">
        <v>47</v>
      </c>
      <c r="N10" s="42">
        <v>35</v>
      </c>
      <c r="O10" s="42"/>
      <c r="P10" s="4"/>
      <c r="Q10" s="16">
        <v>45170</v>
      </c>
      <c r="R10" s="16">
        <v>45596</v>
      </c>
      <c r="S10" s="18">
        <f t="shared" si="0"/>
        <v>14</v>
      </c>
      <c r="T10" s="19">
        <f t="shared" si="1"/>
        <v>1919.16666666667</v>
      </c>
      <c r="U10" s="42"/>
    </row>
    <row r="11" ht="18.75" spans="1:21">
      <c r="A11" s="39" t="s">
        <v>19</v>
      </c>
      <c r="B11" s="39">
        <v>10</v>
      </c>
      <c r="C11" s="41" t="s">
        <v>250</v>
      </c>
      <c r="D11" s="42" t="s">
        <v>129</v>
      </c>
      <c r="E11" s="42" t="s">
        <v>251</v>
      </c>
      <c r="F11" s="42" t="s">
        <v>74</v>
      </c>
      <c r="G11" s="42"/>
      <c r="H11" s="42"/>
      <c r="I11" s="42"/>
      <c r="J11" s="42"/>
      <c r="K11" s="42"/>
      <c r="L11" s="42"/>
      <c r="M11" s="42">
        <v>75</v>
      </c>
      <c r="N11" s="42">
        <v>35</v>
      </c>
      <c r="O11" s="42"/>
      <c r="P11" s="4"/>
      <c r="Q11" s="16">
        <v>45170</v>
      </c>
      <c r="R11" s="16">
        <v>45596</v>
      </c>
      <c r="S11" s="18">
        <f t="shared" si="0"/>
        <v>14</v>
      </c>
      <c r="T11" s="19">
        <f t="shared" si="1"/>
        <v>3062.5</v>
      </c>
      <c r="U11" s="42"/>
    </row>
    <row r="12" ht="18.75" spans="1:21">
      <c r="A12" s="39" t="s">
        <v>19</v>
      </c>
      <c r="B12" s="39">
        <v>11</v>
      </c>
      <c r="C12" s="41" t="s">
        <v>252</v>
      </c>
      <c r="D12" s="42" t="s">
        <v>253</v>
      </c>
      <c r="E12" s="42" t="s">
        <v>81</v>
      </c>
      <c r="F12" s="42" t="s">
        <v>74</v>
      </c>
      <c r="G12" s="42"/>
      <c r="H12" s="42"/>
      <c r="I12" s="42"/>
      <c r="J12" s="42"/>
      <c r="K12" s="42"/>
      <c r="L12" s="42"/>
      <c r="M12" s="42">
        <v>13</v>
      </c>
      <c r="N12" s="42">
        <v>35</v>
      </c>
      <c r="O12" s="42"/>
      <c r="P12" s="4"/>
      <c r="Q12" s="16">
        <v>45170</v>
      </c>
      <c r="R12" s="16">
        <v>45596</v>
      </c>
      <c r="S12" s="18">
        <f t="shared" si="0"/>
        <v>14</v>
      </c>
      <c r="T12" s="19">
        <f t="shared" si="1"/>
        <v>530.833333333333</v>
      </c>
      <c r="U12" s="42"/>
    </row>
    <row r="13" ht="18.75" spans="1:21">
      <c r="A13" s="39" t="s">
        <v>19</v>
      </c>
      <c r="B13" s="39">
        <v>12</v>
      </c>
      <c r="C13" s="41" t="s">
        <v>247</v>
      </c>
      <c r="D13" s="42" t="s">
        <v>106</v>
      </c>
      <c r="E13" s="41" t="s">
        <v>248</v>
      </c>
      <c r="F13" s="42" t="s">
        <v>74</v>
      </c>
      <c r="G13" s="42"/>
      <c r="H13" s="42"/>
      <c r="I13" s="42"/>
      <c r="J13" s="42"/>
      <c r="K13" s="42"/>
      <c r="L13" s="42"/>
      <c r="M13" s="42">
        <v>19</v>
      </c>
      <c r="N13" s="42">
        <v>35</v>
      </c>
      <c r="O13" s="42"/>
      <c r="P13" s="4"/>
      <c r="Q13" s="16">
        <v>45170</v>
      </c>
      <c r="R13" s="16">
        <v>45596</v>
      </c>
      <c r="S13" s="18">
        <f t="shared" si="0"/>
        <v>14</v>
      </c>
      <c r="T13" s="19">
        <f t="shared" si="1"/>
        <v>775.833333333333</v>
      </c>
      <c r="U13" s="41"/>
    </row>
    <row r="14" ht="18.75" spans="1:21">
      <c r="A14" s="39" t="s">
        <v>19</v>
      </c>
      <c r="B14" s="39">
        <v>13</v>
      </c>
      <c r="C14" s="41" t="s">
        <v>241</v>
      </c>
      <c r="D14" s="42" t="s">
        <v>240</v>
      </c>
      <c r="E14" s="42" t="s">
        <v>242</v>
      </c>
      <c r="F14" s="42" t="s">
        <v>74</v>
      </c>
      <c r="G14" s="42"/>
      <c r="H14" s="42"/>
      <c r="I14" s="42"/>
      <c r="J14" s="42"/>
      <c r="K14" s="42"/>
      <c r="L14" s="42"/>
      <c r="M14" s="42">
        <v>10</v>
      </c>
      <c r="N14" s="42">
        <v>35</v>
      </c>
      <c r="O14" s="42"/>
      <c r="P14" s="4"/>
      <c r="Q14" s="16">
        <v>45170</v>
      </c>
      <c r="R14" s="16">
        <v>45596</v>
      </c>
      <c r="S14" s="18">
        <f t="shared" si="0"/>
        <v>14</v>
      </c>
      <c r="T14" s="19">
        <f t="shared" si="1"/>
        <v>408.333333333333</v>
      </c>
      <c r="U14" s="42"/>
    </row>
    <row r="15" ht="18.75" spans="1:21">
      <c r="A15" s="39" t="s">
        <v>19</v>
      </c>
      <c r="B15" s="39">
        <v>14</v>
      </c>
      <c r="C15" s="41" t="s">
        <v>254</v>
      </c>
      <c r="D15" s="42" t="s">
        <v>249</v>
      </c>
      <c r="E15" s="42" t="s">
        <v>236</v>
      </c>
      <c r="F15" s="42" t="s">
        <v>74</v>
      </c>
      <c r="G15" s="42"/>
      <c r="H15" s="42"/>
      <c r="I15" s="42"/>
      <c r="J15" s="42"/>
      <c r="K15" s="42"/>
      <c r="L15" s="42"/>
      <c r="M15" s="42">
        <v>224</v>
      </c>
      <c r="N15" s="42">
        <v>35</v>
      </c>
      <c r="O15" s="42"/>
      <c r="P15" s="4"/>
      <c r="Q15" s="16">
        <v>45170</v>
      </c>
      <c r="R15" s="16">
        <v>45596</v>
      </c>
      <c r="S15" s="18">
        <f t="shared" si="0"/>
        <v>14</v>
      </c>
      <c r="T15" s="19">
        <f t="shared" si="1"/>
        <v>9146.66666666667</v>
      </c>
      <c r="U15" s="42"/>
    </row>
    <row r="16" ht="18.75" spans="1:21">
      <c r="A16" s="39" t="s">
        <v>19</v>
      </c>
      <c r="B16" s="39">
        <v>15</v>
      </c>
      <c r="C16" s="41" t="s">
        <v>255</v>
      </c>
      <c r="D16" s="42" t="s">
        <v>248</v>
      </c>
      <c r="E16" s="42" t="s">
        <v>238</v>
      </c>
      <c r="F16" s="42" t="s">
        <v>74</v>
      </c>
      <c r="G16" s="42"/>
      <c r="H16" s="42"/>
      <c r="I16" s="42"/>
      <c r="J16" s="42"/>
      <c r="K16" s="42"/>
      <c r="L16" s="42"/>
      <c r="M16" s="42">
        <v>11</v>
      </c>
      <c r="N16" s="42">
        <v>35</v>
      </c>
      <c r="O16" s="42"/>
      <c r="P16" s="4"/>
      <c r="Q16" s="16">
        <v>45170</v>
      </c>
      <c r="R16" s="16">
        <v>45596</v>
      </c>
      <c r="S16" s="18">
        <f t="shared" si="0"/>
        <v>14</v>
      </c>
      <c r="T16" s="19">
        <f t="shared" si="1"/>
        <v>449.166666666667</v>
      </c>
      <c r="U16" s="42"/>
    </row>
    <row r="17" s="37" customFormat="1" ht="18.75" spans="1:21">
      <c r="A17" s="39" t="s">
        <v>19</v>
      </c>
      <c r="B17" s="39">
        <v>16</v>
      </c>
      <c r="C17" s="42" t="s">
        <v>256</v>
      </c>
      <c r="D17" s="42" t="s">
        <v>257</v>
      </c>
      <c r="E17" s="42" t="s">
        <v>258</v>
      </c>
      <c r="F17" s="42" t="s">
        <v>74</v>
      </c>
      <c r="G17" s="42"/>
      <c r="H17" s="42"/>
      <c r="I17" s="42"/>
      <c r="J17" s="42"/>
      <c r="K17" s="42"/>
      <c r="L17" s="42"/>
      <c r="M17" s="42">
        <v>23</v>
      </c>
      <c r="N17" s="42">
        <v>35</v>
      </c>
      <c r="O17" s="42"/>
      <c r="P17" s="4"/>
      <c r="Q17" s="16">
        <v>44866</v>
      </c>
      <c r="R17" s="16">
        <v>45596</v>
      </c>
      <c r="S17" s="18">
        <f t="shared" si="0"/>
        <v>24</v>
      </c>
      <c r="T17" s="19">
        <f t="shared" si="1"/>
        <v>1610</v>
      </c>
      <c r="U17" s="42"/>
    </row>
    <row r="18" s="37" customFormat="1" ht="18.75" spans="1:21">
      <c r="A18" s="39" t="s">
        <v>19</v>
      </c>
      <c r="B18" s="39">
        <v>17</v>
      </c>
      <c r="C18" s="42" t="s">
        <v>259</v>
      </c>
      <c r="D18" s="42" t="s">
        <v>260</v>
      </c>
      <c r="E18" s="42" t="s">
        <v>242</v>
      </c>
      <c r="F18" s="42" t="s">
        <v>74</v>
      </c>
      <c r="G18" s="42"/>
      <c r="H18" s="42"/>
      <c r="I18" s="42"/>
      <c r="J18" s="42"/>
      <c r="K18" s="42"/>
      <c r="L18" s="42"/>
      <c r="M18" s="42">
        <v>9</v>
      </c>
      <c r="N18" s="42">
        <v>35</v>
      </c>
      <c r="O18" s="42"/>
      <c r="P18" s="4"/>
      <c r="Q18" s="16">
        <v>44866</v>
      </c>
      <c r="R18" s="16">
        <v>45596</v>
      </c>
      <c r="S18" s="18">
        <f t="shared" si="0"/>
        <v>24</v>
      </c>
      <c r="T18" s="19">
        <f t="shared" si="1"/>
        <v>630</v>
      </c>
      <c r="U18" s="42"/>
    </row>
    <row r="19" s="37" customFormat="1" ht="18.75" spans="1:21">
      <c r="A19" s="39" t="s">
        <v>19</v>
      </c>
      <c r="B19" s="39">
        <v>18</v>
      </c>
      <c r="C19" s="42" t="s">
        <v>261</v>
      </c>
      <c r="D19" s="42" t="s">
        <v>262</v>
      </c>
      <c r="E19" s="42" t="s">
        <v>263</v>
      </c>
      <c r="F19" s="42" t="s">
        <v>74</v>
      </c>
      <c r="G19" s="42"/>
      <c r="H19" s="42"/>
      <c r="I19" s="42"/>
      <c r="J19" s="42"/>
      <c r="K19" s="42"/>
      <c r="L19" s="42"/>
      <c r="M19" s="42">
        <v>59</v>
      </c>
      <c r="N19" s="42">
        <v>35</v>
      </c>
      <c r="O19" s="42"/>
      <c r="P19" s="4"/>
      <c r="Q19" s="16">
        <v>44866</v>
      </c>
      <c r="R19" s="16">
        <v>45596</v>
      </c>
      <c r="S19" s="18">
        <f t="shared" si="0"/>
        <v>24</v>
      </c>
      <c r="T19" s="19">
        <f t="shared" si="1"/>
        <v>4130</v>
      </c>
      <c r="U19" s="42"/>
    </row>
    <row r="20" s="37" customFormat="1" ht="37.5" spans="1:21">
      <c r="A20" s="39" t="s">
        <v>19</v>
      </c>
      <c r="B20" s="39">
        <v>19</v>
      </c>
      <c r="C20" s="42" t="s">
        <v>263</v>
      </c>
      <c r="D20" s="42" t="s">
        <v>264</v>
      </c>
      <c r="E20" s="42" t="s">
        <v>265</v>
      </c>
      <c r="F20" s="42" t="s">
        <v>74</v>
      </c>
      <c r="G20" s="42"/>
      <c r="H20" s="42"/>
      <c r="I20" s="42"/>
      <c r="J20" s="42"/>
      <c r="K20" s="42"/>
      <c r="L20" s="42"/>
      <c r="M20" s="42">
        <v>75</v>
      </c>
      <c r="N20" s="42">
        <v>35</v>
      </c>
      <c r="O20" s="42"/>
      <c r="P20" s="4"/>
      <c r="Q20" s="16">
        <v>44866</v>
      </c>
      <c r="R20" s="16">
        <v>45596</v>
      </c>
      <c r="S20" s="18">
        <f t="shared" si="0"/>
        <v>24</v>
      </c>
      <c r="T20" s="19">
        <f t="shared" si="1"/>
        <v>5250</v>
      </c>
      <c r="U20" s="42"/>
    </row>
    <row r="21" ht="18.75" spans="1:21">
      <c r="A21" s="39" t="s">
        <v>19</v>
      </c>
      <c r="B21" s="39">
        <v>20</v>
      </c>
      <c r="C21" s="41" t="s">
        <v>266</v>
      </c>
      <c r="D21" s="42"/>
      <c r="E21" s="42"/>
      <c r="F21" s="42" t="s">
        <v>70</v>
      </c>
      <c r="G21" s="42">
        <v>7050</v>
      </c>
      <c r="H21" s="42">
        <v>8</v>
      </c>
      <c r="I21" s="42"/>
      <c r="J21" s="42"/>
      <c r="K21" s="42"/>
      <c r="L21" s="42"/>
      <c r="M21" s="42"/>
      <c r="N21" s="42"/>
      <c r="O21" s="42"/>
      <c r="P21" s="4"/>
      <c r="Q21" s="16">
        <v>45170</v>
      </c>
      <c r="R21" s="16">
        <v>45596</v>
      </c>
      <c r="S21" s="18">
        <f t="shared" si="0"/>
        <v>14</v>
      </c>
      <c r="T21" s="19">
        <f t="shared" si="1"/>
        <v>65800</v>
      </c>
      <c r="U21" s="42"/>
    </row>
    <row r="22" ht="18.75" spans="1:21">
      <c r="A22" s="39" t="s">
        <v>19</v>
      </c>
      <c r="B22" s="39">
        <v>21</v>
      </c>
      <c r="C22" s="41" t="s">
        <v>267</v>
      </c>
      <c r="D22" s="42"/>
      <c r="E22" s="42"/>
      <c r="F22" s="42" t="s">
        <v>70</v>
      </c>
      <c r="G22" s="42">
        <v>10268</v>
      </c>
      <c r="H22" s="42">
        <v>8</v>
      </c>
      <c r="I22" s="42"/>
      <c r="J22" s="42"/>
      <c r="K22" s="42"/>
      <c r="L22" s="42"/>
      <c r="M22" s="42"/>
      <c r="N22" s="42"/>
      <c r="O22" s="42"/>
      <c r="P22" s="4"/>
      <c r="Q22" s="16">
        <v>45170</v>
      </c>
      <c r="R22" s="16">
        <v>45596</v>
      </c>
      <c r="S22" s="18">
        <f t="shared" si="0"/>
        <v>14</v>
      </c>
      <c r="T22" s="19">
        <f t="shared" si="1"/>
        <v>95834.6666666667</v>
      </c>
      <c r="U22" s="42"/>
    </row>
    <row r="23" ht="18.75" spans="1:21">
      <c r="A23" s="39" t="s">
        <v>19</v>
      </c>
      <c r="B23" s="39">
        <v>22</v>
      </c>
      <c r="C23" s="41" t="s">
        <v>268</v>
      </c>
      <c r="D23" s="42"/>
      <c r="E23" s="42"/>
      <c r="F23" s="42" t="s">
        <v>70</v>
      </c>
      <c r="G23" s="42">
        <v>3800</v>
      </c>
      <c r="H23" s="42">
        <v>8</v>
      </c>
      <c r="I23" s="42"/>
      <c r="J23" s="42"/>
      <c r="K23" s="42"/>
      <c r="L23" s="42"/>
      <c r="M23" s="42"/>
      <c r="N23" s="42"/>
      <c r="O23" s="42"/>
      <c r="P23" s="4"/>
      <c r="Q23" s="16">
        <v>45170</v>
      </c>
      <c r="R23" s="16">
        <v>45596</v>
      </c>
      <c r="S23" s="18">
        <f t="shared" si="0"/>
        <v>14</v>
      </c>
      <c r="T23" s="19">
        <f t="shared" si="1"/>
        <v>35466.6666666667</v>
      </c>
      <c r="U23" s="42"/>
    </row>
    <row r="24" ht="18.75" spans="1:21">
      <c r="A24" s="39" t="s">
        <v>19</v>
      </c>
      <c r="B24" s="39">
        <v>23</v>
      </c>
      <c r="C24" s="41" t="s">
        <v>269</v>
      </c>
      <c r="D24" s="42"/>
      <c r="E24" s="42"/>
      <c r="F24" s="42" t="s">
        <v>70</v>
      </c>
      <c r="G24" s="42">
        <v>6700</v>
      </c>
      <c r="H24" s="42">
        <v>8</v>
      </c>
      <c r="I24" s="42"/>
      <c r="J24" s="42"/>
      <c r="K24" s="42"/>
      <c r="L24" s="42"/>
      <c r="M24" s="42"/>
      <c r="N24" s="42"/>
      <c r="O24" s="42"/>
      <c r="P24" s="4"/>
      <c r="Q24" s="16">
        <v>45170</v>
      </c>
      <c r="R24" s="16">
        <v>45596</v>
      </c>
      <c r="S24" s="18">
        <f t="shared" si="0"/>
        <v>14</v>
      </c>
      <c r="T24" s="19">
        <f t="shared" si="1"/>
        <v>62533.3333333333</v>
      </c>
      <c r="U24" s="42"/>
    </row>
    <row r="25" ht="18.75" spans="1:21">
      <c r="A25" s="39" t="s">
        <v>19</v>
      </c>
      <c r="B25" s="39">
        <v>24</v>
      </c>
      <c r="C25" s="41" t="s">
        <v>270</v>
      </c>
      <c r="D25" s="42"/>
      <c r="E25" s="42"/>
      <c r="F25" s="42" t="s">
        <v>70</v>
      </c>
      <c r="G25" s="42">
        <v>1100</v>
      </c>
      <c r="H25" s="42">
        <v>8</v>
      </c>
      <c r="I25" s="42"/>
      <c r="J25" s="42"/>
      <c r="K25" s="42"/>
      <c r="L25" s="42"/>
      <c r="M25" s="42"/>
      <c r="N25" s="42"/>
      <c r="O25" s="42"/>
      <c r="P25" s="4"/>
      <c r="Q25" s="16">
        <v>45170</v>
      </c>
      <c r="R25" s="16">
        <v>45596</v>
      </c>
      <c r="S25" s="18">
        <f t="shared" si="0"/>
        <v>14</v>
      </c>
      <c r="T25" s="19">
        <f t="shared" si="1"/>
        <v>10266.6666666667</v>
      </c>
      <c r="U25" s="42"/>
    </row>
    <row r="26" ht="18.75" spans="1:21">
      <c r="A26" s="39" t="s">
        <v>19</v>
      </c>
      <c r="B26" s="39">
        <v>25</v>
      </c>
      <c r="C26" s="41" t="s">
        <v>271</v>
      </c>
      <c r="D26" s="42"/>
      <c r="E26" s="42"/>
      <c r="F26" s="42" t="s">
        <v>70</v>
      </c>
      <c r="G26" s="42">
        <v>2160</v>
      </c>
      <c r="H26" s="42">
        <v>8</v>
      </c>
      <c r="I26" s="42"/>
      <c r="J26" s="42"/>
      <c r="K26" s="42"/>
      <c r="L26" s="42"/>
      <c r="M26" s="42"/>
      <c r="N26" s="42"/>
      <c r="O26" s="42"/>
      <c r="P26" s="4"/>
      <c r="Q26" s="16">
        <v>45170</v>
      </c>
      <c r="R26" s="16">
        <v>45596</v>
      </c>
      <c r="S26" s="18">
        <f t="shared" si="0"/>
        <v>14</v>
      </c>
      <c r="T26" s="19">
        <f t="shared" si="1"/>
        <v>20160</v>
      </c>
      <c r="U26" s="42"/>
    </row>
    <row r="27" ht="18.75" spans="1:21">
      <c r="A27" s="39" t="s">
        <v>19</v>
      </c>
      <c r="B27" s="39">
        <v>26</v>
      </c>
      <c r="C27" s="41" t="s">
        <v>272</v>
      </c>
      <c r="D27" s="42"/>
      <c r="E27" s="42"/>
      <c r="F27" s="42" t="s">
        <v>70</v>
      </c>
      <c r="G27" s="42">
        <v>3500</v>
      </c>
      <c r="H27" s="42">
        <v>8</v>
      </c>
      <c r="I27" s="42"/>
      <c r="J27" s="42"/>
      <c r="K27" s="42"/>
      <c r="L27" s="42"/>
      <c r="M27" s="42"/>
      <c r="N27" s="42"/>
      <c r="O27" s="42"/>
      <c r="P27" s="4"/>
      <c r="Q27" s="16">
        <v>45170</v>
      </c>
      <c r="R27" s="16">
        <v>45596</v>
      </c>
      <c r="S27" s="18">
        <f t="shared" si="0"/>
        <v>14</v>
      </c>
      <c r="T27" s="19">
        <f t="shared" si="1"/>
        <v>32666.6666666667</v>
      </c>
      <c r="U27" s="42"/>
    </row>
    <row r="28" ht="18.75" spans="1:21">
      <c r="A28" s="39" t="s">
        <v>19</v>
      </c>
      <c r="B28" s="39">
        <v>27</v>
      </c>
      <c r="C28" s="41" t="s">
        <v>273</v>
      </c>
      <c r="D28" s="43" t="s">
        <v>274</v>
      </c>
      <c r="E28" s="44"/>
      <c r="F28" s="222" t="s">
        <v>74</v>
      </c>
      <c r="G28" s="42">
        <v>800</v>
      </c>
      <c r="H28" s="42">
        <v>6</v>
      </c>
      <c r="I28" s="42"/>
      <c r="J28" s="42"/>
      <c r="K28" s="42"/>
      <c r="L28" s="42"/>
      <c r="M28" s="42"/>
      <c r="N28" s="42"/>
      <c r="O28" s="42"/>
      <c r="P28" s="4"/>
      <c r="Q28" s="16">
        <v>45170</v>
      </c>
      <c r="R28" s="16">
        <v>45596</v>
      </c>
      <c r="S28" s="18">
        <f t="shared" si="0"/>
        <v>14</v>
      </c>
      <c r="T28" s="19">
        <f t="shared" si="1"/>
        <v>5600</v>
      </c>
      <c r="U28" s="42"/>
    </row>
    <row r="29" ht="18.75" spans="1:21">
      <c r="A29" s="39" t="s">
        <v>19</v>
      </c>
      <c r="B29" s="39">
        <v>28</v>
      </c>
      <c r="C29" s="41" t="s">
        <v>275</v>
      </c>
      <c r="D29" s="123" t="s">
        <v>276</v>
      </c>
      <c r="E29" s="124"/>
      <c r="F29" s="222" t="s">
        <v>74</v>
      </c>
      <c r="G29" s="42">
        <v>300</v>
      </c>
      <c r="H29" s="42">
        <v>6</v>
      </c>
      <c r="I29" s="42"/>
      <c r="J29" s="42"/>
      <c r="K29" s="42"/>
      <c r="L29" s="42"/>
      <c r="M29" s="42"/>
      <c r="N29" s="42"/>
      <c r="O29" s="42"/>
      <c r="P29" s="4"/>
      <c r="Q29" s="16">
        <v>45170</v>
      </c>
      <c r="R29" s="16">
        <v>45596</v>
      </c>
      <c r="S29" s="18">
        <f t="shared" si="0"/>
        <v>14</v>
      </c>
      <c r="T29" s="19">
        <f t="shared" si="1"/>
        <v>2100</v>
      </c>
      <c r="U29" s="42"/>
    </row>
    <row r="30" s="37" customFormat="1" ht="18.75" spans="1:21">
      <c r="A30" s="39" t="s">
        <v>19</v>
      </c>
      <c r="B30" s="39">
        <v>29</v>
      </c>
      <c r="C30" s="41" t="s">
        <v>277</v>
      </c>
      <c r="D30" s="43" t="s">
        <v>276</v>
      </c>
      <c r="E30" s="44"/>
      <c r="F30" s="42" t="s">
        <v>74</v>
      </c>
      <c r="G30" s="42">
        <v>470</v>
      </c>
      <c r="H30" s="42">
        <v>6</v>
      </c>
      <c r="I30" s="42"/>
      <c r="J30" s="42"/>
      <c r="K30" s="42"/>
      <c r="L30" s="42"/>
      <c r="M30" s="42"/>
      <c r="N30" s="42"/>
      <c r="O30" s="42"/>
      <c r="P30" s="4"/>
      <c r="Q30" s="16">
        <v>45170</v>
      </c>
      <c r="R30" s="16">
        <v>45596</v>
      </c>
      <c r="S30" s="18">
        <f t="shared" si="0"/>
        <v>14</v>
      </c>
      <c r="T30" s="19">
        <f t="shared" si="1"/>
        <v>3290</v>
      </c>
      <c r="U30" s="42"/>
    </row>
    <row r="31" ht="18.75" spans="1:21">
      <c r="A31" s="39" t="s">
        <v>19</v>
      </c>
      <c r="B31" s="39">
        <v>30</v>
      </c>
      <c r="C31" s="41" t="s">
        <v>278</v>
      </c>
      <c r="D31" s="43" t="s">
        <v>279</v>
      </c>
      <c r="E31" s="44"/>
      <c r="F31" s="42" t="s">
        <v>74</v>
      </c>
      <c r="G31" s="42">
        <v>4500</v>
      </c>
      <c r="H31" s="42">
        <v>6</v>
      </c>
      <c r="I31" s="42"/>
      <c r="J31" s="42"/>
      <c r="K31" s="42"/>
      <c r="L31" s="42"/>
      <c r="M31" s="42"/>
      <c r="N31" s="42"/>
      <c r="O31" s="42"/>
      <c r="P31" s="4"/>
      <c r="Q31" s="16">
        <v>45170</v>
      </c>
      <c r="R31" s="16">
        <v>45596</v>
      </c>
      <c r="S31" s="18">
        <f t="shared" si="0"/>
        <v>14</v>
      </c>
      <c r="T31" s="19">
        <f t="shared" si="1"/>
        <v>31500</v>
      </c>
      <c r="U31" s="42"/>
    </row>
    <row r="32" ht="18.75" spans="1:21">
      <c r="A32" s="39" t="s">
        <v>19</v>
      </c>
      <c r="B32" s="39">
        <v>31</v>
      </c>
      <c r="C32" s="41" t="s">
        <v>280</v>
      </c>
      <c r="D32" s="43" t="s">
        <v>281</v>
      </c>
      <c r="E32" s="44"/>
      <c r="F32" s="222" t="s">
        <v>74</v>
      </c>
      <c r="G32" s="42">
        <v>4000</v>
      </c>
      <c r="H32" s="42">
        <v>6</v>
      </c>
      <c r="I32" s="42"/>
      <c r="J32" s="42"/>
      <c r="K32" s="42"/>
      <c r="L32" s="42"/>
      <c r="M32" s="42"/>
      <c r="N32" s="42"/>
      <c r="O32" s="42"/>
      <c r="P32" s="4"/>
      <c r="Q32" s="16">
        <v>45170</v>
      </c>
      <c r="R32" s="16">
        <v>45596</v>
      </c>
      <c r="S32" s="18">
        <f t="shared" si="0"/>
        <v>14</v>
      </c>
      <c r="T32" s="19">
        <f t="shared" si="1"/>
        <v>28000</v>
      </c>
      <c r="U32" s="42"/>
    </row>
    <row r="33" ht="18.75" spans="1:21">
      <c r="A33" s="39" t="s">
        <v>19</v>
      </c>
      <c r="B33" s="39">
        <v>32</v>
      </c>
      <c r="C33" s="41" t="s">
        <v>282</v>
      </c>
      <c r="D33" s="43" t="s">
        <v>281</v>
      </c>
      <c r="E33" s="44"/>
      <c r="F33" s="222" t="s">
        <v>74</v>
      </c>
      <c r="G33" s="42">
        <v>4000</v>
      </c>
      <c r="H33" s="42">
        <v>6</v>
      </c>
      <c r="I33" s="42"/>
      <c r="J33" s="42"/>
      <c r="K33" s="42"/>
      <c r="L33" s="42"/>
      <c r="M33" s="42"/>
      <c r="N33" s="42"/>
      <c r="O33" s="42"/>
      <c r="P33" s="4"/>
      <c r="Q33" s="16">
        <v>45170</v>
      </c>
      <c r="R33" s="16">
        <v>45596</v>
      </c>
      <c r="S33" s="18">
        <f t="shared" si="0"/>
        <v>14</v>
      </c>
      <c r="T33" s="19">
        <f t="shared" si="1"/>
        <v>28000</v>
      </c>
      <c r="U33" s="42"/>
    </row>
    <row r="34" ht="18.75" spans="1:21">
      <c r="A34" s="39" t="s">
        <v>19</v>
      </c>
      <c r="B34" s="39">
        <v>33</v>
      </c>
      <c r="C34" s="41" t="s">
        <v>283</v>
      </c>
      <c r="D34" s="43" t="s">
        <v>276</v>
      </c>
      <c r="E34" s="44"/>
      <c r="F34" s="222" t="s">
        <v>74</v>
      </c>
      <c r="G34" s="42">
        <v>3000</v>
      </c>
      <c r="H34" s="42">
        <v>6</v>
      </c>
      <c r="I34" s="42"/>
      <c r="J34" s="42"/>
      <c r="K34" s="42"/>
      <c r="L34" s="42"/>
      <c r="M34" s="42"/>
      <c r="N34" s="42"/>
      <c r="O34" s="42"/>
      <c r="P34" s="4"/>
      <c r="Q34" s="16">
        <v>45170</v>
      </c>
      <c r="R34" s="16">
        <v>45596</v>
      </c>
      <c r="S34" s="18">
        <f t="shared" si="0"/>
        <v>14</v>
      </c>
      <c r="T34" s="19">
        <f t="shared" si="1"/>
        <v>21000</v>
      </c>
      <c r="U34" s="42"/>
    </row>
    <row r="35" ht="37.5" customHeight="1" spans="1:21">
      <c r="A35" s="39" t="s">
        <v>19</v>
      </c>
      <c r="B35" s="39">
        <v>34</v>
      </c>
      <c r="C35" s="41" t="s">
        <v>284</v>
      </c>
      <c r="D35" s="43" t="s">
        <v>285</v>
      </c>
      <c r="E35" s="44"/>
      <c r="F35" s="222" t="s">
        <v>74</v>
      </c>
      <c r="G35" s="42">
        <v>2500</v>
      </c>
      <c r="H35" s="42">
        <v>6</v>
      </c>
      <c r="I35" s="42"/>
      <c r="J35" s="42"/>
      <c r="K35" s="42"/>
      <c r="L35" s="42"/>
      <c r="M35" s="42"/>
      <c r="N35" s="42"/>
      <c r="O35" s="42"/>
      <c r="P35" s="4"/>
      <c r="Q35" s="16">
        <v>45170</v>
      </c>
      <c r="R35" s="16">
        <v>45596</v>
      </c>
      <c r="S35" s="18">
        <f t="shared" si="0"/>
        <v>14</v>
      </c>
      <c r="T35" s="19">
        <f t="shared" si="1"/>
        <v>17500</v>
      </c>
      <c r="U35" s="42"/>
    </row>
    <row r="36" ht="37.5" customHeight="1" spans="1:21">
      <c r="A36" s="39" t="s">
        <v>19</v>
      </c>
      <c r="B36" s="39">
        <v>35</v>
      </c>
      <c r="C36" s="41" t="s">
        <v>286</v>
      </c>
      <c r="D36" s="43" t="s">
        <v>285</v>
      </c>
      <c r="E36" s="44"/>
      <c r="F36" s="42" t="s">
        <v>74</v>
      </c>
      <c r="G36" s="222" t="s">
        <v>287</v>
      </c>
      <c r="H36" s="42">
        <v>6</v>
      </c>
      <c r="I36" s="42"/>
      <c r="J36" s="42"/>
      <c r="K36" s="42"/>
      <c r="L36" s="42"/>
      <c r="M36" s="42"/>
      <c r="N36" s="42"/>
      <c r="O36" s="42"/>
      <c r="P36" s="4"/>
      <c r="Q36" s="16">
        <v>45170</v>
      </c>
      <c r="R36" s="16">
        <v>45596</v>
      </c>
      <c r="S36" s="18">
        <f t="shared" si="0"/>
        <v>14</v>
      </c>
      <c r="T36" s="19">
        <f t="shared" si="1"/>
        <v>140</v>
      </c>
      <c r="U36" s="42"/>
    </row>
    <row r="37" ht="37.5" customHeight="1" spans="1:21">
      <c r="A37" s="39" t="s">
        <v>19</v>
      </c>
      <c r="B37" s="39">
        <v>36</v>
      </c>
      <c r="C37" s="42" t="s">
        <v>288</v>
      </c>
      <c r="D37" s="43" t="s">
        <v>289</v>
      </c>
      <c r="E37" s="44"/>
      <c r="F37" s="42" t="s">
        <v>74</v>
      </c>
      <c r="G37" s="42">
        <v>2700</v>
      </c>
      <c r="H37" s="42">
        <v>6</v>
      </c>
      <c r="I37" s="42"/>
      <c r="J37" s="42"/>
      <c r="K37" s="42"/>
      <c r="L37" s="42"/>
      <c r="M37" s="42"/>
      <c r="N37" s="42"/>
      <c r="O37" s="42"/>
      <c r="P37" s="4"/>
      <c r="Q37" s="16">
        <v>45170</v>
      </c>
      <c r="R37" s="16">
        <v>45596</v>
      </c>
      <c r="S37" s="18">
        <f t="shared" si="0"/>
        <v>14</v>
      </c>
      <c r="T37" s="19">
        <f t="shared" si="1"/>
        <v>18900</v>
      </c>
      <c r="U37" s="42"/>
    </row>
    <row r="38" ht="37.5" customHeight="1" spans="1:21">
      <c r="A38" s="40" t="s">
        <v>19</v>
      </c>
      <c r="B38" s="39">
        <v>37</v>
      </c>
      <c r="C38" s="41" t="s">
        <v>290</v>
      </c>
      <c r="D38" s="184" t="s">
        <v>289</v>
      </c>
      <c r="E38" s="185"/>
      <c r="F38" s="222" t="s">
        <v>74</v>
      </c>
      <c r="G38" s="222" t="s">
        <v>291</v>
      </c>
      <c r="H38" s="42">
        <v>6</v>
      </c>
      <c r="I38" s="42"/>
      <c r="J38" s="42"/>
      <c r="K38" s="42"/>
      <c r="L38" s="42"/>
      <c r="M38" s="42"/>
      <c r="N38" s="42"/>
      <c r="O38" s="42"/>
      <c r="P38" s="4"/>
      <c r="Q38" s="16">
        <v>45170</v>
      </c>
      <c r="R38" s="16">
        <v>45596</v>
      </c>
      <c r="S38" s="18">
        <f t="shared" si="0"/>
        <v>14</v>
      </c>
      <c r="T38" s="19">
        <f t="shared" si="1"/>
        <v>1540</v>
      </c>
      <c r="U38" s="42"/>
    </row>
    <row r="39" s="37" customFormat="1" ht="37.5" customHeight="1" spans="1:21">
      <c r="A39" s="40" t="s">
        <v>19</v>
      </c>
      <c r="B39" s="39">
        <v>38</v>
      </c>
      <c r="C39" s="43" t="s">
        <v>181</v>
      </c>
      <c r="D39" s="234"/>
      <c r="E39" s="234"/>
      <c r="F39" s="235" t="s">
        <v>70</v>
      </c>
      <c r="G39" s="42">
        <v>20000</v>
      </c>
      <c r="H39" s="42">
        <v>8</v>
      </c>
      <c r="I39" s="39"/>
      <c r="J39" s="39"/>
      <c r="K39" s="39"/>
      <c r="L39" s="39"/>
      <c r="M39" s="39"/>
      <c r="N39" s="39"/>
      <c r="O39" s="39"/>
      <c r="P39" s="1"/>
      <c r="Q39" s="16">
        <v>44866</v>
      </c>
      <c r="R39" s="16">
        <v>45596</v>
      </c>
      <c r="S39" s="18">
        <f t="shared" si="0"/>
        <v>24</v>
      </c>
      <c r="T39" s="19">
        <f t="shared" si="1"/>
        <v>320000</v>
      </c>
      <c r="U39" s="39"/>
    </row>
    <row r="40" s="37" customFormat="1" ht="37.5" customHeight="1" spans="1:21">
      <c r="A40" s="40" t="s">
        <v>19</v>
      </c>
      <c r="B40" s="39">
        <v>39</v>
      </c>
      <c r="C40" s="43" t="s">
        <v>237</v>
      </c>
      <c r="D40" s="4" t="s">
        <v>292</v>
      </c>
      <c r="E40" s="4"/>
      <c r="F40" s="235" t="s">
        <v>70</v>
      </c>
      <c r="G40" s="222">
        <v>300</v>
      </c>
      <c r="H40" s="222" t="s">
        <v>293</v>
      </c>
      <c r="I40" s="39"/>
      <c r="J40" s="39"/>
      <c r="K40" s="39"/>
      <c r="L40" s="39"/>
      <c r="M40" s="39"/>
      <c r="N40" s="39"/>
      <c r="O40" s="39"/>
      <c r="P40" s="1"/>
      <c r="Q40" s="16">
        <v>44866</v>
      </c>
      <c r="R40" s="16">
        <v>45596</v>
      </c>
      <c r="S40" s="18">
        <f t="shared" si="0"/>
        <v>24</v>
      </c>
      <c r="T40" s="19">
        <f t="shared" si="1"/>
        <v>4800</v>
      </c>
      <c r="U40" s="222"/>
    </row>
    <row r="41" s="37" customFormat="1" ht="37.5" customHeight="1" spans="1:21">
      <c r="A41" s="40" t="s">
        <v>19</v>
      </c>
      <c r="B41" s="39">
        <v>40</v>
      </c>
      <c r="C41" s="43" t="s">
        <v>249</v>
      </c>
      <c r="D41" s="4" t="s">
        <v>294</v>
      </c>
      <c r="E41" s="4"/>
      <c r="F41" s="235" t="s">
        <v>70</v>
      </c>
      <c r="G41" s="222">
        <v>19200</v>
      </c>
      <c r="H41" s="42">
        <v>8</v>
      </c>
      <c r="I41" s="39"/>
      <c r="J41" s="39"/>
      <c r="K41" s="39"/>
      <c r="L41" s="39"/>
      <c r="M41" s="39"/>
      <c r="N41" s="39"/>
      <c r="O41" s="39"/>
      <c r="P41" s="1"/>
      <c r="Q41" s="16">
        <v>44866</v>
      </c>
      <c r="R41" s="16">
        <v>45596</v>
      </c>
      <c r="S41" s="18">
        <f t="shared" si="0"/>
        <v>24</v>
      </c>
      <c r="T41" s="19">
        <f t="shared" si="1"/>
        <v>307200</v>
      </c>
      <c r="U41" s="222"/>
    </row>
    <row r="42" s="37" customFormat="1" ht="37.5" customHeight="1" spans="1:21">
      <c r="A42" s="40" t="s">
        <v>19</v>
      </c>
      <c r="B42" s="39">
        <v>41</v>
      </c>
      <c r="C42" s="43" t="s">
        <v>295</v>
      </c>
      <c r="D42" s="4"/>
      <c r="E42" s="4"/>
      <c r="F42" s="235" t="s">
        <v>70</v>
      </c>
      <c r="G42" s="222" t="s">
        <v>296</v>
      </c>
      <c r="H42" s="222" t="s">
        <v>293</v>
      </c>
      <c r="I42" s="39"/>
      <c r="J42" s="39"/>
      <c r="K42" s="39"/>
      <c r="L42" s="39"/>
      <c r="M42" s="42">
        <v>100</v>
      </c>
      <c r="N42" s="42">
        <v>35</v>
      </c>
      <c r="O42" s="39"/>
      <c r="P42" s="1"/>
      <c r="Q42" s="16">
        <v>44866</v>
      </c>
      <c r="R42" s="16">
        <v>45596</v>
      </c>
      <c r="S42" s="18">
        <f t="shared" si="0"/>
        <v>24</v>
      </c>
      <c r="T42" s="19">
        <f t="shared" si="1"/>
        <v>10200</v>
      </c>
      <c r="U42" s="222"/>
    </row>
    <row r="43" s="37" customFormat="1" ht="37.5" customHeight="1" spans="1:21">
      <c r="A43" s="40" t="s">
        <v>19</v>
      </c>
      <c r="B43" s="39">
        <v>42</v>
      </c>
      <c r="C43" s="43" t="s">
        <v>297</v>
      </c>
      <c r="D43" s="4"/>
      <c r="E43" s="4"/>
      <c r="F43" s="235" t="s">
        <v>74</v>
      </c>
      <c r="G43" s="222" t="s">
        <v>298</v>
      </c>
      <c r="H43" s="42">
        <v>6</v>
      </c>
      <c r="I43" s="39"/>
      <c r="J43" s="39"/>
      <c r="K43" s="39"/>
      <c r="L43" s="39"/>
      <c r="M43" s="42"/>
      <c r="N43" s="42"/>
      <c r="O43" s="39"/>
      <c r="P43" s="1"/>
      <c r="Q43" s="16">
        <v>44866</v>
      </c>
      <c r="R43" s="16">
        <v>45596</v>
      </c>
      <c r="S43" s="18">
        <f t="shared" si="0"/>
        <v>24</v>
      </c>
      <c r="T43" s="19">
        <f t="shared" si="1"/>
        <v>61200</v>
      </c>
      <c r="U43" s="222"/>
    </row>
    <row r="44" s="37" customFormat="1" ht="37.5" customHeight="1" spans="1:21">
      <c r="A44" s="40" t="s">
        <v>19</v>
      </c>
      <c r="B44" s="39">
        <v>43</v>
      </c>
      <c r="C44" s="43" t="s">
        <v>258</v>
      </c>
      <c r="D44" s="4"/>
      <c r="E44" s="4"/>
      <c r="F44" s="235" t="s">
        <v>70</v>
      </c>
      <c r="G44" s="222" t="s">
        <v>299</v>
      </c>
      <c r="H44" s="222" t="s">
        <v>293</v>
      </c>
      <c r="I44" s="39"/>
      <c r="J44" s="39"/>
      <c r="K44" s="39"/>
      <c r="L44" s="39"/>
      <c r="M44" s="42"/>
      <c r="N44" s="42"/>
      <c r="O44" s="39"/>
      <c r="P44" s="1"/>
      <c r="Q44" s="16">
        <v>44866</v>
      </c>
      <c r="R44" s="16">
        <v>45596</v>
      </c>
      <c r="S44" s="18">
        <f t="shared" si="0"/>
        <v>24</v>
      </c>
      <c r="T44" s="19">
        <f t="shared" si="1"/>
        <v>145600</v>
      </c>
      <c r="U44" s="222"/>
    </row>
    <row r="45" s="37" customFormat="1" ht="37.5" customHeight="1" spans="1:21">
      <c r="A45" s="40" t="s">
        <v>19</v>
      </c>
      <c r="B45" s="39">
        <v>44</v>
      </c>
      <c r="C45" s="43" t="s">
        <v>300</v>
      </c>
      <c r="D45" s="4"/>
      <c r="E45" s="4"/>
      <c r="F45" s="235" t="s">
        <v>70</v>
      </c>
      <c r="G45" s="222" t="s">
        <v>301</v>
      </c>
      <c r="H45" s="42">
        <v>8</v>
      </c>
      <c r="I45" s="39"/>
      <c r="J45" s="39"/>
      <c r="K45" s="39"/>
      <c r="L45" s="39"/>
      <c r="M45" s="42"/>
      <c r="N45" s="42"/>
      <c r="O45" s="39"/>
      <c r="P45" s="1"/>
      <c r="Q45" s="16">
        <v>44866</v>
      </c>
      <c r="R45" s="16">
        <v>45596</v>
      </c>
      <c r="S45" s="18">
        <f t="shared" si="0"/>
        <v>24</v>
      </c>
      <c r="T45" s="19">
        <f t="shared" si="1"/>
        <v>149808</v>
      </c>
      <c r="U45" s="222"/>
    </row>
    <row r="46" s="37" customFormat="1" ht="37.5" customHeight="1" spans="1:21">
      <c r="A46" s="40" t="s">
        <v>19</v>
      </c>
      <c r="B46" s="39">
        <v>45</v>
      </c>
      <c r="C46" s="42" t="s">
        <v>169</v>
      </c>
      <c r="D46" s="236" t="s">
        <v>302</v>
      </c>
      <c r="E46" s="237"/>
      <c r="F46" s="222" t="s">
        <v>70</v>
      </c>
      <c r="G46" s="222">
        <v>4100</v>
      </c>
      <c r="H46" s="222" t="s">
        <v>293</v>
      </c>
      <c r="I46" s="39"/>
      <c r="J46" s="39"/>
      <c r="K46" s="39"/>
      <c r="L46" s="39"/>
      <c r="M46" s="42"/>
      <c r="N46" s="42"/>
      <c r="O46" s="39"/>
      <c r="P46" s="1"/>
      <c r="Q46" s="16">
        <v>44866</v>
      </c>
      <c r="R46" s="16">
        <v>45596</v>
      </c>
      <c r="S46" s="18">
        <f t="shared" si="0"/>
        <v>24</v>
      </c>
      <c r="T46" s="19">
        <f t="shared" si="1"/>
        <v>65600</v>
      </c>
      <c r="U46" s="222"/>
    </row>
    <row r="47" s="37" customFormat="1" ht="37.5" customHeight="1" spans="1:21">
      <c r="A47" s="40" t="s">
        <v>19</v>
      </c>
      <c r="B47" s="39">
        <v>46</v>
      </c>
      <c r="C47" s="42" t="s">
        <v>82</v>
      </c>
      <c r="D47" s="43" t="s">
        <v>303</v>
      </c>
      <c r="E47" s="44"/>
      <c r="F47" s="222" t="s">
        <v>70</v>
      </c>
      <c r="G47" s="222">
        <v>11500</v>
      </c>
      <c r="H47" s="42">
        <v>8</v>
      </c>
      <c r="I47" s="42"/>
      <c r="J47" s="42"/>
      <c r="K47" s="42"/>
      <c r="L47" s="42"/>
      <c r="M47" s="42"/>
      <c r="N47" s="42"/>
      <c r="O47" s="42"/>
      <c r="P47" s="4"/>
      <c r="Q47" s="16">
        <v>44866</v>
      </c>
      <c r="R47" s="16">
        <v>45596</v>
      </c>
      <c r="S47" s="18">
        <f t="shared" si="0"/>
        <v>24</v>
      </c>
      <c r="T47" s="19">
        <f t="shared" si="1"/>
        <v>184000</v>
      </c>
      <c r="U47" s="222"/>
    </row>
    <row r="48" s="37" customFormat="1" ht="83" customHeight="1" spans="1:21">
      <c r="A48" s="40" t="s">
        <v>19</v>
      </c>
      <c r="B48" s="39">
        <v>47</v>
      </c>
      <c r="C48" s="208" t="s">
        <v>181</v>
      </c>
      <c r="D48" s="238"/>
      <c r="E48" s="239"/>
      <c r="F48" s="11" t="s">
        <v>70</v>
      </c>
      <c r="G48" s="210">
        <v>20000</v>
      </c>
      <c r="H48" s="210">
        <v>8</v>
      </c>
      <c r="I48" s="39"/>
      <c r="J48" s="39"/>
      <c r="K48" s="39"/>
      <c r="L48" s="39"/>
      <c r="M48" s="39"/>
      <c r="N48" s="39"/>
      <c r="O48" s="39"/>
      <c r="P48" s="1"/>
      <c r="Q48" s="16">
        <v>44866</v>
      </c>
      <c r="R48" s="16">
        <v>45596</v>
      </c>
      <c r="S48" s="18">
        <f t="shared" si="0"/>
        <v>24</v>
      </c>
      <c r="T48" s="19">
        <f t="shared" si="1"/>
        <v>320000</v>
      </c>
      <c r="U48" s="104" t="s">
        <v>182</v>
      </c>
    </row>
    <row r="49" ht="18.75" spans="1:21">
      <c r="A49" s="40"/>
      <c r="B49" s="225" t="s">
        <v>51</v>
      </c>
      <c r="C49" s="226"/>
      <c r="D49" s="226"/>
      <c r="E49" s="227"/>
      <c r="F49" s="240"/>
      <c r="G49" s="39">
        <f>SUM(G2:G48)</f>
        <v>131948</v>
      </c>
      <c r="H49" s="39"/>
      <c r="I49" s="39">
        <f>SUM(I2:I48)</f>
        <v>0</v>
      </c>
      <c r="J49" s="39"/>
      <c r="K49" s="39">
        <f>SUM(K2:K48)</f>
        <v>0</v>
      </c>
      <c r="L49" s="39"/>
      <c r="M49" s="39">
        <f>SUM(M2:M48)</f>
        <v>1043</v>
      </c>
      <c r="N49" s="39"/>
      <c r="O49" s="39"/>
      <c r="P49" s="39"/>
      <c r="Q49" s="39"/>
      <c r="R49" s="39"/>
      <c r="S49" s="39"/>
      <c r="T49" s="122">
        <f>SUM(T2:T48)</f>
        <v>2092053.5</v>
      </c>
      <c r="U49" s="39"/>
    </row>
  </sheetData>
  <autoFilter ref="A1:U49">
    <extLst/>
  </autoFilter>
  <mergeCells count="16"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40:E40"/>
    <mergeCell ref="D41:E41"/>
    <mergeCell ref="D46:E46"/>
    <mergeCell ref="D47:E47"/>
    <mergeCell ref="B49:E49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9"/>
  <sheetViews>
    <sheetView zoomScale="70" zoomScaleNormal="70" workbookViewId="0">
      <pane xSplit="3" ySplit="1" topLeftCell="G42" activePane="bottomRight" state="frozen"/>
      <selection/>
      <selection pane="topRight"/>
      <selection pane="bottomLeft"/>
      <selection pane="bottomRight" activeCell="U42" sqref="U42"/>
    </sheetView>
  </sheetViews>
  <sheetFormatPr defaultColWidth="16.3833333333333" defaultRowHeight="18.75"/>
  <cols>
    <col min="1" max="1" width="14.25" style="118" customWidth="1"/>
    <col min="2" max="2" width="5.13333333333333" style="118" customWidth="1"/>
    <col min="3" max="3" width="36.8833333333333" style="120" customWidth="1"/>
    <col min="4" max="4" width="22.75" style="120" customWidth="1"/>
    <col min="5" max="5" width="19.5" style="120" customWidth="1"/>
    <col min="6" max="6" width="11.3833333333333" style="120" customWidth="1"/>
    <col min="7" max="8" width="13.25" style="120" customWidth="1"/>
    <col min="9" max="12" width="13.6333333333333" style="120" customWidth="1"/>
    <col min="13" max="16" width="12.8833333333333" style="120" customWidth="1"/>
    <col min="17" max="17" width="16.9" style="120" customWidth="1"/>
    <col min="18" max="18" width="18.8666666666667" style="120" customWidth="1"/>
    <col min="19" max="19" width="13.1916666666667" style="120" customWidth="1"/>
    <col min="20" max="20" width="17.35" style="120" customWidth="1"/>
    <col min="21" max="21" width="13.25" style="120" customWidth="1"/>
    <col min="22" max="16384" width="16.3833333333333" style="120"/>
  </cols>
  <sheetData>
    <row r="1" s="118" customFormat="1" ht="75" spans="1:21">
      <c r="A1" s="39" t="s">
        <v>3</v>
      </c>
      <c r="B1" s="39" t="s">
        <v>1</v>
      </c>
      <c r="C1" s="40" t="s">
        <v>53</v>
      </c>
      <c r="D1" s="40" t="s">
        <v>54</v>
      </c>
      <c r="E1" s="40" t="s">
        <v>55</v>
      </c>
      <c r="F1" s="40" t="s">
        <v>56</v>
      </c>
      <c r="G1" s="45" t="s">
        <v>4</v>
      </c>
      <c r="H1" s="45" t="s">
        <v>57</v>
      </c>
      <c r="I1" s="45" t="s">
        <v>6</v>
      </c>
      <c r="J1" s="45" t="s">
        <v>58</v>
      </c>
      <c r="K1" s="45" t="s">
        <v>7</v>
      </c>
      <c r="L1" s="45" t="s">
        <v>59</v>
      </c>
      <c r="M1" s="211" t="s">
        <v>8</v>
      </c>
      <c r="N1" s="211" t="s">
        <v>60</v>
      </c>
      <c r="O1" s="125" t="s">
        <v>9</v>
      </c>
      <c r="P1" s="45" t="s">
        <v>61</v>
      </c>
      <c r="Q1" s="46" t="s">
        <v>62</v>
      </c>
      <c r="R1" s="46" t="s">
        <v>63</v>
      </c>
      <c r="S1" s="46" t="s">
        <v>64</v>
      </c>
      <c r="T1" s="46" t="s">
        <v>65</v>
      </c>
      <c r="U1" s="39" t="s">
        <v>66</v>
      </c>
    </row>
    <row r="2" spans="1:21">
      <c r="A2" s="39" t="s">
        <v>20</v>
      </c>
      <c r="B2" s="39">
        <v>1</v>
      </c>
      <c r="C2" s="41" t="s">
        <v>304</v>
      </c>
      <c r="D2" s="42"/>
      <c r="E2" s="42"/>
      <c r="F2" s="42" t="s">
        <v>70</v>
      </c>
      <c r="G2" s="42"/>
      <c r="H2" s="42"/>
      <c r="I2" s="42"/>
      <c r="J2" s="42"/>
      <c r="K2" s="42"/>
      <c r="L2" s="42"/>
      <c r="M2" s="41"/>
      <c r="N2" s="41"/>
      <c r="O2" s="41"/>
      <c r="P2" s="3"/>
      <c r="Q2" s="16">
        <v>45170</v>
      </c>
      <c r="R2" s="16">
        <v>45596</v>
      </c>
      <c r="S2" s="18">
        <f t="shared" ref="S2:S58" si="0">DATEDIF(Q2,R2,"m")+1</f>
        <v>14</v>
      </c>
      <c r="T2" s="19">
        <f>(G2*H2+I2*J2+K2*L2+M2*N2)*S2/12</f>
        <v>0</v>
      </c>
      <c r="U2" s="42"/>
    </row>
    <row r="3" spans="1:21">
      <c r="A3" s="39" t="s">
        <v>20</v>
      </c>
      <c r="B3" s="39">
        <v>2</v>
      </c>
      <c r="C3" s="41" t="s">
        <v>305</v>
      </c>
      <c r="D3" s="42"/>
      <c r="E3" s="42"/>
      <c r="F3" s="42" t="s">
        <v>70</v>
      </c>
      <c r="G3" s="42"/>
      <c r="H3" s="42"/>
      <c r="I3" s="42"/>
      <c r="J3" s="42"/>
      <c r="K3" s="42"/>
      <c r="L3" s="42"/>
      <c r="M3" s="42">
        <v>310</v>
      </c>
      <c r="N3" s="42">
        <v>35</v>
      </c>
      <c r="O3" s="42"/>
      <c r="P3" s="4"/>
      <c r="Q3" s="16">
        <v>45170</v>
      </c>
      <c r="R3" s="16">
        <v>45596</v>
      </c>
      <c r="S3" s="18">
        <f t="shared" si="0"/>
        <v>14</v>
      </c>
      <c r="T3" s="19">
        <f>(G3*H3+I3*J3+K3*L3+M3*N3)*S3/12</f>
        <v>12658.3333333333</v>
      </c>
      <c r="U3" s="42"/>
    </row>
    <row r="4" spans="1:21">
      <c r="A4" s="39" t="s">
        <v>20</v>
      </c>
      <c r="B4" s="39">
        <v>3</v>
      </c>
      <c r="C4" s="41" t="s">
        <v>306</v>
      </c>
      <c r="D4" s="42" t="s">
        <v>307</v>
      </c>
      <c r="E4" s="42" t="s">
        <v>308</v>
      </c>
      <c r="F4" s="42" t="s">
        <v>74</v>
      </c>
      <c r="G4" s="42"/>
      <c r="H4" s="42"/>
      <c r="I4" s="42"/>
      <c r="J4" s="42"/>
      <c r="K4" s="42"/>
      <c r="L4" s="42"/>
      <c r="M4" s="42">
        <v>66</v>
      </c>
      <c r="N4" s="42">
        <v>35</v>
      </c>
      <c r="O4" s="42"/>
      <c r="P4" s="4"/>
      <c r="Q4" s="16">
        <v>45170</v>
      </c>
      <c r="R4" s="16">
        <v>45596</v>
      </c>
      <c r="S4" s="18">
        <f t="shared" si="0"/>
        <v>14</v>
      </c>
      <c r="T4" s="19">
        <f t="shared" ref="T2:T57" si="1">(G4*H4+I4*J4+K4*L4+M4*N4)*S4/12</f>
        <v>2695</v>
      </c>
      <c r="U4" s="42"/>
    </row>
    <row r="5" spans="1:21">
      <c r="A5" s="39" t="s">
        <v>20</v>
      </c>
      <c r="B5" s="39">
        <v>4</v>
      </c>
      <c r="C5" s="41" t="s">
        <v>308</v>
      </c>
      <c r="D5" s="42" t="s">
        <v>307</v>
      </c>
      <c r="E5" s="42" t="s">
        <v>264</v>
      </c>
      <c r="F5" s="42" t="s">
        <v>74</v>
      </c>
      <c r="G5" s="42"/>
      <c r="H5" s="42"/>
      <c r="I5" s="42"/>
      <c r="J5" s="42"/>
      <c r="K5" s="42"/>
      <c r="L5" s="42"/>
      <c r="M5" s="42">
        <v>120</v>
      </c>
      <c r="N5" s="42">
        <v>35</v>
      </c>
      <c r="O5" s="42"/>
      <c r="P5" s="4"/>
      <c r="Q5" s="16">
        <v>45170</v>
      </c>
      <c r="R5" s="16">
        <v>45596</v>
      </c>
      <c r="S5" s="18">
        <f t="shared" si="0"/>
        <v>14</v>
      </c>
      <c r="T5" s="19">
        <f t="shared" si="1"/>
        <v>4900</v>
      </c>
      <c r="U5" s="42"/>
    </row>
    <row r="6" spans="1:21">
      <c r="A6" s="39" t="s">
        <v>20</v>
      </c>
      <c r="B6" s="39">
        <v>5</v>
      </c>
      <c r="C6" s="41" t="s">
        <v>151</v>
      </c>
      <c r="D6" s="42" t="s">
        <v>309</v>
      </c>
      <c r="E6" s="42" t="s">
        <v>129</v>
      </c>
      <c r="F6" s="42" t="s">
        <v>74</v>
      </c>
      <c r="G6" s="42"/>
      <c r="H6" s="42"/>
      <c r="I6" s="42"/>
      <c r="J6" s="42"/>
      <c r="K6" s="42"/>
      <c r="L6" s="42"/>
      <c r="M6" s="42">
        <v>228</v>
      </c>
      <c r="N6" s="42">
        <v>35</v>
      </c>
      <c r="O6" s="42"/>
      <c r="P6" s="4"/>
      <c r="Q6" s="16">
        <v>45170</v>
      </c>
      <c r="R6" s="16">
        <v>45596</v>
      </c>
      <c r="S6" s="18">
        <f t="shared" si="0"/>
        <v>14</v>
      </c>
      <c r="T6" s="19">
        <f t="shared" si="1"/>
        <v>9310</v>
      </c>
      <c r="U6" s="42"/>
    </row>
    <row r="7" spans="1:21">
      <c r="A7" s="39" t="s">
        <v>20</v>
      </c>
      <c r="B7" s="39">
        <v>6</v>
      </c>
      <c r="C7" s="41" t="s">
        <v>151</v>
      </c>
      <c r="D7" s="42" t="s">
        <v>310</v>
      </c>
      <c r="E7" s="42" t="s">
        <v>264</v>
      </c>
      <c r="F7" s="42" t="s">
        <v>74</v>
      </c>
      <c r="G7" s="42"/>
      <c r="H7" s="42"/>
      <c r="I7" s="42"/>
      <c r="J7" s="42"/>
      <c r="K7" s="42"/>
      <c r="L7" s="42"/>
      <c r="M7" s="42">
        <v>87</v>
      </c>
      <c r="N7" s="42">
        <v>35</v>
      </c>
      <c r="O7" s="42"/>
      <c r="P7" s="4"/>
      <c r="Q7" s="16">
        <v>45170</v>
      </c>
      <c r="R7" s="16">
        <v>45596</v>
      </c>
      <c r="S7" s="18">
        <f t="shared" si="0"/>
        <v>14</v>
      </c>
      <c r="T7" s="19">
        <f t="shared" si="1"/>
        <v>3552.5</v>
      </c>
      <c r="U7" s="42"/>
    </row>
    <row r="8" spans="1:21">
      <c r="A8" s="39" t="s">
        <v>20</v>
      </c>
      <c r="B8" s="39">
        <v>7</v>
      </c>
      <c r="C8" s="42" t="s">
        <v>151</v>
      </c>
      <c r="D8" s="42" t="s">
        <v>129</v>
      </c>
      <c r="E8" s="42" t="s">
        <v>310</v>
      </c>
      <c r="F8" s="42" t="s">
        <v>74</v>
      </c>
      <c r="G8" s="42"/>
      <c r="H8" s="42"/>
      <c r="I8" s="42"/>
      <c r="J8" s="42"/>
      <c r="K8" s="42"/>
      <c r="L8" s="42"/>
      <c r="M8" s="42">
        <v>186</v>
      </c>
      <c r="N8" s="42">
        <v>35</v>
      </c>
      <c r="O8" s="42"/>
      <c r="P8" s="4"/>
      <c r="Q8" s="16">
        <v>45170</v>
      </c>
      <c r="R8" s="16">
        <v>45596</v>
      </c>
      <c r="S8" s="18">
        <f t="shared" si="0"/>
        <v>14</v>
      </c>
      <c r="T8" s="19">
        <f t="shared" si="1"/>
        <v>7595</v>
      </c>
      <c r="U8" s="42"/>
    </row>
    <row r="9" spans="1:21">
      <c r="A9" s="39" t="s">
        <v>20</v>
      </c>
      <c r="B9" s="39">
        <v>8</v>
      </c>
      <c r="C9" s="41" t="s">
        <v>311</v>
      </c>
      <c r="D9" s="42" t="s">
        <v>151</v>
      </c>
      <c r="E9" s="42" t="s">
        <v>103</v>
      </c>
      <c r="F9" s="42" t="s">
        <v>74</v>
      </c>
      <c r="G9" s="42"/>
      <c r="H9" s="42"/>
      <c r="I9" s="42"/>
      <c r="J9" s="42"/>
      <c r="K9" s="42"/>
      <c r="L9" s="42"/>
      <c r="M9" s="42">
        <v>162</v>
      </c>
      <c r="N9" s="42">
        <v>35</v>
      </c>
      <c r="O9" s="42"/>
      <c r="P9" s="4"/>
      <c r="Q9" s="16">
        <v>45170</v>
      </c>
      <c r="R9" s="16">
        <v>45596</v>
      </c>
      <c r="S9" s="18">
        <f t="shared" si="0"/>
        <v>14</v>
      </c>
      <c r="T9" s="19">
        <f t="shared" si="1"/>
        <v>6615</v>
      </c>
      <c r="U9" s="42"/>
    </row>
    <row r="10" spans="1:21">
      <c r="A10" s="39" t="s">
        <v>20</v>
      </c>
      <c r="B10" s="39">
        <v>9</v>
      </c>
      <c r="C10" s="41" t="s">
        <v>312</v>
      </c>
      <c r="D10" s="42" t="s">
        <v>82</v>
      </c>
      <c r="E10" s="42" t="s">
        <v>103</v>
      </c>
      <c r="F10" s="42" t="s">
        <v>74</v>
      </c>
      <c r="G10" s="42"/>
      <c r="H10" s="42"/>
      <c r="I10" s="42"/>
      <c r="J10" s="42"/>
      <c r="K10" s="42"/>
      <c r="L10" s="42"/>
      <c r="M10" s="42">
        <v>299</v>
      </c>
      <c r="N10" s="42">
        <v>35</v>
      </c>
      <c r="O10" s="42"/>
      <c r="P10" s="4"/>
      <c r="Q10" s="16">
        <v>45170</v>
      </c>
      <c r="R10" s="16">
        <v>45596</v>
      </c>
      <c r="S10" s="18">
        <f t="shared" si="0"/>
        <v>14</v>
      </c>
      <c r="T10" s="19">
        <f t="shared" si="1"/>
        <v>12209.1666666667</v>
      </c>
      <c r="U10" s="42"/>
    </row>
    <row r="11" spans="1:21">
      <c r="A11" s="39" t="s">
        <v>20</v>
      </c>
      <c r="B11" s="39">
        <v>10</v>
      </c>
      <c r="C11" s="41" t="s">
        <v>245</v>
      </c>
      <c r="D11" s="42" t="s">
        <v>103</v>
      </c>
      <c r="E11" s="42" t="s">
        <v>151</v>
      </c>
      <c r="F11" s="42" t="s">
        <v>74</v>
      </c>
      <c r="G11" s="42"/>
      <c r="H11" s="42"/>
      <c r="I11" s="42"/>
      <c r="J11" s="42"/>
      <c r="K11" s="42"/>
      <c r="L11" s="42"/>
      <c r="M11" s="42">
        <v>130</v>
      </c>
      <c r="N11" s="42">
        <v>35</v>
      </c>
      <c r="O11" s="42"/>
      <c r="P11" s="4"/>
      <c r="Q11" s="16">
        <v>45170</v>
      </c>
      <c r="R11" s="16">
        <v>45596</v>
      </c>
      <c r="S11" s="18">
        <f t="shared" si="0"/>
        <v>14</v>
      </c>
      <c r="T11" s="19">
        <f t="shared" si="1"/>
        <v>5308.33333333333</v>
      </c>
      <c r="U11" s="42"/>
    </row>
    <row r="12" spans="1:21">
      <c r="A12" s="39" t="s">
        <v>20</v>
      </c>
      <c r="B12" s="39">
        <v>11</v>
      </c>
      <c r="C12" s="42" t="s">
        <v>245</v>
      </c>
      <c r="D12" s="42" t="s">
        <v>82</v>
      </c>
      <c r="E12" s="42" t="s">
        <v>243</v>
      </c>
      <c r="F12" s="42" t="s">
        <v>74</v>
      </c>
      <c r="G12" s="42"/>
      <c r="H12" s="42"/>
      <c r="I12" s="42"/>
      <c r="J12" s="42"/>
      <c r="K12" s="42"/>
      <c r="L12" s="42"/>
      <c r="M12" s="42">
        <v>116</v>
      </c>
      <c r="N12" s="42">
        <v>35</v>
      </c>
      <c r="O12" s="42"/>
      <c r="P12" s="4"/>
      <c r="Q12" s="16">
        <v>45170</v>
      </c>
      <c r="R12" s="16">
        <v>45596</v>
      </c>
      <c r="S12" s="18">
        <f t="shared" si="0"/>
        <v>14</v>
      </c>
      <c r="T12" s="19">
        <f t="shared" si="1"/>
        <v>4736.66666666667</v>
      </c>
      <c r="U12" s="42"/>
    </row>
    <row r="13" spans="1:21">
      <c r="A13" s="39" t="s">
        <v>20</v>
      </c>
      <c r="B13" s="39">
        <v>12</v>
      </c>
      <c r="C13" s="42" t="s">
        <v>245</v>
      </c>
      <c r="D13" s="42" t="s">
        <v>151</v>
      </c>
      <c r="E13" s="41" t="s">
        <v>82</v>
      </c>
      <c r="F13" s="42" t="s">
        <v>74</v>
      </c>
      <c r="G13" s="42"/>
      <c r="H13" s="42"/>
      <c r="I13" s="42"/>
      <c r="J13" s="42"/>
      <c r="K13" s="42"/>
      <c r="L13" s="42"/>
      <c r="M13" s="42">
        <v>119</v>
      </c>
      <c r="N13" s="42">
        <v>35</v>
      </c>
      <c r="O13" s="42"/>
      <c r="P13" s="4"/>
      <c r="Q13" s="16">
        <v>45170</v>
      </c>
      <c r="R13" s="16">
        <v>45596</v>
      </c>
      <c r="S13" s="18">
        <f t="shared" si="0"/>
        <v>14</v>
      </c>
      <c r="T13" s="19">
        <f t="shared" si="1"/>
        <v>4859.16666666667</v>
      </c>
      <c r="U13" s="42"/>
    </row>
    <row r="14" spans="1:21">
      <c r="A14" s="39" t="s">
        <v>20</v>
      </c>
      <c r="B14" s="39">
        <v>13</v>
      </c>
      <c r="C14" s="41" t="s">
        <v>313</v>
      </c>
      <c r="D14" s="42" t="s">
        <v>103</v>
      </c>
      <c r="E14" s="42" t="s">
        <v>314</v>
      </c>
      <c r="F14" s="42" t="s">
        <v>74</v>
      </c>
      <c r="G14" s="42"/>
      <c r="H14" s="42"/>
      <c r="I14" s="42"/>
      <c r="J14" s="42"/>
      <c r="K14" s="42"/>
      <c r="L14" s="42"/>
      <c r="M14" s="42">
        <v>128</v>
      </c>
      <c r="N14" s="42">
        <v>35</v>
      </c>
      <c r="O14" s="42"/>
      <c r="P14" s="4"/>
      <c r="Q14" s="16">
        <v>45170</v>
      </c>
      <c r="R14" s="16">
        <v>45596</v>
      </c>
      <c r="S14" s="18">
        <f t="shared" si="0"/>
        <v>14</v>
      </c>
      <c r="T14" s="19">
        <f t="shared" si="1"/>
        <v>5226.66666666667</v>
      </c>
      <c r="U14" s="42"/>
    </row>
    <row r="15" ht="37.5" spans="1:21">
      <c r="A15" s="39" t="s">
        <v>20</v>
      </c>
      <c r="B15" s="39">
        <v>14</v>
      </c>
      <c r="C15" s="41" t="s">
        <v>315</v>
      </c>
      <c r="D15" s="42" t="s">
        <v>316</v>
      </c>
      <c r="E15" s="42" t="s">
        <v>317</v>
      </c>
      <c r="F15" s="42" t="s">
        <v>74</v>
      </c>
      <c r="G15" s="42"/>
      <c r="H15" s="42"/>
      <c r="I15" s="42"/>
      <c r="J15" s="42"/>
      <c r="K15" s="42"/>
      <c r="L15" s="42"/>
      <c r="M15" s="42">
        <v>153</v>
      </c>
      <c r="N15" s="42">
        <v>35</v>
      </c>
      <c r="O15" s="42"/>
      <c r="P15" s="4"/>
      <c r="Q15" s="16">
        <v>45170</v>
      </c>
      <c r="R15" s="16">
        <v>45596</v>
      </c>
      <c r="S15" s="18">
        <f t="shared" si="0"/>
        <v>14</v>
      </c>
      <c r="T15" s="19">
        <f t="shared" si="1"/>
        <v>6247.5</v>
      </c>
      <c r="U15" s="42"/>
    </row>
    <row r="16" spans="1:21">
      <c r="A16" s="39" t="s">
        <v>20</v>
      </c>
      <c r="B16" s="39">
        <v>15</v>
      </c>
      <c r="C16" s="42" t="s">
        <v>315</v>
      </c>
      <c r="D16" s="42"/>
      <c r="E16" s="42"/>
      <c r="F16" s="42" t="s">
        <v>74</v>
      </c>
      <c r="G16" s="42"/>
      <c r="H16" s="42"/>
      <c r="I16" s="42"/>
      <c r="J16" s="42"/>
      <c r="K16" s="42"/>
      <c r="L16" s="42"/>
      <c r="M16" s="42">
        <v>62</v>
      </c>
      <c r="N16" s="42">
        <v>35</v>
      </c>
      <c r="O16" s="42"/>
      <c r="P16" s="4"/>
      <c r="Q16" s="16">
        <v>45170</v>
      </c>
      <c r="R16" s="16">
        <v>45596</v>
      </c>
      <c r="S16" s="18">
        <f t="shared" si="0"/>
        <v>14</v>
      </c>
      <c r="T16" s="19">
        <f t="shared" si="1"/>
        <v>2531.66666666667</v>
      </c>
      <c r="U16" s="42"/>
    </row>
    <row r="17" ht="37.5" spans="1:21">
      <c r="A17" s="39" t="s">
        <v>20</v>
      </c>
      <c r="B17" s="39">
        <v>16</v>
      </c>
      <c r="C17" s="42" t="s">
        <v>315</v>
      </c>
      <c r="D17" s="42" t="s">
        <v>318</v>
      </c>
      <c r="E17" s="42" t="s">
        <v>319</v>
      </c>
      <c r="F17" s="42" t="s">
        <v>74</v>
      </c>
      <c r="G17" s="42"/>
      <c r="H17" s="42"/>
      <c r="I17" s="42"/>
      <c r="J17" s="42"/>
      <c r="K17" s="42"/>
      <c r="L17" s="42"/>
      <c r="M17" s="42">
        <v>106</v>
      </c>
      <c r="N17" s="42">
        <v>35</v>
      </c>
      <c r="O17" s="42"/>
      <c r="P17" s="4"/>
      <c r="Q17" s="16">
        <v>45170</v>
      </c>
      <c r="R17" s="16">
        <v>45596</v>
      </c>
      <c r="S17" s="18">
        <f t="shared" si="0"/>
        <v>14</v>
      </c>
      <c r="T17" s="19">
        <f t="shared" si="1"/>
        <v>4328.33333333333</v>
      </c>
      <c r="U17" s="42"/>
    </row>
    <row r="18" spans="1:21">
      <c r="A18" s="39" t="s">
        <v>20</v>
      </c>
      <c r="B18" s="39">
        <v>17</v>
      </c>
      <c r="C18" s="41" t="s">
        <v>320</v>
      </c>
      <c r="D18" s="179" t="s">
        <v>129</v>
      </c>
      <c r="E18" s="42" t="s">
        <v>264</v>
      </c>
      <c r="F18" s="42" t="s">
        <v>74</v>
      </c>
      <c r="G18" s="42"/>
      <c r="H18" s="42"/>
      <c r="I18" s="42"/>
      <c r="J18" s="42"/>
      <c r="K18" s="42"/>
      <c r="L18" s="42"/>
      <c r="M18" s="42">
        <v>296</v>
      </c>
      <c r="N18" s="42">
        <v>35</v>
      </c>
      <c r="O18" s="42"/>
      <c r="P18" s="4"/>
      <c r="Q18" s="16">
        <v>45170</v>
      </c>
      <c r="R18" s="16">
        <v>45596</v>
      </c>
      <c r="S18" s="18">
        <f t="shared" si="0"/>
        <v>14</v>
      </c>
      <c r="T18" s="19">
        <f t="shared" si="1"/>
        <v>12086.6666666667</v>
      </c>
      <c r="U18" s="42"/>
    </row>
    <row r="19" s="120" customFormat="1" ht="37.5" spans="1:21">
      <c r="A19" s="39" t="s">
        <v>20</v>
      </c>
      <c r="B19" s="39">
        <v>18</v>
      </c>
      <c r="C19" s="123" t="s">
        <v>321</v>
      </c>
      <c r="D19" s="4" t="s">
        <v>322</v>
      </c>
      <c r="E19" s="44"/>
      <c r="F19" s="42" t="s">
        <v>74</v>
      </c>
      <c r="G19" s="42">
        <v>20846</v>
      </c>
      <c r="H19" s="42">
        <v>6</v>
      </c>
      <c r="I19" s="42"/>
      <c r="J19" s="42"/>
      <c r="K19" s="42"/>
      <c r="L19" s="42"/>
      <c r="M19" s="42"/>
      <c r="N19" s="42"/>
      <c r="O19" s="42"/>
      <c r="P19" s="4"/>
      <c r="Q19" s="16">
        <v>45170</v>
      </c>
      <c r="R19" s="16">
        <v>45596</v>
      </c>
      <c r="S19" s="18">
        <f t="shared" si="0"/>
        <v>14</v>
      </c>
      <c r="T19" s="19">
        <f t="shared" si="1"/>
        <v>145922</v>
      </c>
      <c r="U19" s="42"/>
    </row>
    <row r="20" spans="1:21">
      <c r="A20" s="39" t="s">
        <v>20</v>
      </c>
      <c r="B20" s="39">
        <v>19</v>
      </c>
      <c r="C20" s="41" t="s">
        <v>323</v>
      </c>
      <c r="D20" s="42"/>
      <c r="E20" s="42"/>
      <c r="F20" s="42" t="s">
        <v>70</v>
      </c>
      <c r="G20" s="42">
        <v>22406</v>
      </c>
      <c r="H20" s="42">
        <v>8</v>
      </c>
      <c r="I20" s="42"/>
      <c r="J20" s="42"/>
      <c r="K20" s="42"/>
      <c r="L20" s="42"/>
      <c r="M20" s="42"/>
      <c r="N20" s="42"/>
      <c r="O20" s="42"/>
      <c r="P20" s="4"/>
      <c r="Q20" s="16">
        <v>45170</v>
      </c>
      <c r="R20" s="16">
        <v>45596</v>
      </c>
      <c r="S20" s="18">
        <f t="shared" si="0"/>
        <v>14</v>
      </c>
      <c r="T20" s="19">
        <f t="shared" si="1"/>
        <v>209122.666666667</v>
      </c>
      <c r="U20" s="42"/>
    </row>
    <row r="21" spans="1:21">
      <c r="A21" s="39" t="s">
        <v>20</v>
      </c>
      <c r="B21" s="39">
        <v>20</v>
      </c>
      <c r="C21" s="41" t="s">
        <v>324</v>
      </c>
      <c r="D21" s="42"/>
      <c r="E21" s="42"/>
      <c r="F21" s="42" t="s">
        <v>70</v>
      </c>
      <c r="G21" s="42">
        <v>5900</v>
      </c>
      <c r="H21" s="42">
        <v>8</v>
      </c>
      <c r="I21" s="42"/>
      <c r="J21" s="42"/>
      <c r="K21" s="42"/>
      <c r="L21" s="42"/>
      <c r="M21" s="42"/>
      <c r="N21" s="42"/>
      <c r="O21" s="42"/>
      <c r="P21" s="4"/>
      <c r="Q21" s="16">
        <v>45170</v>
      </c>
      <c r="R21" s="16">
        <v>45596</v>
      </c>
      <c r="S21" s="18">
        <f t="shared" si="0"/>
        <v>14</v>
      </c>
      <c r="T21" s="19">
        <f t="shared" si="1"/>
        <v>55066.6666666667</v>
      </c>
      <c r="U21" s="42"/>
    </row>
    <row r="22" spans="1:21">
      <c r="A22" s="39" t="s">
        <v>20</v>
      </c>
      <c r="B22" s="39">
        <v>21</v>
      </c>
      <c r="C22" s="41" t="s">
        <v>325</v>
      </c>
      <c r="D22" s="42"/>
      <c r="E22" s="42"/>
      <c r="F22" s="42" t="s">
        <v>70</v>
      </c>
      <c r="G22" s="42">
        <v>11600</v>
      </c>
      <c r="H22" s="42">
        <v>8</v>
      </c>
      <c r="I22" s="42"/>
      <c r="J22" s="42"/>
      <c r="K22" s="42"/>
      <c r="L22" s="42"/>
      <c r="M22" s="42"/>
      <c r="N22" s="42"/>
      <c r="O22" s="42"/>
      <c r="P22" s="4"/>
      <c r="Q22" s="16">
        <v>45170</v>
      </c>
      <c r="R22" s="16">
        <v>45596</v>
      </c>
      <c r="S22" s="18">
        <f t="shared" si="0"/>
        <v>14</v>
      </c>
      <c r="T22" s="19">
        <f t="shared" si="1"/>
        <v>108266.666666667</v>
      </c>
      <c r="U22" s="42"/>
    </row>
    <row r="23" ht="37.5" customHeight="1" spans="1:21">
      <c r="A23" s="39" t="s">
        <v>20</v>
      </c>
      <c r="B23" s="39">
        <v>22</v>
      </c>
      <c r="C23" s="41" t="s">
        <v>326</v>
      </c>
      <c r="D23" s="43" t="s">
        <v>327</v>
      </c>
      <c r="E23" s="44"/>
      <c r="F23" s="42" t="s">
        <v>74</v>
      </c>
      <c r="G23" s="42">
        <v>607</v>
      </c>
      <c r="H23" s="42">
        <v>6</v>
      </c>
      <c r="I23" s="42"/>
      <c r="J23" s="42"/>
      <c r="K23" s="42"/>
      <c r="L23" s="42"/>
      <c r="M23" s="42"/>
      <c r="N23" s="42"/>
      <c r="O23" s="42"/>
      <c r="P23" s="4"/>
      <c r="Q23" s="16">
        <v>45170</v>
      </c>
      <c r="R23" s="16">
        <v>45596</v>
      </c>
      <c r="S23" s="18">
        <f t="shared" si="0"/>
        <v>14</v>
      </c>
      <c r="T23" s="19">
        <f t="shared" si="1"/>
        <v>4249</v>
      </c>
      <c r="U23" s="42"/>
    </row>
    <row r="24" spans="1:21">
      <c r="A24" s="39" t="s">
        <v>20</v>
      </c>
      <c r="B24" s="39">
        <v>23</v>
      </c>
      <c r="C24" s="41" t="s">
        <v>328</v>
      </c>
      <c r="D24" s="43" t="s">
        <v>329</v>
      </c>
      <c r="E24" s="44"/>
      <c r="F24" s="42" t="s">
        <v>74</v>
      </c>
      <c r="G24" s="42">
        <v>3000</v>
      </c>
      <c r="H24" s="42">
        <v>6</v>
      </c>
      <c r="I24" s="42"/>
      <c r="J24" s="42"/>
      <c r="K24" s="42"/>
      <c r="L24" s="42"/>
      <c r="M24" s="42"/>
      <c r="N24" s="42"/>
      <c r="O24" s="42"/>
      <c r="P24" s="4"/>
      <c r="Q24" s="16">
        <v>45170</v>
      </c>
      <c r="R24" s="16">
        <v>45596</v>
      </c>
      <c r="S24" s="18">
        <f t="shared" si="0"/>
        <v>14</v>
      </c>
      <c r="T24" s="19">
        <f t="shared" si="1"/>
        <v>21000</v>
      </c>
      <c r="U24" s="42"/>
    </row>
    <row r="25" spans="1:21">
      <c r="A25" s="39" t="s">
        <v>20</v>
      </c>
      <c r="B25" s="39">
        <v>24</v>
      </c>
      <c r="C25" s="41" t="s">
        <v>330</v>
      </c>
      <c r="D25" s="43" t="s">
        <v>329</v>
      </c>
      <c r="E25" s="44"/>
      <c r="F25" s="42" t="s">
        <v>74</v>
      </c>
      <c r="G25" s="42">
        <v>9616</v>
      </c>
      <c r="H25" s="42">
        <v>6</v>
      </c>
      <c r="I25" s="42"/>
      <c r="J25" s="42"/>
      <c r="K25" s="42"/>
      <c r="L25" s="42"/>
      <c r="M25" s="42"/>
      <c r="N25" s="42"/>
      <c r="O25" s="42"/>
      <c r="P25" s="4"/>
      <c r="Q25" s="16">
        <v>45170</v>
      </c>
      <c r="R25" s="16">
        <v>45596</v>
      </c>
      <c r="S25" s="18">
        <f t="shared" si="0"/>
        <v>14</v>
      </c>
      <c r="T25" s="19">
        <f t="shared" si="1"/>
        <v>67312</v>
      </c>
      <c r="U25" s="42"/>
    </row>
    <row r="26" ht="37.5" spans="1:21">
      <c r="A26" s="39" t="s">
        <v>20</v>
      </c>
      <c r="B26" s="39">
        <v>25</v>
      </c>
      <c r="C26" s="42" t="s">
        <v>331</v>
      </c>
      <c r="D26" s="42"/>
      <c r="E26" s="42"/>
      <c r="F26" s="42" t="s">
        <v>74</v>
      </c>
      <c r="G26" s="222" t="s">
        <v>332</v>
      </c>
      <c r="H26" s="42">
        <v>6</v>
      </c>
      <c r="I26" s="42"/>
      <c r="J26" s="42"/>
      <c r="K26" s="42"/>
      <c r="L26" s="42"/>
      <c r="M26" s="42"/>
      <c r="N26" s="42"/>
      <c r="O26" s="42"/>
      <c r="P26" s="4"/>
      <c r="Q26" s="16">
        <v>45170</v>
      </c>
      <c r="R26" s="16">
        <v>45596</v>
      </c>
      <c r="S26" s="18">
        <f t="shared" si="0"/>
        <v>14</v>
      </c>
      <c r="T26" s="19">
        <f t="shared" si="1"/>
        <v>3500</v>
      </c>
      <c r="U26" s="42"/>
    </row>
    <row r="27" spans="1:21">
      <c r="A27" s="39" t="s">
        <v>20</v>
      </c>
      <c r="B27" s="39">
        <v>26</v>
      </c>
      <c r="C27" s="42" t="s">
        <v>333</v>
      </c>
      <c r="D27" s="43" t="s">
        <v>334</v>
      </c>
      <c r="E27" s="44"/>
      <c r="F27" s="42" t="s">
        <v>74</v>
      </c>
      <c r="G27" s="42">
        <v>5777</v>
      </c>
      <c r="H27" s="42">
        <v>6</v>
      </c>
      <c r="I27" s="42"/>
      <c r="J27" s="42"/>
      <c r="K27" s="42"/>
      <c r="L27" s="42"/>
      <c r="M27" s="42"/>
      <c r="N27" s="42"/>
      <c r="O27" s="42"/>
      <c r="P27" s="4"/>
      <c r="Q27" s="16">
        <v>45170</v>
      </c>
      <c r="R27" s="16">
        <v>45596</v>
      </c>
      <c r="S27" s="18">
        <f t="shared" si="0"/>
        <v>14</v>
      </c>
      <c r="T27" s="19">
        <f t="shared" si="1"/>
        <v>40439</v>
      </c>
      <c r="U27" s="42"/>
    </row>
    <row r="28" spans="1:21">
      <c r="A28" s="39" t="s">
        <v>20</v>
      </c>
      <c r="B28" s="39">
        <v>27</v>
      </c>
      <c r="C28" s="41" t="s">
        <v>335</v>
      </c>
      <c r="D28" s="42" t="s">
        <v>151</v>
      </c>
      <c r="E28" s="42"/>
      <c r="F28" s="42" t="s">
        <v>74</v>
      </c>
      <c r="G28" s="42">
        <v>15632</v>
      </c>
      <c r="H28" s="42">
        <v>6</v>
      </c>
      <c r="I28" s="42"/>
      <c r="J28" s="42"/>
      <c r="K28" s="42"/>
      <c r="L28" s="42"/>
      <c r="M28" s="42"/>
      <c r="N28" s="42"/>
      <c r="O28" s="42"/>
      <c r="P28" s="4"/>
      <c r="Q28" s="16">
        <v>45170</v>
      </c>
      <c r="R28" s="16">
        <v>45596</v>
      </c>
      <c r="S28" s="18">
        <f t="shared" si="0"/>
        <v>14</v>
      </c>
      <c r="T28" s="19">
        <f t="shared" si="1"/>
        <v>109424</v>
      </c>
      <c r="U28" s="42"/>
    </row>
    <row r="29" spans="1:21">
      <c r="A29" s="39" t="s">
        <v>20</v>
      </c>
      <c r="B29" s="39">
        <v>28</v>
      </c>
      <c r="C29" s="41" t="s">
        <v>336</v>
      </c>
      <c r="D29" s="42" t="s">
        <v>243</v>
      </c>
      <c r="E29" s="42"/>
      <c r="F29" s="42" t="s">
        <v>74</v>
      </c>
      <c r="G29" s="42">
        <v>9294</v>
      </c>
      <c r="H29" s="42">
        <v>6</v>
      </c>
      <c r="I29" s="42"/>
      <c r="J29" s="42"/>
      <c r="K29" s="42"/>
      <c r="L29" s="42"/>
      <c r="M29" s="42"/>
      <c r="N29" s="42"/>
      <c r="O29" s="42"/>
      <c r="P29" s="4"/>
      <c r="Q29" s="16">
        <v>45170</v>
      </c>
      <c r="R29" s="16">
        <v>45596</v>
      </c>
      <c r="S29" s="18">
        <f t="shared" si="0"/>
        <v>14</v>
      </c>
      <c r="T29" s="19">
        <f t="shared" si="1"/>
        <v>65058</v>
      </c>
      <c r="U29" s="42"/>
    </row>
    <row r="30" spans="1:21">
      <c r="A30" s="39" t="s">
        <v>20</v>
      </c>
      <c r="B30" s="39">
        <v>29</v>
      </c>
      <c r="C30" s="41" t="s">
        <v>337</v>
      </c>
      <c r="D30" s="42" t="s">
        <v>82</v>
      </c>
      <c r="E30" s="42"/>
      <c r="F30" s="42" t="s">
        <v>74</v>
      </c>
      <c r="G30" s="42">
        <v>13198</v>
      </c>
      <c r="H30" s="42">
        <v>6</v>
      </c>
      <c r="I30" s="42"/>
      <c r="J30" s="42"/>
      <c r="K30" s="42"/>
      <c r="L30" s="42"/>
      <c r="M30" s="42"/>
      <c r="N30" s="42"/>
      <c r="O30" s="42"/>
      <c r="P30" s="4"/>
      <c r="Q30" s="16">
        <v>45170</v>
      </c>
      <c r="R30" s="16">
        <v>45596</v>
      </c>
      <c r="S30" s="18">
        <f t="shared" si="0"/>
        <v>14</v>
      </c>
      <c r="T30" s="19">
        <f t="shared" si="1"/>
        <v>92386</v>
      </c>
      <c r="U30" s="42"/>
    </row>
    <row r="31" spans="1:21">
      <c r="A31" s="39" t="s">
        <v>20</v>
      </c>
      <c r="B31" s="39">
        <v>30</v>
      </c>
      <c r="C31" s="41" t="s">
        <v>338</v>
      </c>
      <c r="D31" s="42" t="s">
        <v>339</v>
      </c>
      <c r="E31" s="42"/>
      <c r="F31" s="42" t="s">
        <v>74</v>
      </c>
      <c r="G31" s="42">
        <v>13299</v>
      </c>
      <c r="H31" s="42">
        <v>6</v>
      </c>
      <c r="I31" s="42"/>
      <c r="J31" s="42"/>
      <c r="K31" s="42"/>
      <c r="L31" s="42"/>
      <c r="M31" s="42"/>
      <c r="N31" s="42"/>
      <c r="O31" s="42"/>
      <c r="P31" s="4"/>
      <c r="Q31" s="16">
        <v>45170</v>
      </c>
      <c r="R31" s="16">
        <v>45596</v>
      </c>
      <c r="S31" s="18">
        <f t="shared" si="0"/>
        <v>14</v>
      </c>
      <c r="T31" s="19">
        <f t="shared" si="1"/>
        <v>93093</v>
      </c>
      <c r="U31" s="42"/>
    </row>
    <row r="32" spans="1:21">
      <c r="A32" s="39" t="s">
        <v>20</v>
      </c>
      <c r="B32" s="39">
        <v>31</v>
      </c>
      <c r="C32" s="42" t="s">
        <v>340</v>
      </c>
      <c r="D32" s="42" t="s">
        <v>341</v>
      </c>
      <c r="E32" s="42"/>
      <c r="F32" s="42" t="s">
        <v>74</v>
      </c>
      <c r="G32" s="42">
        <v>77555</v>
      </c>
      <c r="H32" s="42">
        <v>6</v>
      </c>
      <c r="I32" s="42"/>
      <c r="J32" s="42"/>
      <c r="K32" s="42"/>
      <c r="L32" s="42"/>
      <c r="M32" s="42"/>
      <c r="N32" s="42"/>
      <c r="O32" s="42"/>
      <c r="P32" s="4"/>
      <c r="Q32" s="16">
        <v>45170</v>
      </c>
      <c r="R32" s="16">
        <v>45596</v>
      </c>
      <c r="S32" s="18">
        <f t="shared" si="0"/>
        <v>14</v>
      </c>
      <c r="T32" s="19">
        <f t="shared" si="1"/>
        <v>542885</v>
      </c>
      <c r="U32" s="42"/>
    </row>
    <row r="33" ht="37.5" spans="1:21">
      <c r="A33" s="39" t="s">
        <v>20</v>
      </c>
      <c r="B33" s="39">
        <v>32</v>
      </c>
      <c r="C33" s="41" t="s">
        <v>342</v>
      </c>
      <c r="D33" s="43" t="s">
        <v>343</v>
      </c>
      <c r="E33" s="44"/>
      <c r="F33" s="42" t="s">
        <v>74</v>
      </c>
      <c r="G33" s="42">
        <v>7603</v>
      </c>
      <c r="H33" s="42">
        <v>6</v>
      </c>
      <c r="I33" s="42"/>
      <c r="J33" s="42"/>
      <c r="K33" s="42"/>
      <c r="L33" s="42"/>
      <c r="M33" s="42"/>
      <c r="N33" s="42"/>
      <c r="O33" s="42"/>
      <c r="P33" s="4"/>
      <c r="Q33" s="16">
        <v>45170</v>
      </c>
      <c r="R33" s="16">
        <v>45596</v>
      </c>
      <c r="S33" s="18">
        <f t="shared" si="0"/>
        <v>14</v>
      </c>
      <c r="T33" s="19">
        <f t="shared" si="1"/>
        <v>53221</v>
      </c>
      <c r="U33" s="42"/>
    </row>
    <row r="34" ht="37.5" spans="1:21">
      <c r="A34" s="39" t="s">
        <v>20</v>
      </c>
      <c r="B34" s="39">
        <v>33</v>
      </c>
      <c r="C34" s="41" t="s">
        <v>344</v>
      </c>
      <c r="D34" s="43" t="s">
        <v>343</v>
      </c>
      <c r="E34" s="44"/>
      <c r="F34" s="42" t="s">
        <v>74</v>
      </c>
      <c r="G34" s="42">
        <v>2491.35</v>
      </c>
      <c r="H34" s="42">
        <v>6</v>
      </c>
      <c r="I34" s="42"/>
      <c r="J34" s="42"/>
      <c r="K34" s="42"/>
      <c r="L34" s="42"/>
      <c r="M34" s="42"/>
      <c r="N34" s="42"/>
      <c r="O34" s="42"/>
      <c r="P34" s="4"/>
      <c r="Q34" s="16">
        <v>45170</v>
      </c>
      <c r="R34" s="16">
        <v>45596</v>
      </c>
      <c r="S34" s="18">
        <f t="shared" si="0"/>
        <v>14</v>
      </c>
      <c r="T34" s="19">
        <f t="shared" si="1"/>
        <v>17439.45</v>
      </c>
      <c r="U34" s="42"/>
    </row>
    <row r="35" spans="1:21">
      <c r="A35" s="40" t="s">
        <v>20</v>
      </c>
      <c r="B35" s="39">
        <v>34</v>
      </c>
      <c r="C35" s="41" t="s">
        <v>345</v>
      </c>
      <c r="D35" s="42"/>
      <c r="E35" s="42"/>
      <c r="F35" s="42" t="s">
        <v>70</v>
      </c>
      <c r="G35" s="42">
        <v>4382.35</v>
      </c>
      <c r="H35" s="42">
        <v>8</v>
      </c>
      <c r="I35" s="42"/>
      <c r="J35" s="42"/>
      <c r="K35" s="42"/>
      <c r="L35" s="42"/>
      <c r="M35" s="42"/>
      <c r="N35" s="42"/>
      <c r="O35" s="42"/>
      <c r="P35" s="4"/>
      <c r="Q35" s="16">
        <v>45170</v>
      </c>
      <c r="R35" s="16">
        <v>45596</v>
      </c>
      <c r="S35" s="18">
        <f t="shared" si="0"/>
        <v>14</v>
      </c>
      <c r="T35" s="19">
        <f t="shared" si="1"/>
        <v>40901.9333333333</v>
      </c>
      <c r="U35" s="42"/>
    </row>
    <row r="36" ht="37.5" spans="1:21">
      <c r="A36" s="40" t="s">
        <v>20</v>
      </c>
      <c r="B36" s="39">
        <v>35</v>
      </c>
      <c r="C36" s="41" t="s">
        <v>346</v>
      </c>
      <c r="D36" s="42" t="s">
        <v>318</v>
      </c>
      <c r="E36" s="42" t="s">
        <v>347</v>
      </c>
      <c r="F36" s="42" t="s">
        <v>74</v>
      </c>
      <c r="G36" s="42"/>
      <c r="H36" s="42"/>
      <c r="I36" s="42"/>
      <c r="J36" s="42"/>
      <c r="K36" s="42"/>
      <c r="L36" s="42"/>
      <c r="M36" s="42">
        <v>81</v>
      </c>
      <c r="N36" s="42">
        <v>35</v>
      </c>
      <c r="O36" s="42"/>
      <c r="P36" s="4"/>
      <c r="Q36" s="16">
        <v>45170</v>
      </c>
      <c r="R36" s="16">
        <v>45596</v>
      </c>
      <c r="S36" s="18">
        <f t="shared" si="0"/>
        <v>14</v>
      </c>
      <c r="T36" s="19">
        <f t="shared" si="1"/>
        <v>3307.5</v>
      </c>
      <c r="U36" s="42"/>
    </row>
    <row r="37" spans="1:21">
      <c r="A37" s="40" t="s">
        <v>20</v>
      </c>
      <c r="B37" s="39">
        <v>36</v>
      </c>
      <c r="C37" s="228" t="s">
        <v>348</v>
      </c>
      <c r="D37" s="42" t="s">
        <v>103</v>
      </c>
      <c r="E37" s="42" t="s">
        <v>349</v>
      </c>
      <c r="F37" s="42" t="s">
        <v>74</v>
      </c>
      <c r="G37" s="42"/>
      <c r="H37" s="42"/>
      <c r="I37" s="42"/>
      <c r="J37" s="42"/>
      <c r="K37" s="42"/>
      <c r="L37" s="42"/>
      <c r="M37" s="42">
        <v>87</v>
      </c>
      <c r="N37" s="42">
        <v>35</v>
      </c>
      <c r="O37" s="42"/>
      <c r="P37" s="4"/>
      <c r="Q37" s="16">
        <v>45170</v>
      </c>
      <c r="R37" s="16">
        <v>45596</v>
      </c>
      <c r="S37" s="18">
        <f t="shared" si="0"/>
        <v>14</v>
      </c>
      <c r="T37" s="19">
        <f t="shared" si="1"/>
        <v>3552.5</v>
      </c>
      <c r="U37" s="42"/>
    </row>
    <row r="38" ht="37.5" customHeight="1" spans="1:21">
      <c r="A38" s="40" t="s">
        <v>20</v>
      </c>
      <c r="B38" s="39">
        <v>37</v>
      </c>
      <c r="C38" s="228" t="s">
        <v>350</v>
      </c>
      <c r="D38" s="43" t="s">
        <v>351</v>
      </c>
      <c r="E38" s="44"/>
      <c r="F38" s="42" t="s">
        <v>74</v>
      </c>
      <c r="G38" s="42">
        <v>8145</v>
      </c>
      <c r="H38" s="42">
        <v>6</v>
      </c>
      <c r="I38" s="42"/>
      <c r="J38" s="42"/>
      <c r="K38" s="42"/>
      <c r="L38" s="42"/>
      <c r="M38" s="42"/>
      <c r="N38" s="42"/>
      <c r="O38" s="42"/>
      <c r="P38" s="4"/>
      <c r="Q38" s="16">
        <v>45170</v>
      </c>
      <c r="R38" s="16">
        <v>45596</v>
      </c>
      <c r="S38" s="18">
        <f t="shared" si="0"/>
        <v>14</v>
      </c>
      <c r="T38" s="19">
        <f t="shared" si="1"/>
        <v>57015</v>
      </c>
      <c r="U38" s="42"/>
    </row>
    <row r="39" spans="1:21">
      <c r="A39" s="40" t="s">
        <v>20</v>
      </c>
      <c r="B39" s="39">
        <v>38</v>
      </c>
      <c r="C39" s="228" t="s">
        <v>352</v>
      </c>
      <c r="D39" s="42"/>
      <c r="E39" s="42"/>
      <c r="F39" s="42" t="s">
        <v>74</v>
      </c>
      <c r="G39" s="42">
        <v>2845</v>
      </c>
      <c r="H39" s="42">
        <v>6</v>
      </c>
      <c r="I39" s="42"/>
      <c r="J39" s="42"/>
      <c r="K39" s="42"/>
      <c r="L39" s="42"/>
      <c r="M39" s="42"/>
      <c r="N39" s="42"/>
      <c r="O39" s="42"/>
      <c r="P39" s="4"/>
      <c r="Q39" s="16">
        <v>45170</v>
      </c>
      <c r="R39" s="16">
        <v>45596</v>
      </c>
      <c r="S39" s="18">
        <f t="shared" si="0"/>
        <v>14</v>
      </c>
      <c r="T39" s="19">
        <f t="shared" si="1"/>
        <v>19915</v>
      </c>
      <c r="U39" s="42"/>
    </row>
    <row r="40" spans="1:21">
      <c r="A40" s="40" t="s">
        <v>20</v>
      </c>
      <c r="B40" s="39">
        <v>39</v>
      </c>
      <c r="C40" s="228" t="s">
        <v>353</v>
      </c>
      <c r="D40" s="179"/>
      <c r="E40" s="179"/>
      <c r="F40" s="42" t="s">
        <v>74</v>
      </c>
      <c r="G40" s="42">
        <v>227.01</v>
      </c>
      <c r="H40" s="42">
        <v>6</v>
      </c>
      <c r="I40" s="42"/>
      <c r="J40" s="42"/>
      <c r="K40" s="42"/>
      <c r="L40" s="42"/>
      <c r="M40" s="42"/>
      <c r="N40" s="42"/>
      <c r="O40" s="42"/>
      <c r="P40" s="4"/>
      <c r="Q40" s="16">
        <v>45170</v>
      </c>
      <c r="R40" s="16">
        <v>45596</v>
      </c>
      <c r="S40" s="18">
        <f t="shared" si="0"/>
        <v>14</v>
      </c>
      <c r="T40" s="19">
        <f t="shared" si="1"/>
        <v>1589.07</v>
      </c>
      <c r="U40" s="42"/>
    </row>
    <row r="41" ht="37.5" spans="1:21">
      <c r="A41" s="40" t="s">
        <v>20</v>
      </c>
      <c r="B41" s="39">
        <v>40</v>
      </c>
      <c r="C41" s="229" t="s">
        <v>354</v>
      </c>
      <c r="D41" s="4"/>
      <c r="E41" s="4"/>
      <c r="F41" s="44" t="s">
        <v>74</v>
      </c>
      <c r="G41" s="42">
        <v>362.25</v>
      </c>
      <c r="H41" s="42">
        <v>6</v>
      </c>
      <c r="I41" s="42"/>
      <c r="J41" s="42"/>
      <c r="K41" s="42"/>
      <c r="L41" s="42"/>
      <c r="M41" s="42">
        <v>161</v>
      </c>
      <c r="N41" s="42">
        <v>35</v>
      </c>
      <c r="O41" s="42"/>
      <c r="P41" s="4"/>
      <c r="Q41" s="16">
        <v>45170</v>
      </c>
      <c r="R41" s="16">
        <v>45596</v>
      </c>
      <c r="S41" s="18">
        <f t="shared" si="0"/>
        <v>14</v>
      </c>
      <c r="T41" s="19">
        <f t="shared" si="1"/>
        <v>9109.91666666667</v>
      </c>
      <c r="U41" s="42"/>
    </row>
    <row r="42" s="120" customFormat="1" ht="56.25" spans="1:21">
      <c r="A42" s="40" t="s">
        <v>20</v>
      </c>
      <c r="B42" s="39">
        <v>41</v>
      </c>
      <c r="C42" s="229" t="s">
        <v>355</v>
      </c>
      <c r="D42" s="4"/>
      <c r="E42" s="4"/>
      <c r="F42" s="44" t="s">
        <v>70</v>
      </c>
      <c r="G42" s="42">
        <v>40513.91</v>
      </c>
      <c r="H42" s="42">
        <v>8</v>
      </c>
      <c r="I42" s="42">
        <v>314.09</v>
      </c>
      <c r="J42" s="42">
        <v>378</v>
      </c>
      <c r="K42" s="42"/>
      <c r="L42" s="42"/>
      <c r="M42" s="42"/>
      <c r="N42" s="42"/>
      <c r="O42" s="42"/>
      <c r="P42" s="4"/>
      <c r="Q42" s="16">
        <v>45170</v>
      </c>
      <c r="R42" s="16">
        <v>45596</v>
      </c>
      <c r="S42" s="18">
        <f t="shared" si="0"/>
        <v>14</v>
      </c>
      <c r="T42" s="19">
        <f t="shared" si="1"/>
        <v>516643.516666667</v>
      </c>
      <c r="U42" s="42" t="s">
        <v>356</v>
      </c>
    </row>
    <row r="43" s="120" customFormat="1" spans="1:21">
      <c r="A43" s="40" t="s">
        <v>20</v>
      </c>
      <c r="B43" s="39">
        <v>42</v>
      </c>
      <c r="C43" s="43" t="s">
        <v>264</v>
      </c>
      <c r="D43" s="4" t="s">
        <v>138</v>
      </c>
      <c r="E43" s="4" t="s">
        <v>357</v>
      </c>
      <c r="F43" s="44" t="s">
        <v>70</v>
      </c>
      <c r="G43" s="42">
        <v>4400</v>
      </c>
      <c r="H43" s="42">
        <v>8</v>
      </c>
      <c r="I43" s="42"/>
      <c r="J43" s="42"/>
      <c r="K43" s="42"/>
      <c r="L43" s="42"/>
      <c r="M43" s="42">
        <v>335</v>
      </c>
      <c r="N43" s="42">
        <v>35</v>
      </c>
      <c r="O43" s="42"/>
      <c r="P43" s="42"/>
      <c r="Q43" s="74">
        <v>44866</v>
      </c>
      <c r="R43" s="16">
        <v>45596</v>
      </c>
      <c r="S43" s="18">
        <f t="shared" si="0"/>
        <v>24</v>
      </c>
      <c r="T43" s="19">
        <f t="shared" si="1"/>
        <v>93850</v>
      </c>
      <c r="U43" s="42"/>
    </row>
    <row r="44" s="120" customFormat="1" spans="1:21">
      <c r="A44" s="40" t="s">
        <v>20</v>
      </c>
      <c r="B44" s="39">
        <v>43</v>
      </c>
      <c r="C44" s="43" t="s">
        <v>358</v>
      </c>
      <c r="D44" s="4" t="s">
        <v>359</v>
      </c>
      <c r="E44" s="4"/>
      <c r="F44" s="44" t="s">
        <v>70</v>
      </c>
      <c r="G44" s="42">
        <v>25300</v>
      </c>
      <c r="H44" s="42">
        <v>8</v>
      </c>
      <c r="I44" s="42">
        <v>245</v>
      </c>
      <c r="J44" s="42">
        <v>378</v>
      </c>
      <c r="K44" s="42">
        <v>485</v>
      </c>
      <c r="L44" s="42">
        <v>1.5</v>
      </c>
      <c r="M44" s="42"/>
      <c r="N44" s="42"/>
      <c r="O44" s="42"/>
      <c r="P44" s="42"/>
      <c r="Q44" s="74">
        <v>44866</v>
      </c>
      <c r="R44" s="16">
        <v>45596</v>
      </c>
      <c r="S44" s="18">
        <f t="shared" si="0"/>
        <v>24</v>
      </c>
      <c r="T44" s="19">
        <f t="shared" si="1"/>
        <v>591475</v>
      </c>
      <c r="U44" s="42"/>
    </row>
    <row r="45" s="84" customFormat="1" spans="1:21">
      <c r="A45" s="40" t="s">
        <v>20</v>
      </c>
      <c r="B45" s="39">
        <v>44</v>
      </c>
      <c r="C45" s="41" t="s">
        <v>360</v>
      </c>
      <c r="D45" s="41" t="s">
        <v>361</v>
      </c>
      <c r="E45" s="41" t="s">
        <v>362</v>
      </c>
      <c r="F45" s="44" t="s">
        <v>70</v>
      </c>
      <c r="G45" s="41">
        <v>45000</v>
      </c>
      <c r="H45" s="41">
        <v>8</v>
      </c>
      <c r="I45" s="41"/>
      <c r="J45" s="41"/>
      <c r="K45" s="41"/>
      <c r="L45" s="41"/>
      <c r="M45" s="41"/>
      <c r="N45" s="41"/>
      <c r="O45" s="41"/>
      <c r="P45" s="41"/>
      <c r="Q45" s="74">
        <v>44866</v>
      </c>
      <c r="R45" s="16">
        <v>45596</v>
      </c>
      <c r="S45" s="18">
        <f t="shared" si="0"/>
        <v>24</v>
      </c>
      <c r="T45" s="19">
        <f t="shared" si="1"/>
        <v>720000</v>
      </c>
      <c r="U45" s="41"/>
    </row>
    <row r="46" s="120" customFormat="1" spans="1:21">
      <c r="A46" s="40" t="s">
        <v>20</v>
      </c>
      <c r="B46" s="39">
        <v>45</v>
      </c>
      <c r="C46" s="43" t="s">
        <v>363</v>
      </c>
      <c r="D46" s="4" t="s">
        <v>364</v>
      </c>
      <c r="E46" s="4" t="s">
        <v>365</v>
      </c>
      <c r="F46" s="44" t="s">
        <v>74</v>
      </c>
      <c r="G46" s="42">
        <v>360</v>
      </c>
      <c r="H46" s="42">
        <v>6</v>
      </c>
      <c r="I46" s="42"/>
      <c r="J46" s="42"/>
      <c r="K46" s="42"/>
      <c r="L46" s="42"/>
      <c r="M46" s="42">
        <v>84</v>
      </c>
      <c r="N46" s="42">
        <v>35</v>
      </c>
      <c r="O46" s="42"/>
      <c r="P46" s="42"/>
      <c r="Q46" s="74">
        <v>44866</v>
      </c>
      <c r="R46" s="16">
        <v>45596</v>
      </c>
      <c r="S46" s="18">
        <f t="shared" si="0"/>
        <v>24</v>
      </c>
      <c r="T46" s="19">
        <f t="shared" si="1"/>
        <v>10200</v>
      </c>
      <c r="U46" s="42"/>
    </row>
    <row r="47" s="120" customFormat="1" spans="1:21">
      <c r="A47" s="40" t="s">
        <v>20</v>
      </c>
      <c r="B47" s="39">
        <v>46</v>
      </c>
      <c r="C47" s="43" t="s">
        <v>366</v>
      </c>
      <c r="D47" s="4" t="s">
        <v>104</v>
      </c>
      <c r="E47" s="4" t="s">
        <v>367</v>
      </c>
      <c r="F47" s="44" t="s">
        <v>74</v>
      </c>
      <c r="G47" s="42">
        <v>360</v>
      </c>
      <c r="H47" s="42">
        <v>6</v>
      </c>
      <c r="I47" s="42"/>
      <c r="J47" s="42"/>
      <c r="K47" s="42"/>
      <c r="L47" s="42"/>
      <c r="M47" s="42">
        <v>76</v>
      </c>
      <c r="N47" s="42">
        <v>35</v>
      </c>
      <c r="O47" s="42"/>
      <c r="P47" s="42"/>
      <c r="Q47" s="74">
        <v>44866</v>
      </c>
      <c r="R47" s="16">
        <v>45596</v>
      </c>
      <c r="S47" s="18">
        <f t="shared" si="0"/>
        <v>24</v>
      </c>
      <c r="T47" s="19">
        <f t="shared" si="1"/>
        <v>9640</v>
      </c>
      <c r="U47" s="42"/>
    </row>
    <row r="48" s="120" customFormat="1" spans="1:21">
      <c r="A48" s="40" t="s">
        <v>20</v>
      </c>
      <c r="B48" s="39">
        <v>47</v>
      </c>
      <c r="C48" s="43" t="s">
        <v>368</v>
      </c>
      <c r="D48" s="4" t="s">
        <v>369</v>
      </c>
      <c r="E48" s="4" t="s">
        <v>370</v>
      </c>
      <c r="F48" s="44" t="s">
        <v>74</v>
      </c>
      <c r="G48" s="42">
        <v>438.75</v>
      </c>
      <c r="H48" s="42">
        <v>6</v>
      </c>
      <c r="I48" s="42"/>
      <c r="J48" s="42"/>
      <c r="K48" s="42"/>
      <c r="L48" s="42"/>
      <c r="M48" s="42">
        <v>195</v>
      </c>
      <c r="N48" s="42">
        <v>35</v>
      </c>
      <c r="O48" s="42"/>
      <c r="P48" s="4"/>
      <c r="Q48" s="16">
        <v>45170</v>
      </c>
      <c r="R48" s="16">
        <v>45596</v>
      </c>
      <c r="S48" s="18">
        <f t="shared" si="0"/>
        <v>14</v>
      </c>
      <c r="T48" s="19">
        <f t="shared" si="1"/>
        <v>11033.75</v>
      </c>
      <c r="U48" s="42"/>
    </row>
    <row r="49" s="120" customFormat="1" spans="1:21">
      <c r="A49" s="40" t="s">
        <v>20</v>
      </c>
      <c r="B49" s="39">
        <v>48</v>
      </c>
      <c r="C49" s="43" t="s">
        <v>370</v>
      </c>
      <c r="D49" s="4" t="s">
        <v>264</v>
      </c>
      <c r="E49" s="4" t="s">
        <v>371</v>
      </c>
      <c r="F49" s="44" t="s">
        <v>74</v>
      </c>
      <c r="G49" s="42">
        <v>436.5</v>
      </c>
      <c r="H49" s="42">
        <v>6</v>
      </c>
      <c r="I49" s="42"/>
      <c r="J49" s="42"/>
      <c r="K49" s="42"/>
      <c r="L49" s="42"/>
      <c r="M49" s="42">
        <v>194</v>
      </c>
      <c r="N49" s="42">
        <v>35</v>
      </c>
      <c r="O49" s="42"/>
      <c r="P49" s="4"/>
      <c r="Q49" s="16">
        <v>45170</v>
      </c>
      <c r="R49" s="16">
        <v>45596</v>
      </c>
      <c r="S49" s="18">
        <f t="shared" si="0"/>
        <v>14</v>
      </c>
      <c r="T49" s="19">
        <f t="shared" si="1"/>
        <v>10977.1666666667</v>
      </c>
      <c r="U49" s="42"/>
    </row>
    <row r="50" s="120" customFormat="1" ht="37.5" spans="1:21">
      <c r="A50" s="40" t="s">
        <v>20</v>
      </c>
      <c r="B50" s="39">
        <v>49</v>
      </c>
      <c r="C50" s="43" t="s">
        <v>371</v>
      </c>
      <c r="D50" s="4" t="s">
        <v>370</v>
      </c>
      <c r="E50" s="4" t="s">
        <v>372</v>
      </c>
      <c r="F50" s="44" t="s">
        <v>74</v>
      </c>
      <c r="G50" s="42">
        <v>445.5</v>
      </c>
      <c r="H50" s="42">
        <v>6</v>
      </c>
      <c r="I50" s="42"/>
      <c r="J50" s="42"/>
      <c r="K50" s="42"/>
      <c r="L50" s="42"/>
      <c r="M50" s="42">
        <v>198</v>
      </c>
      <c r="N50" s="42">
        <v>35</v>
      </c>
      <c r="O50" s="42"/>
      <c r="P50" s="4"/>
      <c r="Q50" s="16">
        <v>45170</v>
      </c>
      <c r="R50" s="16">
        <v>45596</v>
      </c>
      <c r="S50" s="18">
        <f t="shared" si="0"/>
        <v>14</v>
      </c>
      <c r="T50" s="19">
        <f t="shared" si="1"/>
        <v>11203.5</v>
      </c>
      <c r="U50" s="42"/>
    </row>
    <row r="51" s="120" customFormat="1" spans="1:21">
      <c r="A51" s="40" t="s">
        <v>20</v>
      </c>
      <c r="B51" s="39">
        <v>50</v>
      </c>
      <c r="C51" s="43" t="s">
        <v>372</v>
      </c>
      <c r="D51" s="4" t="s">
        <v>371</v>
      </c>
      <c r="E51" s="4" t="s">
        <v>373</v>
      </c>
      <c r="F51" s="44" t="s">
        <v>74</v>
      </c>
      <c r="G51" s="42">
        <v>153</v>
      </c>
      <c r="H51" s="42">
        <v>6</v>
      </c>
      <c r="I51" s="42"/>
      <c r="J51" s="42"/>
      <c r="K51" s="42"/>
      <c r="L51" s="42"/>
      <c r="M51" s="42">
        <v>68</v>
      </c>
      <c r="N51" s="42">
        <v>35</v>
      </c>
      <c r="O51" s="42"/>
      <c r="P51" s="4"/>
      <c r="Q51" s="16">
        <v>45170</v>
      </c>
      <c r="R51" s="16">
        <v>45596</v>
      </c>
      <c r="S51" s="18">
        <f t="shared" si="0"/>
        <v>14</v>
      </c>
      <c r="T51" s="19">
        <f t="shared" si="1"/>
        <v>3847.66666666667</v>
      </c>
      <c r="U51" s="42"/>
    </row>
    <row r="52" s="120" customFormat="1" spans="1:21">
      <c r="A52" s="40" t="s">
        <v>20</v>
      </c>
      <c r="B52" s="39">
        <v>51</v>
      </c>
      <c r="C52" s="43" t="s">
        <v>308</v>
      </c>
      <c r="D52" s="4" t="s">
        <v>371</v>
      </c>
      <c r="E52" s="4" t="s">
        <v>373</v>
      </c>
      <c r="F52" s="44" t="s">
        <v>74</v>
      </c>
      <c r="G52" s="42">
        <v>78.75</v>
      </c>
      <c r="H52" s="42">
        <v>6</v>
      </c>
      <c r="I52" s="42"/>
      <c r="J52" s="42"/>
      <c r="K52" s="42"/>
      <c r="L52" s="42"/>
      <c r="M52" s="42">
        <v>35</v>
      </c>
      <c r="N52" s="42">
        <v>35</v>
      </c>
      <c r="O52" s="42"/>
      <c r="P52" s="4"/>
      <c r="Q52" s="16">
        <v>45170</v>
      </c>
      <c r="R52" s="16">
        <v>45596</v>
      </c>
      <c r="S52" s="18">
        <f t="shared" si="0"/>
        <v>14</v>
      </c>
      <c r="T52" s="19">
        <f t="shared" si="1"/>
        <v>1980.41666666667</v>
      </c>
      <c r="U52" s="42"/>
    </row>
    <row r="53" s="120" customFormat="1" ht="38" customHeight="1" spans="1:21">
      <c r="A53" s="40" t="s">
        <v>20</v>
      </c>
      <c r="B53" s="39">
        <v>52</v>
      </c>
      <c r="C53" s="43" t="s">
        <v>374</v>
      </c>
      <c r="D53" s="4" t="s">
        <v>104</v>
      </c>
      <c r="E53" s="4" t="s">
        <v>103</v>
      </c>
      <c r="F53" s="44" t="s">
        <v>74</v>
      </c>
      <c r="G53" s="42">
        <v>1877</v>
      </c>
      <c r="H53" s="42">
        <v>6</v>
      </c>
      <c r="I53" s="42"/>
      <c r="J53" s="42"/>
      <c r="K53" s="42"/>
      <c r="L53" s="42"/>
      <c r="M53" s="42">
        <v>140</v>
      </c>
      <c r="N53" s="42">
        <v>35</v>
      </c>
      <c r="O53" s="42"/>
      <c r="P53" s="42"/>
      <c r="Q53" s="74">
        <v>45261</v>
      </c>
      <c r="R53" s="16">
        <v>45596</v>
      </c>
      <c r="S53" s="18">
        <f t="shared" si="0"/>
        <v>11</v>
      </c>
      <c r="T53" s="19">
        <f t="shared" si="1"/>
        <v>14815.1666666667</v>
      </c>
      <c r="U53" s="42"/>
    </row>
    <row r="54" s="120" customFormat="1" customHeight="1" spans="1:21">
      <c r="A54" s="40" t="s">
        <v>20</v>
      </c>
      <c r="B54" s="39">
        <v>53</v>
      </c>
      <c r="C54" s="28" t="s">
        <v>375</v>
      </c>
      <c r="D54" s="28" t="s">
        <v>376</v>
      </c>
      <c r="E54" s="28" t="s">
        <v>364</v>
      </c>
      <c r="F54" s="44" t="s">
        <v>74</v>
      </c>
      <c r="G54" s="230"/>
      <c r="H54" s="230"/>
      <c r="I54" s="42"/>
      <c r="J54" s="233"/>
      <c r="K54" s="233"/>
      <c r="L54" s="233"/>
      <c r="M54" s="230">
        <v>86</v>
      </c>
      <c r="N54" s="42">
        <v>35</v>
      </c>
      <c r="O54" s="230"/>
      <c r="P54" s="230"/>
      <c r="Q54" s="74">
        <v>44866</v>
      </c>
      <c r="R54" s="16">
        <v>45596</v>
      </c>
      <c r="S54" s="18">
        <f t="shared" si="0"/>
        <v>24</v>
      </c>
      <c r="T54" s="19">
        <f t="shared" si="1"/>
        <v>6020</v>
      </c>
      <c r="U54" s="42"/>
    </row>
    <row r="55" s="120" customFormat="1" customHeight="1" spans="1:21">
      <c r="A55" s="40" t="s">
        <v>20</v>
      </c>
      <c r="B55" s="39">
        <v>54</v>
      </c>
      <c r="C55" s="28" t="s">
        <v>377</v>
      </c>
      <c r="D55" s="28" t="s">
        <v>365</v>
      </c>
      <c r="E55" s="28" t="s">
        <v>364</v>
      </c>
      <c r="F55" s="44" t="s">
        <v>74</v>
      </c>
      <c r="G55" s="230"/>
      <c r="H55" s="230"/>
      <c r="I55" s="42"/>
      <c r="J55" s="233"/>
      <c r="K55" s="233"/>
      <c r="L55" s="233"/>
      <c r="M55" s="230">
        <v>18</v>
      </c>
      <c r="N55" s="42">
        <v>35</v>
      </c>
      <c r="O55" s="230"/>
      <c r="P55" s="230"/>
      <c r="Q55" s="74">
        <v>44866</v>
      </c>
      <c r="R55" s="16">
        <v>45596</v>
      </c>
      <c r="S55" s="18">
        <f t="shared" si="0"/>
        <v>24</v>
      </c>
      <c r="T55" s="19">
        <f t="shared" si="1"/>
        <v>1260</v>
      </c>
      <c r="U55" s="42"/>
    </row>
    <row r="56" s="120" customFormat="1" customHeight="1" spans="1:21">
      <c r="A56" s="40" t="s">
        <v>20</v>
      </c>
      <c r="B56" s="39">
        <v>55</v>
      </c>
      <c r="C56" s="28" t="s">
        <v>378</v>
      </c>
      <c r="D56" s="28" t="s">
        <v>367</v>
      </c>
      <c r="E56" s="28" t="s">
        <v>104</v>
      </c>
      <c r="F56" s="44" t="s">
        <v>74</v>
      </c>
      <c r="G56" s="230"/>
      <c r="H56" s="230"/>
      <c r="I56" s="42"/>
      <c r="J56" s="233"/>
      <c r="K56" s="233"/>
      <c r="L56" s="233"/>
      <c r="M56" s="230">
        <v>78</v>
      </c>
      <c r="N56" s="42">
        <v>35</v>
      </c>
      <c r="O56" s="230"/>
      <c r="P56" s="230"/>
      <c r="Q56" s="74">
        <v>44866</v>
      </c>
      <c r="R56" s="16">
        <v>45596</v>
      </c>
      <c r="S56" s="18">
        <f t="shared" si="0"/>
        <v>24</v>
      </c>
      <c r="T56" s="19">
        <f t="shared" si="1"/>
        <v>5460</v>
      </c>
      <c r="U56" s="42"/>
    </row>
    <row r="57" s="120" customFormat="1" ht="42" customHeight="1" spans="1:21">
      <c r="A57" s="40" t="s">
        <v>20</v>
      </c>
      <c r="B57" s="39">
        <v>56</v>
      </c>
      <c r="C57" s="231" t="s">
        <v>379</v>
      </c>
      <c r="D57" s="231"/>
      <c r="E57" s="232"/>
      <c r="F57" s="42" t="s">
        <v>70</v>
      </c>
      <c r="G57" s="230">
        <v>9500</v>
      </c>
      <c r="H57" s="230">
        <v>8</v>
      </c>
      <c r="I57" s="42">
        <v>80</v>
      </c>
      <c r="J57" s="233">
        <v>378</v>
      </c>
      <c r="K57" s="233"/>
      <c r="L57" s="233"/>
      <c r="M57" s="230"/>
      <c r="N57" s="230"/>
      <c r="O57" s="230"/>
      <c r="P57" s="230"/>
      <c r="Q57" s="74">
        <v>44866</v>
      </c>
      <c r="R57" s="16">
        <v>45596</v>
      </c>
      <c r="S57" s="18">
        <f t="shared" si="0"/>
        <v>24</v>
      </c>
      <c r="T57" s="19">
        <f t="shared" si="1"/>
        <v>212480</v>
      </c>
      <c r="U57" s="42"/>
    </row>
    <row r="58" s="120" customFormat="1" ht="75" spans="1:21">
      <c r="A58" s="40" t="s">
        <v>20</v>
      </c>
      <c r="B58" s="39">
        <v>57</v>
      </c>
      <c r="C58" s="8" t="s">
        <v>181</v>
      </c>
      <c r="D58" s="9"/>
      <c r="E58" s="10"/>
      <c r="F58" s="11" t="s">
        <v>70</v>
      </c>
      <c r="G58" s="12">
        <v>30000</v>
      </c>
      <c r="H58" s="12">
        <v>8</v>
      </c>
      <c r="I58" s="12"/>
      <c r="J58" s="12"/>
      <c r="K58" s="12"/>
      <c r="L58" s="12"/>
      <c r="M58" s="12"/>
      <c r="N58" s="12"/>
      <c r="O58" s="12"/>
      <c r="P58" s="12"/>
      <c r="Q58" s="75">
        <v>44866</v>
      </c>
      <c r="R58" s="75">
        <v>45596</v>
      </c>
      <c r="S58" s="22">
        <f t="shared" si="0"/>
        <v>24</v>
      </c>
      <c r="T58" s="93">
        <f>(G58*H58+I58*J58+K58*L58+M58*N58+O58*P58)*S58/12</f>
        <v>480000</v>
      </c>
      <c r="U58" s="104" t="s">
        <v>182</v>
      </c>
    </row>
    <row r="59" customHeight="1" spans="1:21">
      <c r="A59" s="40"/>
      <c r="B59" s="225" t="s">
        <v>51</v>
      </c>
      <c r="C59" s="226"/>
      <c r="D59" s="226"/>
      <c r="E59" s="227"/>
      <c r="F59" s="39"/>
      <c r="G59" s="39">
        <f>SUM(G2:G58)</f>
        <v>393649.37</v>
      </c>
      <c r="H59" s="39"/>
      <c r="I59" s="39">
        <f>SUM(I2:I58)</f>
        <v>639.09</v>
      </c>
      <c r="J59" s="39"/>
      <c r="K59" s="39">
        <f>SUM(K2:K58)</f>
        <v>485</v>
      </c>
      <c r="L59" s="39"/>
      <c r="M59" s="39">
        <f>SUM(M2:M58)</f>
        <v>4404</v>
      </c>
      <c r="N59" s="39"/>
      <c r="O59" s="39">
        <f>SUM(O2:O58)</f>
        <v>0</v>
      </c>
      <c r="P59" s="39"/>
      <c r="Q59" s="39"/>
      <c r="R59" s="39"/>
      <c r="S59" s="39"/>
      <c r="T59" s="122">
        <f>SUM(T2:T58)</f>
        <v>4569521.55333333</v>
      </c>
      <c r="U59" s="39"/>
    </row>
  </sheetData>
  <autoFilter ref="A1:U59">
    <extLst/>
  </autoFilter>
  <mergeCells count="8">
    <mergeCell ref="D23:E23"/>
    <mergeCell ref="D24:E24"/>
    <mergeCell ref="D25:E25"/>
    <mergeCell ref="D27:E27"/>
    <mergeCell ref="D34:E34"/>
    <mergeCell ref="D44:E44"/>
    <mergeCell ref="D58:E58"/>
    <mergeCell ref="B59:E59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4"/>
  <sheetViews>
    <sheetView zoomScale="70" zoomScaleNormal="70" workbookViewId="0">
      <pane xSplit="3" ySplit="1" topLeftCell="I11" activePane="bottomRight" state="frozen"/>
      <selection/>
      <selection pane="topRight"/>
      <selection pane="bottomLeft"/>
      <selection pane="bottomRight" activeCell="R6" sqref="R6"/>
    </sheetView>
  </sheetViews>
  <sheetFormatPr defaultColWidth="16.3833333333333" defaultRowHeight="13.5"/>
  <cols>
    <col min="1" max="1" width="14.25" style="36" customWidth="1"/>
    <col min="2" max="2" width="5.13333333333333" style="36" customWidth="1"/>
    <col min="3" max="3" width="36.8833333333333" style="37" customWidth="1"/>
    <col min="4" max="4" width="42.0166666666667" style="37" customWidth="1"/>
    <col min="5" max="5" width="19.5" style="37" customWidth="1"/>
    <col min="6" max="6" width="11.3833333333333" style="37" customWidth="1"/>
    <col min="7" max="8" width="13.25" style="37" customWidth="1"/>
    <col min="9" max="12" width="13.6333333333333" style="37" customWidth="1"/>
    <col min="13" max="17" width="12.8833333333333" style="37" customWidth="1"/>
    <col min="18" max="18" width="18.175" style="37" customWidth="1"/>
    <col min="19" max="19" width="15.25" style="37" customWidth="1"/>
    <col min="20" max="20" width="16.3333333333333" style="37" customWidth="1"/>
    <col min="21" max="21" width="13.25" style="37" customWidth="1"/>
    <col min="22" max="16384" width="16.3833333333333" style="37"/>
  </cols>
  <sheetData>
    <row r="1" s="36" customFormat="1" ht="75" spans="1:22">
      <c r="A1" s="39" t="s">
        <v>3</v>
      </c>
      <c r="B1" s="39" t="s">
        <v>1</v>
      </c>
      <c r="C1" s="40" t="s">
        <v>53</v>
      </c>
      <c r="D1" s="40" t="s">
        <v>54</v>
      </c>
      <c r="E1" s="40" t="s">
        <v>55</v>
      </c>
      <c r="F1" s="40" t="s">
        <v>56</v>
      </c>
      <c r="G1" s="45" t="s">
        <v>4</v>
      </c>
      <c r="H1" s="45" t="s">
        <v>57</v>
      </c>
      <c r="I1" s="45" t="s">
        <v>6</v>
      </c>
      <c r="J1" s="45" t="s">
        <v>58</v>
      </c>
      <c r="K1" s="45" t="s">
        <v>7</v>
      </c>
      <c r="L1" s="45" t="s">
        <v>59</v>
      </c>
      <c r="M1" s="211" t="s">
        <v>8</v>
      </c>
      <c r="N1" s="211" t="s">
        <v>60</v>
      </c>
      <c r="O1" s="125" t="s">
        <v>9</v>
      </c>
      <c r="P1" s="45" t="s">
        <v>61</v>
      </c>
      <c r="Q1" s="46" t="s">
        <v>62</v>
      </c>
      <c r="R1" s="46" t="s">
        <v>63</v>
      </c>
      <c r="S1" s="46" t="s">
        <v>64</v>
      </c>
      <c r="T1" s="46" t="s">
        <v>65</v>
      </c>
      <c r="U1" s="39" t="s">
        <v>66</v>
      </c>
      <c r="V1" s="118"/>
    </row>
    <row r="2" ht="18.75" spans="1:22">
      <c r="A2" s="39" t="s">
        <v>21</v>
      </c>
      <c r="B2" s="39">
        <v>1</v>
      </c>
      <c r="C2" s="41" t="s">
        <v>380</v>
      </c>
      <c r="D2" s="42" t="s">
        <v>381</v>
      </c>
      <c r="E2" s="42" t="s">
        <v>258</v>
      </c>
      <c r="F2" s="42" t="s">
        <v>74</v>
      </c>
      <c r="G2" s="42"/>
      <c r="H2" s="42"/>
      <c r="I2" s="42"/>
      <c r="J2" s="42"/>
      <c r="K2" s="42"/>
      <c r="L2" s="42"/>
      <c r="M2" s="42">
        <v>35</v>
      </c>
      <c r="N2" s="42">
        <v>35</v>
      </c>
      <c r="O2" s="42"/>
      <c r="P2" s="4"/>
      <c r="Q2" s="16">
        <v>45170</v>
      </c>
      <c r="R2" s="16">
        <v>45596</v>
      </c>
      <c r="S2" s="18">
        <f t="shared" ref="S2:S23" si="0">DATEDIF(Q2,R2,"m")+1</f>
        <v>14</v>
      </c>
      <c r="T2" s="19">
        <f>(G2*H2+M2*N2)*S2/12</f>
        <v>1429.16666666667</v>
      </c>
      <c r="U2" s="42"/>
      <c r="V2" s="120"/>
    </row>
    <row r="3" ht="18.75" spans="1:22">
      <c r="A3" s="39" t="s">
        <v>21</v>
      </c>
      <c r="B3" s="39">
        <v>2</v>
      </c>
      <c r="C3" s="41" t="s">
        <v>382</v>
      </c>
      <c r="D3" s="42" t="s">
        <v>238</v>
      </c>
      <c r="E3" s="42" t="s">
        <v>143</v>
      </c>
      <c r="F3" s="42" t="s">
        <v>74</v>
      </c>
      <c r="G3" s="42"/>
      <c r="H3" s="42"/>
      <c r="I3" s="42"/>
      <c r="J3" s="42"/>
      <c r="K3" s="42"/>
      <c r="L3" s="42"/>
      <c r="M3" s="42">
        <v>11</v>
      </c>
      <c r="N3" s="42">
        <v>35</v>
      </c>
      <c r="O3" s="42"/>
      <c r="P3" s="4"/>
      <c r="Q3" s="16">
        <v>45170</v>
      </c>
      <c r="R3" s="16">
        <v>45596</v>
      </c>
      <c r="S3" s="18">
        <f t="shared" si="0"/>
        <v>14</v>
      </c>
      <c r="T3" s="19">
        <f t="shared" ref="T2:T22" si="1">(G3*H3+M3*N3)*S3/12</f>
        <v>449.166666666667</v>
      </c>
      <c r="U3" s="42"/>
      <c r="V3" s="120"/>
    </row>
    <row r="4" ht="18.75" spans="1:22">
      <c r="A4" s="39" t="s">
        <v>21</v>
      </c>
      <c r="B4" s="39">
        <v>3</v>
      </c>
      <c r="C4" s="41" t="s">
        <v>383</v>
      </c>
      <c r="D4" s="42" t="s">
        <v>384</v>
      </c>
      <c r="E4" s="42" t="s">
        <v>369</v>
      </c>
      <c r="F4" s="42" t="s">
        <v>74</v>
      </c>
      <c r="G4" s="42"/>
      <c r="H4" s="42"/>
      <c r="I4" s="42"/>
      <c r="J4" s="42"/>
      <c r="K4" s="42"/>
      <c r="L4" s="42"/>
      <c r="M4" s="42">
        <v>45</v>
      </c>
      <c r="N4" s="42">
        <v>35</v>
      </c>
      <c r="O4" s="42"/>
      <c r="P4" s="4"/>
      <c r="Q4" s="16">
        <v>45170</v>
      </c>
      <c r="R4" s="16">
        <v>45596</v>
      </c>
      <c r="S4" s="18">
        <f t="shared" si="0"/>
        <v>14</v>
      </c>
      <c r="T4" s="19">
        <f t="shared" si="1"/>
        <v>1837.5</v>
      </c>
      <c r="U4" s="42"/>
      <c r="V4" s="120"/>
    </row>
    <row r="5" ht="18.75" spans="1:22">
      <c r="A5" s="39" t="s">
        <v>21</v>
      </c>
      <c r="B5" s="39">
        <v>4</v>
      </c>
      <c r="C5" s="41" t="s">
        <v>385</v>
      </c>
      <c r="D5" s="42" t="s">
        <v>386</v>
      </c>
      <c r="E5" s="42" t="s">
        <v>369</v>
      </c>
      <c r="F5" s="42" t="s">
        <v>74</v>
      </c>
      <c r="G5" s="42"/>
      <c r="H5" s="42"/>
      <c r="I5" s="42"/>
      <c r="J5" s="42"/>
      <c r="K5" s="42"/>
      <c r="L5" s="42"/>
      <c r="M5" s="42">
        <v>9</v>
      </c>
      <c r="N5" s="42">
        <v>35</v>
      </c>
      <c r="O5" s="42"/>
      <c r="P5" s="4"/>
      <c r="Q5" s="16">
        <v>45170</v>
      </c>
      <c r="R5" s="16">
        <v>45596</v>
      </c>
      <c r="S5" s="18">
        <f t="shared" si="0"/>
        <v>14</v>
      </c>
      <c r="T5" s="19">
        <f t="shared" si="1"/>
        <v>367.5</v>
      </c>
      <c r="U5" s="42"/>
      <c r="V5" s="120"/>
    </row>
    <row r="6" ht="18.75" spans="1:22">
      <c r="A6" s="39" t="s">
        <v>21</v>
      </c>
      <c r="B6" s="39">
        <v>5</v>
      </c>
      <c r="C6" s="41" t="s">
        <v>387</v>
      </c>
      <c r="D6" s="42"/>
      <c r="E6" s="42"/>
      <c r="F6" s="42" t="s">
        <v>70</v>
      </c>
      <c r="G6" s="42">
        <v>12000</v>
      </c>
      <c r="H6" s="42">
        <v>8</v>
      </c>
      <c r="I6" s="42"/>
      <c r="J6" s="42"/>
      <c r="K6" s="42"/>
      <c r="L6" s="42"/>
      <c r="M6" s="42"/>
      <c r="N6" s="42"/>
      <c r="O6" s="42"/>
      <c r="P6" s="4"/>
      <c r="Q6" s="16">
        <v>45170</v>
      </c>
      <c r="R6" s="16">
        <v>45596</v>
      </c>
      <c r="S6" s="18">
        <f t="shared" si="0"/>
        <v>14</v>
      </c>
      <c r="T6" s="19">
        <f t="shared" si="1"/>
        <v>112000</v>
      </c>
      <c r="U6" s="42"/>
      <c r="V6" s="120"/>
    </row>
    <row r="7" ht="18.75" spans="1:22">
      <c r="A7" s="39" t="s">
        <v>21</v>
      </c>
      <c r="B7" s="39">
        <v>6</v>
      </c>
      <c r="C7" s="41" t="s">
        <v>388</v>
      </c>
      <c r="D7" s="42"/>
      <c r="E7" s="42"/>
      <c r="F7" s="42" t="s">
        <v>70</v>
      </c>
      <c r="G7" s="42">
        <v>5600</v>
      </c>
      <c r="H7" s="42">
        <v>8</v>
      </c>
      <c r="I7" s="42"/>
      <c r="J7" s="42"/>
      <c r="K7" s="42"/>
      <c r="L7" s="42"/>
      <c r="M7" s="42"/>
      <c r="N7" s="42"/>
      <c r="O7" s="42"/>
      <c r="P7" s="4"/>
      <c r="Q7" s="16">
        <v>45170</v>
      </c>
      <c r="R7" s="16">
        <v>45596</v>
      </c>
      <c r="S7" s="18">
        <f t="shared" si="0"/>
        <v>14</v>
      </c>
      <c r="T7" s="19">
        <f t="shared" si="1"/>
        <v>52266.6666666667</v>
      </c>
      <c r="U7" s="42"/>
      <c r="V7" s="120"/>
    </row>
    <row r="8" ht="18.75" spans="1:22">
      <c r="A8" s="39" t="s">
        <v>21</v>
      </c>
      <c r="B8" s="39">
        <v>7</v>
      </c>
      <c r="C8" s="41" t="s">
        <v>389</v>
      </c>
      <c r="D8" s="42" t="s">
        <v>390</v>
      </c>
      <c r="E8" s="42"/>
      <c r="F8" s="42" t="s">
        <v>74</v>
      </c>
      <c r="G8" s="42">
        <v>5300</v>
      </c>
      <c r="H8" s="42">
        <v>6</v>
      </c>
      <c r="I8" s="42">
        <v>0</v>
      </c>
      <c r="J8" s="42"/>
      <c r="K8" s="42"/>
      <c r="L8" s="42"/>
      <c r="M8" s="42">
        <v>0</v>
      </c>
      <c r="N8" s="42"/>
      <c r="O8" s="42"/>
      <c r="P8" s="4"/>
      <c r="Q8" s="16">
        <v>45170</v>
      </c>
      <c r="R8" s="16">
        <v>45596</v>
      </c>
      <c r="S8" s="18">
        <f t="shared" si="0"/>
        <v>14</v>
      </c>
      <c r="T8" s="19">
        <f t="shared" si="1"/>
        <v>37100</v>
      </c>
      <c r="U8" s="42"/>
      <c r="V8" s="120"/>
    </row>
    <row r="9" ht="18.75" spans="1:22">
      <c r="A9" s="39" t="s">
        <v>21</v>
      </c>
      <c r="B9" s="39">
        <v>8</v>
      </c>
      <c r="C9" s="41" t="s">
        <v>391</v>
      </c>
      <c r="D9" s="42" t="s">
        <v>392</v>
      </c>
      <c r="E9" s="42"/>
      <c r="F9" s="42" t="s">
        <v>74</v>
      </c>
      <c r="G9" s="42">
        <v>7540</v>
      </c>
      <c r="H9" s="42">
        <v>6</v>
      </c>
      <c r="I9" s="42">
        <v>0</v>
      </c>
      <c r="J9" s="42"/>
      <c r="K9" s="42"/>
      <c r="L9" s="42"/>
      <c r="M9" s="42">
        <v>0</v>
      </c>
      <c r="N9" s="42"/>
      <c r="O9" s="42"/>
      <c r="P9" s="4"/>
      <c r="Q9" s="16">
        <v>45170</v>
      </c>
      <c r="R9" s="16">
        <v>45596</v>
      </c>
      <c r="S9" s="18">
        <f t="shared" si="0"/>
        <v>14</v>
      </c>
      <c r="T9" s="19">
        <f t="shared" si="1"/>
        <v>52780</v>
      </c>
      <c r="U9" s="42"/>
      <c r="V9" s="120"/>
    </row>
    <row r="10" ht="18.75" spans="1:22">
      <c r="A10" s="39" t="s">
        <v>21</v>
      </c>
      <c r="B10" s="39">
        <v>9</v>
      </c>
      <c r="C10" s="41" t="s">
        <v>393</v>
      </c>
      <c r="D10" s="42" t="s">
        <v>394</v>
      </c>
      <c r="E10" s="42"/>
      <c r="F10" s="42" t="s">
        <v>74</v>
      </c>
      <c r="G10" s="42">
        <v>400</v>
      </c>
      <c r="H10" s="42">
        <v>6</v>
      </c>
      <c r="I10" s="42">
        <v>0</v>
      </c>
      <c r="J10" s="42"/>
      <c r="K10" s="42"/>
      <c r="L10" s="42"/>
      <c r="M10" s="42">
        <v>0</v>
      </c>
      <c r="N10" s="42"/>
      <c r="O10" s="42"/>
      <c r="P10" s="4"/>
      <c r="Q10" s="16">
        <v>45170</v>
      </c>
      <c r="R10" s="16">
        <v>45596</v>
      </c>
      <c r="S10" s="18">
        <f t="shared" si="0"/>
        <v>14</v>
      </c>
      <c r="T10" s="19">
        <f t="shared" si="1"/>
        <v>2800</v>
      </c>
      <c r="U10" s="42"/>
      <c r="V10" s="120"/>
    </row>
    <row r="11" ht="18.75" spans="1:22">
      <c r="A11" s="39" t="s">
        <v>21</v>
      </c>
      <c r="B11" s="39">
        <v>10</v>
      </c>
      <c r="C11" s="41" t="s">
        <v>395</v>
      </c>
      <c r="D11" s="42" t="s">
        <v>396</v>
      </c>
      <c r="E11" s="42"/>
      <c r="F11" s="42" t="s">
        <v>74</v>
      </c>
      <c r="G11" s="42">
        <v>3100</v>
      </c>
      <c r="H11" s="42">
        <v>6</v>
      </c>
      <c r="I11" s="42">
        <v>0</v>
      </c>
      <c r="J11" s="42"/>
      <c r="K11" s="42"/>
      <c r="L11" s="42"/>
      <c r="M11" s="42">
        <v>0</v>
      </c>
      <c r="N11" s="42"/>
      <c r="O11" s="42"/>
      <c r="P11" s="4"/>
      <c r="Q11" s="16">
        <v>45170</v>
      </c>
      <c r="R11" s="16">
        <v>45596</v>
      </c>
      <c r="S11" s="18">
        <f t="shared" si="0"/>
        <v>14</v>
      </c>
      <c r="T11" s="19">
        <f t="shared" si="1"/>
        <v>21700</v>
      </c>
      <c r="U11" s="42"/>
      <c r="V11" s="120"/>
    </row>
    <row r="12" ht="18.75" spans="1:22">
      <c r="A12" s="40" t="s">
        <v>21</v>
      </c>
      <c r="B12" s="39">
        <v>11</v>
      </c>
      <c r="C12" s="41" t="s">
        <v>397</v>
      </c>
      <c r="D12" s="42" t="s">
        <v>276</v>
      </c>
      <c r="E12" s="42"/>
      <c r="F12" s="42" t="s">
        <v>74</v>
      </c>
      <c r="G12" s="42">
        <v>3150</v>
      </c>
      <c r="H12" s="42">
        <v>6</v>
      </c>
      <c r="I12" s="42">
        <v>0</v>
      </c>
      <c r="J12" s="42"/>
      <c r="K12" s="42"/>
      <c r="L12" s="42"/>
      <c r="M12" s="42">
        <v>0</v>
      </c>
      <c r="N12" s="42"/>
      <c r="O12" s="42"/>
      <c r="P12" s="4"/>
      <c r="Q12" s="16">
        <v>45170</v>
      </c>
      <c r="R12" s="16">
        <v>45596</v>
      </c>
      <c r="S12" s="18">
        <f t="shared" si="0"/>
        <v>14</v>
      </c>
      <c r="T12" s="19">
        <f t="shared" si="1"/>
        <v>22050</v>
      </c>
      <c r="U12" s="42"/>
      <c r="V12" s="120"/>
    </row>
    <row r="13" ht="18.75" spans="1:22">
      <c r="A13" s="40" t="s">
        <v>21</v>
      </c>
      <c r="B13" s="39">
        <v>12</v>
      </c>
      <c r="C13" s="41" t="s">
        <v>398</v>
      </c>
      <c r="D13" s="42"/>
      <c r="E13" s="42"/>
      <c r="F13" s="42" t="s">
        <v>70</v>
      </c>
      <c r="G13" s="42">
        <v>3000</v>
      </c>
      <c r="H13" s="42">
        <v>8</v>
      </c>
      <c r="I13" s="42"/>
      <c r="J13" s="42"/>
      <c r="K13" s="42"/>
      <c r="L13" s="42"/>
      <c r="M13" s="42"/>
      <c r="N13" s="42"/>
      <c r="O13" s="42"/>
      <c r="P13" s="4"/>
      <c r="Q13" s="16">
        <v>45170</v>
      </c>
      <c r="R13" s="16">
        <v>45596</v>
      </c>
      <c r="S13" s="18">
        <f t="shared" si="0"/>
        <v>14</v>
      </c>
      <c r="T13" s="19">
        <f t="shared" si="1"/>
        <v>28000</v>
      </c>
      <c r="U13" s="42"/>
      <c r="V13" s="120"/>
    </row>
    <row r="14" ht="18.75" spans="1:22">
      <c r="A14" s="40" t="s">
        <v>21</v>
      </c>
      <c r="B14" s="39">
        <v>13</v>
      </c>
      <c r="C14" s="41" t="s">
        <v>399</v>
      </c>
      <c r="D14" s="181" t="s">
        <v>258</v>
      </c>
      <c r="E14" s="181" t="s">
        <v>381</v>
      </c>
      <c r="F14" s="42" t="s">
        <v>70</v>
      </c>
      <c r="G14" s="42">
        <v>4300</v>
      </c>
      <c r="H14" s="42">
        <v>8</v>
      </c>
      <c r="I14" s="42"/>
      <c r="J14" s="42"/>
      <c r="K14" s="42"/>
      <c r="L14" s="42"/>
      <c r="M14" s="42"/>
      <c r="N14" s="42"/>
      <c r="O14" s="42"/>
      <c r="P14" s="42"/>
      <c r="Q14" s="74">
        <v>44866</v>
      </c>
      <c r="R14" s="16">
        <v>45596</v>
      </c>
      <c r="S14" s="18">
        <f t="shared" si="0"/>
        <v>24</v>
      </c>
      <c r="T14" s="19">
        <f t="shared" si="1"/>
        <v>68800</v>
      </c>
      <c r="U14" s="42"/>
      <c r="V14" s="120"/>
    </row>
    <row r="15" s="37" customFormat="1" ht="18.75" spans="1:22">
      <c r="A15" s="40" t="s">
        <v>21</v>
      </c>
      <c r="B15" s="39">
        <v>14</v>
      </c>
      <c r="C15" s="41" t="s">
        <v>400</v>
      </c>
      <c r="D15" s="181" t="s">
        <v>401</v>
      </c>
      <c r="E15" s="181" t="s">
        <v>264</v>
      </c>
      <c r="F15" s="42" t="s">
        <v>70</v>
      </c>
      <c r="G15" s="42">
        <v>800</v>
      </c>
      <c r="H15" s="42">
        <v>8</v>
      </c>
      <c r="I15" s="42"/>
      <c r="J15" s="42"/>
      <c r="K15" s="42"/>
      <c r="L15" s="42"/>
      <c r="M15" s="42"/>
      <c r="N15" s="42"/>
      <c r="O15" s="42"/>
      <c r="P15" s="42"/>
      <c r="Q15" s="74">
        <v>44866</v>
      </c>
      <c r="R15" s="16">
        <v>45596</v>
      </c>
      <c r="S15" s="18">
        <f t="shared" si="0"/>
        <v>24</v>
      </c>
      <c r="T15" s="19">
        <f t="shared" si="1"/>
        <v>12800</v>
      </c>
      <c r="U15" s="42"/>
      <c r="V15" s="120"/>
    </row>
    <row r="16" ht="18.75" spans="1:22">
      <c r="A16" s="40" t="s">
        <v>21</v>
      </c>
      <c r="B16" s="39">
        <v>15</v>
      </c>
      <c r="C16" s="41" t="s">
        <v>402</v>
      </c>
      <c r="D16" s="181" t="s">
        <v>131</v>
      </c>
      <c r="E16" s="181" t="s">
        <v>143</v>
      </c>
      <c r="F16" s="42" t="s">
        <v>70</v>
      </c>
      <c r="G16" s="42">
        <v>3400</v>
      </c>
      <c r="H16" s="42">
        <v>8</v>
      </c>
      <c r="I16" s="39"/>
      <c r="J16" s="39"/>
      <c r="K16" s="39"/>
      <c r="L16" s="39"/>
      <c r="M16" s="39"/>
      <c r="N16" s="39"/>
      <c r="O16" s="39"/>
      <c r="P16" s="39"/>
      <c r="Q16" s="74">
        <v>44866</v>
      </c>
      <c r="R16" s="16">
        <v>45596</v>
      </c>
      <c r="S16" s="18">
        <f t="shared" si="0"/>
        <v>24</v>
      </c>
      <c r="T16" s="19">
        <f t="shared" si="1"/>
        <v>54400</v>
      </c>
      <c r="U16" s="42"/>
      <c r="V16" s="120"/>
    </row>
    <row r="17" s="37" customFormat="1" ht="37.5" spans="1:22">
      <c r="A17" s="40" t="s">
        <v>21</v>
      </c>
      <c r="B17" s="39">
        <v>16</v>
      </c>
      <c r="C17" s="28" t="s">
        <v>380</v>
      </c>
      <c r="D17" s="28" t="s">
        <v>258</v>
      </c>
      <c r="E17" s="181" t="s">
        <v>403</v>
      </c>
      <c r="F17" s="42" t="s">
        <v>74</v>
      </c>
      <c r="G17" s="181"/>
      <c r="H17" s="181"/>
      <c r="I17" s="181"/>
      <c r="J17" s="181"/>
      <c r="K17" s="181"/>
      <c r="L17" s="181"/>
      <c r="M17" s="181">
        <v>191</v>
      </c>
      <c r="N17" s="42">
        <v>35</v>
      </c>
      <c r="O17" s="181"/>
      <c r="P17" s="181"/>
      <c r="Q17" s="74">
        <v>44866</v>
      </c>
      <c r="R17" s="16">
        <v>45596</v>
      </c>
      <c r="S17" s="18">
        <f t="shared" si="0"/>
        <v>24</v>
      </c>
      <c r="T17" s="19">
        <f t="shared" si="1"/>
        <v>13370</v>
      </c>
      <c r="U17" s="42"/>
      <c r="V17" s="120"/>
    </row>
    <row r="18" s="37" customFormat="1" ht="18.75" spans="1:22">
      <c r="A18" s="40" t="s">
        <v>21</v>
      </c>
      <c r="B18" s="39">
        <v>17</v>
      </c>
      <c r="C18" s="28" t="s">
        <v>404</v>
      </c>
      <c r="D18" s="28" t="s">
        <v>405</v>
      </c>
      <c r="E18" s="181" t="s">
        <v>258</v>
      </c>
      <c r="F18" s="42" t="s">
        <v>74</v>
      </c>
      <c r="G18" s="181"/>
      <c r="H18" s="181"/>
      <c r="I18" s="181"/>
      <c r="J18" s="181"/>
      <c r="K18" s="181"/>
      <c r="L18" s="181"/>
      <c r="M18" s="181">
        <v>3</v>
      </c>
      <c r="N18" s="42">
        <v>35</v>
      </c>
      <c r="O18" s="181"/>
      <c r="P18" s="181"/>
      <c r="Q18" s="74">
        <v>44866</v>
      </c>
      <c r="R18" s="16">
        <v>45596</v>
      </c>
      <c r="S18" s="18">
        <f t="shared" si="0"/>
        <v>24</v>
      </c>
      <c r="T18" s="19">
        <f t="shared" si="1"/>
        <v>210</v>
      </c>
      <c r="U18" s="42"/>
      <c r="V18" s="120"/>
    </row>
    <row r="19" s="37" customFormat="1" ht="18.75" spans="1:22">
      <c r="A19" s="40" t="s">
        <v>21</v>
      </c>
      <c r="B19" s="39">
        <v>18</v>
      </c>
      <c r="C19" s="28" t="s">
        <v>406</v>
      </c>
      <c r="D19" s="28" t="s">
        <v>407</v>
      </c>
      <c r="E19" s="181" t="s">
        <v>264</v>
      </c>
      <c r="F19" s="42" t="s">
        <v>74</v>
      </c>
      <c r="G19" s="181"/>
      <c r="H19" s="181"/>
      <c r="I19" s="181"/>
      <c r="J19" s="181"/>
      <c r="K19" s="181"/>
      <c r="L19" s="181"/>
      <c r="M19" s="181">
        <v>12</v>
      </c>
      <c r="N19" s="42">
        <v>35</v>
      </c>
      <c r="O19" s="181"/>
      <c r="P19" s="181"/>
      <c r="Q19" s="74">
        <v>44866</v>
      </c>
      <c r="R19" s="16">
        <v>45596</v>
      </c>
      <c r="S19" s="18">
        <f t="shared" si="0"/>
        <v>24</v>
      </c>
      <c r="T19" s="19">
        <f t="shared" si="1"/>
        <v>840</v>
      </c>
      <c r="U19" s="42"/>
      <c r="V19" s="120"/>
    </row>
    <row r="20" s="37" customFormat="1" ht="18.75" spans="1:22">
      <c r="A20" s="40" t="s">
        <v>21</v>
      </c>
      <c r="B20" s="39">
        <v>19</v>
      </c>
      <c r="C20" s="28" t="s">
        <v>408</v>
      </c>
      <c r="D20" s="28" t="s">
        <v>369</v>
      </c>
      <c r="E20" s="181" t="s">
        <v>380</v>
      </c>
      <c r="F20" s="42" t="s">
        <v>74</v>
      </c>
      <c r="G20" s="181"/>
      <c r="H20" s="181"/>
      <c r="I20" s="181"/>
      <c r="J20" s="181"/>
      <c r="K20" s="181"/>
      <c r="L20" s="181"/>
      <c r="M20" s="181">
        <v>23</v>
      </c>
      <c r="N20" s="42">
        <v>35</v>
      </c>
      <c r="O20" s="181"/>
      <c r="P20" s="181"/>
      <c r="Q20" s="74">
        <v>44866</v>
      </c>
      <c r="R20" s="16">
        <v>45596</v>
      </c>
      <c r="S20" s="18">
        <f t="shared" si="0"/>
        <v>24</v>
      </c>
      <c r="T20" s="19">
        <f t="shared" si="1"/>
        <v>1610</v>
      </c>
      <c r="U20" s="42"/>
      <c r="V20" s="120"/>
    </row>
    <row r="21" s="37" customFormat="1" ht="18.75" spans="1:22">
      <c r="A21" s="40" t="s">
        <v>21</v>
      </c>
      <c r="B21" s="39">
        <v>20</v>
      </c>
      <c r="C21" s="28" t="s">
        <v>409</v>
      </c>
      <c r="D21" s="28" t="s">
        <v>258</v>
      </c>
      <c r="E21" s="181" t="s">
        <v>264</v>
      </c>
      <c r="F21" s="42" t="s">
        <v>74</v>
      </c>
      <c r="G21" s="181"/>
      <c r="H21" s="181"/>
      <c r="I21" s="181"/>
      <c r="J21" s="181"/>
      <c r="K21" s="181"/>
      <c r="L21" s="181"/>
      <c r="M21" s="181">
        <v>6</v>
      </c>
      <c r="N21" s="42">
        <v>35</v>
      </c>
      <c r="O21" s="181"/>
      <c r="P21" s="181"/>
      <c r="Q21" s="74">
        <v>44866</v>
      </c>
      <c r="R21" s="16">
        <v>45596</v>
      </c>
      <c r="S21" s="18">
        <f t="shared" si="0"/>
        <v>24</v>
      </c>
      <c r="T21" s="19">
        <f t="shared" si="1"/>
        <v>420</v>
      </c>
      <c r="U21" s="42"/>
      <c r="V21" s="120"/>
    </row>
    <row r="22" s="37" customFormat="1" ht="18.75" spans="1:22">
      <c r="A22" s="40" t="s">
        <v>21</v>
      </c>
      <c r="B22" s="39">
        <v>21</v>
      </c>
      <c r="C22" s="28" t="s">
        <v>410</v>
      </c>
      <c r="D22" s="28" t="s">
        <v>316</v>
      </c>
      <c r="E22" s="181" t="s">
        <v>411</v>
      </c>
      <c r="F22" s="42" t="s">
        <v>74</v>
      </c>
      <c r="G22" s="181"/>
      <c r="H22" s="181"/>
      <c r="I22" s="181"/>
      <c r="J22" s="181"/>
      <c r="K22" s="181"/>
      <c r="L22" s="181"/>
      <c r="M22" s="181">
        <v>3</v>
      </c>
      <c r="N22" s="42">
        <v>35</v>
      </c>
      <c r="O22" s="181"/>
      <c r="P22" s="181"/>
      <c r="Q22" s="74">
        <v>44866</v>
      </c>
      <c r="R22" s="16">
        <v>45596</v>
      </c>
      <c r="S22" s="18">
        <f t="shared" si="0"/>
        <v>24</v>
      </c>
      <c r="T22" s="19">
        <f t="shared" si="1"/>
        <v>210</v>
      </c>
      <c r="U22" s="42"/>
      <c r="V22" s="120"/>
    </row>
    <row r="23" s="37" customFormat="1" ht="75" spans="1:22">
      <c r="A23" s="40" t="s">
        <v>21</v>
      </c>
      <c r="B23" s="39">
        <v>22</v>
      </c>
      <c r="C23" s="8" t="s">
        <v>181</v>
      </c>
      <c r="D23" s="9"/>
      <c r="E23" s="10"/>
      <c r="F23" s="11" t="s">
        <v>70</v>
      </c>
      <c r="G23" s="12">
        <v>10000</v>
      </c>
      <c r="H23" s="12">
        <v>8</v>
      </c>
      <c r="I23" s="12"/>
      <c r="J23" s="12"/>
      <c r="K23" s="12"/>
      <c r="L23" s="12"/>
      <c r="M23" s="12"/>
      <c r="N23" s="12"/>
      <c r="O23" s="12"/>
      <c r="P23" s="12"/>
      <c r="Q23" s="75">
        <v>44866</v>
      </c>
      <c r="R23" s="75">
        <v>45596</v>
      </c>
      <c r="S23" s="22">
        <f t="shared" si="0"/>
        <v>24</v>
      </c>
      <c r="T23" s="93">
        <f>(G23*H23+I23*J23+K23*L23+M23*N23+O23*P23)*S23/12</f>
        <v>160000</v>
      </c>
      <c r="U23" s="104" t="s">
        <v>182</v>
      </c>
      <c r="V23" s="120"/>
    </row>
    <row r="24" ht="18.75" spans="1:22">
      <c r="A24" s="40"/>
      <c r="B24" s="40" t="s">
        <v>51</v>
      </c>
      <c r="C24" s="115"/>
      <c r="D24" s="39"/>
      <c r="E24" s="39"/>
      <c r="F24" s="39"/>
      <c r="G24" s="39">
        <f>SUM(G2:G23)</f>
        <v>58590</v>
      </c>
      <c r="H24" s="39"/>
      <c r="I24" s="39">
        <f t="shared" ref="H24:O24" si="2">SUM(I2:I23)</f>
        <v>0</v>
      </c>
      <c r="J24" s="39"/>
      <c r="K24" s="39">
        <f t="shared" si="2"/>
        <v>0</v>
      </c>
      <c r="L24" s="39"/>
      <c r="M24" s="39">
        <f t="shared" si="2"/>
        <v>338</v>
      </c>
      <c r="N24" s="39"/>
      <c r="O24" s="39">
        <f t="shared" si="2"/>
        <v>0</v>
      </c>
      <c r="P24" s="39"/>
      <c r="Q24" s="39"/>
      <c r="R24" s="39"/>
      <c r="S24" s="39"/>
      <c r="T24" s="122">
        <f>SUM(T2:T23)</f>
        <v>645440</v>
      </c>
      <c r="U24" s="42"/>
      <c r="V24" s="120"/>
    </row>
  </sheetData>
  <autoFilter ref="A1:U24">
    <extLst/>
  </autoFilter>
  <mergeCells count="2">
    <mergeCell ref="D23:E23"/>
    <mergeCell ref="B24:C24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0"/>
  <sheetViews>
    <sheetView zoomScale="70" zoomScaleNormal="70" workbookViewId="0">
      <pane xSplit="6" ySplit="1" topLeftCell="K30" activePane="bottomRight" state="frozen"/>
      <selection/>
      <selection pane="topRight"/>
      <selection pane="bottomLeft"/>
      <selection pane="bottomRight" activeCell="U37" sqref="U37"/>
    </sheetView>
  </sheetViews>
  <sheetFormatPr defaultColWidth="16.3833333333333" defaultRowHeight="13.5"/>
  <cols>
    <col min="1" max="1" width="14.25" style="36" customWidth="1"/>
    <col min="2" max="2" width="5.13333333333333" style="36" customWidth="1"/>
    <col min="3" max="3" width="36.8833333333333" style="37" customWidth="1"/>
    <col min="4" max="4" width="22.75" style="37" customWidth="1"/>
    <col min="5" max="5" width="19.5" style="37" customWidth="1"/>
    <col min="6" max="6" width="11.3833333333333" style="37" customWidth="1"/>
    <col min="7" max="8" width="13.25" style="37" customWidth="1"/>
    <col min="9" max="12" width="13.6333333333333" style="37" customWidth="1"/>
    <col min="13" max="17" width="12.8833333333333" style="37" customWidth="1"/>
    <col min="18" max="18" width="18.2166666666667" style="37" customWidth="1"/>
    <col min="19" max="20" width="15.25" style="37" customWidth="1"/>
    <col min="21" max="21" width="13.25" style="37" customWidth="1"/>
    <col min="22" max="16384" width="16.3833333333333" style="37"/>
  </cols>
  <sheetData>
    <row r="1" s="36" customFormat="1" ht="75" spans="1:21">
      <c r="A1" s="39" t="s">
        <v>3</v>
      </c>
      <c r="B1" s="39" t="s">
        <v>1</v>
      </c>
      <c r="C1" s="40" t="s">
        <v>53</v>
      </c>
      <c r="D1" s="40" t="s">
        <v>54</v>
      </c>
      <c r="E1" s="40" t="s">
        <v>55</v>
      </c>
      <c r="F1" s="40" t="s">
        <v>56</v>
      </c>
      <c r="G1" s="40" t="s">
        <v>4</v>
      </c>
      <c r="H1" s="40" t="s">
        <v>57</v>
      </c>
      <c r="I1" s="40" t="s">
        <v>6</v>
      </c>
      <c r="J1" s="40" t="s">
        <v>58</v>
      </c>
      <c r="K1" s="40" t="s">
        <v>7</v>
      </c>
      <c r="L1" s="40" t="s">
        <v>59</v>
      </c>
      <c r="M1" s="40" t="s">
        <v>8</v>
      </c>
      <c r="N1" s="40" t="s">
        <v>60</v>
      </c>
      <c r="O1" s="39" t="s">
        <v>9</v>
      </c>
      <c r="P1" s="40" t="s">
        <v>61</v>
      </c>
      <c r="Q1" s="39" t="s">
        <v>62</v>
      </c>
      <c r="R1" s="39" t="s">
        <v>63</v>
      </c>
      <c r="S1" s="39" t="s">
        <v>64</v>
      </c>
      <c r="T1" s="39" t="s">
        <v>65</v>
      </c>
      <c r="U1" s="39" t="s">
        <v>66</v>
      </c>
    </row>
    <row r="2" ht="18.75" spans="1:21">
      <c r="A2" s="39" t="s">
        <v>23</v>
      </c>
      <c r="B2" s="39">
        <v>1</v>
      </c>
      <c r="C2" s="41" t="s">
        <v>412</v>
      </c>
      <c r="D2" s="42" t="s">
        <v>413</v>
      </c>
      <c r="E2" s="42" t="s">
        <v>414</v>
      </c>
      <c r="F2" s="42" t="s">
        <v>74</v>
      </c>
      <c r="G2" s="42">
        <v>0</v>
      </c>
      <c r="H2" s="42"/>
      <c r="I2" s="42">
        <v>0</v>
      </c>
      <c r="J2" s="42"/>
      <c r="K2" s="42"/>
      <c r="L2" s="42"/>
      <c r="M2" s="42">
        <v>48</v>
      </c>
      <c r="N2" s="42">
        <v>35</v>
      </c>
      <c r="O2" s="42"/>
      <c r="P2" s="4"/>
      <c r="Q2" s="16">
        <v>45170</v>
      </c>
      <c r="R2" s="16">
        <v>45596</v>
      </c>
      <c r="S2" s="18">
        <f t="shared" ref="S2:S39" si="0">DATEDIF(Q2,R2,"m")+1</f>
        <v>14</v>
      </c>
      <c r="T2" s="53">
        <f>(G2*H2+I2*J2+K2*L2+M2*N2+O2*P2)*S2/12</f>
        <v>1960</v>
      </c>
      <c r="U2" s="42"/>
    </row>
    <row r="3" ht="18.75" spans="1:21">
      <c r="A3" s="39" t="s">
        <v>23</v>
      </c>
      <c r="B3" s="39">
        <v>2</v>
      </c>
      <c r="C3" s="41" t="s">
        <v>415</v>
      </c>
      <c r="D3" s="42" t="s">
        <v>416</v>
      </c>
      <c r="E3" s="42" t="s">
        <v>143</v>
      </c>
      <c r="F3" s="42" t="s">
        <v>74</v>
      </c>
      <c r="G3" s="42"/>
      <c r="H3" s="42"/>
      <c r="I3" s="42"/>
      <c r="J3" s="42"/>
      <c r="K3" s="42"/>
      <c r="L3" s="42"/>
      <c r="M3" s="42">
        <v>17</v>
      </c>
      <c r="N3" s="42">
        <v>35</v>
      </c>
      <c r="O3" s="42"/>
      <c r="P3" s="4"/>
      <c r="Q3" s="16">
        <v>45170</v>
      </c>
      <c r="R3" s="16">
        <v>45596</v>
      </c>
      <c r="S3" s="18">
        <f t="shared" si="0"/>
        <v>14</v>
      </c>
      <c r="T3" s="53">
        <f t="shared" ref="T2:T39" si="1">(G3*H3+I3*J3+K3*L3+M3*N3+O3*P3)*S3/12</f>
        <v>694.166666666667</v>
      </c>
      <c r="U3" s="42"/>
    </row>
    <row r="4" ht="18.75" spans="1:21">
      <c r="A4" s="39" t="s">
        <v>23</v>
      </c>
      <c r="B4" s="39">
        <v>3</v>
      </c>
      <c r="C4" s="41" t="s">
        <v>417</v>
      </c>
      <c r="D4" s="42" t="s">
        <v>418</v>
      </c>
      <c r="E4" s="42" t="s">
        <v>419</v>
      </c>
      <c r="F4" s="42" t="s">
        <v>74</v>
      </c>
      <c r="G4" s="42"/>
      <c r="H4" s="42"/>
      <c r="I4" s="42"/>
      <c r="J4" s="42"/>
      <c r="K4" s="42"/>
      <c r="L4" s="42"/>
      <c r="M4" s="42">
        <v>69</v>
      </c>
      <c r="N4" s="42">
        <v>35</v>
      </c>
      <c r="O4" s="42"/>
      <c r="P4" s="4"/>
      <c r="Q4" s="16">
        <v>45170</v>
      </c>
      <c r="R4" s="16">
        <v>45596</v>
      </c>
      <c r="S4" s="18">
        <f t="shared" si="0"/>
        <v>14</v>
      </c>
      <c r="T4" s="53">
        <f t="shared" si="1"/>
        <v>2817.5</v>
      </c>
      <c r="U4" s="42"/>
    </row>
    <row r="5" ht="18.75" spans="1:21">
      <c r="A5" s="39" t="s">
        <v>23</v>
      </c>
      <c r="B5" s="39">
        <v>4</v>
      </c>
      <c r="C5" s="41" t="s">
        <v>420</v>
      </c>
      <c r="D5" s="42" t="s">
        <v>421</v>
      </c>
      <c r="E5" s="42" t="s">
        <v>137</v>
      </c>
      <c r="F5" s="42" t="s">
        <v>74</v>
      </c>
      <c r="G5" s="42"/>
      <c r="H5" s="42"/>
      <c r="I5" s="42"/>
      <c r="J5" s="42"/>
      <c r="K5" s="42"/>
      <c r="L5" s="42"/>
      <c r="M5" s="42">
        <v>41</v>
      </c>
      <c r="N5" s="42">
        <v>35</v>
      </c>
      <c r="O5" s="42"/>
      <c r="P5" s="4"/>
      <c r="Q5" s="16">
        <v>45170</v>
      </c>
      <c r="R5" s="16">
        <v>45596</v>
      </c>
      <c r="S5" s="18">
        <f t="shared" si="0"/>
        <v>14</v>
      </c>
      <c r="T5" s="53">
        <f t="shared" si="1"/>
        <v>1674.16666666667</v>
      </c>
      <c r="U5" s="42"/>
    </row>
    <row r="6" ht="18.75" spans="1:21">
      <c r="A6" s="39" t="s">
        <v>23</v>
      </c>
      <c r="B6" s="39">
        <v>5</v>
      </c>
      <c r="C6" s="41" t="s">
        <v>422</v>
      </c>
      <c r="D6" s="42" t="s">
        <v>401</v>
      </c>
      <c r="E6" s="42" t="s">
        <v>423</v>
      </c>
      <c r="F6" s="42" t="s">
        <v>74</v>
      </c>
      <c r="G6" s="42"/>
      <c r="H6" s="42"/>
      <c r="I6" s="42"/>
      <c r="J6" s="42"/>
      <c r="K6" s="42"/>
      <c r="L6" s="42"/>
      <c r="M6" s="42">
        <v>124</v>
      </c>
      <c r="N6" s="42">
        <v>35</v>
      </c>
      <c r="O6" s="42"/>
      <c r="P6" s="4"/>
      <c r="Q6" s="16">
        <v>45170</v>
      </c>
      <c r="R6" s="16">
        <v>45596</v>
      </c>
      <c r="S6" s="18">
        <f t="shared" si="0"/>
        <v>14</v>
      </c>
      <c r="T6" s="53">
        <f t="shared" si="1"/>
        <v>5063.33333333333</v>
      </c>
      <c r="U6" s="42"/>
    </row>
    <row r="7" ht="18.75" spans="1:21">
      <c r="A7" s="39" t="s">
        <v>23</v>
      </c>
      <c r="B7" s="39">
        <v>6</v>
      </c>
      <c r="C7" s="41" t="s">
        <v>424</v>
      </c>
      <c r="D7" s="42" t="s">
        <v>131</v>
      </c>
      <c r="E7" s="42" t="s">
        <v>425</v>
      </c>
      <c r="F7" s="42" t="s">
        <v>74</v>
      </c>
      <c r="G7" s="42"/>
      <c r="H7" s="42"/>
      <c r="I7" s="42"/>
      <c r="J7" s="42"/>
      <c r="K7" s="42"/>
      <c r="L7" s="42"/>
      <c r="M7" s="42">
        <v>10</v>
      </c>
      <c r="N7" s="42">
        <v>35</v>
      </c>
      <c r="O7" s="42"/>
      <c r="P7" s="4"/>
      <c r="Q7" s="16">
        <v>45170</v>
      </c>
      <c r="R7" s="16">
        <v>45596</v>
      </c>
      <c r="S7" s="18">
        <f t="shared" si="0"/>
        <v>14</v>
      </c>
      <c r="T7" s="53">
        <f t="shared" si="1"/>
        <v>408.333333333333</v>
      </c>
      <c r="U7" s="42"/>
    </row>
    <row r="8" ht="18.75" spans="1:21">
      <c r="A8" s="39" t="s">
        <v>23</v>
      </c>
      <c r="B8" s="39">
        <v>7</v>
      </c>
      <c r="C8" s="41" t="s">
        <v>412</v>
      </c>
      <c r="D8" s="42" t="s">
        <v>426</v>
      </c>
      <c r="E8" s="42" t="s">
        <v>413</v>
      </c>
      <c r="F8" s="42" t="s">
        <v>74</v>
      </c>
      <c r="G8" s="42">
        <v>0</v>
      </c>
      <c r="H8" s="42"/>
      <c r="I8" s="42">
        <v>0</v>
      </c>
      <c r="J8" s="42"/>
      <c r="K8" s="42"/>
      <c r="L8" s="42"/>
      <c r="M8" s="42">
        <v>10</v>
      </c>
      <c r="N8" s="42">
        <v>35</v>
      </c>
      <c r="O8" s="42"/>
      <c r="P8" s="4"/>
      <c r="Q8" s="16">
        <v>45170</v>
      </c>
      <c r="R8" s="16">
        <v>45596</v>
      </c>
      <c r="S8" s="18">
        <f t="shared" si="0"/>
        <v>14</v>
      </c>
      <c r="T8" s="53">
        <f t="shared" si="1"/>
        <v>408.333333333333</v>
      </c>
      <c r="U8" s="42"/>
    </row>
    <row r="9" ht="18.75" spans="1:21">
      <c r="A9" s="39" t="s">
        <v>23</v>
      </c>
      <c r="B9" s="39">
        <v>8</v>
      </c>
      <c r="C9" s="41" t="s">
        <v>427</v>
      </c>
      <c r="D9" s="42" t="s">
        <v>421</v>
      </c>
      <c r="E9" s="42" t="s">
        <v>106</v>
      </c>
      <c r="F9" s="42" t="s">
        <v>74</v>
      </c>
      <c r="G9" s="42"/>
      <c r="H9" s="42"/>
      <c r="I9" s="42"/>
      <c r="J9" s="42"/>
      <c r="K9" s="42"/>
      <c r="L9" s="42"/>
      <c r="M9" s="42">
        <v>14</v>
      </c>
      <c r="N9" s="42">
        <v>35</v>
      </c>
      <c r="O9" s="42"/>
      <c r="P9" s="4"/>
      <c r="Q9" s="16">
        <v>45170</v>
      </c>
      <c r="R9" s="16">
        <v>45596</v>
      </c>
      <c r="S9" s="18">
        <f t="shared" si="0"/>
        <v>14</v>
      </c>
      <c r="T9" s="53">
        <f t="shared" si="1"/>
        <v>571.666666666667</v>
      </c>
      <c r="U9" s="42"/>
    </row>
    <row r="10" ht="18.75" spans="1:21">
      <c r="A10" s="39" t="s">
        <v>23</v>
      </c>
      <c r="B10" s="39">
        <v>9</v>
      </c>
      <c r="C10" s="41" t="s">
        <v>419</v>
      </c>
      <c r="D10" s="42" t="s">
        <v>421</v>
      </c>
      <c r="E10" s="42" t="s">
        <v>137</v>
      </c>
      <c r="F10" s="42" t="s">
        <v>74</v>
      </c>
      <c r="G10" s="42"/>
      <c r="H10" s="42"/>
      <c r="I10" s="42"/>
      <c r="J10" s="42"/>
      <c r="K10" s="42"/>
      <c r="L10" s="42"/>
      <c r="M10" s="42">
        <v>80</v>
      </c>
      <c r="N10" s="42">
        <v>35</v>
      </c>
      <c r="O10" s="42"/>
      <c r="P10" s="4"/>
      <c r="Q10" s="16">
        <v>45170</v>
      </c>
      <c r="R10" s="16">
        <v>45596</v>
      </c>
      <c r="S10" s="18">
        <f t="shared" si="0"/>
        <v>14</v>
      </c>
      <c r="T10" s="53">
        <f t="shared" si="1"/>
        <v>3266.66666666667</v>
      </c>
      <c r="U10" s="42"/>
    </row>
    <row r="11" ht="18.75" spans="1:21">
      <c r="A11" s="39" t="s">
        <v>23</v>
      </c>
      <c r="B11" s="39">
        <v>10</v>
      </c>
      <c r="C11" s="41" t="s">
        <v>428</v>
      </c>
      <c r="D11" s="42" t="s">
        <v>423</v>
      </c>
      <c r="E11" s="42" t="s">
        <v>137</v>
      </c>
      <c r="F11" s="42" t="s">
        <v>74</v>
      </c>
      <c r="G11" s="42">
        <v>600</v>
      </c>
      <c r="H11" s="42">
        <v>6</v>
      </c>
      <c r="I11" s="42"/>
      <c r="J11" s="42"/>
      <c r="K11" s="42"/>
      <c r="L11" s="42"/>
      <c r="M11" s="42">
        <v>122</v>
      </c>
      <c r="N11" s="42">
        <v>35</v>
      </c>
      <c r="O11" s="42"/>
      <c r="P11" s="4"/>
      <c r="Q11" s="16">
        <v>45170</v>
      </c>
      <c r="R11" s="16">
        <v>45596</v>
      </c>
      <c r="S11" s="18">
        <f t="shared" si="0"/>
        <v>14</v>
      </c>
      <c r="T11" s="53">
        <f t="shared" si="1"/>
        <v>9181.66666666667</v>
      </c>
      <c r="U11" s="42"/>
    </row>
    <row r="12" ht="18.75" spans="1:21">
      <c r="A12" s="39" t="s">
        <v>23</v>
      </c>
      <c r="B12" s="39">
        <v>11</v>
      </c>
      <c r="C12" s="41" t="s">
        <v>414</v>
      </c>
      <c r="D12" s="42" t="s">
        <v>412</v>
      </c>
      <c r="E12" s="42" t="s">
        <v>143</v>
      </c>
      <c r="F12" s="42" t="s">
        <v>74</v>
      </c>
      <c r="G12" s="42"/>
      <c r="H12" s="42"/>
      <c r="I12" s="42"/>
      <c r="J12" s="42"/>
      <c r="K12" s="42"/>
      <c r="L12" s="42"/>
      <c r="M12" s="42">
        <v>20</v>
      </c>
      <c r="N12" s="42">
        <v>35</v>
      </c>
      <c r="O12" s="42"/>
      <c r="P12" s="4"/>
      <c r="Q12" s="16">
        <v>45170</v>
      </c>
      <c r="R12" s="16">
        <v>45596</v>
      </c>
      <c r="S12" s="18">
        <f t="shared" si="0"/>
        <v>14</v>
      </c>
      <c r="T12" s="53">
        <f t="shared" si="1"/>
        <v>816.666666666667</v>
      </c>
      <c r="U12" s="42"/>
    </row>
    <row r="13" ht="18.75" spans="1:21">
      <c r="A13" s="39" t="s">
        <v>23</v>
      </c>
      <c r="B13" s="39">
        <v>12</v>
      </c>
      <c r="C13" s="41" t="s">
        <v>429</v>
      </c>
      <c r="D13" s="42"/>
      <c r="E13" s="42"/>
      <c r="F13" s="42" t="s">
        <v>70</v>
      </c>
      <c r="G13" s="42">
        <v>15100</v>
      </c>
      <c r="H13" s="42">
        <v>8</v>
      </c>
      <c r="I13" s="42"/>
      <c r="J13" s="42"/>
      <c r="K13" s="42"/>
      <c r="L13" s="42"/>
      <c r="M13" s="42"/>
      <c r="N13" s="42"/>
      <c r="O13" s="42"/>
      <c r="P13" s="4"/>
      <c r="Q13" s="16">
        <v>45170</v>
      </c>
      <c r="R13" s="16">
        <v>45596</v>
      </c>
      <c r="S13" s="18">
        <f t="shared" si="0"/>
        <v>14</v>
      </c>
      <c r="T13" s="53">
        <f t="shared" si="1"/>
        <v>140933.333333333</v>
      </c>
      <c r="U13" s="42"/>
    </row>
    <row r="14" ht="18.75" spans="1:21">
      <c r="A14" s="39" t="s">
        <v>23</v>
      </c>
      <c r="B14" s="39">
        <v>13</v>
      </c>
      <c r="C14" s="41" t="s">
        <v>430</v>
      </c>
      <c r="D14" s="42"/>
      <c r="E14" s="42"/>
      <c r="F14" s="42" t="s">
        <v>70</v>
      </c>
      <c r="G14" s="42">
        <v>4000</v>
      </c>
      <c r="H14" s="42">
        <v>8</v>
      </c>
      <c r="I14" s="42"/>
      <c r="J14" s="42"/>
      <c r="K14" s="42"/>
      <c r="L14" s="42"/>
      <c r="M14" s="42"/>
      <c r="N14" s="42"/>
      <c r="O14" s="42"/>
      <c r="P14" s="4"/>
      <c r="Q14" s="16">
        <v>45170</v>
      </c>
      <c r="R14" s="16">
        <v>45596</v>
      </c>
      <c r="S14" s="18">
        <f t="shared" si="0"/>
        <v>14</v>
      </c>
      <c r="T14" s="53">
        <f t="shared" si="1"/>
        <v>37333.3333333333</v>
      </c>
      <c r="U14" s="42"/>
    </row>
    <row r="15" ht="18.75" spans="1:21">
      <c r="A15" s="39" t="s">
        <v>23</v>
      </c>
      <c r="B15" s="39">
        <v>14</v>
      </c>
      <c r="C15" s="42" t="s">
        <v>431</v>
      </c>
      <c r="D15" s="42"/>
      <c r="E15" s="42"/>
      <c r="F15" s="42" t="s">
        <v>70</v>
      </c>
      <c r="G15" s="42">
        <v>26000</v>
      </c>
      <c r="H15" s="42">
        <v>8</v>
      </c>
      <c r="I15" s="42"/>
      <c r="J15" s="42"/>
      <c r="K15" s="42"/>
      <c r="L15" s="42"/>
      <c r="M15" s="42"/>
      <c r="N15" s="42"/>
      <c r="O15" s="42"/>
      <c r="P15" s="4"/>
      <c r="Q15" s="16">
        <v>45170</v>
      </c>
      <c r="R15" s="16">
        <v>45596</v>
      </c>
      <c r="S15" s="18">
        <f t="shared" si="0"/>
        <v>14</v>
      </c>
      <c r="T15" s="53">
        <f t="shared" si="1"/>
        <v>242666.666666667</v>
      </c>
      <c r="U15" s="42"/>
    </row>
    <row r="16" ht="18.75" spans="1:21">
      <c r="A16" s="39" t="s">
        <v>23</v>
      </c>
      <c r="B16" s="39">
        <v>15</v>
      </c>
      <c r="C16" s="41" t="s">
        <v>432</v>
      </c>
      <c r="D16" s="42"/>
      <c r="E16" s="42"/>
      <c r="F16" s="42" t="s">
        <v>70</v>
      </c>
      <c r="G16" s="42">
        <v>6500</v>
      </c>
      <c r="H16" s="42">
        <v>8</v>
      </c>
      <c r="I16" s="42"/>
      <c r="J16" s="42"/>
      <c r="K16" s="42"/>
      <c r="L16" s="42"/>
      <c r="M16" s="42"/>
      <c r="N16" s="42"/>
      <c r="O16" s="42"/>
      <c r="P16" s="4"/>
      <c r="Q16" s="16">
        <v>45170</v>
      </c>
      <c r="R16" s="16">
        <v>45596</v>
      </c>
      <c r="S16" s="18">
        <f t="shared" si="0"/>
        <v>14</v>
      </c>
      <c r="T16" s="53">
        <f t="shared" si="1"/>
        <v>60666.6666666667</v>
      </c>
      <c r="U16" s="42"/>
    </row>
    <row r="17" ht="18.75" spans="1:21">
      <c r="A17" s="39" t="s">
        <v>23</v>
      </c>
      <c r="B17" s="39">
        <v>16</v>
      </c>
      <c r="C17" s="41" t="s">
        <v>433</v>
      </c>
      <c r="D17" s="42" t="s">
        <v>137</v>
      </c>
      <c r="E17" s="42"/>
      <c r="F17" s="42" t="s">
        <v>74</v>
      </c>
      <c r="G17" s="42">
        <v>25265</v>
      </c>
      <c r="H17" s="42">
        <v>6</v>
      </c>
      <c r="I17" s="42"/>
      <c r="J17" s="42"/>
      <c r="K17" s="42"/>
      <c r="L17" s="42"/>
      <c r="M17" s="42"/>
      <c r="N17" s="42"/>
      <c r="O17" s="42"/>
      <c r="P17" s="4"/>
      <c r="Q17" s="16">
        <v>45170</v>
      </c>
      <c r="R17" s="16">
        <v>45596</v>
      </c>
      <c r="S17" s="18">
        <f t="shared" si="0"/>
        <v>14</v>
      </c>
      <c r="T17" s="53">
        <f t="shared" si="1"/>
        <v>176855</v>
      </c>
      <c r="U17" s="42"/>
    </row>
    <row r="18" ht="18.75" spans="1:21">
      <c r="A18" s="39" t="s">
        <v>23</v>
      </c>
      <c r="B18" s="39">
        <v>17</v>
      </c>
      <c r="C18" s="41" t="s">
        <v>434</v>
      </c>
      <c r="D18" s="42" t="s">
        <v>435</v>
      </c>
      <c r="E18" s="42"/>
      <c r="F18" s="42" t="s">
        <v>74</v>
      </c>
      <c r="G18" s="42">
        <v>7162</v>
      </c>
      <c r="H18" s="42">
        <v>6</v>
      </c>
      <c r="I18" s="42"/>
      <c r="J18" s="42"/>
      <c r="K18" s="42"/>
      <c r="L18" s="42"/>
      <c r="M18" s="42"/>
      <c r="N18" s="42"/>
      <c r="O18" s="42"/>
      <c r="P18" s="4"/>
      <c r="Q18" s="16">
        <v>45170</v>
      </c>
      <c r="R18" s="16">
        <v>45596</v>
      </c>
      <c r="S18" s="18">
        <f t="shared" si="0"/>
        <v>14</v>
      </c>
      <c r="T18" s="53">
        <f t="shared" si="1"/>
        <v>50134</v>
      </c>
      <c r="U18" s="42"/>
    </row>
    <row r="19" ht="18.75" spans="1:21">
      <c r="A19" s="39" t="s">
        <v>23</v>
      </c>
      <c r="B19" s="39">
        <v>18</v>
      </c>
      <c r="C19" s="41" t="s">
        <v>436</v>
      </c>
      <c r="D19" s="42" t="s">
        <v>437</v>
      </c>
      <c r="E19" s="42"/>
      <c r="F19" s="42" t="s">
        <v>74</v>
      </c>
      <c r="G19" s="42">
        <v>900</v>
      </c>
      <c r="H19" s="42">
        <v>6</v>
      </c>
      <c r="I19" s="42">
        <v>0</v>
      </c>
      <c r="J19" s="42"/>
      <c r="K19" s="42"/>
      <c r="L19" s="42"/>
      <c r="M19" s="42">
        <v>0</v>
      </c>
      <c r="N19" s="42"/>
      <c r="O19" s="42"/>
      <c r="P19" s="4"/>
      <c r="Q19" s="16">
        <v>45170</v>
      </c>
      <c r="R19" s="16">
        <v>45596</v>
      </c>
      <c r="S19" s="18">
        <f t="shared" si="0"/>
        <v>14</v>
      </c>
      <c r="T19" s="53">
        <f t="shared" si="1"/>
        <v>6300</v>
      </c>
      <c r="U19" s="42"/>
    </row>
    <row r="20" ht="18.75" spans="1:21">
      <c r="A20" s="39" t="s">
        <v>23</v>
      </c>
      <c r="B20" s="39">
        <v>19</v>
      </c>
      <c r="C20" s="41" t="s">
        <v>438</v>
      </c>
      <c r="D20" s="42" t="s">
        <v>439</v>
      </c>
      <c r="E20" s="42"/>
      <c r="F20" s="42" t="s">
        <v>74</v>
      </c>
      <c r="G20" s="222" t="s">
        <v>440</v>
      </c>
      <c r="H20" s="222" t="s">
        <v>441</v>
      </c>
      <c r="I20" s="42">
        <v>0</v>
      </c>
      <c r="J20" s="42"/>
      <c r="K20" s="42"/>
      <c r="L20" s="42"/>
      <c r="M20" s="42">
        <v>0</v>
      </c>
      <c r="N20" s="42"/>
      <c r="O20" s="42"/>
      <c r="P20" s="4"/>
      <c r="Q20" s="16">
        <v>45170</v>
      </c>
      <c r="R20" s="16">
        <v>45596</v>
      </c>
      <c r="S20" s="18">
        <f t="shared" si="0"/>
        <v>14</v>
      </c>
      <c r="T20" s="53">
        <f t="shared" si="1"/>
        <v>350</v>
      </c>
      <c r="U20" s="42"/>
    </row>
    <row r="21" ht="18.75" spans="1:21">
      <c r="A21" s="39" t="s">
        <v>23</v>
      </c>
      <c r="B21" s="39">
        <v>20</v>
      </c>
      <c r="C21" s="41" t="s">
        <v>434</v>
      </c>
      <c r="D21" s="42" t="s">
        <v>437</v>
      </c>
      <c r="E21" s="42"/>
      <c r="F21" s="42" t="s">
        <v>74</v>
      </c>
      <c r="G21" s="42">
        <v>1800</v>
      </c>
      <c r="H21" s="42">
        <v>6</v>
      </c>
      <c r="I21" s="42">
        <v>0</v>
      </c>
      <c r="J21" s="42"/>
      <c r="K21" s="42"/>
      <c r="L21" s="42"/>
      <c r="M21" s="42">
        <v>0</v>
      </c>
      <c r="N21" s="42"/>
      <c r="O21" s="42"/>
      <c r="P21" s="4"/>
      <c r="Q21" s="16">
        <v>45170</v>
      </c>
      <c r="R21" s="16">
        <v>45596</v>
      </c>
      <c r="S21" s="18">
        <f t="shared" si="0"/>
        <v>14</v>
      </c>
      <c r="T21" s="53">
        <f t="shared" si="1"/>
        <v>12600</v>
      </c>
      <c r="U21" s="42"/>
    </row>
    <row r="22" ht="18.75" spans="1:21">
      <c r="A22" s="39" t="s">
        <v>23</v>
      </c>
      <c r="B22" s="39">
        <v>21</v>
      </c>
      <c r="C22" s="41" t="s">
        <v>442</v>
      </c>
      <c r="D22" s="42" t="s">
        <v>439</v>
      </c>
      <c r="E22" s="42"/>
      <c r="F22" s="42" t="s">
        <v>74</v>
      </c>
      <c r="G22" s="42">
        <v>6175</v>
      </c>
      <c r="H22" s="42">
        <v>6</v>
      </c>
      <c r="I22" s="42">
        <v>0</v>
      </c>
      <c r="J22" s="42"/>
      <c r="K22" s="42"/>
      <c r="L22" s="42"/>
      <c r="M22" s="42">
        <v>0</v>
      </c>
      <c r="N22" s="42"/>
      <c r="O22" s="42"/>
      <c r="P22" s="4"/>
      <c r="Q22" s="16">
        <v>45170</v>
      </c>
      <c r="R22" s="16">
        <v>45596</v>
      </c>
      <c r="S22" s="18">
        <f t="shared" si="0"/>
        <v>14</v>
      </c>
      <c r="T22" s="53">
        <f t="shared" si="1"/>
        <v>43225</v>
      </c>
      <c r="U22" s="42"/>
    </row>
    <row r="23" ht="18.75" spans="1:21">
      <c r="A23" s="39" t="s">
        <v>23</v>
      </c>
      <c r="B23" s="39">
        <v>22</v>
      </c>
      <c r="C23" s="41" t="s">
        <v>443</v>
      </c>
      <c r="D23" s="42" t="s">
        <v>437</v>
      </c>
      <c r="E23" s="42"/>
      <c r="F23" s="42" t="s">
        <v>74</v>
      </c>
      <c r="G23" s="42">
        <v>2175</v>
      </c>
      <c r="H23" s="42">
        <v>6</v>
      </c>
      <c r="I23" s="42">
        <v>0</v>
      </c>
      <c r="J23" s="42"/>
      <c r="K23" s="42"/>
      <c r="L23" s="42"/>
      <c r="M23" s="42">
        <v>0</v>
      </c>
      <c r="N23" s="42"/>
      <c r="O23" s="42"/>
      <c r="P23" s="4"/>
      <c r="Q23" s="16">
        <v>45170</v>
      </c>
      <c r="R23" s="16">
        <v>45596</v>
      </c>
      <c r="S23" s="18">
        <f t="shared" si="0"/>
        <v>14</v>
      </c>
      <c r="T23" s="53">
        <f t="shared" si="1"/>
        <v>15225</v>
      </c>
      <c r="U23" s="42"/>
    </row>
    <row r="24" ht="18.75" spans="1:21">
      <c r="A24" s="39" t="s">
        <v>23</v>
      </c>
      <c r="B24" s="39">
        <v>23</v>
      </c>
      <c r="C24" s="41" t="s">
        <v>433</v>
      </c>
      <c r="D24" s="42" t="s">
        <v>444</v>
      </c>
      <c r="E24" s="42"/>
      <c r="F24" s="42" t="s">
        <v>74</v>
      </c>
      <c r="G24" s="42">
        <v>25265</v>
      </c>
      <c r="H24" s="42">
        <v>6</v>
      </c>
      <c r="I24" s="42">
        <v>0</v>
      </c>
      <c r="J24" s="42"/>
      <c r="K24" s="42"/>
      <c r="L24" s="42"/>
      <c r="M24" s="42">
        <v>0</v>
      </c>
      <c r="N24" s="42"/>
      <c r="O24" s="42"/>
      <c r="P24" s="4"/>
      <c r="Q24" s="16">
        <v>45170</v>
      </c>
      <c r="R24" s="16">
        <v>45596</v>
      </c>
      <c r="S24" s="18">
        <f t="shared" si="0"/>
        <v>14</v>
      </c>
      <c r="T24" s="53">
        <f t="shared" si="1"/>
        <v>176855</v>
      </c>
      <c r="U24" s="42"/>
    </row>
    <row r="25" ht="18.75" spans="1:21">
      <c r="A25" s="40" t="s">
        <v>23</v>
      </c>
      <c r="B25" s="39">
        <v>24</v>
      </c>
      <c r="C25" s="41" t="s">
        <v>445</v>
      </c>
      <c r="D25" s="42" t="s">
        <v>444</v>
      </c>
      <c r="E25" s="42"/>
      <c r="F25" s="42" t="s">
        <v>74</v>
      </c>
      <c r="G25" s="42">
        <v>5710</v>
      </c>
      <c r="H25" s="42">
        <v>6</v>
      </c>
      <c r="I25" s="42">
        <v>0</v>
      </c>
      <c r="J25" s="42"/>
      <c r="K25" s="42"/>
      <c r="L25" s="42"/>
      <c r="M25" s="42">
        <v>0</v>
      </c>
      <c r="N25" s="42"/>
      <c r="O25" s="42"/>
      <c r="P25" s="4"/>
      <c r="Q25" s="16">
        <v>45170</v>
      </c>
      <c r="R25" s="16">
        <v>45596</v>
      </c>
      <c r="S25" s="18">
        <f t="shared" si="0"/>
        <v>14</v>
      </c>
      <c r="T25" s="53">
        <f t="shared" si="1"/>
        <v>39970</v>
      </c>
      <c r="U25" s="42"/>
    </row>
    <row r="26" ht="18.75" spans="1:21">
      <c r="A26" s="40" t="s">
        <v>23</v>
      </c>
      <c r="B26" s="39">
        <v>25</v>
      </c>
      <c r="C26" s="41" t="s">
        <v>446</v>
      </c>
      <c r="D26" s="42" t="s">
        <v>447</v>
      </c>
      <c r="E26" s="42"/>
      <c r="F26" s="42" t="s">
        <v>74</v>
      </c>
      <c r="G26" s="42">
        <v>970</v>
      </c>
      <c r="H26" s="42">
        <v>6</v>
      </c>
      <c r="I26" s="42"/>
      <c r="J26" s="42"/>
      <c r="K26" s="42"/>
      <c r="L26" s="42"/>
      <c r="M26" s="42"/>
      <c r="N26" s="42"/>
      <c r="O26" s="42"/>
      <c r="P26" s="4"/>
      <c r="Q26" s="16">
        <v>45170</v>
      </c>
      <c r="R26" s="16">
        <v>45596</v>
      </c>
      <c r="S26" s="18">
        <f t="shared" si="0"/>
        <v>14</v>
      </c>
      <c r="T26" s="53">
        <f t="shared" si="1"/>
        <v>6790</v>
      </c>
      <c r="U26" s="42"/>
    </row>
    <row r="27" ht="18.75" spans="1:21">
      <c r="A27" s="40" t="s">
        <v>23</v>
      </c>
      <c r="B27" s="39">
        <v>26</v>
      </c>
      <c r="C27" s="41" t="s">
        <v>448</v>
      </c>
      <c r="D27" s="42"/>
      <c r="E27" s="42"/>
      <c r="F27" s="42" t="s">
        <v>70</v>
      </c>
      <c r="G27" s="42">
        <v>7700</v>
      </c>
      <c r="H27" s="42">
        <v>8</v>
      </c>
      <c r="I27" s="42"/>
      <c r="J27" s="42"/>
      <c r="K27" s="42"/>
      <c r="L27" s="42"/>
      <c r="M27" s="42"/>
      <c r="N27" s="42"/>
      <c r="O27" s="42"/>
      <c r="P27" s="4"/>
      <c r="Q27" s="16">
        <v>45170</v>
      </c>
      <c r="R27" s="16">
        <v>45596</v>
      </c>
      <c r="S27" s="18">
        <f t="shared" si="0"/>
        <v>14</v>
      </c>
      <c r="T27" s="53">
        <f t="shared" si="1"/>
        <v>71866.6666666667</v>
      </c>
      <c r="U27" s="42"/>
    </row>
    <row r="28" ht="75" spans="1:21">
      <c r="A28" s="40" t="s">
        <v>23</v>
      </c>
      <c r="B28" s="39">
        <v>27</v>
      </c>
      <c r="C28" s="41" t="s">
        <v>449</v>
      </c>
      <c r="D28" s="42"/>
      <c r="E28" s="42"/>
      <c r="F28" s="42" t="s">
        <v>74</v>
      </c>
      <c r="G28" s="42">
        <v>583.79</v>
      </c>
      <c r="H28" s="42">
        <v>6</v>
      </c>
      <c r="I28" s="42"/>
      <c r="J28" s="42"/>
      <c r="K28" s="42"/>
      <c r="L28" s="42"/>
      <c r="M28" s="42"/>
      <c r="N28" s="42"/>
      <c r="O28" s="42"/>
      <c r="P28" s="4"/>
      <c r="Q28" s="16">
        <v>45170</v>
      </c>
      <c r="R28" s="16">
        <v>45596</v>
      </c>
      <c r="S28" s="18">
        <f t="shared" si="0"/>
        <v>14</v>
      </c>
      <c r="T28" s="53">
        <f t="shared" si="1"/>
        <v>4086.53</v>
      </c>
      <c r="U28" s="42"/>
    </row>
    <row r="29" s="37" customFormat="1" ht="36.75" customHeight="1" spans="1:21">
      <c r="A29" s="40" t="s">
        <v>23</v>
      </c>
      <c r="B29" s="39">
        <v>28</v>
      </c>
      <c r="C29" s="42" t="s">
        <v>181</v>
      </c>
      <c r="D29" s="42"/>
      <c r="E29" s="42"/>
      <c r="F29" s="42" t="s">
        <v>70</v>
      </c>
      <c r="G29" s="223">
        <v>40000</v>
      </c>
      <c r="H29" s="42">
        <v>8</v>
      </c>
      <c r="I29" s="39"/>
      <c r="J29" s="39"/>
      <c r="K29" s="39"/>
      <c r="L29" s="39"/>
      <c r="M29" s="39"/>
      <c r="N29" s="39"/>
      <c r="O29" s="39"/>
      <c r="P29" s="1"/>
      <c r="Q29" s="16">
        <v>44866</v>
      </c>
      <c r="R29" s="16">
        <v>45596</v>
      </c>
      <c r="S29" s="18">
        <f t="shared" si="0"/>
        <v>24</v>
      </c>
      <c r="T29" s="53">
        <f t="shared" si="1"/>
        <v>640000</v>
      </c>
      <c r="U29" s="39"/>
    </row>
    <row r="30" s="37" customFormat="1" ht="37.5" spans="1:21">
      <c r="A30" s="40" t="s">
        <v>23</v>
      </c>
      <c r="B30" s="39">
        <v>29</v>
      </c>
      <c r="C30" s="42" t="s">
        <v>131</v>
      </c>
      <c r="D30" s="42" t="s">
        <v>401</v>
      </c>
      <c r="E30" s="42" t="s">
        <v>450</v>
      </c>
      <c r="F30" s="42" t="s">
        <v>70</v>
      </c>
      <c r="G30" s="42">
        <v>1000</v>
      </c>
      <c r="H30" s="42">
        <v>8</v>
      </c>
      <c r="I30" s="42"/>
      <c r="J30" s="42"/>
      <c r="K30" s="42"/>
      <c r="L30" s="42"/>
      <c r="M30" s="42"/>
      <c r="N30" s="42"/>
      <c r="O30" s="42"/>
      <c r="P30" s="4"/>
      <c r="Q30" s="16">
        <v>44866</v>
      </c>
      <c r="R30" s="16">
        <v>45596</v>
      </c>
      <c r="S30" s="18">
        <f t="shared" si="0"/>
        <v>24</v>
      </c>
      <c r="T30" s="53">
        <f t="shared" si="1"/>
        <v>16000</v>
      </c>
      <c r="U30" s="41"/>
    </row>
    <row r="31" s="37" customFormat="1" ht="18.75" spans="1:21">
      <c r="A31" s="40" t="s">
        <v>23</v>
      </c>
      <c r="B31" s="39">
        <v>30</v>
      </c>
      <c r="C31" s="42" t="s">
        <v>432</v>
      </c>
      <c r="D31" s="42" t="s">
        <v>418</v>
      </c>
      <c r="E31" s="42" t="s">
        <v>451</v>
      </c>
      <c r="F31" s="42" t="s">
        <v>70</v>
      </c>
      <c r="G31" s="42">
        <v>300</v>
      </c>
      <c r="H31" s="42">
        <v>8</v>
      </c>
      <c r="I31" s="39"/>
      <c r="J31" s="39"/>
      <c r="K31" s="39"/>
      <c r="L31" s="39"/>
      <c r="M31" s="39"/>
      <c r="N31" s="39"/>
      <c r="O31" s="39"/>
      <c r="P31" s="1"/>
      <c r="Q31" s="16">
        <v>44866</v>
      </c>
      <c r="R31" s="16">
        <v>45596</v>
      </c>
      <c r="S31" s="18">
        <f t="shared" si="0"/>
        <v>24</v>
      </c>
      <c r="T31" s="53">
        <f t="shared" si="1"/>
        <v>4800</v>
      </c>
      <c r="U31" s="41"/>
    </row>
    <row r="32" s="37" customFormat="1" ht="75" spans="1:21">
      <c r="A32" s="40" t="s">
        <v>23</v>
      </c>
      <c r="B32" s="39">
        <v>31</v>
      </c>
      <c r="C32" s="41" t="s">
        <v>452</v>
      </c>
      <c r="D32" s="43" t="s">
        <v>431</v>
      </c>
      <c r="E32" s="44"/>
      <c r="F32" s="42" t="s">
        <v>70</v>
      </c>
      <c r="G32" s="42">
        <v>5268</v>
      </c>
      <c r="H32" s="42">
        <v>8</v>
      </c>
      <c r="I32" s="42"/>
      <c r="J32" s="42"/>
      <c r="K32" s="42"/>
      <c r="L32" s="42"/>
      <c r="M32" s="42"/>
      <c r="N32" s="42"/>
      <c r="O32" s="42"/>
      <c r="P32" s="4"/>
      <c r="Q32" s="16">
        <v>44866</v>
      </c>
      <c r="R32" s="16">
        <v>45596</v>
      </c>
      <c r="S32" s="18">
        <f t="shared" si="0"/>
        <v>24</v>
      </c>
      <c r="T32" s="53">
        <f t="shared" si="1"/>
        <v>84288</v>
      </c>
      <c r="U32" s="39" t="s">
        <v>356</v>
      </c>
    </row>
    <row r="33" s="37" customFormat="1" ht="18.75" spans="1:21">
      <c r="A33" s="40" t="s">
        <v>23</v>
      </c>
      <c r="B33" s="39">
        <v>32</v>
      </c>
      <c r="C33" s="42" t="s">
        <v>416</v>
      </c>
      <c r="D33" s="42" t="s">
        <v>295</v>
      </c>
      <c r="E33" s="42" t="s">
        <v>162</v>
      </c>
      <c r="F33" s="42" t="s">
        <v>74</v>
      </c>
      <c r="G33" s="42"/>
      <c r="H33" s="42"/>
      <c r="I33" s="42"/>
      <c r="J33" s="42"/>
      <c r="K33" s="42"/>
      <c r="L33" s="42"/>
      <c r="M33" s="42">
        <v>21</v>
      </c>
      <c r="N33" s="42">
        <v>35</v>
      </c>
      <c r="O33" s="42"/>
      <c r="P33" s="4"/>
      <c r="Q33" s="16">
        <v>44866</v>
      </c>
      <c r="R33" s="16">
        <v>45596</v>
      </c>
      <c r="S33" s="18">
        <f t="shared" si="0"/>
        <v>24</v>
      </c>
      <c r="T33" s="53">
        <f t="shared" si="1"/>
        <v>1470</v>
      </c>
      <c r="U33" s="41"/>
    </row>
    <row r="34" s="37" customFormat="1" ht="18.75" spans="1:21">
      <c r="A34" s="40" t="s">
        <v>23</v>
      </c>
      <c r="B34" s="39">
        <v>33</v>
      </c>
      <c r="C34" s="42" t="s">
        <v>453</v>
      </c>
      <c r="D34" s="42" t="s">
        <v>131</v>
      </c>
      <c r="E34" s="42" t="s">
        <v>418</v>
      </c>
      <c r="F34" s="42" t="s">
        <v>74</v>
      </c>
      <c r="G34" s="42"/>
      <c r="H34" s="42"/>
      <c r="I34" s="42"/>
      <c r="J34" s="42"/>
      <c r="K34" s="42"/>
      <c r="L34" s="42"/>
      <c r="M34" s="42">
        <v>2</v>
      </c>
      <c r="N34" s="42">
        <v>35</v>
      </c>
      <c r="O34" s="42"/>
      <c r="P34" s="4"/>
      <c r="Q34" s="16">
        <v>44866</v>
      </c>
      <c r="R34" s="16">
        <v>45596</v>
      </c>
      <c r="S34" s="18">
        <f t="shared" si="0"/>
        <v>24</v>
      </c>
      <c r="T34" s="53">
        <f t="shared" si="1"/>
        <v>140</v>
      </c>
      <c r="U34" s="41"/>
    </row>
    <row r="35" s="37" customFormat="1" ht="18.75" spans="1:21">
      <c r="A35" s="40" t="s">
        <v>23</v>
      </c>
      <c r="B35" s="39">
        <v>34</v>
      </c>
      <c r="C35" s="42" t="s">
        <v>454</v>
      </c>
      <c r="D35" s="42" t="s">
        <v>162</v>
      </c>
      <c r="E35" s="42" t="s">
        <v>453</v>
      </c>
      <c r="F35" s="42" t="s">
        <v>74</v>
      </c>
      <c r="G35" s="42"/>
      <c r="H35" s="42"/>
      <c r="I35" s="42"/>
      <c r="J35" s="42"/>
      <c r="K35" s="42"/>
      <c r="L35" s="42"/>
      <c r="M35" s="42">
        <v>14</v>
      </c>
      <c r="N35" s="42">
        <v>35</v>
      </c>
      <c r="O35" s="42"/>
      <c r="P35" s="4"/>
      <c r="Q35" s="16">
        <v>44866</v>
      </c>
      <c r="R35" s="16">
        <v>45596</v>
      </c>
      <c r="S35" s="18">
        <f t="shared" si="0"/>
        <v>24</v>
      </c>
      <c r="T35" s="53">
        <f t="shared" si="1"/>
        <v>980</v>
      </c>
      <c r="U35" s="41"/>
    </row>
    <row r="36" s="37" customFormat="1" ht="18.75" spans="1:21">
      <c r="A36" s="40" t="s">
        <v>23</v>
      </c>
      <c r="B36" s="39">
        <v>35</v>
      </c>
      <c r="C36" s="41" t="s">
        <v>455</v>
      </c>
      <c r="D36" s="42"/>
      <c r="E36" s="42"/>
      <c r="F36" s="42" t="s">
        <v>74</v>
      </c>
      <c r="G36" s="42"/>
      <c r="H36" s="42"/>
      <c r="I36" s="42"/>
      <c r="J36" s="42"/>
      <c r="K36" s="42"/>
      <c r="L36" s="42"/>
      <c r="M36" s="42">
        <v>225</v>
      </c>
      <c r="N36" s="42">
        <v>35</v>
      </c>
      <c r="O36" s="42"/>
      <c r="P36" s="4"/>
      <c r="Q36" s="16">
        <v>44866</v>
      </c>
      <c r="R36" s="16">
        <v>45596</v>
      </c>
      <c r="S36" s="18">
        <f t="shared" si="0"/>
        <v>24</v>
      </c>
      <c r="T36" s="53">
        <f t="shared" si="1"/>
        <v>15750</v>
      </c>
      <c r="U36" s="42"/>
    </row>
    <row r="37" ht="75" spans="1:21">
      <c r="A37" s="40" t="s">
        <v>23</v>
      </c>
      <c r="B37" s="39">
        <v>36</v>
      </c>
      <c r="C37" s="42" t="s">
        <v>456</v>
      </c>
      <c r="D37" s="42"/>
      <c r="E37" s="42"/>
      <c r="F37" s="42" t="s">
        <v>70</v>
      </c>
      <c r="G37" s="42">
        <v>46700</v>
      </c>
      <c r="H37" s="42">
        <v>8</v>
      </c>
      <c r="I37" s="42">
        <v>300</v>
      </c>
      <c r="J37" s="42">
        <v>378</v>
      </c>
      <c r="K37" s="39"/>
      <c r="L37" s="39"/>
      <c r="M37" s="39"/>
      <c r="N37" s="39"/>
      <c r="O37" s="39"/>
      <c r="P37" s="1"/>
      <c r="Q37" s="16">
        <v>44866</v>
      </c>
      <c r="R37" s="16">
        <v>45596</v>
      </c>
      <c r="S37" s="18">
        <f t="shared" si="0"/>
        <v>24</v>
      </c>
      <c r="T37" s="53">
        <f t="shared" si="1"/>
        <v>974000</v>
      </c>
      <c r="U37" s="39" t="s">
        <v>356</v>
      </c>
    </row>
    <row r="38" s="37" customFormat="1" ht="62" customHeight="1" spans="1:21">
      <c r="A38" s="40" t="s">
        <v>23</v>
      </c>
      <c r="B38" s="39">
        <v>37</v>
      </c>
      <c r="C38" s="41" t="s">
        <v>457</v>
      </c>
      <c r="D38" s="43" t="s">
        <v>458</v>
      </c>
      <c r="E38" s="44"/>
      <c r="F38" s="42" t="s">
        <v>70</v>
      </c>
      <c r="G38" s="42">
        <v>22733</v>
      </c>
      <c r="H38" s="42">
        <v>8</v>
      </c>
      <c r="I38" s="42"/>
      <c r="J38" s="42"/>
      <c r="K38" s="42"/>
      <c r="L38" s="42"/>
      <c r="M38" s="42"/>
      <c r="N38" s="42"/>
      <c r="O38" s="42"/>
      <c r="P38" s="4"/>
      <c r="Q38" s="16">
        <v>44866</v>
      </c>
      <c r="R38" s="16">
        <v>45596</v>
      </c>
      <c r="S38" s="18">
        <f t="shared" si="0"/>
        <v>24</v>
      </c>
      <c r="T38" s="53">
        <f t="shared" si="1"/>
        <v>363728</v>
      </c>
      <c r="U38" s="42"/>
    </row>
    <row r="39" ht="75" spans="1:21">
      <c r="A39" s="40" t="s">
        <v>23</v>
      </c>
      <c r="B39" s="39">
        <v>38</v>
      </c>
      <c r="C39" s="140" t="s">
        <v>181</v>
      </c>
      <c r="D39" s="141"/>
      <c r="E39" s="224"/>
      <c r="F39" s="11" t="s">
        <v>70</v>
      </c>
      <c r="G39" s="189">
        <v>15000</v>
      </c>
      <c r="H39" s="189">
        <v>8</v>
      </c>
      <c r="I39" s="39"/>
      <c r="J39" s="39"/>
      <c r="K39" s="39"/>
      <c r="L39" s="39"/>
      <c r="M39" s="39"/>
      <c r="N39" s="39"/>
      <c r="O39" s="39"/>
      <c r="P39" s="39"/>
      <c r="Q39" s="16">
        <v>44866</v>
      </c>
      <c r="R39" s="16">
        <v>45596</v>
      </c>
      <c r="S39" s="18">
        <f t="shared" si="0"/>
        <v>24</v>
      </c>
      <c r="T39" s="53">
        <f t="shared" si="1"/>
        <v>240000</v>
      </c>
      <c r="U39" s="104" t="s">
        <v>182</v>
      </c>
    </row>
    <row r="40" ht="18.75" customHeight="1" spans="1:21">
      <c r="A40" s="40"/>
      <c r="B40" s="225" t="s">
        <v>51</v>
      </c>
      <c r="C40" s="226"/>
      <c r="D40" s="226"/>
      <c r="E40" s="227"/>
      <c r="F40" s="39"/>
      <c r="G40" s="39">
        <f>SUM(G2:G39)</f>
        <v>266906.79</v>
      </c>
      <c r="H40" s="39"/>
      <c r="I40" s="39">
        <f>SUM(I2:I39)</f>
        <v>300</v>
      </c>
      <c r="J40" s="39"/>
      <c r="K40" s="39">
        <f t="shared" ref="I40:M40" si="2">SUM(K2:K39)</f>
        <v>0</v>
      </c>
      <c r="L40" s="39"/>
      <c r="M40" s="39">
        <f t="shared" si="2"/>
        <v>817</v>
      </c>
      <c r="N40" s="39"/>
      <c r="O40" s="39">
        <f>SUM(O2:O39)</f>
        <v>0</v>
      </c>
      <c r="P40" s="39"/>
      <c r="Q40" s="39"/>
      <c r="R40" s="39"/>
      <c r="S40" s="39"/>
      <c r="T40" s="39">
        <f>SUM(T2:T39)</f>
        <v>3453875.69666667</v>
      </c>
      <c r="U40" s="39"/>
    </row>
  </sheetData>
  <autoFilter ref="A1:U40">
    <extLst/>
  </autoFilter>
  <mergeCells count="4">
    <mergeCell ref="D32:E32"/>
    <mergeCell ref="D38:E38"/>
    <mergeCell ref="D39:E39"/>
    <mergeCell ref="B40:E40"/>
  </mergeCells>
  <pageMargins left="0.7" right="0.7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7"/>
  <sheetViews>
    <sheetView zoomScale="70" zoomScaleNormal="70" workbookViewId="0">
      <pane xSplit="3" ySplit="1" topLeftCell="L8" activePane="bottomRight" state="frozen"/>
      <selection/>
      <selection pane="topRight"/>
      <selection pane="bottomLeft"/>
      <selection pane="bottomRight" activeCell="V21" sqref="V21"/>
    </sheetView>
  </sheetViews>
  <sheetFormatPr defaultColWidth="16.3833333333333" defaultRowHeight="13.5"/>
  <cols>
    <col min="1" max="1" width="14.25" style="36" customWidth="1"/>
    <col min="2" max="2" width="5.13333333333333" style="36" customWidth="1"/>
    <col min="3" max="3" width="36.8833333333333" style="37" customWidth="1"/>
    <col min="4" max="4" width="22.75" style="37" customWidth="1"/>
    <col min="5" max="5" width="19.5" style="37" customWidth="1"/>
    <col min="6" max="6" width="11.3833333333333" style="37" customWidth="1"/>
    <col min="7" max="8" width="13.25" style="37" customWidth="1"/>
    <col min="9" max="12" width="13.6333333333333" style="37" customWidth="1"/>
    <col min="13" max="16" width="12.8833333333333" style="37" customWidth="1"/>
    <col min="17" max="18" width="14.6333333333333" style="37" customWidth="1"/>
    <col min="19" max="20" width="15.25" style="37" customWidth="1"/>
    <col min="21" max="21" width="13.25" style="37" customWidth="1"/>
    <col min="22" max="16384" width="16.3833333333333" style="37"/>
  </cols>
  <sheetData>
    <row r="1" s="36" customFormat="1" ht="75" spans="1:21">
      <c r="A1" s="46" t="s">
        <v>3</v>
      </c>
      <c r="B1" s="46" t="s">
        <v>1</v>
      </c>
      <c r="C1" s="46" t="s">
        <v>53</v>
      </c>
      <c r="D1" s="46" t="s">
        <v>54</v>
      </c>
      <c r="E1" s="46" t="s">
        <v>55</v>
      </c>
      <c r="F1" s="46" t="s">
        <v>56</v>
      </c>
      <c r="G1" s="46" t="s">
        <v>4</v>
      </c>
      <c r="H1" s="46" t="s">
        <v>57</v>
      </c>
      <c r="I1" s="46" t="s">
        <v>6</v>
      </c>
      <c r="J1" s="46" t="s">
        <v>58</v>
      </c>
      <c r="K1" s="46" t="s">
        <v>7</v>
      </c>
      <c r="L1" s="46" t="s">
        <v>59</v>
      </c>
      <c r="M1" s="46" t="s">
        <v>8</v>
      </c>
      <c r="N1" s="46" t="s">
        <v>60</v>
      </c>
      <c r="O1" s="46" t="s">
        <v>9</v>
      </c>
      <c r="P1" s="46" t="s">
        <v>61</v>
      </c>
      <c r="Q1" s="46" t="s">
        <v>62</v>
      </c>
      <c r="R1" s="46" t="s">
        <v>63</v>
      </c>
      <c r="S1" s="46" t="s">
        <v>64</v>
      </c>
      <c r="T1" s="46" t="s">
        <v>65</v>
      </c>
      <c r="U1" s="46" t="s">
        <v>66</v>
      </c>
    </row>
    <row r="2" ht="18.75" spans="1:21">
      <c r="A2" s="46" t="s">
        <v>24</v>
      </c>
      <c r="B2" s="46">
        <v>1</v>
      </c>
      <c r="C2" s="48" t="s">
        <v>459</v>
      </c>
      <c r="D2" s="48" t="s">
        <v>401</v>
      </c>
      <c r="E2" s="48" t="s">
        <v>460</v>
      </c>
      <c r="F2" s="48" t="s">
        <v>70</v>
      </c>
      <c r="G2" s="48">
        <v>0</v>
      </c>
      <c r="H2" s="48"/>
      <c r="I2" s="48">
        <v>0</v>
      </c>
      <c r="J2" s="48"/>
      <c r="K2" s="48"/>
      <c r="L2" s="48"/>
      <c r="M2" s="48"/>
      <c r="N2" s="48"/>
      <c r="O2" s="48"/>
      <c r="P2" s="7"/>
      <c r="Q2" s="103">
        <v>45170</v>
      </c>
      <c r="R2" s="103">
        <v>45596</v>
      </c>
      <c r="S2" s="104">
        <f t="shared" ref="S2:S19" si="0">DATEDIF(Q2,R2,"m")+1</f>
        <v>14</v>
      </c>
      <c r="T2" s="23">
        <f t="shared" ref="T2:T26" si="1">(G2*H2+I2*J2+K2*L2+M2*N2+O2*P2)*S2/12</f>
        <v>0</v>
      </c>
      <c r="U2" s="48"/>
    </row>
    <row r="3" ht="18.75" spans="1:21">
      <c r="A3" s="46" t="s">
        <v>24</v>
      </c>
      <c r="B3" s="46">
        <v>2</v>
      </c>
      <c r="C3" s="48" t="s">
        <v>461</v>
      </c>
      <c r="D3" s="48" t="s">
        <v>462</v>
      </c>
      <c r="E3" s="48" t="s">
        <v>463</v>
      </c>
      <c r="F3" s="48" t="s">
        <v>74</v>
      </c>
      <c r="G3" s="48">
        <v>0</v>
      </c>
      <c r="H3" s="48"/>
      <c r="I3" s="48">
        <v>0</v>
      </c>
      <c r="J3" s="48"/>
      <c r="K3" s="48"/>
      <c r="L3" s="48"/>
      <c r="M3" s="48">
        <v>74</v>
      </c>
      <c r="N3" s="48">
        <v>35</v>
      </c>
      <c r="O3" s="48"/>
      <c r="P3" s="7"/>
      <c r="Q3" s="103">
        <v>45170</v>
      </c>
      <c r="R3" s="103">
        <v>45596</v>
      </c>
      <c r="S3" s="104">
        <f t="shared" si="0"/>
        <v>14</v>
      </c>
      <c r="T3" s="23">
        <f t="shared" si="1"/>
        <v>3021.66666666667</v>
      </c>
      <c r="U3" s="48"/>
    </row>
    <row r="4" ht="18.75" spans="1:21">
      <c r="A4" s="46" t="s">
        <v>24</v>
      </c>
      <c r="B4" s="46">
        <v>3</v>
      </c>
      <c r="C4" s="48" t="s">
        <v>464</v>
      </c>
      <c r="D4" s="48" t="s">
        <v>307</v>
      </c>
      <c r="E4" s="48" t="s">
        <v>418</v>
      </c>
      <c r="F4" s="48" t="s">
        <v>74</v>
      </c>
      <c r="G4" s="48">
        <v>0</v>
      </c>
      <c r="H4" s="48"/>
      <c r="I4" s="48">
        <v>0</v>
      </c>
      <c r="J4" s="48"/>
      <c r="K4" s="48"/>
      <c r="L4" s="48"/>
      <c r="M4" s="48">
        <v>9</v>
      </c>
      <c r="N4" s="48">
        <v>35</v>
      </c>
      <c r="O4" s="48"/>
      <c r="P4" s="7"/>
      <c r="Q4" s="103">
        <v>45170</v>
      </c>
      <c r="R4" s="103">
        <v>45596</v>
      </c>
      <c r="S4" s="104">
        <f t="shared" si="0"/>
        <v>14</v>
      </c>
      <c r="T4" s="23">
        <f t="shared" si="1"/>
        <v>367.5</v>
      </c>
      <c r="U4" s="48"/>
    </row>
    <row r="5" ht="18.75" spans="1:21">
      <c r="A5" s="46" t="s">
        <v>24</v>
      </c>
      <c r="B5" s="46">
        <v>4</v>
      </c>
      <c r="C5" s="48" t="s">
        <v>465</v>
      </c>
      <c r="D5" s="48" t="s">
        <v>418</v>
      </c>
      <c r="E5" s="48" t="s">
        <v>466</v>
      </c>
      <c r="F5" s="48" t="s">
        <v>74</v>
      </c>
      <c r="G5" s="48">
        <v>0</v>
      </c>
      <c r="H5" s="48"/>
      <c r="I5" s="48">
        <v>0</v>
      </c>
      <c r="J5" s="48"/>
      <c r="K5" s="48"/>
      <c r="L5" s="48"/>
      <c r="M5" s="48">
        <v>2</v>
      </c>
      <c r="N5" s="48">
        <v>35</v>
      </c>
      <c r="O5" s="48"/>
      <c r="P5" s="7"/>
      <c r="Q5" s="103">
        <v>45170</v>
      </c>
      <c r="R5" s="103">
        <v>45596</v>
      </c>
      <c r="S5" s="104">
        <f t="shared" si="0"/>
        <v>14</v>
      </c>
      <c r="T5" s="23">
        <f t="shared" si="1"/>
        <v>81.6666666666667</v>
      </c>
      <c r="U5" s="48"/>
    </row>
    <row r="6" ht="18.75" spans="1:21">
      <c r="A6" s="46" t="s">
        <v>24</v>
      </c>
      <c r="B6" s="46">
        <v>5</v>
      </c>
      <c r="C6" s="48" t="s">
        <v>467</v>
      </c>
      <c r="D6" s="48" t="s">
        <v>468</v>
      </c>
      <c r="E6" s="48" t="s">
        <v>469</v>
      </c>
      <c r="F6" s="48" t="s">
        <v>74</v>
      </c>
      <c r="G6" s="48">
        <v>0</v>
      </c>
      <c r="H6" s="48"/>
      <c r="I6" s="48">
        <v>0</v>
      </c>
      <c r="J6" s="48"/>
      <c r="K6" s="48"/>
      <c r="L6" s="48"/>
      <c r="M6" s="48">
        <v>83</v>
      </c>
      <c r="N6" s="48">
        <v>35</v>
      </c>
      <c r="O6" s="48"/>
      <c r="P6" s="7"/>
      <c r="Q6" s="103">
        <v>45170</v>
      </c>
      <c r="R6" s="103">
        <v>45596</v>
      </c>
      <c r="S6" s="104">
        <f t="shared" si="0"/>
        <v>14</v>
      </c>
      <c r="T6" s="23">
        <f t="shared" si="1"/>
        <v>3389.16666666667</v>
      </c>
      <c r="U6" s="48"/>
    </row>
    <row r="7" ht="18.75" spans="1:21">
      <c r="A7" s="46" t="s">
        <v>24</v>
      </c>
      <c r="B7" s="46">
        <v>6</v>
      </c>
      <c r="C7" s="48" t="s">
        <v>470</v>
      </c>
      <c r="D7" s="48" t="s">
        <v>469</v>
      </c>
      <c r="E7" s="48" t="s">
        <v>468</v>
      </c>
      <c r="F7" s="48" t="s">
        <v>74</v>
      </c>
      <c r="G7" s="48">
        <v>0</v>
      </c>
      <c r="H7" s="48"/>
      <c r="I7" s="48">
        <v>0</v>
      </c>
      <c r="J7" s="48"/>
      <c r="K7" s="48"/>
      <c r="L7" s="48"/>
      <c r="M7" s="48">
        <v>69</v>
      </c>
      <c r="N7" s="48">
        <v>35</v>
      </c>
      <c r="O7" s="48"/>
      <c r="P7" s="7"/>
      <c r="Q7" s="103">
        <v>45170</v>
      </c>
      <c r="R7" s="103">
        <v>45596</v>
      </c>
      <c r="S7" s="104">
        <f t="shared" si="0"/>
        <v>14</v>
      </c>
      <c r="T7" s="23">
        <f t="shared" si="1"/>
        <v>2817.5</v>
      </c>
      <c r="U7" s="48"/>
    </row>
    <row r="8" ht="18.75" spans="1:21">
      <c r="A8" s="46" t="s">
        <v>24</v>
      </c>
      <c r="B8" s="46">
        <v>7</v>
      </c>
      <c r="C8" s="48" t="s">
        <v>469</v>
      </c>
      <c r="D8" s="48" t="s">
        <v>129</v>
      </c>
      <c r="E8" s="48" t="s">
        <v>471</v>
      </c>
      <c r="F8" s="48" t="s">
        <v>74</v>
      </c>
      <c r="G8" s="48">
        <v>0</v>
      </c>
      <c r="H8" s="48"/>
      <c r="I8" s="48">
        <v>0</v>
      </c>
      <c r="J8" s="48"/>
      <c r="K8" s="48"/>
      <c r="L8" s="48"/>
      <c r="M8" s="48">
        <v>8</v>
      </c>
      <c r="N8" s="48">
        <v>35</v>
      </c>
      <c r="O8" s="48"/>
      <c r="P8" s="7"/>
      <c r="Q8" s="103">
        <v>45170</v>
      </c>
      <c r="R8" s="103">
        <v>45596</v>
      </c>
      <c r="S8" s="104">
        <f t="shared" si="0"/>
        <v>14</v>
      </c>
      <c r="T8" s="23">
        <f t="shared" si="1"/>
        <v>326.666666666667</v>
      </c>
      <c r="U8" s="48"/>
    </row>
    <row r="9" ht="18.75" spans="1:21">
      <c r="A9" s="46" t="s">
        <v>24</v>
      </c>
      <c r="B9" s="46">
        <v>8</v>
      </c>
      <c r="C9" s="48" t="s">
        <v>472</v>
      </c>
      <c r="D9" s="85" t="s">
        <v>473</v>
      </c>
      <c r="E9" s="86"/>
      <c r="F9" s="48" t="s">
        <v>74</v>
      </c>
      <c r="G9" s="48">
        <v>0</v>
      </c>
      <c r="H9" s="48"/>
      <c r="I9" s="48">
        <v>0</v>
      </c>
      <c r="J9" s="48"/>
      <c r="K9" s="48"/>
      <c r="L9" s="48"/>
      <c r="M9" s="48">
        <v>70</v>
      </c>
      <c r="N9" s="48">
        <v>35</v>
      </c>
      <c r="O9" s="48"/>
      <c r="P9" s="7"/>
      <c r="Q9" s="103">
        <v>45170</v>
      </c>
      <c r="R9" s="103">
        <v>45596</v>
      </c>
      <c r="S9" s="104">
        <f t="shared" si="0"/>
        <v>14</v>
      </c>
      <c r="T9" s="23">
        <f t="shared" si="1"/>
        <v>2858.33333333333</v>
      </c>
      <c r="U9" s="48"/>
    </row>
    <row r="10" ht="18.75" spans="1:21">
      <c r="A10" s="46" t="s">
        <v>24</v>
      </c>
      <c r="B10" s="46">
        <v>9</v>
      </c>
      <c r="C10" s="48" t="s">
        <v>474</v>
      </c>
      <c r="D10" s="48" t="s">
        <v>475</v>
      </c>
      <c r="E10" s="48"/>
      <c r="F10" s="48" t="s">
        <v>74</v>
      </c>
      <c r="G10" s="48">
        <v>0</v>
      </c>
      <c r="H10" s="48"/>
      <c r="I10" s="48">
        <v>0</v>
      </c>
      <c r="J10" s="48"/>
      <c r="K10" s="48"/>
      <c r="L10" s="48"/>
      <c r="M10" s="48">
        <v>337</v>
      </c>
      <c r="N10" s="48">
        <v>35</v>
      </c>
      <c r="O10" s="48"/>
      <c r="P10" s="7"/>
      <c r="Q10" s="103">
        <v>45170</v>
      </c>
      <c r="R10" s="103">
        <v>45596</v>
      </c>
      <c r="S10" s="104">
        <f t="shared" si="0"/>
        <v>14</v>
      </c>
      <c r="T10" s="23">
        <f t="shared" si="1"/>
        <v>13760.8333333333</v>
      </c>
      <c r="U10" s="48"/>
    </row>
    <row r="11" ht="18.75" spans="1:21">
      <c r="A11" s="46" t="s">
        <v>24</v>
      </c>
      <c r="B11" s="46">
        <v>10</v>
      </c>
      <c r="C11" s="48" t="s">
        <v>476</v>
      </c>
      <c r="D11" s="48"/>
      <c r="E11" s="48"/>
      <c r="F11" s="48" t="s">
        <v>70</v>
      </c>
      <c r="G11" s="48">
        <v>5000</v>
      </c>
      <c r="H11" s="48">
        <v>8</v>
      </c>
      <c r="I11" s="48">
        <v>0</v>
      </c>
      <c r="J11" s="48"/>
      <c r="K11" s="48"/>
      <c r="L11" s="48"/>
      <c r="M11" s="48">
        <v>0</v>
      </c>
      <c r="N11" s="48">
        <v>35</v>
      </c>
      <c r="O11" s="48"/>
      <c r="P11" s="7"/>
      <c r="Q11" s="103">
        <v>45170</v>
      </c>
      <c r="R11" s="103">
        <v>45596</v>
      </c>
      <c r="S11" s="104">
        <f t="shared" si="0"/>
        <v>14</v>
      </c>
      <c r="T11" s="23">
        <f t="shared" si="1"/>
        <v>46666.6666666667</v>
      </c>
      <c r="U11" s="48"/>
    </row>
    <row r="12" ht="18.75" spans="1:21">
      <c r="A12" s="46" t="s">
        <v>24</v>
      </c>
      <c r="B12" s="46">
        <v>11</v>
      </c>
      <c r="C12" s="48" t="s">
        <v>477</v>
      </c>
      <c r="D12" s="48"/>
      <c r="E12" s="48"/>
      <c r="F12" s="48" t="s">
        <v>70</v>
      </c>
      <c r="G12" s="48">
        <v>7500</v>
      </c>
      <c r="H12" s="48">
        <v>8</v>
      </c>
      <c r="I12" s="48">
        <v>0</v>
      </c>
      <c r="J12" s="48"/>
      <c r="K12" s="48"/>
      <c r="L12" s="48"/>
      <c r="M12" s="48">
        <v>0</v>
      </c>
      <c r="N12" s="48">
        <v>35</v>
      </c>
      <c r="O12" s="48"/>
      <c r="P12" s="7"/>
      <c r="Q12" s="103">
        <v>45170</v>
      </c>
      <c r="R12" s="103">
        <v>45596</v>
      </c>
      <c r="S12" s="104">
        <f t="shared" si="0"/>
        <v>14</v>
      </c>
      <c r="T12" s="23">
        <f t="shared" si="1"/>
        <v>70000</v>
      </c>
      <c r="U12" s="48"/>
    </row>
    <row r="13" ht="18.75" spans="1:21">
      <c r="A13" s="46" t="s">
        <v>24</v>
      </c>
      <c r="B13" s="46">
        <v>12</v>
      </c>
      <c r="C13" s="48" t="s">
        <v>478</v>
      </c>
      <c r="D13" s="85" t="s">
        <v>479</v>
      </c>
      <c r="E13" s="86"/>
      <c r="F13" s="48" t="s">
        <v>74</v>
      </c>
      <c r="G13" s="48">
        <v>1000</v>
      </c>
      <c r="H13" s="48">
        <v>6</v>
      </c>
      <c r="I13" s="48">
        <v>0</v>
      </c>
      <c r="J13" s="48"/>
      <c r="K13" s="48"/>
      <c r="L13" s="48"/>
      <c r="M13" s="48">
        <v>0</v>
      </c>
      <c r="N13" s="48">
        <v>35</v>
      </c>
      <c r="O13" s="48"/>
      <c r="P13" s="7"/>
      <c r="Q13" s="103">
        <v>45170</v>
      </c>
      <c r="R13" s="103">
        <v>45596</v>
      </c>
      <c r="S13" s="104">
        <f t="shared" si="0"/>
        <v>14</v>
      </c>
      <c r="T13" s="23">
        <f t="shared" si="1"/>
        <v>7000</v>
      </c>
      <c r="U13" s="48"/>
    </row>
    <row r="14" ht="37.5" customHeight="1" spans="1:21">
      <c r="A14" s="46" t="s">
        <v>24</v>
      </c>
      <c r="B14" s="46">
        <v>13</v>
      </c>
      <c r="C14" s="48" t="s">
        <v>480</v>
      </c>
      <c r="D14" s="85" t="s">
        <v>481</v>
      </c>
      <c r="E14" s="86"/>
      <c r="F14" s="48" t="s">
        <v>74</v>
      </c>
      <c r="G14" s="48">
        <v>9835</v>
      </c>
      <c r="H14" s="48">
        <v>6</v>
      </c>
      <c r="I14" s="48">
        <v>0</v>
      </c>
      <c r="J14" s="48"/>
      <c r="K14" s="48"/>
      <c r="L14" s="48"/>
      <c r="M14" s="48">
        <v>0</v>
      </c>
      <c r="N14" s="48">
        <v>35</v>
      </c>
      <c r="O14" s="48"/>
      <c r="P14" s="7"/>
      <c r="Q14" s="103">
        <v>45170</v>
      </c>
      <c r="R14" s="103">
        <v>45596</v>
      </c>
      <c r="S14" s="104">
        <f t="shared" si="0"/>
        <v>14</v>
      </c>
      <c r="T14" s="23">
        <f t="shared" si="1"/>
        <v>68845</v>
      </c>
      <c r="U14" s="48"/>
    </row>
    <row r="15" ht="18.75" spans="1:21">
      <c r="A15" s="46" t="s">
        <v>24</v>
      </c>
      <c r="B15" s="46">
        <v>14</v>
      </c>
      <c r="C15" s="48" t="s">
        <v>482</v>
      </c>
      <c r="D15" s="85" t="s">
        <v>483</v>
      </c>
      <c r="E15" s="86"/>
      <c r="F15" s="48" t="s">
        <v>74</v>
      </c>
      <c r="G15" s="48">
        <v>3400</v>
      </c>
      <c r="H15" s="48">
        <v>6</v>
      </c>
      <c r="I15" s="48">
        <v>0</v>
      </c>
      <c r="J15" s="48"/>
      <c r="K15" s="48"/>
      <c r="L15" s="48"/>
      <c r="M15" s="48">
        <v>0</v>
      </c>
      <c r="N15" s="48">
        <v>35</v>
      </c>
      <c r="O15" s="48"/>
      <c r="P15" s="7"/>
      <c r="Q15" s="103">
        <v>45170</v>
      </c>
      <c r="R15" s="103">
        <v>45596</v>
      </c>
      <c r="S15" s="104">
        <f t="shared" si="0"/>
        <v>14</v>
      </c>
      <c r="T15" s="23">
        <f t="shared" si="1"/>
        <v>23800</v>
      </c>
      <c r="U15" s="48"/>
    </row>
    <row r="16" ht="18.75" spans="1:21">
      <c r="A16" s="46" t="s">
        <v>24</v>
      </c>
      <c r="B16" s="46">
        <v>15</v>
      </c>
      <c r="C16" s="48" t="s">
        <v>484</v>
      </c>
      <c r="D16" s="85" t="s">
        <v>276</v>
      </c>
      <c r="E16" s="86"/>
      <c r="F16" s="48" t="s">
        <v>74</v>
      </c>
      <c r="G16" s="48">
        <v>5664</v>
      </c>
      <c r="H16" s="48">
        <v>6</v>
      </c>
      <c r="I16" s="48">
        <v>0</v>
      </c>
      <c r="J16" s="48"/>
      <c r="K16" s="48"/>
      <c r="L16" s="48"/>
      <c r="M16" s="48">
        <v>0</v>
      </c>
      <c r="N16" s="48">
        <v>35</v>
      </c>
      <c r="O16" s="48"/>
      <c r="P16" s="7"/>
      <c r="Q16" s="103">
        <v>45170</v>
      </c>
      <c r="R16" s="103">
        <v>45596</v>
      </c>
      <c r="S16" s="104">
        <f t="shared" si="0"/>
        <v>14</v>
      </c>
      <c r="T16" s="23">
        <f t="shared" si="1"/>
        <v>39648</v>
      </c>
      <c r="U16" s="48"/>
    </row>
    <row r="17" ht="37.5" spans="1:21">
      <c r="A17" s="46" t="s">
        <v>24</v>
      </c>
      <c r="B17" s="46">
        <v>16</v>
      </c>
      <c r="C17" s="48" t="s">
        <v>485</v>
      </c>
      <c r="D17" s="48"/>
      <c r="E17" s="48"/>
      <c r="F17" s="48" t="s">
        <v>74</v>
      </c>
      <c r="G17" s="48">
        <v>2000</v>
      </c>
      <c r="H17" s="48">
        <v>6</v>
      </c>
      <c r="I17" s="48">
        <v>0</v>
      </c>
      <c r="J17" s="48"/>
      <c r="K17" s="48"/>
      <c r="L17" s="48"/>
      <c r="M17" s="48">
        <v>0</v>
      </c>
      <c r="N17" s="48">
        <v>35</v>
      </c>
      <c r="O17" s="48"/>
      <c r="P17" s="7"/>
      <c r="Q17" s="103">
        <v>45170</v>
      </c>
      <c r="R17" s="103">
        <v>45596</v>
      </c>
      <c r="S17" s="104">
        <f t="shared" si="0"/>
        <v>14</v>
      </c>
      <c r="T17" s="23">
        <f t="shared" si="1"/>
        <v>14000</v>
      </c>
      <c r="U17" s="48"/>
    </row>
    <row r="18" s="37" customFormat="1" ht="18.75" spans="1:21">
      <c r="A18" s="46" t="s">
        <v>24</v>
      </c>
      <c r="B18" s="46">
        <v>17</v>
      </c>
      <c r="C18" s="48" t="s">
        <v>455</v>
      </c>
      <c r="D18" s="48" t="s">
        <v>401</v>
      </c>
      <c r="E18" s="48" t="s">
        <v>486</v>
      </c>
      <c r="F18" s="48" t="s">
        <v>74</v>
      </c>
      <c r="G18" s="48">
        <v>200</v>
      </c>
      <c r="H18" s="48">
        <v>6</v>
      </c>
      <c r="I18" s="48"/>
      <c r="J18" s="48"/>
      <c r="K18" s="48"/>
      <c r="L18" s="48"/>
      <c r="M18" s="48">
        <v>148</v>
      </c>
      <c r="N18" s="48">
        <v>35</v>
      </c>
      <c r="O18" s="48"/>
      <c r="P18" s="48"/>
      <c r="Q18" s="75">
        <v>44866</v>
      </c>
      <c r="R18" s="103">
        <v>45596</v>
      </c>
      <c r="S18" s="104">
        <f t="shared" si="0"/>
        <v>24</v>
      </c>
      <c r="T18" s="23">
        <f t="shared" si="1"/>
        <v>12760</v>
      </c>
      <c r="U18" s="48"/>
    </row>
    <row r="19" s="37" customFormat="1" ht="18.75" spans="1:21">
      <c r="A19" s="46" t="s">
        <v>24</v>
      </c>
      <c r="B19" s="46">
        <v>18</v>
      </c>
      <c r="C19" s="48" t="s">
        <v>401</v>
      </c>
      <c r="D19" s="48" t="s">
        <v>487</v>
      </c>
      <c r="E19" s="48" t="s">
        <v>488</v>
      </c>
      <c r="F19" s="48" t="s">
        <v>74</v>
      </c>
      <c r="G19" s="48">
        <v>500</v>
      </c>
      <c r="H19" s="48">
        <v>6</v>
      </c>
      <c r="I19" s="48"/>
      <c r="J19" s="48"/>
      <c r="K19" s="48"/>
      <c r="L19" s="48"/>
      <c r="M19" s="48"/>
      <c r="N19" s="48"/>
      <c r="O19" s="48"/>
      <c r="P19" s="48"/>
      <c r="Q19" s="75">
        <v>44866</v>
      </c>
      <c r="R19" s="103">
        <v>45596</v>
      </c>
      <c r="S19" s="104">
        <f t="shared" si="0"/>
        <v>24</v>
      </c>
      <c r="T19" s="23">
        <f t="shared" si="1"/>
        <v>6000</v>
      </c>
      <c r="U19" s="48"/>
    </row>
    <row r="20" s="216" customFormat="1" ht="18.75" spans="1:21">
      <c r="A20" s="46" t="s">
        <v>24</v>
      </c>
      <c r="B20" s="46">
        <v>19</v>
      </c>
      <c r="C20" s="48" t="s">
        <v>489</v>
      </c>
      <c r="D20" s="48" t="s">
        <v>490</v>
      </c>
      <c r="E20" s="48" t="s">
        <v>491</v>
      </c>
      <c r="F20" s="48" t="s">
        <v>74</v>
      </c>
      <c r="G20" s="48">
        <v>90000</v>
      </c>
      <c r="H20" s="48">
        <v>6</v>
      </c>
      <c r="I20" s="48"/>
      <c r="J20" s="48"/>
      <c r="K20" s="48"/>
      <c r="L20" s="48"/>
      <c r="M20" s="48"/>
      <c r="N20" s="48"/>
      <c r="O20" s="48"/>
      <c r="P20" s="48"/>
      <c r="Q20" s="75">
        <v>45627</v>
      </c>
      <c r="R20" s="103">
        <v>45596</v>
      </c>
      <c r="S20" s="104">
        <v>0</v>
      </c>
      <c r="T20" s="23">
        <f t="shared" si="1"/>
        <v>0</v>
      </c>
      <c r="U20" s="48"/>
    </row>
    <row r="21" ht="18.75" spans="1:21">
      <c r="A21" s="46" t="s">
        <v>24</v>
      </c>
      <c r="B21" s="46">
        <v>20</v>
      </c>
      <c r="C21" s="48" t="s">
        <v>492</v>
      </c>
      <c r="D21" s="48" t="s">
        <v>129</v>
      </c>
      <c r="E21" s="48" t="s">
        <v>264</v>
      </c>
      <c r="F21" s="48" t="s">
        <v>74</v>
      </c>
      <c r="G21" s="48">
        <v>240</v>
      </c>
      <c r="H21" s="48">
        <v>6</v>
      </c>
      <c r="I21" s="48"/>
      <c r="J21" s="48"/>
      <c r="K21" s="48"/>
      <c r="L21" s="48"/>
      <c r="M21" s="48">
        <v>97</v>
      </c>
      <c r="N21" s="48">
        <v>35</v>
      </c>
      <c r="O21" s="48"/>
      <c r="P21" s="48"/>
      <c r="Q21" s="75">
        <v>44896</v>
      </c>
      <c r="R21" s="103">
        <v>45596</v>
      </c>
      <c r="S21" s="104">
        <f t="shared" ref="S21:S26" si="2">DATEDIF(Q21,R21,"m")+1</f>
        <v>23</v>
      </c>
      <c r="T21" s="23">
        <f t="shared" si="1"/>
        <v>9267.08333333333</v>
      </c>
      <c r="U21" s="48"/>
    </row>
    <row r="22" ht="18.75" spans="1:21">
      <c r="A22" s="46" t="s">
        <v>24</v>
      </c>
      <c r="B22" s="46">
        <v>21</v>
      </c>
      <c r="C22" s="48" t="s">
        <v>493</v>
      </c>
      <c r="D22" s="48" t="s">
        <v>129</v>
      </c>
      <c r="E22" s="48" t="s">
        <v>264</v>
      </c>
      <c r="F22" s="48" t="s">
        <v>74</v>
      </c>
      <c r="G22" s="48">
        <v>520</v>
      </c>
      <c r="H22" s="48">
        <v>6</v>
      </c>
      <c r="I22" s="48"/>
      <c r="J22" s="48"/>
      <c r="K22" s="48"/>
      <c r="L22" s="48"/>
      <c r="M22" s="48">
        <v>230</v>
      </c>
      <c r="N22" s="48">
        <v>35</v>
      </c>
      <c r="O22" s="48"/>
      <c r="P22" s="48"/>
      <c r="Q22" s="75">
        <v>44927</v>
      </c>
      <c r="R22" s="103">
        <v>45596</v>
      </c>
      <c r="S22" s="104">
        <f t="shared" si="2"/>
        <v>22</v>
      </c>
      <c r="T22" s="23">
        <f t="shared" si="1"/>
        <v>20478.3333333333</v>
      </c>
      <c r="U22" s="48"/>
    </row>
    <row r="23" ht="18.75" spans="1:21">
      <c r="A23" s="46" t="s">
        <v>24</v>
      </c>
      <c r="B23" s="46">
        <v>22</v>
      </c>
      <c r="C23" s="48" t="s">
        <v>494</v>
      </c>
      <c r="D23" s="48" t="s">
        <v>129</v>
      </c>
      <c r="E23" s="48" t="s">
        <v>264</v>
      </c>
      <c r="F23" s="48" t="s">
        <v>74</v>
      </c>
      <c r="G23" s="48">
        <v>22000</v>
      </c>
      <c r="H23" s="48">
        <v>6</v>
      </c>
      <c r="I23" s="48"/>
      <c r="J23" s="48"/>
      <c r="K23" s="48"/>
      <c r="L23" s="48"/>
      <c r="M23" s="48"/>
      <c r="N23" s="48"/>
      <c r="O23" s="48"/>
      <c r="P23" s="48"/>
      <c r="Q23" s="75">
        <v>45200</v>
      </c>
      <c r="R23" s="103">
        <v>45596</v>
      </c>
      <c r="S23" s="104">
        <f t="shared" si="2"/>
        <v>13</v>
      </c>
      <c r="T23" s="23">
        <f t="shared" si="1"/>
        <v>143000</v>
      </c>
      <c r="U23" s="48"/>
    </row>
    <row r="24" s="37" customFormat="1" ht="18.75" spans="1:21">
      <c r="A24" s="46" t="s">
        <v>24</v>
      </c>
      <c r="B24" s="46">
        <v>23</v>
      </c>
      <c r="C24" s="48" t="s">
        <v>495</v>
      </c>
      <c r="D24" s="48" t="s">
        <v>462</v>
      </c>
      <c r="E24" s="48" t="s">
        <v>401</v>
      </c>
      <c r="F24" s="48" t="s">
        <v>74</v>
      </c>
      <c r="G24" s="48"/>
      <c r="H24" s="48"/>
      <c r="I24" s="48"/>
      <c r="J24" s="48"/>
      <c r="K24" s="48"/>
      <c r="L24" s="48"/>
      <c r="M24" s="48">
        <v>232</v>
      </c>
      <c r="N24" s="48">
        <v>35</v>
      </c>
      <c r="O24" s="48"/>
      <c r="P24" s="48"/>
      <c r="Q24" s="75">
        <v>44866</v>
      </c>
      <c r="R24" s="103">
        <v>45596</v>
      </c>
      <c r="S24" s="104">
        <f t="shared" si="2"/>
        <v>24</v>
      </c>
      <c r="T24" s="23">
        <f t="shared" si="1"/>
        <v>16240</v>
      </c>
      <c r="U24" s="48"/>
    </row>
    <row r="25" ht="18.75" spans="1:21">
      <c r="A25" s="46" t="s">
        <v>24</v>
      </c>
      <c r="B25" s="46">
        <v>24</v>
      </c>
      <c r="C25" s="48" t="s">
        <v>496</v>
      </c>
      <c r="D25" s="48" t="s">
        <v>497</v>
      </c>
      <c r="E25" s="48"/>
      <c r="F25" s="48" t="s">
        <v>70</v>
      </c>
      <c r="G25" s="48">
        <v>21959.2</v>
      </c>
      <c r="H25" s="48">
        <v>8</v>
      </c>
      <c r="I25" s="46"/>
      <c r="J25" s="46"/>
      <c r="K25" s="46"/>
      <c r="L25" s="46"/>
      <c r="M25" s="46"/>
      <c r="N25" s="46"/>
      <c r="O25" s="46"/>
      <c r="P25" s="46"/>
      <c r="Q25" s="75">
        <v>44866</v>
      </c>
      <c r="R25" s="103">
        <v>45596</v>
      </c>
      <c r="S25" s="104">
        <f t="shared" si="2"/>
        <v>24</v>
      </c>
      <c r="T25" s="23">
        <f t="shared" si="1"/>
        <v>351347.2</v>
      </c>
      <c r="U25" s="48"/>
    </row>
    <row r="26" ht="75" spans="1:21">
      <c r="A26" s="46" t="s">
        <v>24</v>
      </c>
      <c r="B26" s="46">
        <v>25</v>
      </c>
      <c r="C26" s="11" t="s">
        <v>181</v>
      </c>
      <c r="D26" s="217"/>
      <c r="E26" s="218"/>
      <c r="F26" s="11" t="s">
        <v>70</v>
      </c>
      <c r="G26" s="189">
        <v>15000</v>
      </c>
      <c r="H26" s="162">
        <v>8</v>
      </c>
      <c r="I26" s="162"/>
      <c r="J26" s="162"/>
      <c r="K26" s="162"/>
      <c r="L26" s="162"/>
      <c r="M26" s="162"/>
      <c r="N26" s="162"/>
      <c r="O26" s="162"/>
      <c r="P26" s="162"/>
      <c r="Q26" s="75">
        <v>44866</v>
      </c>
      <c r="R26" s="75">
        <v>45596</v>
      </c>
      <c r="S26" s="22">
        <f t="shared" si="2"/>
        <v>24</v>
      </c>
      <c r="T26" s="105">
        <f t="shared" si="1"/>
        <v>240000</v>
      </c>
      <c r="U26" s="104" t="s">
        <v>182</v>
      </c>
    </row>
    <row r="27" ht="18.75" spans="1:21">
      <c r="A27" s="46"/>
      <c r="B27" s="219" t="s">
        <v>51</v>
      </c>
      <c r="C27" s="220"/>
      <c r="D27" s="220"/>
      <c r="E27" s="221"/>
      <c r="F27" s="46"/>
      <c r="G27" s="46">
        <f>SUM(G2:G26)</f>
        <v>184818.2</v>
      </c>
      <c r="H27" s="46"/>
      <c r="I27" s="46">
        <f t="shared" ref="G27:K27" si="3">SUM(I2:I25)</f>
        <v>0</v>
      </c>
      <c r="J27" s="46"/>
      <c r="K27" s="46">
        <f t="shared" si="3"/>
        <v>0</v>
      </c>
      <c r="L27" s="46"/>
      <c r="M27" s="46">
        <f>SUM(M2:M25)</f>
        <v>1359</v>
      </c>
      <c r="N27" s="46"/>
      <c r="O27" s="46">
        <f>SUM(O2:O25)</f>
        <v>0</v>
      </c>
      <c r="P27" s="46"/>
      <c r="Q27" s="46"/>
      <c r="R27" s="46"/>
      <c r="S27" s="46"/>
      <c r="T27" s="46">
        <f>SUM(T2:T26)</f>
        <v>1095675.61666667</v>
      </c>
      <c r="U27" s="46"/>
    </row>
  </sheetData>
  <autoFilter ref="A1:U27">
    <extLst/>
  </autoFilter>
  <mergeCells count="7">
    <mergeCell ref="D9:E9"/>
    <mergeCell ref="D13:E13"/>
    <mergeCell ref="D14:E14"/>
    <mergeCell ref="D15:E15"/>
    <mergeCell ref="D16:E16"/>
    <mergeCell ref="D26:E26"/>
    <mergeCell ref="B27:E27"/>
  </mergeCells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"/>
  <sheetViews>
    <sheetView zoomScale="55" zoomScaleNormal="55" workbookViewId="0">
      <pane xSplit="3" ySplit="1" topLeftCell="D2" activePane="bottomRight" state="frozen"/>
      <selection/>
      <selection pane="topRight"/>
      <selection pane="bottomLeft"/>
      <selection pane="bottomRight" activeCell="O30" sqref="O30"/>
    </sheetView>
  </sheetViews>
  <sheetFormatPr defaultColWidth="16.3833333333333" defaultRowHeight="13.5"/>
  <cols>
    <col min="1" max="1" width="14.25" style="36" customWidth="1"/>
    <col min="2" max="2" width="5.13333333333333" style="36" customWidth="1"/>
    <col min="3" max="3" width="36.8833333333333" style="37" customWidth="1"/>
    <col min="4" max="4" width="22.75" style="37" customWidth="1"/>
    <col min="5" max="5" width="19.5" style="37" customWidth="1"/>
    <col min="6" max="6" width="11.3833333333333" style="37" customWidth="1"/>
    <col min="7" max="8" width="13.25" style="37" customWidth="1"/>
    <col min="9" max="12" width="13.6333333333333" style="37" customWidth="1"/>
    <col min="13" max="16" width="12.8833333333333" style="37" customWidth="1"/>
    <col min="17" max="18" width="15.35" style="37" customWidth="1"/>
    <col min="19" max="19" width="15.25" style="37" customWidth="1"/>
    <col min="20" max="20" width="15.1833333333333" style="37" customWidth="1"/>
    <col min="21" max="21" width="13.25" style="37" customWidth="1"/>
    <col min="22" max="16384" width="16.3833333333333" style="37"/>
  </cols>
  <sheetData>
    <row r="1" s="36" customFormat="1" ht="75" spans="1:21">
      <c r="A1" s="46" t="s">
        <v>3</v>
      </c>
      <c r="B1" s="46" t="s">
        <v>1</v>
      </c>
      <c r="C1" s="45" t="s">
        <v>53</v>
      </c>
      <c r="D1" s="45" t="s">
        <v>54</v>
      </c>
      <c r="E1" s="45" t="s">
        <v>55</v>
      </c>
      <c r="F1" s="45" t="s">
        <v>56</v>
      </c>
      <c r="G1" s="45" t="s">
        <v>4</v>
      </c>
      <c r="H1" s="45" t="s">
        <v>57</v>
      </c>
      <c r="I1" s="45" t="s">
        <v>6</v>
      </c>
      <c r="J1" s="45" t="s">
        <v>58</v>
      </c>
      <c r="K1" s="45" t="s">
        <v>7</v>
      </c>
      <c r="L1" s="45" t="s">
        <v>59</v>
      </c>
      <c r="M1" s="45" t="s">
        <v>8</v>
      </c>
      <c r="N1" s="45" t="s">
        <v>60</v>
      </c>
      <c r="O1" s="46" t="s">
        <v>9</v>
      </c>
      <c r="P1" s="45" t="s">
        <v>61</v>
      </c>
      <c r="Q1" s="46" t="s">
        <v>62</v>
      </c>
      <c r="R1" s="46" t="s">
        <v>63</v>
      </c>
      <c r="S1" s="46" t="s">
        <v>64</v>
      </c>
      <c r="T1" s="46" t="s">
        <v>65</v>
      </c>
      <c r="U1" s="46" t="s">
        <v>66</v>
      </c>
    </row>
    <row r="2" ht="18.75" spans="1:21">
      <c r="A2" s="46" t="s">
        <v>25</v>
      </c>
      <c r="B2" s="46">
        <v>13</v>
      </c>
      <c r="C2" s="48" t="s">
        <v>498</v>
      </c>
      <c r="D2" s="48" t="s">
        <v>239</v>
      </c>
      <c r="E2" s="48" t="s">
        <v>81</v>
      </c>
      <c r="F2" s="48" t="s">
        <v>74</v>
      </c>
      <c r="G2" s="48"/>
      <c r="H2" s="48"/>
      <c r="I2" s="48"/>
      <c r="J2" s="48"/>
      <c r="K2" s="48"/>
      <c r="L2" s="48"/>
      <c r="M2" s="48">
        <v>49</v>
      </c>
      <c r="N2" s="48">
        <v>35</v>
      </c>
      <c r="O2" s="48"/>
      <c r="P2" s="7"/>
      <c r="Q2" s="16">
        <v>45170</v>
      </c>
      <c r="R2" s="16">
        <v>45596</v>
      </c>
      <c r="S2" s="18">
        <f t="shared" ref="S2:S15" si="0">DATEDIF(Q2,R2,"m")+1</f>
        <v>14</v>
      </c>
      <c r="T2" s="53">
        <f t="shared" ref="T2:T15" si="1">(G2*H2+I2*J2+K2*L2+M2*N2+O2*P2)*S2/12</f>
        <v>2000.83333333333</v>
      </c>
      <c r="U2" s="48"/>
    </row>
    <row r="3" ht="18.75" spans="1:21">
      <c r="A3" s="46" t="s">
        <v>25</v>
      </c>
      <c r="B3" s="46">
        <v>14</v>
      </c>
      <c r="C3" s="47" t="s">
        <v>239</v>
      </c>
      <c r="D3" s="48" t="s">
        <v>249</v>
      </c>
      <c r="E3" s="48" t="s">
        <v>498</v>
      </c>
      <c r="F3" s="48" t="s">
        <v>74</v>
      </c>
      <c r="G3" s="48"/>
      <c r="H3" s="48"/>
      <c r="I3" s="48"/>
      <c r="J3" s="48"/>
      <c r="K3" s="48"/>
      <c r="L3" s="48"/>
      <c r="M3" s="48">
        <v>28</v>
      </c>
      <c r="N3" s="48">
        <v>35</v>
      </c>
      <c r="O3" s="48"/>
      <c r="P3" s="7"/>
      <c r="Q3" s="16">
        <v>45170</v>
      </c>
      <c r="R3" s="16">
        <v>45596</v>
      </c>
      <c r="S3" s="18">
        <f t="shared" si="0"/>
        <v>14</v>
      </c>
      <c r="T3" s="53">
        <f t="shared" si="1"/>
        <v>1143.33333333333</v>
      </c>
      <c r="U3" s="48"/>
    </row>
    <row r="4" ht="18.75" spans="1:21">
      <c r="A4" s="46" t="s">
        <v>25</v>
      </c>
      <c r="B4" s="46">
        <v>15</v>
      </c>
      <c r="C4" s="47" t="s">
        <v>499</v>
      </c>
      <c r="D4" s="48" t="s">
        <v>423</v>
      </c>
      <c r="E4" s="48" t="s">
        <v>137</v>
      </c>
      <c r="F4" s="48" t="s">
        <v>74</v>
      </c>
      <c r="G4" s="48"/>
      <c r="H4" s="48"/>
      <c r="I4" s="48"/>
      <c r="J4" s="48"/>
      <c r="K4" s="48"/>
      <c r="L4" s="48"/>
      <c r="M4" s="48">
        <v>73</v>
      </c>
      <c r="N4" s="48">
        <v>35</v>
      </c>
      <c r="O4" s="48"/>
      <c r="P4" s="7"/>
      <c r="Q4" s="16">
        <v>45170</v>
      </c>
      <c r="R4" s="16">
        <v>45596</v>
      </c>
      <c r="S4" s="18">
        <f t="shared" si="0"/>
        <v>14</v>
      </c>
      <c r="T4" s="53">
        <f t="shared" si="1"/>
        <v>2980.83333333333</v>
      </c>
      <c r="U4" s="48"/>
    </row>
    <row r="5" ht="18.75" spans="1:21">
      <c r="A5" s="46" t="s">
        <v>25</v>
      </c>
      <c r="B5" s="46">
        <v>16</v>
      </c>
      <c r="C5" s="47" t="s">
        <v>500</v>
      </c>
      <c r="D5" s="48" t="s">
        <v>143</v>
      </c>
      <c r="E5" s="48" t="s">
        <v>499</v>
      </c>
      <c r="F5" s="48" t="s">
        <v>74</v>
      </c>
      <c r="G5" s="48"/>
      <c r="H5" s="48"/>
      <c r="I5" s="48"/>
      <c r="J5" s="48"/>
      <c r="K5" s="48"/>
      <c r="L5" s="48"/>
      <c r="M5" s="48">
        <v>49</v>
      </c>
      <c r="N5" s="48">
        <v>35</v>
      </c>
      <c r="O5" s="48"/>
      <c r="P5" s="7"/>
      <c r="Q5" s="16">
        <v>45170</v>
      </c>
      <c r="R5" s="16">
        <v>45596</v>
      </c>
      <c r="S5" s="18">
        <f t="shared" si="0"/>
        <v>14</v>
      </c>
      <c r="T5" s="53">
        <f t="shared" si="1"/>
        <v>2000.83333333333</v>
      </c>
      <c r="U5" s="48"/>
    </row>
    <row r="6" ht="18.75" spans="1:21">
      <c r="A6" s="46" t="s">
        <v>25</v>
      </c>
      <c r="B6" s="46">
        <v>17</v>
      </c>
      <c r="C6" s="47" t="s">
        <v>501</v>
      </c>
      <c r="D6" s="48" t="s">
        <v>136</v>
      </c>
      <c r="E6" s="48"/>
      <c r="F6" s="48" t="s">
        <v>74</v>
      </c>
      <c r="G6" s="48">
        <v>4172</v>
      </c>
      <c r="H6" s="48">
        <v>6</v>
      </c>
      <c r="I6" s="48"/>
      <c r="J6" s="48"/>
      <c r="K6" s="48"/>
      <c r="L6" s="48"/>
      <c r="M6" s="48"/>
      <c r="N6" s="48"/>
      <c r="O6" s="48"/>
      <c r="P6" s="7"/>
      <c r="Q6" s="16">
        <v>45170</v>
      </c>
      <c r="R6" s="16">
        <v>45596</v>
      </c>
      <c r="S6" s="18">
        <f t="shared" si="0"/>
        <v>14</v>
      </c>
      <c r="T6" s="53">
        <f t="shared" si="1"/>
        <v>29204</v>
      </c>
      <c r="U6" s="48"/>
    </row>
    <row r="7" ht="37.5" customHeight="1" spans="1:21">
      <c r="A7" s="46" t="s">
        <v>25</v>
      </c>
      <c r="B7" s="46">
        <v>18</v>
      </c>
      <c r="C7" s="47" t="s">
        <v>502</v>
      </c>
      <c r="D7" s="48" t="s">
        <v>503</v>
      </c>
      <c r="E7" s="48"/>
      <c r="F7" s="48" t="s">
        <v>74</v>
      </c>
      <c r="G7" s="48">
        <v>9367</v>
      </c>
      <c r="H7" s="48">
        <v>6</v>
      </c>
      <c r="I7" s="48">
        <v>0</v>
      </c>
      <c r="J7" s="48"/>
      <c r="K7" s="48"/>
      <c r="L7" s="48"/>
      <c r="M7" s="48">
        <v>0</v>
      </c>
      <c r="N7" s="48">
        <v>35</v>
      </c>
      <c r="O7" s="48"/>
      <c r="P7" s="7"/>
      <c r="Q7" s="16">
        <v>45170</v>
      </c>
      <c r="R7" s="16">
        <v>45596</v>
      </c>
      <c r="S7" s="18">
        <f t="shared" si="0"/>
        <v>14</v>
      </c>
      <c r="T7" s="53">
        <f t="shared" si="1"/>
        <v>65569</v>
      </c>
      <c r="U7" s="48"/>
    </row>
    <row r="8" ht="37.5" customHeight="1" spans="1:21">
      <c r="A8" s="46" t="s">
        <v>25</v>
      </c>
      <c r="B8" s="46">
        <v>19</v>
      </c>
      <c r="C8" s="47" t="s">
        <v>504</v>
      </c>
      <c r="D8" s="48" t="s">
        <v>505</v>
      </c>
      <c r="E8" s="48"/>
      <c r="F8" s="48" t="s">
        <v>74</v>
      </c>
      <c r="G8" s="48">
        <v>2500</v>
      </c>
      <c r="H8" s="48">
        <v>6</v>
      </c>
      <c r="I8" s="48">
        <v>0</v>
      </c>
      <c r="J8" s="48"/>
      <c r="K8" s="48"/>
      <c r="L8" s="48"/>
      <c r="M8" s="48">
        <v>0</v>
      </c>
      <c r="N8" s="48">
        <v>35</v>
      </c>
      <c r="O8" s="48"/>
      <c r="P8" s="7"/>
      <c r="Q8" s="16">
        <v>45170</v>
      </c>
      <c r="R8" s="16">
        <v>45596</v>
      </c>
      <c r="S8" s="18">
        <f t="shared" si="0"/>
        <v>14</v>
      </c>
      <c r="T8" s="53">
        <f t="shared" si="1"/>
        <v>17500</v>
      </c>
      <c r="U8" s="48"/>
    </row>
    <row r="9" ht="18.75" spans="1:21">
      <c r="A9" s="45" t="s">
        <v>25</v>
      </c>
      <c r="B9" s="46">
        <v>20</v>
      </c>
      <c r="C9" s="47" t="s">
        <v>506</v>
      </c>
      <c r="D9" s="48" t="s">
        <v>507</v>
      </c>
      <c r="E9" s="48"/>
      <c r="F9" s="48" t="s">
        <v>70</v>
      </c>
      <c r="G9" s="48">
        <v>8883.21</v>
      </c>
      <c r="H9" s="48">
        <v>8</v>
      </c>
      <c r="I9" s="48"/>
      <c r="J9" s="48"/>
      <c r="K9" s="48"/>
      <c r="L9" s="48"/>
      <c r="M9" s="48"/>
      <c r="N9" s="48"/>
      <c r="O9" s="48"/>
      <c r="P9" s="7"/>
      <c r="Q9" s="16">
        <v>45170</v>
      </c>
      <c r="R9" s="16">
        <v>45596</v>
      </c>
      <c r="S9" s="18">
        <f t="shared" si="0"/>
        <v>14</v>
      </c>
      <c r="T9" s="53">
        <f t="shared" si="1"/>
        <v>82909.96</v>
      </c>
      <c r="U9" s="48"/>
    </row>
    <row r="10" ht="18.75" spans="1:21">
      <c r="A10" s="45" t="s">
        <v>25</v>
      </c>
      <c r="B10" s="46">
        <v>21</v>
      </c>
      <c r="C10" s="47" t="s">
        <v>508</v>
      </c>
      <c r="D10" s="47" t="s">
        <v>509</v>
      </c>
      <c r="E10" s="47" t="s">
        <v>510</v>
      </c>
      <c r="F10" s="47" t="s">
        <v>74</v>
      </c>
      <c r="G10" s="47">
        <v>300</v>
      </c>
      <c r="H10" s="47">
        <v>6</v>
      </c>
      <c r="I10" s="47"/>
      <c r="J10" s="47"/>
      <c r="K10" s="47"/>
      <c r="L10" s="47"/>
      <c r="M10" s="47"/>
      <c r="N10" s="47"/>
      <c r="O10" s="47"/>
      <c r="P10" s="47"/>
      <c r="Q10" s="213">
        <v>44866</v>
      </c>
      <c r="R10" s="16">
        <v>45596</v>
      </c>
      <c r="S10" s="18">
        <f t="shared" si="0"/>
        <v>24</v>
      </c>
      <c r="T10" s="53">
        <f t="shared" si="1"/>
        <v>3600</v>
      </c>
      <c r="U10" s="47"/>
    </row>
    <row r="11" s="37" customFormat="1" ht="18.75" spans="1:21">
      <c r="A11" s="45" t="s">
        <v>25</v>
      </c>
      <c r="B11" s="46">
        <v>22</v>
      </c>
      <c r="C11" s="47" t="s">
        <v>511</v>
      </c>
      <c r="D11" s="47" t="s">
        <v>137</v>
      </c>
      <c r="E11" s="47" t="s">
        <v>136</v>
      </c>
      <c r="F11" s="47" t="s">
        <v>74</v>
      </c>
      <c r="G11" s="47"/>
      <c r="H11" s="47"/>
      <c r="I11" s="47"/>
      <c r="J11" s="47"/>
      <c r="K11" s="47"/>
      <c r="L11" s="47"/>
      <c r="M11" s="47">
        <v>124</v>
      </c>
      <c r="N11" s="48">
        <v>35</v>
      </c>
      <c r="O11" s="47"/>
      <c r="P11" s="47"/>
      <c r="Q11" s="213">
        <v>44866</v>
      </c>
      <c r="R11" s="16">
        <v>45596</v>
      </c>
      <c r="S11" s="18">
        <f t="shared" si="0"/>
        <v>24</v>
      </c>
      <c r="T11" s="53">
        <f t="shared" si="1"/>
        <v>8680</v>
      </c>
      <c r="U11" s="48"/>
    </row>
    <row r="12" s="37" customFormat="1" ht="18.75" spans="1:21">
      <c r="A12" s="211" t="s">
        <v>25</v>
      </c>
      <c r="B12" s="125">
        <v>23</v>
      </c>
      <c r="C12" s="126" t="s">
        <v>512</v>
      </c>
      <c r="D12" s="126" t="s">
        <v>162</v>
      </c>
      <c r="E12" s="126" t="s">
        <v>513</v>
      </c>
      <c r="F12" s="47" t="s">
        <v>74</v>
      </c>
      <c r="G12" s="126"/>
      <c r="H12" s="126"/>
      <c r="I12" s="126"/>
      <c r="J12" s="126"/>
      <c r="K12" s="126"/>
      <c r="L12" s="126"/>
      <c r="M12" s="126">
        <v>31</v>
      </c>
      <c r="N12" s="127">
        <v>35</v>
      </c>
      <c r="O12" s="126"/>
      <c r="P12" s="126"/>
      <c r="Q12" s="213">
        <v>44866</v>
      </c>
      <c r="R12" s="16">
        <v>45596</v>
      </c>
      <c r="S12" s="214">
        <f t="shared" si="0"/>
        <v>24</v>
      </c>
      <c r="T12" s="53">
        <f t="shared" si="1"/>
        <v>2170</v>
      </c>
      <c r="U12" s="127"/>
    </row>
    <row r="13" s="37" customFormat="1" ht="18.75" spans="1:21">
      <c r="A13" s="5" t="s">
        <v>25</v>
      </c>
      <c r="B13" s="116">
        <v>24</v>
      </c>
      <c r="C13" s="6" t="s">
        <v>511</v>
      </c>
      <c r="D13" s="7" t="s">
        <v>514</v>
      </c>
      <c r="E13" s="7" t="s">
        <v>137</v>
      </c>
      <c r="F13" s="7" t="s">
        <v>70</v>
      </c>
      <c r="G13" s="7">
        <v>5100</v>
      </c>
      <c r="H13" s="7">
        <v>8</v>
      </c>
      <c r="I13" s="7"/>
      <c r="J13" s="7"/>
      <c r="K13" s="7"/>
      <c r="L13" s="7"/>
      <c r="M13" s="7"/>
      <c r="N13" s="7"/>
      <c r="O13" s="7"/>
      <c r="P13" s="7"/>
      <c r="Q13" s="213">
        <v>44866</v>
      </c>
      <c r="R13" s="16">
        <v>45596</v>
      </c>
      <c r="S13" s="18">
        <f t="shared" si="0"/>
        <v>24</v>
      </c>
      <c r="T13" s="33">
        <f t="shared" si="1"/>
        <v>81600</v>
      </c>
      <c r="U13" s="7"/>
    </row>
    <row r="14" s="37" customFormat="1" ht="18.75" spans="1:21">
      <c r="A14" s="5" t="s">
        <v>25</v>
      </c>
      <c r="B14" s="116">
        <v>25</v>
      </c>
      <c r="C14" s="6" t="s">
        <v>515</v>
      </c>
      <c r="D14" s="7"/>
      <c r="E14" s="7"/>
      <c r="F14" s="7" t="s">
        <v>70</v>
      </c>
      <c r="G14" s="7">
        <v>3000</v>
      </c>
      <c r="H14" s="7">
        <v>8</v>
      </c>
      <c r="I14" s="7">
        <v>0</v>
      </c>
      <c r="J14" s="7"/>
      <c r="K14" s="7"/>
      <c r="L14" s="7"/>
      <c r="M14" s="7">
        <v>0</v>
      </c>
      <c r="N14" s="7"/>
      <c r="O14" s="7"/>
      <c r="P14" s="7"/>
      <c r="Q14" s="16">
        <v>45170</v>
      </c>
      <c r="R14" s="16">
        <v>45596</v>
      </c>
      <c r="S14" s="18">
        <f t="shared" si="0"/>
        <v>14</v>
      </c>
      <c r="T14" s="33">
        <f t="shared" si="1"/>
        <v>28000</v>
      </c>
      <c r="U14" s="7"/>
    </row>
    <row r="15" s="37" customFormat="1" ht="75" spans="1:21">
      <c r="A15" s="5" t="s">
        <v>25</v>
      </c>
      <c r="B15" s="116">
        <v>26</v>
      </c>
      <c r="C15" s="207" t="s">
        <v>181</v>
      </c>
      <c r="D15" s="208"/>
      <c r="E15" s="209"/>
      <c r="F15" s="11" t="s">
        <v>70</v>
      </c>
      <c r="G15" s="189">
        <v>15000</v>
      </c>
      <c r="H15" s="210">
        <v>8</v>
      </c>
      <c r="I15" s="210"/>
      <c r="J15" s="210"/>
      <c r="K15" s="210"/>
      <c r="L15" s="210"/>
      <c r="M15" s="210"/>
      <c r="N15" s="210"/>
      <c r="O15" s="210"/>
      <c r="P15" s="210"/>
      <c r="Q15" s="121">
        <v>44866</v>
      </c>
      <c r="R15" s="121">
        <v>45596</v>
      </c>
      <c r="S15" s="22">
        <f t="shared" si="0"/>
        <v>24</v>
      </c>
      <c r="T15" s="93">
        <f t="shared" si="1"/>
        <v>240000</v>
      </c>
      <c r="U15" s="18" t="s">
        <v>182</v>
      </c>
    </row>
    <row r="16" ht="18.75" spans="1:21">
      <c r="A16" s="5"/>
      <c r="B16" s="5" t="s">
        <v>51</v>
      </c>
      <c r="C16" s="212"/>
      <c r="D16" s="116"/>
      <c r="E16" s="116"/>
      <c r="F16" s="116"/>
      <c r="G16" s="116">
        <f>SUM(G2:G15)</f>
        <v>48322.21</v>
      </c>
      <c r="H16" s="116"/>
      <c r="I16" s="116">
        <f t="shared" ref="G16:K16" si="2">SUM(I2:I14)</f>
        <v>0</v>
      </c>
      <c r="J16" s="116"/>
      <c r="K16" s="116">
        <f t="shared" si="2"/>
        <v>0</v>
      </c>
      <c r="L16" s="116"/>
      <c r="M16" s="116">
        <f>SUM(M2:M14)</f>
        <v>354</v>
      </c>
      <c r="N16" s="116"/>
      <c r="O16" s="116">
        <f>SUM(O2:O14)</f>
        <v>0</v>
      </c>
      <c r="P16" s="116"/>
      <c r="Q16" s="116"/>
      <c r="R16" s="116"/>
      <c r="S16" s="116"/>
      <c r="T16" s="215">
        <f>SUM(T2:T15)</f>
        <v>567358.793333333</v>
      </c>
      <c r="U16" s="7"/>
    </row>
    <row r="17" ht="18.75" spans="1:21">
      <c r="A17" s="203"/>
      <c r="B17" s="20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</row>
  </sheetData>
  <autoFilter ref="A1:U16">
    <extLst/>
  </autoFilter>
  <mergeCells count="5">
    <mergeCell ref="D7:E7"/>
    <mergeCell ref="D8:E8"/>
    <mergeCell ref="D9:E9"/>
    <mergeCell ref="D15:E15"/>
    <mergeCell ref="B16:C16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汇总表</vt:lpstr>
      <vt:lpstr>文峰街道</vt:lpstr>
      <vt:lpstr>狼山镇街道</vt:lpstr>
      <vt:lpstr>城东街道</vt:lpstr>
      <vt:lpstr>钟秀街道</vt:lpstr>
      <vt:lpstr>和平桥街道</vt:lpstr>
      <vt:lpstr>虹桥街道</vt:lpstr>
      <vt:lpstr>任港街道</vt:lpstr>
      <vt:lpstr>新城桥街道</vt:lpstr>
      <vt:lpstr>学田街道</vt:lpstr>
      <vt:lpstr>秦灶街道A</vt:lpstr>
      <vt:lpstr>秦灶街道B</vt:lpstr>
      <vt:lpstr>观音山街道A</vt:lpstr>
      <vt:lpstr>观音山街道B</vt:lpstr>
      <vt:lpstr>天生港街道A</vt:lpstr>
      <vt:lpstr>天生港街道B</vt:lpstr>
      <vt:lpstr>唐闸镇街道A</vt:lpstr>
      <vt:lpstr>唐闸镇街道B</vt:lpstr>
      <vt:lpstr>幸福街道</vt:lpstr>
      <vt:lpstr>永兴街道</vt:lpstr>
      <vt:lpstr>陈桥街道A </vt:lpstr>
      <vt:lpstr>陈桥街道B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云纳</cp:lastModifiedBy>
  <dcterms:created xsi:type="dcterms:W3CDTF">2022-09-09T02:09:00Z</dcterms:created>
  <dcterms:modified xsi:type="dcterms:W3CDTF">2022-10-11T09:11:27Z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9BE025E7234C4DADA27BADAA38E0E68A</vt:lpwstr>
  </property>
  <property fmtid="{D5CDD505-2E9C-101B-9397-08002B2CF9AE}" pid="3" name="KSOProductBuildVer">
    <vt:lpwstr>2052-11.1.0.12598</vt:lpwstr>
  </property>
</Properties>
</file>