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汇总表" sheetId="1" r:id="rId1"/>
    <sheet name="秦灶街道A" sheetId="18" r:id="rId2"/>
    <sheet name="陈桥街道A " sheetId="22" r:id="rId3"/>
  </sheets>
  <definedNames>
    <definedName name="_xlnm._FilterDatabase" localSheetId="0" hidden="1">汇总表!$A$2:$J$7</definedName>
    <definedName name="_xlnm._FilterDatabase" localSheetId="1" hidden="1">秦灶街道A!$A$1:$U$25</definedName>
    <definedName name="_xlnm._FilterDatabase" localSheetId="2" hidden="1">'陈桥街道A '!$A$1:$U$20</definedName>
  </definedNames>
  <calcPr calcId="144525"/>
</workbook>
</file>

<file path=xl/sharedStrings.xml><?xml version="1.0" encoding="utf-8"?>
<sst xmlns="http://schemas.openxmlformats.org/spreadsheetml/2006/main" count="252" uniqueCount="128">
  <si>
    <t>养护清单汇总</t>
  </si>
  <si>
    <t>序号</t>
  </si>
  <si>
    <t>标段</t>
  </si>
  <si>
    <t>街道</t>
  </si>
  <si>
    <t>绿地面积(M2)</t>
  </si>
  <si>
    <t>面积合计</t>
  </si>
  <si>
    <t>草花面积（M2）</t>
  </si>
  <si>
    <t>水面面积（M2）</t>
  </si>
  <si>
    <t>行道树数量(棵)</t>
  </si>
  <si>
    <t>公厕数量（座）</t>
  </si>
  <si>
    <t>养护经费（元）</t>
  </si>
  <si>
    <t>养护部分暂估费用（万元）</t>
  </si>
  <si>
    <t>专项部分暂估费用（万元）</t>
  </si>
  <si>
    <t>金额合计（万元）</t>
  </si>
  <si>
    <t>费用合计（万元）</t>
  </si>
  <si>
    <t>四标段</t>
  </si>
  <si>
    <t>秦灶街道A</t>
  </si>
  <si>
    <t>十四标段</t>
  </si>
  <si>
    <t>陈桥街道A</t>
  </si>
  <si>
    <t>合计</t>
  </si>
  <si>
    <t>注：本清单汇总表及各街道明细表仅供参考，具体实施内容、地点、进场时间、养护等级、养护数量等内容以进场通知单为准,结束时间以退场通知单为准</t>
  </si>
  <si>
    <t>路名</t>
  </si>
  <si>
    <t>起点A</t>
  </si>
  <si>
    <t>终点B</t>
  </si>
  <si>
    <t>养护等级（行道树按照一级）</t>
  </si>
  <si>
    <t>绿地养护单价（元）</t>
  </si>
  <si>
    <t>草花养护单价（元）</t>
  </si>
  <si>
    <t>水面养护单价（元）</t>
  </si>
  <si>
    <t>行道树养护单价（元）</t>
  </si>
  <si>
    <t>公厕养护单价（元）</t>
  </si>
  <si>
    <t>预计进场时间</t>
  </si>
  <si>
    <t>预计退场时间</t>
  </si>
  <si>
    <t>养护月份</t>
  </si>
  <si>
    <t>预算价（元）</t>
  </si>
  <si>
    <t>备注</t>
  </si>
  <si>
    <t>秦灶街道</t>
  </si>
  <si>
    <t>黑鱼桥河</t>
  </si>
  <si>
    <t>西至秦灶河、东至幸余路桥</t>
  </si>
  <si>
    <t>三级</t>
  </si>
  <si>
    <t>铁路沿线防护林</t>
  </si>
  <si>
    <t>火车站</t>
  </si>
  <si>
    <t>兴仁河</t>
  </si>
  <si>
    <t>二级</t>
  </si>
  <si>
    <t>景韵路</t>
  </si>
  <si>
    <t>永和路-港盛路</t>
  </si>
  <si>
    <t>永怡路</t>
  </si>
  <si>
    <t>秦灶河</t>
  </si>
  <si>
    <t>江通路</t>
  </si>
  <si>
    <t>石桥路</t>
  </si>
  <si>
    <t>江海大道</t>
  </si>
  <si>
    <t>永兴大道</t>
  </si>
  <si>
    <t>福临路</t>
  </si>
  <si>
    <t>幸余路</t>
  </si>
  <si>
    <t>顺达路</t>
  </si>
  <si>
    <t>石桥路北延</t>
  </si>
  <si>
    <t>站北路</t>
  </si>
  <si>
    <t xml:space="preserve">永和路 </t>
  </si>
  <si>
    <t>江通路东侧</t>
  </si>
  <si>
    <t>新体育学校周边</t>
  </si>
  <si>
    <t>东至工农路，北至永达路，西至石桥路，南至港盛路</t>
  </si>
  <si>
    <t>石桥路北城中学东围墙外</t>
  </si>
  <si>
    <t>韵城公园</t>
  </si>
  <si>
    <t>一级</t>
  </si>
  <si>
    <t>需至少配备一名保安和一名保洁员</t>
  </si>
  <si>
    <t>永达路北 （工农北路西）</t>
  </si>
  <si>
    <t>福星路东延</t>
  </si>
  <si>
    <t>通京大道</t>
  </si>
  <si>
    <t>东约250米</t>
  </si>
  <si>
    <t>友谊路</t>
  </si>
  <si>
    <t>通经大道</t>
  </si>
  <si>
    <t>工农北路西侧绿地</t>
  </si>
  <si>
    <t>永怡路北</t>
  </si>
  <si>
    <t>工农路西</t>
  </si>
  <si>
    <t>需至少配备一名保安和一名保洁员，公厕需另外配备至少一名专职保洁员</t>
  </si>
  <si>
    <t>秦灶纬一路</t>
  </si>
  <si>
    <t>工农北路</t>
  </si>
  <si>
    <t>秦灶河绿地</t>
  </si>
  <si>
    <t>通吕运河</t>
  </si>
  <si>
    <t>铁路线</t>
  </si>
  <si>
    <t>公厕需配备至少一名专职保洁员</t>
  </si>
  <si>
    <t>永达路</t>
  </si>
  <si>
    <t>九里香堤周边绿化</t>
  </si>
  <si>
    <t>九里香堤周边</t>
  </si>
  <si>
    <t>九里香堤</t>
  </si>
  <si>
    <t>永福路</t>
  </si>
  <si>
    <t>长泰路</t>
  </si>
  <si>
    <t>平宁路</t>
  </si>
  <si>
    <t>草场河东延段绿化（西、东）</t>
  </si>
  <si>
    <t>纬一路</t>
  </si>
  <si>
    <t>无责任主体绿地暂估</t>
  </si>
  <si>
    <t>以实际进场通知单上的数量、等级、时间为准</t>
  </si>
  <si>
    <t>陈桥街道</t>
  </si>
  <si>
    <t>五里树两侧地块</t>
  </si>
  <si>
    <t>唐树路与亭平路路口</t>
  </si>
  <si>
    <t>长泰路与宝钢路交叉口（巴安水务西侧）绿地</t>
  </si>
  <si>
    <t>北至宝钢路，南至巴安水务围墙，东至长泰路</t>
  </si>
  <si>
    <t>204辅道东侧</t>
  </si>
  <si>
    <t>集安路</t>
  </si>
  <si>
    <t>宝钢路</t>
  </si>
  <si>
    <t>长泰路向西500米</t>
  </si>
  <si>
    <t>九圩港路</t>
  </si>
  <si>
    <t>沿港路南侧规划路</t>
  </si>
  <si>
    <t>宝钢路延伸段</t>
  </si>
  <si>
    <t>宝钢线材制品</t>
  </si>
  <si>
    <t>远洋船舶</t>
  </si>
  <si>
    <t>荣盛路</t>
  </si>
  <si>
    <t>亭平路</t>
  </si>
  <si>
    <t>通启高速防护林</t>
  </si>
  <si>
    <t>九圩港</t>
  </si>
  <si>
    <t>树西路</t>
  </si>
  <si>
    <t>仓基坝河北侧及仓基坝支河</t>
  </si>
  <si>
    <t>仓基坝河（仓基坝桥-惠民路）北侧</t>
  </si>
  <si>
    <t>仓基坝支河（陈桥纬一路-大寨河）</t>
  </si>
  <si>
    <t>陈桥街办</t>
  </si>
  <si>
    <t>集慧路北，陈桥路西街道周边</t>
  </si>
  <si>
    <t>唐树路</t>
  </si>
  <si>
    <t>204国道</t>
  </si>
  <si>
    <t>五里树公园</t>
  </si>
  <si>
    <t>集美路北陈桥路西惠民路东</t>
  </si>
  <si>
    <t>需配备至少一名保安和一名保洁员，每个公厕需另外配备至少一名保洁员，且保证24小时在岗</t>
  </si>
  <si>
    <t>树北中心路</t>
  </si>
  <si>
    <t>树西路绿化及周边七个地块</t>
  </si>
  <si>
    <t>2017年主城区环境整治和零星地块绿化A标段(03-03)—陈桥家园地块</t>
  </si>
  <si>
    <t>（陈桥佳苑南侧，204国道西侧）</t>
  </si>
  <si>
    <t>陈桥公墓补植项目</t>
  </si>
  <si>
    <t>陈桥公墓</t>
  </si>
  <si>
    <t>通刘路两侧补植绿地</t>
  </si>
  <si>
    <t>奇妙农场至动物园沿线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</si>
</sst>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#,##0.0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SimSun"/>
      <charset val="134"/>
    </font>
    <font>
      <sz val="14"/>
      <color theme="1"/>
      <name val="SimSun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b/>
      <sz val="14"/>
      <name val="SimSun"/>
      <charset val="134"/>
    </font>
    <font>
      <sz val="14"/>
      <name val="SimSun"/>
      <charset val="134"/>
    </font>
    <font>
      <sz val="14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SimSun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name val="宋体"/>
      <charset val="134"/>
    </font>
    <font>
      <sz val="14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9" borderId="19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13" borderId="22" applyNumberFormat="0" applyAlignment="0" applyProtection="0">
      <alignment vertical="center"/>
    </xf>
    <xf numFmtId="0" fontId="34" fillId="13" borderId="18" applyNumberFormat="0" applyAlignment="0" applyProtection="0">
      <alignment vertical="center"/>
    </xf>
    <xf numFmtId="0" fontId="35" fillId="14" borderId="2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8" xfId="0" applyNumberFormat="1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1" fillId="0" borderId="13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15" fillId="0" borderId="14" xfId="0" applyNumberFormat="1" applyFont="1" applyFill="1" applyBorder="1" applyAlignment="1">
      <alignment horizontal="center" vertical="center" wrapText="1"/>
    </xf>
    <xf numFmtId="0" fontId="15" fillId="0" borderId="15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4" fillId="0" borderId="13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8" xfId="0" applyNumberFormat="1" applyFont="1" applyFill="1" applyBorder="1" applyAlignment="1">
      <alignment horizontal="center" vertical="center" wrapText="1"/>
    </xf>
    <xf numFmtId="14" fontId="8" fillId="0" borderId="9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6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17" fillId="0" borderId="0" xfId="0" applyFont="1" applyFill="1">
      <alignment vertical="center"/>
    </xf>
    <xf numFmtId="0" fontId="18" fillId="0" borderId="16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right" vertical="center"/>
    </xf>
    <xf numFmtId="0" fontId="16" fillId="3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9" fillId="0" borderId="1" xfId="0" applyFont="1" applyFill="1" applyBorder="1">
      <alignment vertical="center"/>
    </xf>
    <xf numFmtId="0" fontId="20" fillId="0" borderId="1" xfId="0" applyFont="1" applyFill="1" applyBorder="1">
      <alignment vertical="center"/>
    </xf>
    <xf numFmtId="178" fontId="0" fillId="3" borderId="1" xfId="0" applyNumberFormat="1" applyFill="1" applyBorder="1" applyAlignment="1">
      <alignment horizontal="right" vertical="center"/>
    </xf>
    <xf numFmtId="178" fontId="0" fillId="3" borderId="1" xfId="0" applyNumberFormat="1" applyFill="1" applyBorder="1" applyAlignment="1">
      <alignment horizontal="center" vertical="center"/>
    </xf>
    <xf numFmtId="176" fontId="17" fillId="3" borderId="1" xfId="0" applyNumberFormat="1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workbookViewId="0">
      <selection activeCell="Q4" sqref="Q4"/>
    </sheetView>
  </sheetViews>
  <sheetFormatPr defaultColWidth="9" defaultRowHeight="13.5" outlineLevelRow="6"/>
  <cols>
    <col min="1" max="2" width="9" style="49"/>
    <col min="3" max="3" width="10.8833333333333" style="49" customWidth="1"/>
    <col min="4" max="4" width="13.25" style="49" customWidth="1"/>
    <col min="5" max="5" width="13.25" style="50" hidden="1" customWidth="1"/>
    <col min="6" max="9" width="15.1333333333333" style="49" customWidth="1"/>
    <col min="10" max="10" width="18.8833333333333" style="49" hidden="1" customWidth="1"/>
    <col min="11" max="11" width="18.8833333333333" style="51" customWidth="1"/>
    <col min="12" max="12" width="16" style="49" customWidth="1"/>
    <col min="13" max="13" width="16.3833333333333" style="50" hidden="1" customWidth="1"/>
    <col min="14" max="14" width="18.1083333333333" style="52" customWidth="1"/>
    <col min="15" max="16384" width="9" style="49"/>
  </cols>
  <sheetData>
    <row r="1" ht="20.25" spans="1:13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ht="36" customHeight="1" spans="1:14">
      <c r="A2" s="55" t="s">
        <v>1</v>
      </c>
      <c r="B2" s="55" t="s">
        <v>2</v>
      </c>
      <c r="C2" s="55" t="s">
        <v>3</v>
      </c>
      <c r="D2" s="55" t="s">
        <v>4</v>
      </c>
      <c r="E2" s="56" t="s">
        <v>5</v>
      </c>
      <c r="F2" s="55" t="s">
        <v>6</v>
      </c>
      <c r="G2" s="55" t="s">
        <v>7</v>
      </c>
      <c r="H2" s="55" t="s">
        <v>8</v>
      </c>
      <c r="I2" s="55" t="s">
        <v>9</v>
      </c>
      <c r="J2" s="55" t="s">
        <v>10</v>
      </c>
      <c r="K2" s="65" t="s">
        <v>11</v>
      </c>
      <c r="L2" s="65" t="s">
        <v>12</v>
      </c>
      <c r="M2" s="66" t="s">
        <v>13</v>
      </c>
      <c r="N2" s="67" t="s">
        <v>14</v>
      </c>
    </row>
    <row r="3" ht="20" customHeight="1" spans="1:14">
      <c r="A3" s="57">
        <v>1</v>
      </c>
      <c r="B3" s="57" t="s">
        <v>15</v>
      </c>
      <c r="C3" s="58" t="s">
        <v>16</v>
      </c>
      <c r="D3" s="59">
        <f>秦灶街道A!G25</f>
        <v>518278.28</v>
      </c>
      <c r="E3" s="60">
        <f>D3</f>
        <v>518278.28</v>
      </c>
      <c r="F3" s="57">
        <f>秦灶街道A!I25</f>
        <v>507.46</v>
      </c>
      <c r="G3" s="57">
        <f>秦灶街道A!K25</f>
        <v>0</v>
      </c>
      <c r="H3" s="57">
        <f>秦灶街道A!M25</f>
        <v>3379</v>
      </c>
      <c r="I3" s="57">
        <f>秦灶街道A!O25</f>
        <v>2</v>
      </c>
      <c r="J3" s="68">
        <f>秦灶街道A!T25</f>
        <v>6985701.52</v>
      </c>
      <c r="K3" s="69">
        <f>J3/10000</f>
        <v>698.570152</v>
      </c>
      <c r="L3" s="57">
        <v>400</v>
      </c>
      <c r="M3" s="60">
        <f>J3+L3*10000</f>
        <v>10985701.52</v>
      </c>
      <c r="N3" s="70">
        <f>M3/10000</f>
        <v>1098.570152</v>
      </c>
    </row>
    <row r="4" ht="20" customHeight="1" spans="1:14">
      <c r="A4" s="57">
        <v>2</v>
      </c>
      <c r="B4" s="57" t="s">
        <v>17</v>
      </c>
      <c r="C4" s="58" t="s">
        <v>18</v>
      </c>
      <c r="D4" s="59">
        <f>'陈桥街道A '!G20</f>
        <v>495510.03</v>
      </c>
      <c r="E4" s="60">
        <f>D4</f>
        <v>495510.03</v>
      </c>
      <c r="F4" s="57">
        <f>'陈桥街道A '!I20</f>
        <v>398</v>
      </c>
      <c r="G4" s="57">
        <f>'陈桥街道A '!K20</f>
        <v>0</v>
      </c>
      <c r="H4" s="57">
        <f>'陈桥街道A '!M20</f>
        <v>2576</v>
      </c>
      <c r="I4" s="57">
        <f>'陈桥街道A '!O20</f>
        <v>2</v>
      </c>
      <c r="J4" s="68">
        <f>'陈桥街道A '!T20</f>
        <v>5700946.28</v>
      </c>
      <c r="K4" s="69">
        <f>J4/10000</f>
        <v>570.094628</v>
      </c>
      <c r="L4" s="57">
        <v>320</v>
      </c>
      <c r="M4" s="60">
        <f>J4+L4*10000</f>
        <v>8900946.28</v>
      </c>
      <c r="N4" s="70">
        <f>M4/10000</f>
        <v>890.094628</v>
      </c>
    </row>
    <row r="5" ht="20" customHeight="1" spans="1:14">
      <c r="A5" s="61" t="s">
        <v>19</v>
      </c>
      <c r="B5" s="62"/>
      <c r="C5" s="63"/>
      <c r="D5" s="55">
        <f t="shared" ref="D5:N5" si="0">SUM(D3:D4)</f>
        <v>1013788.31</v>
      </c>
      <c r="E5" s="64">
        <f t="shared" si="0"/>
        <v>1013788.31</v>
      </c>
      <c r="F5" s="55">
        <f t="shared" si="0"/>
        <v>905.46</v>
      </c>
      <c r="G5" s="55">
        <f t="shared" si="0"/>
        <v>0</v>
      </c>
      <c r="H5" s="55">
        <f t="shared" si="0"/>
        <v>5955</v>
      </c>
      <c r="I5" s="55">
        <f t="shared" si="0"/>
        <v>4</v>
      </c>
      <c r="J5" s="71">
        <f t="shared" si="0"/>
        <v>12686647.8</v>
      </c>
      <c r="K5" s="71">
        <f t="shared" si="0"/>
        <v>1268.66478</v>
      </c>
      <c r="L5" s="71">
        <f t="shared" si="0"/>
        <v>720</v>
      </c>
      <c r="M5" s="71">
        <f t="shared" si="0"/>
        <v>19886647.8</v>
      </c>
      <c r="N5" s="71">
        <f t="shared" si="0"/>
        <v>1988.66478</v>
      </c>
    </row>
    <row r="7" spans="1:1">
      <c r="A7" s="49" t="s">
        <v>20</v>
      </c>
    </row>
  </sheetData>
  <autoFilter ref="A2:J7">
    <extLst/>
  </autoFilter>
  <mergeCells count="2">
    <mergeCell ref="A1:M1"/>
    <mergeCell ref="A5:C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tabSelected="1" zoomScale="70" zoomScaleNormal="70" workbookViewId="0">
      <pane xSplit="3" ySplit="1" topLeftCell="F2" activePane="bottomRight" state="frozen"/>
      <selection/>
      <selection pane="topRight"/>
      <selection pane="bottomLeft"/>
      <selection pane="bottomRight" activeCell="T20" sqref="T20"/>
    </sheetView>
  </sheetViews>
  <sheetFormatPr defaultColWidth="16.3833333333333" defaultRowHeight="13.5"/>
  <cols>
    <col min="1" max="1" width="14.25" style="29" customWidth="1"/>
    <col min="2" max="2" width="5.13333333333333" style="29" customWidth="1"/>
    <col min="3" max="3" width="22.9333333333333" style="30" customWidth="1"/>
    <col min="4" max="5" width="18.175" style="30" customWidth="1"/>
    <col min="6" max="6" width="11.3833333333333" style="30" customWidth="1"/>
    <col min="7" max="8" width="13.25" style="30" customWidth="1"/>
    <col min="9" max="12" width="13.6333333333333" style="30" customWidth="1"/>
    <col min="13" max="16" width="12.8833333333333" style="30" customWidth="1"/>
    <col min="17" max="18" width="15.35" style="30" customWidth="1"/>
    <col min="19" max="19" width="13.9833333333333" style="30" customWidth="1"/>
    <col min="20" max="20" width="19.1" style="30" customWidth="1"/>
    <col min="21" max="21" width="13.25" style="30" customWidth="1"/>
    <col min="22" max="16384" width="16.3833333333333" style="30"/>
  </cols>
  <sheetData>
    <row r="1" s="29" customFormat="1" ht="75" spans="1:21">
      <c r="A1" s="31" t="s">
        <v>3</v>
      </c>
      <c r="B1" s="31" t="s">
        <v>1</v>
      </c>
      <c r="C1" s="31" t="s">
        <v>21</v>
      </c>
      <c r="D1" s="31" t="s">
        <v>22</v>
      </c>
      <c r="E1" s="31" t="s">
        <v>23</v>
      </c>
      <c r="F1" s="31" t="s">
        <v>24</v>
      </c>
      <c r="G1" s="32" t="s">
        <v>4</v>
      </c>
      <c r="H1" s="32" t="s">
        <v>25</v>
      </c>
      <c r="I1" s="32" t="s">
        <v>6</v>
      </c>
      <c r="J1" s="32" t="s">
        <v>26</v>
      </c>
      <c r="K1" s="32" t="s">
        <v>7</v>
      </c>
      <c r="L1" s="32" t="s">
        <v>27</v>
      </c>
      <c r="M1" s="43" t="s">
        <v>8</v>
      </c>
      <c r="N1" s="43" t="s">
        <v>28</v>
      </c>
      <c r="O1" s="43" t="s">
        <v>9</v>
      </c>
      <c r="P1" s="32" t="s">
        <v>29</v>
      </c>
      <c r="Q1" s="32" t="s">
        <v>30</v>
      </c>
      <c r="R1" s="32" t="s">
        <v>31</v>
      </c>
      <c r="S1" s="32" t="s">
        <v>32</v>
      </c>
      <c r="T1" s="32" t="s">
        <v>33</v>
      </c>
      <c r="U1" s="31" t="s">
        <v>34</v>
      </c>
    </row>
    <row r="2" s="30" customFormat="1" ht="18.75" spans="1:21">
      <c r="A2" s="31" t="s">
        <v>35</v>
      </c>
      <c r="B2" s="31">
        <v>1</v>
      </c>
      <c r="C2" s="33" t="s">
        <v>36</v>
      </c>
      <c r="D2" s="34" t="s">
        <v>37</v>
      </c>
      <c r="E2" s="35"/>
      <c r="F2" s="33" t="s">
        <v>38</v>
      </c>
      <c r="G2" s="33">
        <v>5889</v>
      </c>
      <c r="H2" s="33">
        <v>6</v>
      </c>
      <c r="I2" s="33"/>
      <c r="J2" s="33"/>
      <c r="K2" s="33"/>
      <c r="L2" s="33"/>
      <c r="M2" s="33"/>
      <c r="N2" s="33"/>
      <c r="O2" s="33"/>
      <c r="P2" s="4"/>
      <c r="Q2" s="44">
        <v>45170</v>
      </c>
      <c r="R2" s="45">
        <v>45596</v>
      </c>
      <c r="S2" s="46">
        <f t="shared" ref="S2:S24" si="0">DATEDIF(Q2,R2,"m")+1</f>
        <v>14</v>
      </c>
      <c r="T2" s="47">
        <f t="shared" ref="T2:T24" si="1">(G2*H2+I2*J2+K2*L2+M2*N2+O2*P2)*S2/12</f>
        <v>41223</v>
      </c>
      <c r="U2" s="33"/>
    </row>
    <row r="3" s="30" customFormat="1" ht="18.75" spans="1:21">
      <c r="A3" s="31" t="s">
        <v>35</v>
      </c>
      <c r="B3" s="31">
        <v>2</v>
      </c>
      <c r="C3" s="33" t="s">
        <v>39</v>
      </c>
      <c r="D3" s="33" t="s">
        <v>40</v>
      </c>
      <c r="E3" s="33" t="s">
        <v>41</v>
      </c>
      <c r="F3" s="33" t="s">
        <v>42</v>
      </c>
      <c r="G3" s="33">
        <v>113868</v>
      </c>
      <c r="H3" s="33">
        <v>8</v>
      </c>
      <c r="I3" s="33">
        <v>0</v>
      </c>
      <c r="J3" s="33"/>
      <c r="K3" s="33"/>
      <c r="L3" s="33"/>
      <c r="M3" s="33">
        <v>0</v>
      </c>
      <c r="N3" s="33">
        <v>35</v>
      </c>
      <c r="O3" s="33"/>
      <c r="P3" s="4"/>
      <c r="Q3" s="44">
        <v>45170</v>
      </c>
      <c r="R3" s="45">
        <v>45596</v>
      </c>
      <c r="S3" s="46">
        <f t="shared" si="0"/>
        <v>14</v>
      </c>
      <c r="T3" s="47">
        <f t="shared" si="1"/>
        <v>1062768</v>
      </c>
      <c r="U3" s="33"/>
    </row>
    <row r="4" s="30" customFormat="1" ht="18.75" spans="1:21">
      <c r="A4" s="31" t="s">
        <v>35</v>
      </c>
      <c r="B4" s="31">
        <v>3</v>
      </c>
      <c r="C4" s="33" t="s">
        <v>43</v>
      </c>
      <c r="D4" s="34" t="s">
        <v>44</v>
      </c>
      <c r="E4" s="35"/>
      <c r="F4" s="33" t="s">
        <v>42</v>
      </c>
      <c r="G4" s="33">
        <v>0</v>
      </c>
      <c r="H4" s="33"/>
      <c r="I4" s="33">
        <v>0</v>
      </c>
      <c r="J4" s="33"/>
      <c r="K4" s="33"/>
      <c r="L4" s="33"/>
      <c r="M4" s="33">
        <v>238</v>
      </c>
      <c r="N4" s="33">
        <v>35</v>
      </c>
      <c r="O4" s="33"/>
      <c r="P4" s="4"/>
      <c r="Q4" s="44">
        <v>45170</v>
      </c>
      <c r="R4" s="45">
        <v>45596</v>
      </c>
      <c r="S4" s="46">
        <f t="shared" si="0"/>
        <v>14</v>
      </c>
      <c r="T4" s="47">
        <f t="shared" si="1"/>
        <v>9718.33333333333</v>
      </c>
      <c r="U4" s="33"/>
    </row>
    <row r="5" s="30" customFormat="1" ht="18.75" spans="1:21">
      <c r="A5" s="31" t="s">
        <v>35</v>
      </c>
      <c r="B5" s="31">
        <v>4</v>
      </c>
      <c r="C5" s="33" t="s">
        <v>45</v>
      </c>
      <c r="D5" s="33" t="s">
        <v>46</v>
      </c>
      <c r="E5" s="33" t="s">
        <v>47</v>
      </c>
      <c r="F5" s="33" t="s">
        <v>42</v>
      </c>
      <c r="G5" s="33">
        <v>4100</v>
      </c>
      <c r="H5" s="33">
        <v>8</v>
      </c>
      <c r="I5" s="33">
        <v>209</v>
      </c>
      <c r="J5" s="33">
        <v>378</v>
      </c>
      <c r="K5" s="33"/>
      <c r="L5" s="33"/>
      <c r="M5" s="33">
        <v>199</v>
      </c>
      <c r="N5" s="33">
        <v>35</v>
      </c>
      <c r="O5" s="33"/>
      <c r="P5" s="4"/>
      <c r="Q5" s="44">
        <v>45170</v>
      </c>
      <c r="R5" s="45">
        <v>45596</v>
      </c>
      <c r="S5" s="46">
        <f t="shared" si="0"/>
        <v>14</v>
      </c>
      <c r="T5" s="47">
        <f t="shared" si="1"/>
        <v>138561.5</v>
      </c>
      <c r="U5" s="33"/>
    </row>
    <row r="6" s="30" customFormat="1" ht="18.75" spans="1:21">
      <c r="A6" s="31" t="s">
        <v>35</v>
      </c>
      <c r="B6" s="31">
        <v>5</v>
      </c>
      <c r="C6" s="33" t="s">
        <v>48</v>
      </c>
      <c r="D6" s="33" t="s">
        <v>49</v>
      </c>
      <c r="E6" s="33" t="s">
        <v>50</v>
      </c>
      <c r="F6" s="33" t="s">
        <v>42</v>
      </c>
      <c r="G6" s="33">
        <v>13018</v>
      </c>
      <c r="H6" s="33">
        <v>8</v>
      </c>
      <c r="I6" s="33">
        <v>100</v>
      </c>
      <c r="J6" s="33">
        <v>378</v>
      </c>
      <c r="K6" s="33"/>
      <c r="L6" s="33"/>
      <c r="M6" s="33">
        <v>334</v>
      </c>
      <c r="N6" s="33">
        <v>35</v>
      </c>
      <c r="O6" s="33"/>
      <c r="P6" s="4"/>
      <c r="Q6" s="44">
        <v>45170</v>
      </c>
      <c r="R6" s="45">
        <v>45596</v>
      </c>
      <c r="S6" s="46">
        <f t="shared" si="0"/>
        <v>14</v>
      </c>
      <c r="T6" s="47">
        <f t="shared" si="1"/>
        <v>179239.666666667</v>
      </c>
      <c r="U6" s="33"/>
    </row>
    <row r="7" s="29" customFormat="1" ht="18.75" spans="1:21">
      <c r="A7" s="36" t="s">
        <v>35</v>
      </c>
      <c r="B7" s="31">
        <v>6</v>
      </c>
      <c r="C7" s="37" t="s">
        <v>51</v>
      </c>
      <c r="D7" s="37" t="s">
        <v>52</v>
      </c>
      <c r="E7" s="35" t="s">
        <v>53</v>
      </c>
      <c r="F7" s="33" t="s">
        <v>38</v>
      </c>
      <c r="G7" s="33">
        <v>328</v>
      </c>
      <c r="H7" s="33">
        <v>6</v>
      </c>
      <c r="I7" s="33"/>
      <c r="J7" s="33"/>
      <c r="K7" s="33"/>
      <c r="L7" s="33"/>
      <c r="M7" s="33">
        <v>81</v>
      </c>
      <c r="N7" s="33">
        <v>35</v>
      </c>
      <c r="O7" s="33"/>
      <c r="P7" s="4"/>
      <c r="Q7" s="44">
        <v>45170</v>
      </c>
      <c r="R7" s="45">
        <v>45596</v>
      </c>
      <c r="S7" s="46">
        <f t="shared" si="0"/>
        <v>14</v>
      </c>
      <c r="T7" s="47">
        <f t="shared" si="1"/>
        <v>5603.5</v>
      </c>
      <c r="U7" s="31"/>
    </row>
    <row r="8" s="30" customFormat="1" ht="18.75" spans="1:21">
      <c r="A8" s="31" t="s">
        <v>35</v>
      </c>
      <c r="B8" s="31">
        <v>7</v>
      </c>
      <c r="C8" s="33" t="s">
        <v>54</v>
      </c>
      <c r="D8" s="33" t="s">
        <v>55</v>
      </c>
      <c r="E8" s="33" t="s">
        <v>52</v>
      </c>
      <c r="F8" s="33" t="s">
        <v>42</v>
      </c>
      <c r="G8" s="33">
        <v>1854</v>
      </c>
      <c r="H8" s="33">
        <v>8</v>
      </c>
      <c r="I8" s="33">
        <v>0</v>
      </c>
      <c r="J8" s="33"/>
      <c r="K8" s="33"/>
      <c r="L8" s="33"/>
      <c r="M8" s="33">
        <v>312</v>
      </c>
      <c r="N8" s="33">
        <v>35</v>
      </c>
      <c r="O8" s="33"/>
      <c r="P8" s="4"/>
      <c r="Q8" s="44">
        <v>45170</v>
      </c>
      <c r="R8" s="45">
        <v>45596</v>
      </c>
      <c r="S8" s="46">
        <f t="shared" si="0"/>
        <v>14</v>
      </c>
      <c r="T8" s="47">
        <f t="shared" si="1"/>
        <v>30044</v>
      </c>
      <c r="U8" s="33"/>
    </row>
    <row r="9" s="30" customFormat="1" ht="18.75" spans="1:21">
      <c r="A9" s="31" t="s">
        <v>35</v>
      </c>
      <c r="B9" s="31">
        <v>8</v>
      </c>
      <c r="C9" s="33" t="s">
        <v>56</v>
      </c>
      <c r="D9" s="34" t="s">
        <v>57</v>
      </c>
      <c r="E9" s="35"/>
      <c r="F9" s="33" t="s">
        <v>42</v>
      </c>
      <c r="G9" s="33">
        <v>3085</v>
      </c>
      <c r="H9" s="33">
        <v>8</v>
      </c>
      <c r="I9" s="33">
        <v>0</v>
      </c>
      <c r="J9" s="33"/>
      <c r="K9" s="33"/>
      <c r="L9" s="33"/>
      <c r="M9" s="33">
        <v>0</v>
      </c>
      <c r="N9" s="33">
        <v>35</v>
      </c>
      <c r="O9" s="33"/>
      <c r="P9" s="4"/>
      <c r="Q9" s="44">
        <v>45170</v>
      </c>
      <c r="R9" s="45">
        <v>45596</v>
      </c>
      <c r="S9" s="46">
        <f t="shared" si="0"/>
        <v>14</v>
      </c>
      <c r="T9" s="47">
        <f t="shared" si="1"/>
        <v>28793.3333333333</v>
      </c>
      <c r="U9" s="33"/>
    </row>
    <row r="10" s="30" customFormat="1" ht="37.5" customHeight="1" spans="1:21">
      <c r="A10" s="31" t="s">
        <v>35</v>
      </c>
      <c r="B10" s="31">
        <v>9</v>
      </c>
      <c r="C10" s="33" t="s">
        <v>58</v>
      </c>
      <c r="D10" s="34" t="s">
        <v>59</v>
      </c>
      <c r="E10" s="35"/>
      <c r="F10" s="33" t="s">
        <v>42</v>
      </c>
      <c r="G10" s="33">
        <v>8612.76</v>
      </c>
      <c r="H10" s="33">
        <v>8</v>
      </c>
      <c r="I10" s="33">
        <v>28.46</v>
      </c>
      <c r="J10" s="33">
        <v>378</v>
      </c>
      <c r="K10" s="33"/>
      <c r="L10" s="33"/>
      <c r="M10" s="33">
        <v>0</v>
      </c>
      <c r="N10" s="33">
        <v>35</v>
      </c>
      <c r="O10" s="33"/>
      <c r="P10" s="4"/>
      <c r="Q10" s="44">
        <v>45170</v>
      </c>
      <c r="R10" s="45">
        <v>45596</v>
      </c>
      <c r="S10" s="46">
        <f t="shared" si="0"/>
        <v>14</v>
      </c>
      <c r="T10" s="47">
        <f t="shared" si="1"/>
        <v>92936.62</v>
      </c>
      <c r="U10" s="33"/>
    </row>
    <row r="11" s="30" customFormat="1" ht="18.75" spans="1:21">
      <c r="A11" s="31" t="s">
        <v>35</v>
      </c>
      <c r="B11" s="31">
        <v>10</v>
      </c>
      <c r="C11" s="33" t="s">
        <v>48</v>
      </c>
      <c r="D11" s="34" t="s">
        <v>60</v>
      </c>
      <c r="E11" s="35"/>
      <c r="F11" s="33" t="s">
        <v>42</v>
      </c>
      <c r="G11" s="33">
        <v>4459</v>
      </c>
      <c r="H11" s="33">
        <v>8</v>
      </c>
      <c r="I11" s="33">
        <v>0</v>
      </c>
      <c r="J11" s="33"/>
      <c r="K11" s="33"/>
      <c r="L11" s="33"/>
      <c r="M11" s="33">
        <v>0</v>
      </c>
      <c r="N11" s="33">
        <v>35</v>
      </c>
      <c r="O11" s="33"/>
      <c r="P11" s="4"/>
      <c r="Q11" s="44">
        <v>45170</v>
      </c>
      <c r="R11" s="45">
        <v>45596</v>
      </c>
      <c r="S11" s="46">
        <f t="shared" si="0"/>
        <v>14</v>
      </c>
      <c r="T11" s="47">
        <f t="shared" si="1"/>
        <v>41617.3333333333</v>
      </c>
      <c r="U11" s="33"/>
    </row>
    <row r="12" s="30" customFormat="1" ht="56.25" spans="1:21">
      <c r="A12" s="31" t="s">
        <v>35</v>
      </c>
      <c r="B12" s="31">
        <v>11</v>
      </c>
      <c r="C12" s="33" t="s">
        <v>61</v>
      </c>
      <c r="D12" s="33"/>
      <c r="E12" s="33"/>
      <c r="F12" s="33" t="s">
        <v>62</v>
      </c>
      <c r="G12" s="33">
        <v>47253.52</v>
      </c>
      <c r="H12" s="33">
        <v>10</v>
      </c>
      <c r="I12" s="33">
        <v>0</v>
      </c>
      <c r="J12" s="33"/>
      <c r="K12" s="33"/>
      <c r="L12" s="33"/>
      <c r="M12" s="33">
        <v>127</v>
      </c>
      <c r="N12" s="33">
        <v>35</v>
      </c>
      <c r="O12" s="33"/>
      <c r="P12" s="4"/>
      <c r="Q12" s="44">
        <v>45170</v>
      </c>
      <c r="R12" s="45">
        <v>45596</v>
      </c>
      <c r="S12" s="46">
        <f t="shared" si="0"/>
        <v>14</v>
      </c>
      <c r="T12" s="47">
        <f t="shared" si="1"/>
        <v>556476.9</v>
      </c>
      <c r="U12" s="33" t="s">
        <v>63</v>
      </c>
    </row>
    <row r="13" s="30" customFormat="1" ht="37.5" spans="1:21">
      <c r="A13" s="31" t="s">
        <v>35</v>
      </c>
      <c r="B13" s="31">
        <v>12</v>
      </c>
      <c r="C13" s="33" t="s">
        <v>64</v>
      </c>
      <c r="D13" s="33"/>
      <c r="E13" s="33"/>
      <c r="F13" s="33" t="s">
        <v>42</v>
      </c>
      <c r="G13" s="33">
        <v>15816</v>
      </c>
      <c r="H13" s="33">
        <v>8</v>
      </c>
      <c r="I13" s="33">
        <v>0</v>
      </c>
      <c r="J13" s="33"/>
      <c r="K13" s="33"/>
      <c r="L13" s="33"/>
      <c r="M13" s="33">
        <v>43</v>
      </c>
      <c r="N13" s="33">
        <v>35</v>
      </c>
      <c r="O13" s="33"/>
      <c r="P13" s="4"/>
      <c r="Q13" s="44">
        <v>45170</v>
      </c>
      <c r="R13" s="45">
        <v>45596</v>
      </c>
      <c r="S13" s="46">
        <f t="shared" si="0"/>
        <v>14</v>
      </c>
      <c r="T13" s="47">
        <f t="shared" si="1"/>
        <v>149371.833333333</v>
      </c>
      <c r="U13" s="33"/>
    </row>
    <row r="14" s="30" customFormat="1" ht="55" customHeight="1" spans="1:21">
      <c r="A14" s="31" t="s">
        <v>35</v>
      </c>
      <c r="B14" s="31">
        <v>13</v>
      </c>
      <c r="C14" s="33" t="s">
        <v>65</v>
      </c>
      <c r="D14" s="33" t="s">
        <v>66</v>
      </c>
      <c r="E14" s="33" t="s">
        <v>67</v>
      </c>
      <c r="F14" s="33" t="s">
        <v>42</v>
      </c>
      <c r="G14" s="33">
        <v>3900</v>
      </c>
      <c r="H14" s="33">
        <v>8</v>
      </c>
      <c r="I14" s="33"/>
      <c r="J14" s="33"/>
      <c r="K14" s="33"/>
      <c r="L14" s="33"/>
      <c r="M14" s="33">
        <v>192</v>
      </c>
      <c r="N14" s="33">
        <v>35</v>
      </c>
      <c r="O14" s="33"/>
      <c r="P14" s="33"/>
      <c r="Q14" s="48">
        <v>44927</v>
      </c>
      <c r="R14" s="45">
        <v>45596</v>
      </c>
      <c r="S14" s="46">
        <f t="shared" si="0"/>
        <v>22</v>
      </c>
      <c r="T14" s="47">
        <f t="shared" si="1"/>
        <v>69520</v>
      </c>
      <c r="U14" s="33"/>
    </row>
    <row r="15" s="30" customFormat="1" ht="18.75" spans="1:21">
      <c r="A15" s="31" t="s">
        <v>35</v>
      </c>
      <c r="B15" s="31">
        <v>14</v>
      </c>
      <c r="C15" s="33" t="s">
        <v>68</v>
      </c>
      <c r="D15" s="33" t="s">
        <v>69</v>
      </c>
      <c r="E15" s="33" t="s">
        <v>47</v>
      </c>
      <c r="F15" s="33" t="s">
        <v>38</v>
      </c>
      <c r="G15" s="33">
        <v>3210</v>
      </c>
      <c r="H15" s="33">
        <v>6</v>
      </c>
      <c r="I15" s="33"/>
      <c r="J15" s="33"/>
      <c r="K15" s="33"/>
      <c r="L15" s="33"/>
      <c r="M15" s="33">
        <v>460</v>
      </c>
      <c r="N15" s="33">
        <v>35</v>
      </c>
      <c r="O15" s="33"/>
      <c r="P15" s="4"/>
      <c r="Q15" s="44">
        <v>45170</v>
      </c>
      <c r="R15" s="45">
        <v>45596</v>
      </c>
      <c r="S15" s="46">
        <f t="shared" si="0"/>
        <v>14</v>
      </c>
      <c r="T15" s="47">
        <f t="shared" si="1"/>
        <v>41253.3333333333</v>
      </c>
      <c r="U15" s="33"/>
    </row>
    <row r="16" s="30" customFormat="1" ht="143" customHeight="1" spans="1:21">
      <c r="A16" s="31" t="s">
        <v>35</v>
      </c>
      <c r="B16" s="31">
        <v>15</v>
      </c>
      <c r="C16" s="33" t="s">
        <v>70</v>
      </c>
      <c r="D16" s="33" t="s">
        <v>71</v>
      </c>
      <c r="E16" s="33" t="s">
        <v>72</v>
      </c>
      <c r="F16" s="33" t="s">
        <v>42</v>
      </c>
      <c r="G16" s="33">
        <v>26105</v>
      </c>
      <c r="H16" s="33">
        <v>8</v>
      </c>
      <c r="I16" s="33">
        <v>20</v>
      </c>
      <c r="J16" s="33">
        <v>378</v>
      </c>
      <c r="K16" s="33"/>
      <c r="L16" s="33"/>
      <c r="M16" s="33"/>
      <c r="N16" s="33"/>
      <c r="O16" s="33">
        <v>1</v>
      </c>
      <c r="P16" s="4">
        <v>60000</v>
      </c>
      <c r="Q16" s="44">
        <v>45170</v>
      </c>
      <c r="R16" s="45">
        <v>45596</v>
      </c>
      <c r="S16" s="46">
        <f t="shared" si="0"/>
        <v>14</v>
      </c>
      <c r="T16" s="47">
        <f t="shared" si="1"/>
        <v>322466.666666667</v>
      </c>
      <c r="U16" s="33" t="s">
        <v>73</v>
      </c>
    </row>
    <row r="17" s="30" customFormat="1" ht="18.75" spans="1:21">
      <c r="A17" s="31" t="s">
        <v>35</v>
      </c>
      <c r="B17" s="31">
        <v>16</v>
      </c>
      <c r="C17" s="33" t="s">
        <v>74</v>
      </c>
      <c r="D17" s="33" t="s">
        <v>75</v>
      </c>
      <c r="E17" s="33" t="s">
        <v>68</v>
      </c>
      <c r="F17" s="33" t="s">
        <v>38</v>
      </c>
      <c r="G17" s="33"/>
      <c r="H17" s="33"/>
      <c r="I17" s="33"/>
      <c r="J17" s="33"/>
      <c r="K17" s="33"/>
      <c r="L17" s="33"/>
      <c r="M17" s="33">
        <v>475</v>
      </c>
      <c r="N17" s="33">
        <v>35</v>
      </c>
      <c r="O17" s="33"/>
      <c r="P17" s="33"/>
      <c r="Q17" s="48">
        <v>44927</v>
      </c>
      <c r="R17" s="45">
        <v>45596</v>
      </c>
      <c r="S17" s="46">
        <f t="shared" si="0"/>
        <v>22</v>
      </c>
      <c r="T17" s="47">
        <f t="shared" si="1"/>
        <v>30479.1666666667</v>
      </c>
      <c r="U17" s="33"/>
    </row>
    <row r="18" s="30" customFormat="1" ht="56.25" spans="1:21">
      <c r="A18" s="31" t="s">
        <v>35</v>
      </c>
      <c r="B18" s="31">
        <v>17</v>
      </c>
      <c r="C18" s="33" t="s">
        <v>76</v>
      </c>
      <c r="D18" s="33" t="s">
        <v>77</v>
      </c>
      <c r="E18" s="33" t="s">
        <v>78</v>
      </c>
      <c r="F18" s="33" t="s">
        <v>42</v>
      </c>
      <c r="G18" s="33">
        <v>121300</v>
      </c>
      <c r="H18" s="33">
        <v>8</v>
      </c>
      <c r="I18" s="33"/>
      <c r="J18" s="33"/>
      <c r="K18" s="33"/>
      <c r="L18" s="33"/>
      <c r="M18" s="33"/>
      <c r="N18" s="33"/>
      <c r="O18" s="33">
        <v>1</v>
      </c>
      <c r="P18" s="33">
        <v>60000</v>
      </c>
      <c r="Q18" s="48">
        <v>44927</v>
      </c>
      <c r="R18" s="45">
        <v>45596</v>
      </c>
      <c r="S18" s="46">
        <f t="shared" si="0"/>
        <v>22</v>
      </c>
      <c r="T18" s="47">
        <f t="shared" si="1"/>
        <v>1889066.66666667</v>
      </c>
      <c r="U18" s="33" t="s">
        <v>79</v>
      </c>
    </row>
    <row r="19" s="30" customFormat="1" ht="18.75" spans="1:21">
      <c r="A19" s="31" t="s">
        <v>35</v>
      </c>
      <c r="B19" s="31">
        <v>18</v>
      </c>
      <c r="C19" s="33" t="s">
        <v>68</v>
      </c>
      <c r="D19" s="34" t="s">
        <v>49</v>
      </c>
      <c r="E19" s="35" t="s">
        <v>80</v>
      </c>
      <c r="F19" s="33" t="s">
        <v>38</v>
      </c>
      <c r="G19" s="33"/>
      <c r="H19" s="33"/>
      <c r="I19" s="33"/>
      <c r="J19" s="33"/>
      <c r="K19" s="33"/>
      <c r="L19" s="33"/>
      <c r="M19" s="33">
        <v>475</v>
      </c>
      <c r="N19" s="33">
        <v>35</v>
      </c>
      <c r="O19" s="33"/>
      <c r="P19" s="33"/>
      <c r="Q19" s="48">
        <v>44927</v>
      </c>
      <c r="R19" s="45">
        <v>45596</v>
      </c>
      <c r="S19" s="46">
        <f t="shared" si="0"/>
        <v>22</v>
      </c>
      <c r="T19" s="47">
        <f t="shared" si="1"/>
        <v>30479.1666666667</v>
      </c>
      <c r="U19" s="33"/>
    </row>
    <row r="20" s="30" customFormat="1" ht="18.75" spans="1:21">
      <c r="A20" s="31" t="s">
        <v>35</v>
      </c>
      <c r="B20" s="31">
        <v>19</v>
      </c>
      <c r="C20" s="33" t="s">
        <v>81</v>
      </c>
      <c r="D20" s="34" t="s">
        <v>82</v>
      </c>
      <c r="E20" s="35"/>
      <c r="F20" s="33" t="s">
        <v>42</v>
      </c>
      <c r="G20" s="33">
        <v>45000</v>
      </c>
      <c r="H20" s="33">
        <v>8</v>
      </c>
      <c r="I20" s="33">
        <v>150</v>
      </c>
      <c r="J20" s="33">
        <v>378</v>
      </c>
      <c r="K20" s="33"/>
      <c r="L20" s="33"/>
      <c r="M20" s="33"/>
      <c r="N20" s="33"/>
      <c r="O20" s="33"/>
      <c r="P20" s="33"/>
      <c r="Q20" s="48">
        <v>44927</v>
      </c>
      <c r="R20" s="45">
        <v>45596</v>
      </c>
      <c r="S20" s="46">
        <f t="shared" si="0"/>
        <v>22</v>
      </c>
      <c r="T20" s="47">
        <f t="shared" si="1"/>
        <v>763950</v>
      </c>
      <c r="U20" s="33"/>
    </row>
    <row r="21" s="30" customFormat="1" ht="41" customHeight="1" spans="1:21">
      <c r="A21" s="31" t="s">
        <v>35</v>
      </c>
      <c r="B21" s="31">
        <v>20</v>
      </c>
      <c r="C21" s="37" t="s">
        <v>83</v>
      </c>
      <c r="D21" s="37"/>
      <c r="E21" s="35"/>
      <c r="F21" s="33" t="s">
        <v>42</v>
      </c>
      <c r="G21" s="33">
        <v>25480</v>
      </c>
      <c r="H21" s="33">
        <v>8</v>
      </c>
      <c r="I21" s="33"/>
      <c r="J21" s="33"/>
      <c r="K21" s="33"/>
      <c r="L21" s="33"/>
      <c r="M21" s="33"/>
      <c r="N21" s="33"/>
      <c r="O21" s="33"/>
      <c r="P21" s="33"/>
      <c r="Q21" s="48">
        <v>44927</v>
      </c>
      <c r="R21" s="45">
        <v>45596</v>
      </c>
      <c r="S21" s="46">
        <f t="shared" si="0"/>
        <v>22</v>
      </c>
      <c r="T21" s="47">
        <f t="shared" si="1"/>
        <v>373706.666666667</v>
      </c>
      <c r="U21" s="33"/>
    </row>
    <row r="22" s="30" customFormat="1" ht="18.75" spans="1:21">
      <c r="A22" s="31" t="s">
        <v>35</v>
      </c>
      <c r="B22" s="31">
        <v>21</v>
      </c>
      <c r="C22" s="33" t="s">
        <v>84</v>
      </c>
      <c r="D22" s="33" t="s">
        <v>85</v>
      </c>
      <c r="E22" s="33" t="s">
        <v>86</v>
      </c>
      <c r="F22" s="33" t="s">
        <v>62</v>
      </c>
      <c r="G22" s="33"/>
      <c r="H22" s="33"/>
      <c r="I22" s="33"/>
      <c r="J22" s="33"/>
      <c r="K22" s="33"/>
      <c r="L22" s="33"/>
      <c r="M22" s="33">
        <v>443</v>
      </c>
      <c r="N22" s="33">
        <v>35</v>
      </c>
      <c r="O22" s="33"/>
      <c r="P22" s="33"/>
      <c r="Q22" s="48">
        <v>44927</v>
      </c>
      <c r="R22" s="45">
        <v>45596</v>
      </c>
      <c r="S22" s="46">
        <f t="shared" si="0"/>
        <v>22</v>
      </c>
      <c r="T22" s="47">
        <f t="shared" si="1"/>
        <v>28425.8333333333</v>
      </c>
      <c r="U22" s="33"/>
    </row>
    <row r="23" s="30" customFormat="1" ht="37.5" spans="1:21">
      <c r="A23" s="31" t="s">
        <v>35</v>
      </c>
      <c r="B23" s="31">
        <v>22</v>
      </c>
      <c r="C23" s="33" t="s">
        <v>87</v>
      </c>
      <c r="D23" s="33" t="s">
        <v>46</v>
      </c>
      <c r="E23" s="33" t="s">
        <v>88</v>
      </c>
      <c r="F23" s="33" t="s">
        <v>42</v>
      </c>
      <c r="G23" s="33">
        <v>25000</v>
      </c>
      <c r="H23" s="33">
        <v>8</v>
      </c>
      <c r="I23" s="33"/>
      <c r="J23" s="33"/>
      <c r="K23" s="33"/>
      <c r="L23" s="33"/>
      <c r="M23" s="33"/>
      <c r="N23" s="33"/>
      <c r="O23" s="33"/>
      <c r="P23" s="33"/>
      <c r="Q23" s="48">
        <v>44927</v>
      </c>
      <c r="R23" s="45">
        <v>45596</v>
      </c>
      <c r="S23" s="46">
        <f t="shared" si="0"/>
        <v>22</v>
      </c>
      <c r="T23" s="47">
        <f t="shared" si="1"/>
        <v>366666.666666667</v>
      </c>
      <c r="U23" s="33"/>
    </row>
    <row r="24" s="30" customFormat="1" ht="75" spans="1:21">
      <c r="A24" s="38" t="s">
        <v>35</v>
      </c>
      <c r="B24" s="38">
        <v>23</v>
      </c>
      <c r="C24" s="39" t="s">
        <v>89</v>
      </c>
      <c r="D24" s="40"/>
      <c r="E24" s="41"/>
      <c r="F24" s="14" t="s">
        <v>42</v>
      </c>
      <c r="G24" s="39">
        <v>50000</v>
      </c>
      <c r="H24" s="39">
        <v>8</v>
      </c>
      <c r="I24" s="39"/>
      <c r="J24" s="39"/>
      <c r="K24" s="39"/>
      <c r="L24" s="39"/>
      <c r="M24" s="39"/>
      <c r="N24" s="39"/>
      <c r="O24" s="39"/>
      <c r="P24" s="39"/>
      <c r="Q24" s="48">
        <v>44927</v>
      </c>
      <c r="R24" s="48">
        <v>45596</v>
      </c>
      <c r="S24" s="26">
        <f t="shared" si="0"/>
        <v>22</v>
      </c>
      <c r="T24" s="47">
        <f t="shared" si="1"/>
        <v>733333.333333333</v>
      </c>
      <c r="U24" s="46" t="s">
        <v>90</v>
      </c>
    </row>
    <row r="25" s="30" customFormat="1" ht="18.75" spans="1:21">
      <c r="A25" s="1"/>
      <c r="B25" s="42" t="s">
        <v>19</v>
      </c>
      <c r="C25" s="42"/>
      <c r="D25" s="42"/>
      <c r="E25" s="42"/>
      <c r="F25" s="4"/>
      <c r="G25" s="4">
        <f>SUM(G2:G24)</f>
        <v>518278.28</v>
      </c>
      <c r="H25" s="4"/>
      <c r="I25" s="4">
        <f t="shared" ref="G25:K25" si="2">SUM(I2:I23)</f>
        <v>507.46</v>
      </c>
      <c r="J25" s="4"/>
      <c r="K25" s="4">
        <f t="shared" si="2"/>
        <v>0</v>
      </c>
      <c r="L25" s="4"/>
      <c r="M25" s="4">
        <f>SUM(M2:M23)</f>
        <v>3379</v>
      </c>
      <c r="N25" s="4"/>
      <c r="O25" s="4">
        <f>SUM(O2:O23)</f>
        <v>2</v>
      </c>
      <c r="P25" s="4"/>
      <c r="Q25" s="4"/>
      <c r="R25" s="4"/>
      <c r="S25" s="4"/>
      <c r="T25" s="4">
        <f>SUM(T2:T24)</f>
        <v>6985701.52</v>
      </c>
      <c r="U25" s="4"/>
    </row>
  </sheetData>
  <autoFilter ref="A1:U25">
    <extLst/>
  </autoFilter>
  <mergeCells count="8">
    <mergeCell ref="D2:E2"/>
    <mergeCell ref="D4:E4"/>
    <mergeCell ref="D9:E9"/>
    <mergeCell ref="D10:E10"/>
    <mergeCell ref="D11:E11"/>
    <mergeCell ref="D20:E20"/>
    <mergeCell ref="D24:E24"/>
    <mergeCell ref="B25:E25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zoomScale="70" zoomScaleNormal="70" workbookViewId="0">
      <pane ySplit="1" topLeftCell="A16" activePane="bottomLeft" state="frozen"/>
      <selection/>
      <selection pane="bottomLeft" activeCell="T31" sqref="T31"/>
    </sheetView>
  </sheetViews>
  <sheetFormatPr defaultColWidth="9" defaultRowHeight="13.5"/>
  <cols>
    <col min="7" max="7" width="14.1083333333333"/>
    <col min="17" max="18" width="17.2" customWidth="1"/>
    <col min="20" max="20" width="16.6" customWidth="1"/>
    <col min="21" max="21" width="17.05" customWidth="1"/>
  </cols>
  <sheetData>
    <row r="1" ht="93.75" spans="1:21">
      <c r="A1" s="1" t="s">
        <v>3</v>
      </c>
      <c r="B1" s="1" t="s">
        <v>1</v>
      </c>
      <c r="C1" s="2" t="s">
        <v>21</v>
      </c>
      <c r="D1" s="2" t="s">
        <v>22</v>
      </c>
      <c r="E1" s="2" t="s">
        <v>23</v>
      </c>
      <c r="F1" s="2" t="s">
        <v>24</v>
      </c>
      <c r="G1" s="2" t="s">
        <v>4</v>
      </c>
      <c r="H1" s="2" t="s">
        <v>25</v>
      </c>
      <c r="I1" s="2" t="s">
        <v>6</v>
      </c>
      <c r="J1" s="2" t="s">
        <v>26</v>
      </c>
      <c r="K1" s="2" t="s">
        <v>7</v>
      </c>
      <c r="L1" s="2" t="s">
        <v>27</v>
      </c>
      <c r="M1" s="2" t="s">
        <v>8</v>
      </c>
      <c r="N1" s="2" t="s">
        <v>28</v>
      </c>
      <c r="O1" s="1" t="s">
        <v>9</v>
      </c>
      <c r="P1" s="2" t="s">
        <v>29</v>
      </c>
      <c r="Q1" s="1" t="s">
        <v>30</v>
      </c>
      <c r="R1" s="1" t="s">
        <v>31</v>
      </c>
      <c r="S1" s="1" t="s">
        <v>32</v>
      </c>
      <c r="T1" s="1" t="s">
        <v>33</v>
      </c>
      <c r="U1" s="1" t="s">
        <v>34</v>
      </c>
    </row>
    <row r="2" ht="56.25" spans="1:21">
      <c r="A2" s="1" t="s">
        <v>91</v>
      </c>
      <c r="B2" s="1">
        <v>1</v>
      </c>
      <c r="C2" s="3" t="s">
        <v>92</v>
      </c>
      <c r="D2" s="4" t="s">
        <v>93</v>
      </c>
      <c r="E2" s="4"/>
      <c r="F2" s="4" t="s">
        <v>42</v>
      </c>
      <c r="G2" s="4">
        <v>36820</v>
      </c>
      <c r="H2" s="4">
        <v>8</v>
      </c>
      <c r="I2" s="4"/>
      <c r="J2" s="4"/>
      <c r="K2" s="4"/>
      <c r="L2" s="4"/>
      <c r="M2" s="4"/>
      <c r="N2" s="4"/>
      <c r="O2" s="4"/>
      <c r="P2" s="4"/>
      <c r="Q2" s="19">
        <v>45170</v>
      </c>
      <c r="R2" s="20">
        <v>45596</v>
      </c>
      <c r="S2" s="21">
        <f t="shared" ref="S2:S19" si="0">DATEDIF(Q2,R2,"m")+1</f>
        <v>14</v>
      </c>
      <c r="T2" s="22">
        <f t="shared" ref="T2:T19" si="1">(G2*H2+I2*J2+K2*L2+M2*N2+O2*P2)*S2/12</f>
        <v>343653.333333333</v>
      </c>
      <c r="U2" s="3"/>
    </row>
    <row r="3" ht="131.25" spans="1:21">
      <c r="A3" s="1" t="s">
        <v>91</v>
      </c>
      <c r="B3" s="1">
        <v>2</v>
      </c>
      <c r="C3" s="3" t="s">
        <v>94</v>
      </c>
      <c r="D3" s="4" t="s">
        <v>95</v>
      </c>
      <c r="E3" s="4"/>
      <c r="F3" s="4" t="s">
        <v>42</v>
      </c>
      <c r="G3" s="4">
        <v>10513</v>
      </c>
      <c r="H3" s="4">
        <v>8</v>
      </c>
      <c r="I3" s="4"/>
      <c r="J3" s="4"/>
      <c r="K3" s="4"/>
      <c r="L3" s="4"/>
      <c r="M3" s="4">
        <v>139</v>
      </c>
      <c r="N3" s="4">
        <v>35</v>
      </c>
      <c r="O3" s="4"/>
      <c r="P3" s="4"/>
      <c r="Q3" s="19">
        <v>45170</v>
      </c>
      <c r="R3" s="20">
        <v>45596</v>
      </c>
      <c r="S3" s="21">
        <f t="shared" si="0"/>
        <v>14</v>
      </c>
      <c r="T3" s="22">
        <f t="shared" si="1"/>
        <v>103797.166666667</v>
      </c>
      <c r="U3" s="3"/>
    </row>
    <row r="4" ht="37.5" spans="1:21">
      <c r="A4" s="1" t="s">
        <v>91</v>
      </c>
      <c r="B4" s="1">
        <v>3</v>
      </c>
      <c r="C4" s="3" t="s">
        <v>96</v>
      </c>
      <c r="D4" s="4" t="s">
        <v>85</v>
      </c>
      <c r="E4" s="4" t="s">
        <v>97</v>
      </c>
      <c r="F4" s="4" t="s">
        <v>42</v>
      </c>
      <c r="G4" s="4">
        <v>33971</v>
      </c>
      <c r="H4" s="4">
        <v>8</v>
      </c>
      <c r="I4" s="4">
        <v>224</v>
      </c>
      <c r="J4" s="4">
        <v>378</v>
      </c>
      <c r="K4" s="4"/>
      <c r="L4" s="4"/>
      <c r="M4" s="4"/>
      <c r="N4" s="4"/>
      <c r="O4" s="4"/>
      <c r="P4" s="4"/>
      <c r="Q4" s="19">
        <v>45170</v>
      </c>
      <c r="R4" s="20">
        <v>45596</v>
      </c>
      <c r="S4" s="21">
        <f t="shared" si="0"/>
        <v>14</v>
      </c>
      <c r="T4" s="22">
        <f t="shared" si="1"/>
        <v>415846.666666667</v>
      </c>
      <c r="U4" s="3"/>
    </row>
    <row r="5" ht="37.5" spans="1:21">
      <c r="A5" s="1" t="s">
        <v>91</v>
      </c>
      <c r="B5" s="1">
        <v>4</v>
      </c>
      <c r="C5" s="3" t="s">
        <v>98</v>
      </c>
      <c r="D5" s="4" t="s">
        <v>99</v>
      </c>
      <c r="E5" s="4"/>
      <c r="F5" s="4" t="s">
        <v>42</v>
      </c>
      <c r="G5" s="4">
        <v>4092</v>
      </c>
      <c r="H5" s="4">
        <v>8</v>
      </c>
      <c r="I5" s="4"/>
      <c r="J5" s="4"/>
      <c r="K5" s="4"/>
      <c r="L5" s="4"/>
      <c r="M5" s="4">
        <v>225</v>
      </c>
      <c r="N5" s="4">
        <v>35</v>
      </c>
      <c r="O5" s="4"/>
      <c r="P5" s="4"/>
      <c r="Q5" s="19">
        <v>45170</v>
      </c>
      <c r="R5" s="20">
        <v>45596</v>
      </c>
      <c r="S5" s="21">
        <f t="shared" si="0"/>
        <v>14</v>
      </c>
      <c r="T5" s="22">
        <f t="shared" si="1"/>
        <v>47379.5</v>
      </c>
      <c r="U5" s="3"/>
    </row>
    <row r="6" ht="56.25" spans="1:21">
      <c r="A6" s="1" t="s">
        <v>91</v>
      </c>
      <c r="B6" s="1">
        <v>5</v>
      </c>
      <c r="C6" s="3" t="s">
        <v>100</v>
      </c>
      <c r="D6" s="4" t="s">
        <v>88</v>
      </c>
      <c r="E6" s="4" t="s">
        <v>101</v>
      </c>
      <c r="F6" s="4" t="s">
        <v>42</v>
      </c>
      <c r="G6" s="4"/>
      <c r="H6" s="4"/>
      <c r="I6" s="4"/>
      <c r="J6" s="4"/>
      <c r="K6" s="4"/>
      <c r="L6" s="4"/>
      <c r="M6" s="4">
        <v>281</v>
      </c>
      <c r="N6" s="4">
        <v>35</v>
      </c>
      <c r="O6" s="4"/>
      <c r="P6" s="4"/>
      <c r="Q6" s="19">
        <v>45170</v>
      </c>
      <c r="R6" s="20">
        <v>45596</v>
      </c>
      <c r="S6" s="21">
        <f t="shared" si="0"/>
        <v>14</v>
      </c>
      <c r="T6" s="22">
        <f t="shared" si="1"/>
        <v>11474.1666666667</v>
      </c>
      <c r="U6" s="4"/>
    </row>
    <row r="7" ht="37.5" spans="1:21">
      <c r="A7" s="1" t="s">
        <v>91</v>
      </c>
      <c r="B7" s="1">
        <v>9</v>
      </c>
      <c r="C7" s="3" t="s">
        <v>102</v>
      </c>
      <c r="D7" s="4" t="s">
        <v>103</v>
      </c>
      <c r="E7" s="4" t="s">
        <v>104</v>
      </c>
      <c r="F7" s="4" t="s">
        <v>42</v>
      </c>
      <c r="G7" s="4">
        <v>3125</v>
      </c>
      <c r="H7" s="4">
        <v>8</v>
      </c>
      <c r="I7" s="4"/>
      <c r="J7" s="4"/>
      <c r="K7" s="4"/>
      <c r="L7" s="4"/>
      <c r="M7" s="4">
        <v>87</v>
      </c>
      <c r="N7" s="4">
        <v>35</v>
      </c>
      <c r="O7" s="4"/>
      <c r="P7" s="4"/>
      <c r="Q7" s="19">
        <v>45170</v>
      </c>
      <c r="R7" s="20">
        <v>45596</v>
      </c>
      <c r="S7" s="21">
        <f t="shared" si="0"/>
        <v>14</v>
      </c>
      <c r="T7" s="22">
        <f t="shared" si="1"/>
        <v>32719.1666666667</v>
      </c>
      <c r="U7" s="4"/>
    </row>
    <row r="8" ht="37.5" spans="1:21">
      <c r="A8" s="1" t="s">
        <v>91</v>
      </c>
      <c r="B8" s="1">
        <v>12</v>
      </c>
      <c r="C8" s="3" t="s">
        <v>105</v>
      </c>
      <c r="D8" s="4" t="s">
        <v>85</v>
      </c>
      <c r="E8" s="4" t="s">
        <v>106</v>
      </c>
      <c r="F8" s="4" t="s">
        <v>42</v>
      </c>
      <c r="G8" s="4">
        <v>22875</v>
      </c>
      <c r="H8" s="4">
        <v>8</v>
      </c>
      <c r="I8" s="4"/>
      <c r="J8" s="4"/>
      <c r="K8" s="4"/>
      <c r="L8" s="4"/>
      <c r="M8" s="4">
        <v>722</v>
      </c>
      <c r="N8" s="4">
        <v>35</v>
      </c>
      <c r="O8" s="4"/>
      <c r="P8" s="4"/>
      <c r="Q8" s="19">
        <v>45170</v>
      </c>
      <c r="R8" s="20">
        <v>45596</v>
      </c>
      <c r="S8" s="21">
        <f t="shared" si="0"/>
        <v>14</v>
      </c>
      <c r="T8" s="22">
        <f t="shared" si="1"/>
        <v>242981.666666667</v>
      </c>
      <c r="U8" s="4"/>
    </row>
    <row r="9" ht="56.25" spans="1:21">
      <c r="A9" s="1" t="s">
        <v>91</v>
      </c>
      <c r="B9" s="1">
        <v>13</v>
      </c>
      <c r="C9" s="3" t="s">
        <v>107</v>
      </c>
      <c r="D9" s="4" t="s">
        <v>108</v>
      </c>
      <c r="E9" s="4" t="s">
        <v>109</v>
      </c>
      <c r="F9" s="4" t="s">
        <v>42</v>
      </c>
      <c r="G9" s="4">
        <v>77240</v>
      </c>
      <c r="H9" s="4">
        <v>8</v>
      </c>
      <c r="I9" s="4"/>
      <c r="J9" s="4"/>
      <c r="K9" s="4"/>
      <c r="L9" s="4"/>
      <c r="M9" s="4"/>
      <c r="N9" s="4"/>
      <c r="O9" s="4"/>
      <c r="P9" s="4"/>
      <c r="Q9" s="19">
        <v>45170</v>
      </c>
      <c r="R9" s="20">
        <v>45596</v>
      </c>
      <c r="S9" s="21">
        <f t="shared" si="0"/>
        <v>14</v>
      </c>
      <c r="T9" s="22">
        <f t="shared" si="1"/>
        <v>720906.666666667</v>
      </c>
      <c r="U9" s="4"/>
    </row>
    <row r="10" ht="112.5" spans="1:21">
      <c r="A10" s="1" t="s">
        <v>91</v>
      </c>
      <c r="B10" s="1">
        <v>15</v>
      </c>
      <c r="C10" s="3" t="s">
        <v>110</v>
      </c>
      <c r="D10" s="4" t="s">
        <v>111</v>
      </c>
      <c r="E10" s="4" t="s">
        <v>112</v>
      </c>
      <c r="F10" s="4" t="s">
        <v>42</v>
      </c>
      <c r="G10" s="4">
        <v>7800</v>
      </c>
      <c r="H10" s="4">
        <v>8</v>
      </c>
      <c r="I10" s="4"/>
      <c r="J10" s="4"/>
      <c r="K10" s="4"/>
      <c r="L10" s="4"/>
      <c r="M10" s="4"/>
      <c r="N10" s="4"/>
      <c r="O10" s="4"/>
      <c r="P10" s="4"/>
      <c r="Q10" s="19">
        <v>45170</v>
      </c>
      <c r="R10" s="20">
        <v>45596</v>
      </c>
      <c r="S10" s="21">
        <f t="shared" si="0"/>
        <v>14</v>
      </c>
      <c r="T10" s="22">
        <f t="shared" si="1"/>
        <v>72800</v>
      </c>
      <c r="U10" s="3"/>
    </row>
    <row r="11" ht="37.5" spans="1:21">
      <c r="A11" s="2" t="s">
        <v>91</v>
      </c>
      <c r="B11" s="1">
        <v>16</v>
      </c>
      <c r="C11" s="3" t="s">
        <v>113</v>
      </c>
      <c r="D11" s="4" t="s">
        <v>114</v>
      </c>
      <c r="E11" s="4"/>
      <c r="F11" s="5" t="s">
        <v>38</v>
      </c>
      <c r="G11" s="4">
        <v>744</v>
      </c>
      <c r="H11" s="4">
        <v>6</v>
      </c>
      <c r="I11" s="4"/>
      <c r="J11" s="4"/>
      <c r="K11" s="4"/>
      <c r="L11" s="4"/>
      <c r="M11" s="4"/>
      <c r="N11" s="4"/>
      <c r="O11" s="4"/>
      <c r="P11" s="4"/>
      <c r="Q11" s="19">
        <v>45170</v>
      </c>
      <c r="R11" s="20">
        <v>45596</v>
      </c>
      <c r="S11" s="21">
        <f t="shared" si="0"/>
        <v>14</v>
      </c>
      <c r="T11" s="22">
        <f t="shared" si="1"/>
        <v>5208</v>
      </c>
      <c r="U11" s="23"/>
    </row>
    <row r="12" ht="37.5" spans="1:21">
      <c r="A12" s="2" t="s">
        <v>91</v>
      </c>
      <c r="B12" s="1">
        <v>17</v>
      </c>
      <c r="C12" s="4" t="s">
        <v>115</v>
      </c>
      <c r="D12" s="4" t="s">
        <v>109</v>
      </c>
      <c r="E12" s="4" t="s">
        <v>116</v>
      </c>
      <c r="F12" s="4" t="s">
        <v>42</v>
      </c>
      <c r="G12" s="4">
        <v>138800</v>
      </c>
      <c r="H12" s="4">
        <v>8</v>
      </c>
      <c r="I12" s="4"/>
      <c r="J12" s="4"/>
      <c r="K12" s="4"/>
      <c r="L12" s="4"/>
      <c r="M12" s="4">
        <v>168</v>
      </c>
      <c r="N12" s="4">
        <v>35</v>
      </c>
      <c r="O12" s="4"/>
      <c r="P12" s="4"/>
      <c r="Q12" s="19">
        <v>45170</v>
      </c>
      <c r="R12" s="20">
        <v>45596</v>
      </c>
      <c r="S12" s="21">
        <f t="shared" si="0"/>
        <v>14</v>
      </c>
      <c r="T12" s="22">
        <f t="shared" si="1"/>
        <v>1302326.66666667</v>
      </c>
      <c r="U12" s="23"/>
    </row>
    <row r="13" ht="131.25" spans="1:21">
      <c r="A13" s="2" t="s">
        <v>91</v>
      </c>
      <c r="B13" s="1">
        <v>18</v>
      </c>
      <c r="C13" s="4" t="s">
        <v>117</v>
      </c>
      <c r="D13" s="6" t="s">
        <v>118</v>
      </c>
      <c r="E13" s="6"/>
      <c r="F13" s="4" t="s">
        <v>42</v>
      </c>
      <c r="G13" s="4">
        <f>5.27*10000</f>
        <v>52700</v>
      </c>
      <c r="H13" s="4">
        <v>8</v>
      </c>
      <c r="I13" s="4">
        <v>117</v>
      </c>
      <c r="J13" s="4">
        <v>378</v>
      </c>
      <c r="K13" s="4"/>
      <c r="L13" s="4"/>
      <c r="M13" s="4"/>
      <c r="N13" s="4"/>
      <c r="O13" s="4">
        <v>2</v>
      </c>
      <c r="P13" s="4">
        <v>60000</v>
      </c>
      <c r="Q13" s="19">
        <v>44927</v>
      </c>
      <c r="R13" s="20">
        <v>45596</v>
      </c>
      <c r="S13" s="21">
        <f t="shared" si="0"/>
        <v>22</v>
      </c>
      <c r="T13" s="22">
        <f t="shared" si="1"/>
        <v>1074014.33333333</v>
      </c>
      <c r="U13" s="23" t="s">
        <v>119</v>
      </c>
    </row>
    <row r="14" ht="37.5" spans="1:21">
      <c r="A14" s="7" t="s">
        <v>91</v>
      </c>
      <c r="B14" s="1">
        <v>22</v>
      </c>
      <c r="C14" s="8" t="s">
        <v>120</v>
      </c>
      <c r="D14" s="8" t="s">
        <v>97</v>
      </c>
      <c r="E14" s="8" t="s">
        <v>106</v>
      </c>
      <c r="F14" s="4" t="s">
        <v>42</v>
      </c>
      <c r="G14" s="9"/>
      <c r="H14" s="9"/>
      <c r="I14" s="9"/>
      <c r="J14" s="9"/>
      <c r="K14" s="9"/>
      <c r="L14" s="9"/>
      <c r="M14" s="9">
        <v>364</v>
      </c>
      <c r="N14" s="4">
        <v>35</v>
      </c>
      <c r="O14" s="9"/>
      <c r="P14" s="9"/>
      <c r="Q14" s="19">
        <v>45170</v>
      </c>
      <c r="R14" s="20">
        <v>45596</v>
      </c>
      <c r="S14" s="21">
        <f t="shared" si="0"/>
        <v>14</v>
      </c>
      <c r="T14" s="22">
        <f t="shared" si="1"/>
        <v>14863.3333333333</v>
      </c>
      <c r="U14" s="24"/>
    </row>
    <row r="15" ht="75" spans="1:21">
      <c r="A15" s="7" t="s">
        <v>91</v>
      </c>
      <c r="B15" s="1">
        <v>23</v>
      </c>
      <c r="C15" s="8" t="s">
        <v>121</v>
      </c>
      <c r="D15" s="8" t="s">
        <v>115</v>
      </c>
      <c r="E15" s="8" t="s">
        <v>85</v>
      </c>
      <c r="F15" s="4" t="s">
        <v>42</v>
      </c>
      <c r="G15" s="9">
        <v>37311</v>
      </c>
      <c r="H15" s="9">
        <v>8</v>
      </c>
      <c r="I15" s="9">
        <v>57</v>
      </c>
      <c r="J15" s="4">
        <v>378</v>
      </c>
      <c r="K15" s="9"/>
      <c r="L15" s="9"/>
      <c r="M15" s="9">
        <v>590</v>
      </c>
      <c r="N15" s="4">
        <v>35</v>
      </c>
      <c r="O15" s="9"/>
      <c r="P15" s="9"/>
      <c r="Q15" s="19">
        <v>45170</v>
      </c>
      <c r="R15" s="20">
        <v>45596</v>
      </c>
      <c r="S15" s="21">
        <f t="shared" si="0"/>
        <v>14</v>
      </c>
      <c r="T15" s="22">
        <f t="shared" si="1"/>
        <v>397464.666666667</v>
      </c>
      <c r="U15" s="25"/>
    </row>
    <row r="16" ht="206.25" spans="1:21">
      <c r="A16" s="7" t="s">
        <v>91</v>
      </c>
      <c r="B16" s="1">
        <v>25</v>
      </c>
      <c r="C16" s="9" t="s">
        <v>122</v>
      </c>
      <c r="D16" s="9" t="s">
        <v>123</v>
      </c>
      <c r="E16" s="9"/>
      <c r="F16" s="4" t="s">
        <v>42</v>
      </c>
      <c r="G16" s="9">
        <v>6200</v>
      </c>
      <c r="H16" s="9">
        <v>8</v>
      </c>
      <c r="I16" s="9"/>
      <c r="J16" s="9"/>
      <c r="K16" s="9"/>
      <c r="L16" s="9"/>
      <c r="M16" s="9"/>
      <c r="N16" s="9"/>
      <c r="O16" s="9"/>
      <c r="P16" s="9"/>
      <c r="Q16" s="19">
        <v>45170</v>
      </c>
      <c r="R16" s="20">
        <v>45596</v>
      </c>
      <c r="S16" s="21">
        <f t="shared" si="0"/>
        <v>14</v>
      </c>
      <c r="T16" s="22">
        <f t="shared" si="1"/>
        <v>57866.6666666667</v>
      </c>
      <c r="U16" s="25"/>
    </row>
    <row r="17" ht="56.25" spans="1:21">
      <c r="A17" s="7" t="s">
        <v>91</v>
      </c>
      <c r="B17" s="1">
        <v>26</v>
      </c>
      <c r="C17" s="8" t="s">
        <v>124</v>
      </c>
      <c r="D17" s="8" t="s">
        <v>125</v>
      </c>
      <c r="E17" s="8"/>
      <c r="F17" s="8" t="s">
        <v>42</v>
      </c>
      <c r="G17" s="8">
        <v>5309.87</v>
      </c>
      <c r="H17" s="8">
        <v>8</v>
      </c>
      <c r="I17" s="8"/>
      <c r="J17" s="8"/>
      <c r="K17" s="8"/>
      <c r="L17" s="8"/>
      <c r="M17" s="8"/>
      <c r="N17" s="8"/>
      <c r="O17" s="8"/>
      <c r="P17" s="8"/>
      <c r="Q17" s="19">
        <v>45170</v>
      </c>
      <c r="R17" s="20">
        <v>45596</v>
      </c>
      <c r="S17" s="21">
        <f t="shared" si="0"/>
        <v>14</v>
      </c>
      <c r="T17" s="22">
        <f t="shared" si="1"/>
        <v>49558.7866666667</v>
      </c>
      <c r="U17" s="8"/>
    </row>
    <row r="18" ht="56.25" spans="1:21">
      <c r="A18" s="7" t="s">
        <v>91</v>
      </c>
      <c r="B18" s="1">
        <v>27</v>
      </c>
      <c r="C18" s="8" t="s">
        <v>126</v>
      </c>
      <c r="D18" s="8" t="s">
        <v>127</v>
      </c>
      <c r="E18" s="8"/>
      <c r="F18" s="8" t="s">
        <v>42</v>
      </c>
      <c r="G18" s="8">
        <v>8009.16</v>
      </c>
      <c r="H18" s="8">
        <v>8</v>
      </c>
      <c r="I18" s="8"/>
      <c r="J18" s="8"/>
      <c r="K18" s="8"/>
      <c r="L18" s="8"/>
      <c r="M18" s="8"/>
      <c r="N18" s="8"/>
      <c r="O18" s="8"/>
      <c r="P18" s="8"/>
      <c r="Q18" s="19">
        <v>45170</v>
      </c>
      <c r="R18" s="20">
        <v>45596</v>
      </c>
      <c r="S18" s="21">
        <f t="shared" si="0"/>
        <v>14</v>
      </c>
      <c r="T18" s="22">
        <f t="shared" si="1"/>
        <v>74752.16</v>
      </c>
      <c r="U18" s="8"/>
    </row>
    <row r="19" ht="75" spans="1:21">
      <c r="A19" s="7" t="s">
        <v>91</v>
      </c>
      <c r="B19" s="10">
        <v>28</v>
      </c>
      <c r="C19" s="11" t="s">
        <v>89</v>
      </c>
      <c r="D19" s="12"/>
      <c r="E19" s="13"/>
      <c r="F19" s="14" t="s">
        <v>42</v>
      </c>
      <c r="G19" s="15">
        <v>50000</v>
      </c>
      <c r="H19" s="15">
        <v>8</v>
      </c>
      <c r="I19" s="15"/>
      <c r="J19" s="15"/>
      <c r="K19" s="15"/>
      <c r="L19" s="15"/>
      <c r="M19" s="15"/>
      <c r="N19" s="15"/>
      <c r="O19" s="15"/>
      <c r="P19" s="15"/>
      <c r="Q19" s="19">
        <v>44927</v>
      </c>
      <c r="R19" s="20">
        <v>45596</v>
      </c>
      <c r="S19" s="26">
        <f t="shared" si="0"/>
        <v>22</v>
      </c>
      <c r="T19" s="27">
        <f t="shared" si="1"/>
        <v>733333.333333333</v>
      </c>
      <c r="U19" s="26" t="s">
        <v>90</v>
      </c>
    </row>
    <row r="20" ht="18.75" spans="1:21">
      <c r="A20" s="16" t="s">
        <v>19</v>
      </c>
      <c r="B20" s="17"/>
      <c r="C20" s="17"/>
      <c r="D20" s="17"/>
      <c r="E20" s="17"/>
      <c r="F20" s="18"/>
      <c r="G20" s="4">
        <f>SUM(G2:G19)</f>
        <v>495510.03</v>
      </c>
      <c r="H20" s="4"/>
      <c r="I20" s="4">
        <f t="shared" ref="G20:K20" si="2">SUM(I2:I18)</f>
        <v>398</v>
      </c>
      <c r="J20" s="4"/>
      <c r="K20" s="4">
        <f t="shared" si="2"/>
        <v>0</v>
      </c>
      <c r="L20" s="4"/>
      <c r="M20" s="4">
        <f>SUM(M2:M18)</f>
        <v>2576</v>
      </c>
      <c r="N20" s="4"/>
      <c r="O20" s="4">
        <f>SUM(O2:O18)</f>
        <v>2</v>
      </c>
      <c r="P20" s="4"/>
      <c r="Q20" s="19"/>
      <c r="R20" s="19"/>
      <c r="S20" s="21"/>
      <c r="T20" s="28">
        <f>SUM(T2:T19)</f>
        <v>5700946.28</v>
      </c>
      <c r="U20" s="25"/>
    </row>
  </sheetData>
  <autoFilter ref="A1:U20">
    <extLst/>
  </autoFilter>
  <mergeCells count="10">
    <mergeCell ref="D2:E2"/>
    <mergeCell ref="D3:E3"/>
    <mergeCell ref="D5:E5"/>
    <mergeCell ref="D11:E11"/>
    <mergeCell ref="D13:E13"/>
    <mergeCell ref="D16:E16"/>
    <mergeCell ref="D17:E17"/>
    <mergeCell ref="D18:E18"/>
    <mergeCell ref="D19:E19"/>
    <mergeCell ref="A20:E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秦灶街道A</vt:lpstr>
      <vt:lpstr>陈桥街道A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云纳</cp:lastModifiedBy>
  <dcterms:created xsi:type="dcterms:W3CDTF">2022-09-09T02:09:00Z</dcterms:created>
  <dcterms:modified xsi:type="dcterms:W3CDTF">2022-12-15T08:15:30Z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120290E4F26440B2A57824698C668596</vt:lpwstr>
  </property>
  <property fmtid="{D5CDD505-2E9C-101B-9397-08002B2CF9AE}" pid="3" name="KSOProductBuildVer">
    <vt:lpwstr>2052-11.1.0.12980</vt:lpwstr>
  </property>
</Properties>
</file>